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24226"/>
  <mc:AlternateContent xmlns:mc="http://schemas.openxmlformats.org/markup-compatibility/2006">
    <mc:Choice Requires="x15">
      <x15ac:absPath xmlns:x15ac="http://schemas.microsoft.com/office/spreadsheetml/2010/11/ac" url="https://stateoforegon.sharepoint.com/sites/OHCS-HomeownershipSection/Shared Documents/General/Homeownership Development/NOFA Materials/2025 NOFA Prep/Final Posting Documents/Website/"/>
    </mc:Choice>
  </mc:AlternateContent>
  <xr:revisionPtr revIDLastSave="15" documentId="8_{769D85E3-A3C6-4F4E-A1F0-5ABD53CBDD60}" xr6:coauthVersionLast="47" xr6:coauthVersionMax="47" xr10:uidLastSave="{967B936F-40E7-4236-9128-352866F726A7}"/>
  <workbookProtection workbookAlgorithmName="SHA-512" workbookHashValue="yp+Crf/bahnt6tftx+ugPPrXXWgiTiiyjelJiFR4JdzKl4cDmh56KtMD5FLtV3ymBmwBCyAk10dU4fni+oZ3Aw==" workbookSaltValue="WLZRU6d/6eNFFM4IWjr+kA==" workbookSpinCount="100000" lockStructure="1"/>
  <bookViews>
    <workbookView xWindow="-28920" yWindow="-120" windowWidth="29040" windowHeight="15840" tabRatio="796" xr2:uid="{00000000-000D-0000-FFFF-FFFF00000000}"/>
  </bookViews>
  <sheets>
    <sheet name="Instructions" sheetId="6" r:id="rId1"/>
    <sheet name="Project Information" sheetId="21" r:id="rId2"/>
    <sheet name="Development Team" sheetId="3" r:id="rId3"/>
    <sheet name="Development Schedule" sheetId="16" r:id="rId4"/>
    <sheet name="Sources &amp; Financial Assumptions" sheetId="15" r:id="rId5"/>
    <sheet name="Project Uses" sheetId="23" r:id="rId6"/>
    <sheet name="Narratives" sheetId="35" r:id="rId7"/>
    <sheet name="Document Checklist" sheetId="7" r:id="rId8"/>
    <sheet name="Blank Worksheet" sheetId="38" r:id="rId9"/>
    <sheet name="Lists" sheetId="18" state="hidden" r:id="rId10"/>
    <sheet name="Prolink" sheetId="2" state="hidden" r:id="rId11"/>
    <sheet name="SD_Dropdowns" sheetId="9" state="veryHidden" r:id="rId12"/>
  </sheets>
  <externalReferences>
    <externalReference r:id="rId13"/>
    <externalReference r:id="rId14"/>
    <externalReference r:id="rId15"/>
  </externalReferences>
  <definedNames>
    <definedName name="_Toc386460350" localSheetId="0">'Document Checklist'!$C$45</definedName>
    <definedName name="Address">[1]Prolink!$E$4</definedName>
    <definedName name="Ag_Workers">'[1]Project Details'!$C$101</definedName>
    <definedName name="Ag_Workers_No_Of_Units">'[1]Project Details'!$D$101</definedName>
    <definedName name="Agreement_Date">'[1]Applicant Agreement'!$F$37</definedName>
    <definedName name="APPRAI">Prolink!$D$12</definedName>
    <definedName name="Architect_Address">'[1]Development Team'!$D$220</definedName>
    <definedName name="Architect_City">'[1]Development Team'!$D$221</definedName>
    <definedName name="Architect_Email">'[1]Development Team'!$G$225</definedName>
    <definedName name="Architect_Name">'[1]Development Team'!$D$219</definedName>
    <definedName name="Architect_Phone">'[1]Development Team'!$G$223</definedName>
    <definedName name="Architect_State">'[1]Development Team'!$D$222</definedName>
    <definedName name="Architect_TaxID">'[1]Development Team'!$D$225</definedName>
    <definedName name="Architect_Zip">'[1]Development Team'!$D$223</definedName>
    <definedName name="BBOND">Prolink!$B$6</definedName>
    <definedName name="BUIPER">Prolink!$D$3</definedName>
    <definedName name="CATTAX">Prolink!$B$19</definedName>
    <definedName name="City">[1]Prolink!$E$5</definedName>
    <definedName name="CoDeveloper_Address">'[1]Development Team'!$J$8</definedName>
    <definedName name="CoDeveloper_City">'[1]Development Team'!$J$9</definedName>
    <definedName name="CoDeveloper_County">'[1]Development Team'!$J$10</definedName>
    <definedName name="CoDeveloper_Email">'[1]Development Team'!$M$15</definedName>
    <definedName name="CoDeveloper_Name">'[1]Development Team'!$J$7</definedName>
    <definedName name="CoDeveloper_Phone">'[1]Development Team'!$M$13</definedName>
    <definedName name="CoDeveloper_State">'[1]Development Team'!$J$11</definedName>
    <definedName name="CoDeveloper_TaxID">'[1]Development Team'!$J$13</definedName>
    <definedName name="CoDeveloper_Zip">'[1]Development Team'!$J$12</definedName>
    <definedName name="Completed_Absorption">'[1]Project Details'!$E$356</definedName>
    <definedName name="Completed_BuildingPermitFees">'[1]Project Details'!$E$337</definedName>
    <definedName name="Completed_CertificateOfOccupancy">'[1]Project Details'!$E$352</definedName>
    <definedName name="Completed_ClosingFundingofLoan">'[1]Project Details'!$E$343</definedName>
    <definedName name="Completed_ConstructionBegins">'[1]Project Details'!$E$350</definedName>
    <definedName name="Completed_ConstructionCompleted">'[1]Project Details'!$E$351</definedName>
    <definedName name="Completed_FirmCommitment">'[1]Project Details'!$E$342</definedName>
    <definedName name="Completed_LeaseUpBegins">'[1]Project Details'!$E$354</definedName>
    <definedName name="Completed_LeaseUpCompleted">'[1]Project Details'!$E$355</definedName>
    <definedName name="Completed_OffsiteImprovements">'[1]Project Details'!$E$338</definedName>
    <definedName name="Completed_OptionContactExecuted">'[1]Project Details'!$E$334</definedName>
    <definedName name="Completed_PermLoan_FirmCommitment">'[1]Project Details'!$E$346</definedName>
    <definedName name="Completed_PermLoan_Proposal">'[1]Project Details'!$E$345</definedName>
    <definedName name="Completed_PlansCompleted">'[1]Project Details'!$E$339</definedName>
    <definedName name="Completed_Proposal">'[1]Project Details'!$E$341</definedName>
    <definedName name="Completed_SiteAcquisition">'[1]Project Details'!$E$335</definedName>
    <definedName name="Completed_SyndicationPartnershipAgreement">'[1]Project Details'!$E$349</definedName>
    <definedName name="Completed_ZoningApproval">'[1]Project Details'!$E$336</definedName>
    <definedName name="CONSINT">Prolink!$D$17</definedName>
    <definedName name="CONSU">Prolink!$D$8</definedName>
    <definedName name="Consultant_Address">'[1]Development Team'!$D$38</definedName>
    <definedName name="Consultant_City">'[1]Development Team'!$D$39</definedName>
    <definedName name="Consultant_County">'[1]Development Team'!$D$40</definedName>
    <definedName name="Consultant_Name">'[1]Development Team'!$D$37</definedName>
    <definedName name="Consultant_Phone">'[1]Development Team'!$D$29</definedName>
    <definedName name="Consultant_State">'[1]Development Team'!$D$41</definedName>
    <definedName name="Consultant_TaxID">'[1]Development Team'!$D$43</definedName>
    <definedName name="Consultant_Zip">'[1]Development Team'!$D$42</definedName>
    <definedName name="Costs___Other1">'[1]Budget Uses'!$F$173</definedName>
    <definedName name="Costs___Other2">'[1]Budget Uses'!$F$174</definedName>
    <definedName name="Costs_AccountingFees">'[1]Budget Uses'!$F$177</definedName>
    <definedName name="Costs_Acquisition_Other1">'[1]Budget Uses'!$F$130</definedName>
    <definedName name="Costs_Acquisition_Other2">'[1]Budget Uses'!$F$131</definedName>
    <definedName name="Costs_AcquisitionTotal">'[1]Budget Uses'!$R$131</definedName>
    <definedName name="Costs_ApplicationDevelopmentConsultantFees">'[1]Budget Uses'!$F$179</definedName>
    <definedName name="Costs_Appraisal">'[1]Budget Uses'!$F$137</definedName>
    <definedName name="Costs_ArchitecturalFees">'[1]Budget Uses'!$F$134</definedName>
    <definedName name="Costs_BridgeLoanFees">'[1]Budget Uses'!$F$167</definedName>
    <definedName name="Costs_CapitalNeedsAssessment">'[1]Budget Uses'!$F$135</definedName>
    <definedName name="Costs_ChargesTotal">'[1]Budget Uses'!$R$194</definedName>
    <definedName name="Costs_Construction_Interest">'[1]Budget Uses'!$F$163</definedName>
    <definedName name="Costs_Construction_Loan_Fees">'[1]Budget Uses'!$F$164</definedName>
    <definedName name="Costs_ConstructionContingency">'[1]Budget Uses'!$F$154</definedName>
    <definedName name="Costs_Contractor_Overhead">'[1]Budget Uses'!$F$156</definedName>
    <definedName name="Costs_Contractor_Performance_Bond">'[1]Budget Uses'!$F$158</definedName>
    <definedName name="Costs_Contractor_Profit">'[1]Budget Uses'!$F$159</definedName>
    <definedName name="Costs_ContractorLiabilityInsurance">'[1]Budget Uses'!$F$157</definedName>
    <definedName name="Costs_CostCertification">'[1]Budget Uses'!$F$172</definedName>
    <definedName name="Costs_CostsOfTEBondInsurance">'[1]Budget Uses'!$F$166</definedName>
    <definedName name="Costs_Demolition">'[1]Budget Uses'!$F$143</definedName>
    <definedName name="Costs_DeveloperFeeDSB">'[1]Budget Uses'!$F$178</definedName>
    <definedName name="Costs_DevelopmentContingency">'[1]Budget Uses'!$F$182</definedName>
    <definedName name="Costs_EngineeringFees">'[1]Budget Uses'!$F$136</definedName>
    <definedName name="Costs_EnvironmentalReports">'[1]Budget Uses'!$F$139</definedName>
    <definedName name="Costs_FurnitureFixturesEquipment">'[1]Budget Uses'!$F$155</definedName>
    <definedName name="Costs_GeneralRequirements">'[1]Budget Uses'!$F$150</definedName>
    <definedName name="Costs_Hard_Construction_Other1">'[1]Budget Uses'!$F$160</definedName>
    <definedName name="Costs_Hard_Construction_Other2">'[1]Budget Uses'!$F$161</definedName>
    <definedName name="Costs_Hard_Construction_ResidentialNewConst">'[1]Budget Uses'!$F$153</definedName>
    <definedName name="Costs_Hard_Construction_Total_Other">'[1]Budget Uses'!$R$160</definedName>
    <definedName name="Costs_ImpactFeesTapFeesTaxesSDC">'[1]Budget Uses'!$F$170</definedName>
    <definedName name="Costs_Improvements">'[1]Budget Uses'!$F$127</definedName>
    <definedName name="Costs_Insurance">'[1]Budget Uses'!$F$168</definedName>
    <definedName name="Costs_InsuranceBondTotal">'[1]Budget Uses'!$R$161</definedName>
    <definedName name="Costs_Land">'[1]Budget Uses'!$F$126</definedName>
    <definedName name="Costs_Land_Use_Approvals">'[1]Budget Uses'!$F$151</definedName>
    <definedName name="Costs_LandBrokerFees">'[1]Budget Uses'!$F$128</definedName>
    <definedName name="Costs_LeaseUpCosts">'[1]Budget Uses'!$F$171</definedName>
    <definedName name="Costs_LegalFees">'[1]Budget Uses'!$F$176</definedName>
    <definedName name="Costs_Marketing_Advertising">'[1]Budget Uses'!$F$169</definedName>
    <definedName name="Costs_MarketStudy">'[1]Budget Uses'!$F$138</definedName>
    <definedName name="Costs_OffSiteImprovements">'[1]Budget Uses'!$F$144</definedName>
    <definedName name="Costs_OHCSApplicationCharges">'[1]Budget Uses'!$F$186</definedName>
    <definedName name="Costs_OHCSBondIssuanceCharge">'[1]Budget Uses'!$F$193</definedName>
    <definedName name="Costs_OHCSConstrucdtionInspection">'[1]Budget Uses'!$F$192</definedName>
    <definedName name="Costs_OHCSConstructionAnalyst">'[1]Budget Uses'!$F$191</definedName>
    <definedName name="Costs_OHCSDocPrepCharge">'[1]Budget Uses'!$F$189</definedName>
    <definedName name="Costs_OHCSFinancialAdvisor">'[1]Budget Uses'!$F$194</definedName>
    <definedName name="Costs_OHCSRecipentCharge">'[1]Budget Uses'!$F$188</definedName>
    <definedName name="Costs_OHCSReconveyanceCharge">'[1]Budget Uses'!$F$190</definedName>
    <definedName name="Costs_OHCSTaxCreditReservationCharge">'[1]Budget Uses'!$F$187</definedName>
    <definedName name="Costs_OnSiteImprovements">'[1]Budget Uses'!$F$145</definedName>
    <definedName name="Costs_OrganizationFees">'[1]Budget Uses'!$F$180</definedName>
    <definedName name="Costs_OtherReportsTotal">'[1]Budget Uses'!$R$141</definedName>
    <definedName name="Costs_PermanentLoanFees">'[1]Budget Uses'!$F$165</definedName>
    <definedName name="Costs_PreDevelopment_Other1">'[1]Budget Uses'!$F$140</definedName>
    <definedName name="Costs_PreDevelopment_Other2">'[1]Budget Uses'!$F$141</definedName>
    <definedName name="Costs_ProfessionalFees_Other1">'[1]Budget Uses'!$F$183</definedName>
    <definedName name="Costs_ProfessionalFees_Other2">'[1]Budget Uses'!$F$184</definedName>
    <definedName name="Costs_RelocationCosts">'[1]Budget Uses'!$F$146</definedName>
    <definedName name="Costs_ReservesTotal">'[1]Budget Uses'!$R$199</definedName>
    <definedName name="Costs_Site_Other1">'[1]Budget Uses'!$F$147</definedName>
    <definedName name="Costs_Site_Other2">'[1]Budget Uses'!$F$148</definedName>
    <definedName name="Costs_Site_Security">'[1]Budget Uses'!$F$152</definedName>
    <definedName name="Costs_Soft_Costs_Total_Other">'[1]Budget Uses'!$R$184</definedName>
    <definedName name="Costs_SurveyCosts">'[1]Budget Uses'!$F$133</definedName>
    <definedName name="Costs_SyndicationExpenses">'[1]Budget Uses'!$F$181</definedName>
    <definedName name="Deal_Name">[2]Prolink!$E$2</definedName>
    <definedName name="Deal_Number">[1]Prolink!$E$3</definedName>
    <definedName name="DEI_Agreement">[3]Prolink!$F$15</definedName>
    <definedName name="DEMOLITION">Prolink!$B$4</definedName>
    <definedName name="DENG">Prolink!$D$6</definedName>
    <definedName name="DevDisabilityNoOfUnits">'[1]Project Details'!$D$98</definedName>
    <definedName name="Developer_Address">'[1]Development Team'!$D$8</definedName>
    <definedName name="Developer_City">'[1]Development Team'!$D$9</definedName>
    <definedName name="Developer_County">'[1]Development Team'!$D$10</definedName>
    <definedName name="Developer_Email">'[1]Development Team'!$G$15</definedName>
    <definedName name="Developer_Name">'[1]Development Team'!$D$7</definedName>
    <definedName name="Developer_Phone">'[1]Development Team'!$G$13</definedName>
    <definedName name="Developer_State">'[1]Development Team'!$D$11</definedName>
    <definedName name="Developer_TaxID">'[1]Development Team'!$D$13</definedName>
    <definedName name="Developer_Zip">'[1]Development Team'!$D$12</definedName>
    <definedName name="DevelopmentalDisability">'[1]Project Details'!$C$98</definedName>
    <definedName name="DEVFEE">Prolink!$D$14</definedName>
    <definedName name="DEVID">Prolink!$G$3</definedName>
    <definedName name="DomViolenceNoOfUnits">'[1]Project Details'!$D$105</definedName>
    <definedName name="Dropdown3" localSheetId="2">'Development Team'!$C$65</definedName>
    <definedName name="DRYUTIL">Prolink!$B$11</definedName>
    <definedName name="EARTH">Prolink!$B$7</definedName>
    <definedName name="ENGINEERING">Prolink!$B$12</definedName>
    <definedName name="ENVIRO">Prolink!$D$11</definedName>
    <definedName name="Estimated_PIS_FirstBuilding">'[1]Project Details'!$C$359</definedName>
    <definedName name="Estimated_PIS_LastBuilding">'[1]Project Details'!$D$359</definedName>
    <definedName name="Family___Workforce">'[1]Project Details'!$C$95</definedName>
    <definedName name="FamilyOfUnitsSetAside">'[1]Project Details'!$D$95</definedName>
    <definedName name="FormerlyOrCurrentlyHomeless">'[1]Project Details'!$C$106</definedName>
    <definedName name="FosterYouth">'[1]Project Details'!$C$102</definedName>
    <definedName name="FosterYouthNoOfUnits">'[1]Project Details'!$D$102</definedName>
    <definedName name="g" localSheetId="6">IF(Narratives!Values_Entered,Header_Row+Narratives!Number_of_Payments,Header_Row)</definedName>
    <definedName name="g" localSheetId="5">IF('Project Uses'!Values_Entered,Header_Row+'Project Uses'!Number_of_Payments,Header_Row)</definedName>
    <definedName name="g" localSheetId="4">IF('Sources &amp; Financial Assumptions'!Values_Entered,Header_Row+'Sources &amp; Financial Assumptions'!Number_of_Payments,Header_Row)</definedName>
    <definedName name="g">IF(Values_Entered,Header_Row+Number_of_Payments,Header_Row)</definedName>
    <definedName name="GeneralContractor_Address">'[1]Development Team'!$D$54</definedName>
    <definedName name="GeneralContractor_City">'[1]Development Team'!$D$55</definedName>
    <definedName name="GeneralContractor_County">'[1]Development Team'!$D$56</definedName>
    <definedName name="GeneralContractor_Email">'[1]Development Team'!$G$59</definedName>
    <definedName name="GeneralContractor_Name">'[1]Development Team'!$D$53</definedName>
    <definedName name="GeneralContractor_Phone">'[1]Development Team'!$G$57</definedName>
    <definedName name="GeneralContractor_State">'[1]Development Team'!$D$57</definedName>
    <definedName name="GeneralContractor_TaxID">'[1]Development Team'!$D$60</definedName>
    <definedName name="GeneralContractor_Zip">'[1]Development Team'!$D$58</definedName>
    <definedName name="GENREQ">Prolink!$B$18</definedName>
    <definedName name="HCCONT">Prolink!$B$17</definedName>
    <definedName name="HIVNoOfUnits">'[1]Project Details'!$D$105</definedName>
    <definedName name="HomelessChildren">'[1]Project Details'!$D$107</definedName>
    <definedName name="HomelessNoOfUnits">'[1]Project Details'!$D$106</definedName>
    <definedName name="HomelessVeterans">'[1]Project Details'!$D$109</definedName>
    <definedName name="HomeNew_DevTeamCapacity_PointsClaimed">'[1]Scoring_HOME NewConst&amp;AcqRehab'!$F$132</definedName>
    <definedName name="HomeNew_FedPreference_PointsClaimed">'[1]Scoring_HOME NewConst&amp;AcqRehab'!$F$84</definedName>
    <definedName name="HomeNew_FundingEfficiency_PointsClaimed">'[1]Scoring_HOME NewConst&amp;AcqRehab'!$F$145</definedName>
    <definedName name="HomeNew_NeedAndOpportunity_PointsClaimed">'[1]Scoring_HOME NewConst&amp;AcqRehab'!$F$40</definedName>
    <definedName name="HomeNew_Partnerships_PointsClaimed">'[1]Scoring_HOME NewConst&amp;AcqRehab'!$F$14</definedName>
    <definedName name="HomeNew_ReadinessToProceed_PointsClaimed">'[1]Scoring_HOME NewConst&amp;AcqRehab'!$F$157</definedName>
    <definedName name="HomePres_DevTeamCapacity_PointsClaimed">'[1]Scoring_HOME Preservation'!$F$53</definedName>
    <definedName name="HomePres_FedPreferences_PointsClaimed">'[1]Scoring_HOME Preservation'!$F$23</definedName>
    <definedName name="HomePres_FundingEfficiency_PointsClaimed">'[1]Scoring_HOME Preservation'!$F$14</definedName>
    <definedName name="HomePres_NeedAndOpportunity_PointsClaimed">'[1]Scoring_HOME Preservation'!$F$75</definedName>
    <definedName name="HomePres_Partnerships_PointsClaimed">'[1]Scoring_HOME Preservation'!$F$101</definedName>
    <definedName name="HomePres_ReadinessToProceed_PointsClaimed">'[1]Scoring_HOME Preservation'!$F$35</definedName>
    <definedName name="HUD_202">'[1]Project Details'!$C$66</definedName>
    <definedName name="HUD_236">'[1]Project Details'!$C$68</definedName>
    <definedName name="HUD_811">'[1]Project Details'!$C$64</definedName>
    <definedName name="HUD_RAD">'[1]Project Details'!$C$67</definedName>
    <definedName name="HUD202NoOfUnits">'[1]Project Details'!$D$66</definedName>
    <definedName name="HUD236NoOfUnits">'[1]Project Details'!$D$68</definedName>
    <definedName name="HUD811NoOfUnits">'[1]Project Details'!$D$64</definedName>
    <definedName name="HUDRADNoOfUnits">'[1]Project Details'!$D$67</definedName>
    <definedName name="HUDSection8">'[1]Project Details'!$C$65</definedName>
    <definedName name="HUDSection8NoOfUnits">'[1]Project Details'!$D$65</definedName>
    <definedName name="hyuytvyvy" localSheetId="6">DATE(YEAR(Loan_Start),MONTH(Loan_Start)+Payment_Number,DAY(Loan_Start))</definedName>
    <definedName name="hyuytvyvy" localSheetId="5">DATE(YEAR(Loan_Start),MONTH(Loan_Start)+Payment_Number,DAY(Loan_Start))</definedName>
    <definedName name="hyuytvyvy" localSheetId="4">DATE(YEAR(Loan_Start),MONTH(Loan_Start)+Payment_Number,DAY(Loan_Start))</definedName>
    <definedName name="hyuytvyvy">DATE(YEAR(Loan_Start),MONTH(Loan_Start)+Payment_Number,DAY(Loan_Start))</definedName>
    <definedName name="If_yes__how_many?">'[1]Project Details'!$F$18</definedName>
    <definedName name="INSPROP">Prolink!$D$18</definedName>
    <definedName name="jojoishkjngfsfd" localSheetId="6">IF(Loan_Amount*Interest_Rate*Loan_Years*Loan_Start&gt;0,1,0)</definedName>
    <definedName name="jojoishkjngfsfd" localSheetId="5">IF(Loan_Amount*Interest_Rate*Loan_Years*Loan_Start&gt;0,1,0)</definedName>
    <definedName name="jojoishkjngfsfd" localSheetId="4">IF(Loan_Amount*Interest_Rate*Loan_Years*Loan_Start&gt;0,1,0)</definedName>
    <definedName name="jojoishkjngfsfd">IF(Loan_Amount*Interest_Rate*Loan_Years*Loan_Start&gt;0,1,0)</definedName>
    <definedName name="JurisdictionName">[1]Prolink!$E$7</definedName>
    <definedName name="LANDACQ">Prolink!$D$2</definedName>
    <definedName name="Last_Row" localSheetId="6">IF(Narratives!Values_Entered,Header_Row+Narratives!Number_of_Payments,Header_Row)</definedName>
    <definedName name="Last_Row" localSheetId="5">IF('Project Uses'!Values_Entered,Header_Row+'Project Uses'!Number_of_Payments,Header_Row)</definedName>
    <definedName name="Last_Row" localSheetId="4">IF('Sources &amp; Financial Assumptions'!Values_Entered,Header_Row+'Sources &amp; Financial Assumptions'!Number_of_Payments,Header_Row)</definedName>
    <definedName name="Last_Row">IF(Values_Entered,Header_Row+Number_of_Payments,Header_Row)</definedName>
    <definedName name="LAWNS">Prolink!$B$5</definedName>
    <definedName name="LEGAL">Prolink!$D$7</definedName>
    <definedName name="LIFTQuan_Affordability_PointsClaimed">'[1]Scoring_LIFT Quantitative'!$F$53</definedName>
    <definedName name="LIFTQuan_CostContainment_PointsClaimed">'[1]Scoring_LIFT Quantitative'!$F$69</definedName>
    <definedName name="LIFTQuan_FamilySizedUnits_PointsClaimed">'[1]Scoring_LIFT Quantitative'!$F$26</definedName>
    <definedName name="LIFTQuan_ReadinessToProceed_PointsClaimed">'[1]Scoring_LIFT Quantitative'!$F$43</definedName>
    <definedName name="LIFTQuan_SusidyLeveraging_PointsClaimed">'[1]Scoring_LIFT Quantitative'!$F$14</definedName>
    <definedName name="LOANFEE">Prolink!$D$16</definedName>
    <definedName name="LocalHousingAuthority">'[1]Project Details'!$C$62</definedName>
    <definedName name="LocalHousingAuthorityRuralNoOfUnits">'[1]Project Details'!$D$62</definedName>
    <definedName name="ManagementCompany_Address">'[1]Development Team'!$D$192</definedName>
    <definedName name="ManagementCompany_City">'[1]Development Team'!$D$193</definedName>
    <definedName name="ManagementCompany_County">'[1]Development Team'!$D$194</definedName>
    <definedName name="ManagementCompany_Email">'[1]Development Team'!$G$196</definedName>
    <definedName name="ManagementCompany_Name">'[1]Development Team'!$D$191</definedName>
    <definedName name="ManagementCompany_Phone">'[1]Development Team'!$G$195</definedName>
    <definedName name="ManagementCompany_State">'[1]Development Team'!$D$195</definedName>
    <definedName name="ManagementCompany_TaxID">'[1]Development Team'!$D$191+'[1]Development Team'!$D$198</definedName>
    <definedName name="ManagementCompany_Zip">'[1]Development Team'!$D$196</definedName>
    <definedName name="ManagingPartner_Address">'[1]Development Team'!$D$92</definedName>
    <definedName name="ManagingPartner_City">'[1]Development Team'!$D$93</definedName>
    <definedName name="ManagingPartner_County">'[1]Development Team'!$D$94</definedName>
    <definedName name="ManagingPartner_Email">'[1]Development Team'!$G$98</definedName>
    <definedName name="ManagingPartner_Name">'[1]Development Team'!$D$91</definedName>
    <definedName name="ManagingPartner_Phone">'[1]Development Team'!$G$97</definedName>
    <definedName name="ManagingPartner_State">'[1]Development Team'!$D$95</definedName>
    <definedName name="ManagingPartner_TaxID">'[1]Development Team'!$D$100</definedName>
    <definedName name="ManagingPartner_Zip">'[1]Development Team'!$D$96</definedName>
    <definedName name="MISC">Prolink!$D$10</definedName>
    <definedName name="MISCCC">Prolink!$D$21</definedName>
    <definedName name="MISCHC">Prolink!$B$20</definedName>
    <definedName name="MISCPRO">Prolink!$D$22</definedName>
    <definedName name="New_DevTeamCapacity_PointsClaimed">'[1]Scoring_9% NewConst&amp;AcqRehab'!$F$158</definedName>
    <definedName name="New_FedPreferences_PointsClaimed">'[1]Scoring_9% NewConst&amp;AcqRehab'!$F$15</definedName>
    <definedName name="New_FundingEfficiency_PointsClaimed">'[1]Scoring_9% NewConst&amp;AcqRehab'!$F$134</definedName>
    <definedName name="New_NeedAndOpportunity_PointsClaimed">'[1]Scoring_9% NewConst&amp;AcqRehab'!$F$36</definedName>
    <definedName name="New_Partnerships_PointsClaimed">'[1]Scoring_9% NewConst&amp;AcqRehab'!$F$83</definedName>
    <definedName name="New_ReadinesstoProceed_PointsClaimed">'[1]Scoring_9% NewConst&amp;AcqRehab'!$F$146</definedName>
    <definedName name="Number_of_Payments" localSheetId="6">MATCH(0.01,End_Bal,-1)+1</definedName>
    <definedName name="Number_of_Payments" localSheetId="5">MATCH(0.01,End_Bal,-1)+1</definedName>
    <definedName name="Number_of_Payments" localSheetId="4">MATCH(0.01,End_Bal,-1)+1</definedName>
    <definedName name="Number_of_Payments">MATCH(0.01,End_Bal,-1)+1</definedName>
    <definedName name="OFFIMP">Prolink!$B$2</definedName>
    <definedName name="OHCSAPP">Prolink!$D$15</definedName>
    <definedName name="OHEAD">Prolink!$B$16</definedName>
    <definedName name="OperatingSubsideNoOfUnits">'[1]Project Details'!$D$69</definedName>
    <definedName name="OperatingSubsidy">'[1]Project Details'!$C$69</definedName>
    <definedName name="ORGCOST">Prolink!$D$4</definedName>
    <definedName name="Other">'[1]Project Details'!$C$111</definedName>
    <definedName name="Other_PBA__Describe">'[1]Project Details'!$C$71</definedName>
    <definedName name="Other_PBANoOfUnits">'[1]Project Details'!$D$71</definedName>
    <definedName name="OwnershipEntity_Address">'[1]Development Team'!$D$68</definedName>
    <definedName name="OwnershipEntity_City">'[1]Development Team'!$D$69</definedName>
    <definedName name="OwnershipEntity_County">'[1]Development Team'!$D$70</definedName>
    <definedName name="OwnershipEntity_Email">'[1]Development Team'!$G$74</definedName>
    <definedName name="OwnershipEntity_Name">'[1]Development Team'!$D$67</definedName>
    <definedName name="OwnershipEntity_Phone">'[1]Development Team'!$G$73</definedName>
    <definedName name="OwnershipEntity_State">'[1]Development Team'!$D$71</definedName>
    <definedName name="OwnershipEntity_TaxID">'[1]Development Team'!$D$73</definedName>
    <definedName name="OwnershipEntity_Zip">'[1]Development Team'!$D$72</definedName>
    <definedName name="OWORK">Prolink!$B$15</definedName>
    <definedName name="Payment_Date" localSheetId="6">DATE(YEAR(Loan_Start),MONTH(Loan_Start)+Payment_Number,DAY(Loan_Start))</definedName>
    <definedName name="Payment_Date" localSheetId="5">DATE(YEAR(Loan_Start),MONTH(Loan_Start)+Payment_Number,DAY(Loan_Start))</definedName>
    <definedName name="Payment_Date" localSheetId="4">DATE(YEAR(Loan_Start),MONTH(Loan_Start)+Payment_Number,DAY(Loan_Start))</definedName>
    <definedName name="Payment_Date">DATE(YEAR(Loan_Start),MONTH(Loan_Start)+Payment_Number,DAY(Loan_Start))</definedName>
    <definedName name="PersonsWithHIV">'[1]Project Details'!$C$105</definedName>
    <definedName name="PhyDisabilityNoOfUnits">'[1]Project Details'!$D$97</definedName>
    <definedName name="PhysicalDisability">'[1]Project Details'!$C$97</definedName>
    <definedName name="PLUMB">Prolink!$B$11</definedName>
    <definedName name="Pres_DevTeamCapacity_PointsClaimed">'[1]Scoring_9% Preservation'!$F$108</definedName>
    <definedName name="Pres_FedPreference_PointsClaimed">'[1]Scoring_9% Preservation'!$F$60</definedName>
    <definedName name="Pres_FundingEfficiency_PointsClaimed">'[1]Scoring_9% Preservation'!$F$82</definedName>
    <definedName name="Pres_NeedAndOpportunity_PointsClaimed">'[1]Scoring_9% Preservation'!$F$15</definedName>
    <definedName name="Pres_Partnerships_PointsClaimed">'[1]Scoring_9% Preservation'!$F$48</definedName>
    <definedName name="Pres_ReadinessToProceed_PointsClaimed">'[1]Scoring_9% Preservation'!$F$95</definedName>
    <definedName name="PresFed_BudgetCostAllocation_PointsClaimed">'[1]Scoring_Preservation FedRAH'!$F$37</definedName>
    <definedName name="PresFed_RiskofExpiration_PointsClaimed">'[1]Scoring_Preservation FedRAH'!$F$14</definedName>
    <definedName name="PresFed_TenantVulnerability_PointsClaimed">'[1]Scoring_Preservation FedRAH'!$F$23</definedName>
    <definedName name="PresPUSH_BudgetCostAllocation_PointsClaimed">'[1]Scoring_Preservation PuSH'!$F$49</definedName>
    <definedName name="PresPUSH_RiskofLoss_PointsClaimed">'[1]Scoring_Preservation PuSH'!$F$14</definedName>
    <definedName name="PresPUSH_TenantVulnerability_PointsClaimed">'[1]Scoring_Preservation PuSH'!$F$35</definedName>
    <definedName name="PrevIncarceratedNoOfUnits">'[1]Project Details'!$D$104</definedName>
    <definedName name="PreviouslyIncarcerated">'[1]Project Details'!$C$104</definedName>
    <definedName name="_xlnm.Print_Area" localSheetId="5">'Project Uses'!$A$6:$D$83</definedName>
    <definedName name="_xlnm.Print_Titles" localSheetId="5">'Project Uses'!$6:$6</definedName>
    <definedName name="PROFIT">Prolink!$B$14</definedName>
    <definedName name="Project_based___VASH">'[1]Project Details'!$C$63</definedName>
    <definedName name="Project_Name">'[1]Project Details'!$C$11</definedName>
    <definedName name="ProjectBasedVASHRuralNoOfUnits">'[1]Project Details'!$D$63</definedName>
    <definedName name="ProjectManager_Email">'[1]Development Team'!$D$86</definedName>
    <definedName name="ProjectManager_First_Name">'[1]Development Team'!$D$81</definedName>
    <definedName name="ProjectManager_Last_Name">'[1]Development Team'!$D$82</definedName>
    <definedName name="ProjectManager_Telephone">'[1]Development Team'!$D$85</definedName>
    <definedName name="PROJNAME">Prolink!$G$2</definedName>
    <definedName name="Proposed_Absorption__units_per_month">'[1]Project Details'!$C$356</definedName>
    <definedName name="Proposed_Building_Permit___Fees">'[1]Project Details'!$C$337</definedName>
    <definedName name="Proposed_Certificate_of_Occupancy">'[1]Project Details'!$C$352</definedName>
    <definedName name="Proposed_Closing_Funding_of_Loan">'[1]Project Details'!$C$343</definedName>
    <definedName name="Proposed_Construction_Begins">'[1]Project Details'!$C$350</definedName>
    <definedName name="Proposed_Construction_Completed">'[1]Project Details'!$C$351</definedName>
    <definedName name="Proposed_Firm_Commitment">'[1]Project Details'!$C$342</definedName>
    <definedName name="Proposed_Lease_Up_Begins">'[1]Project Details'!$C$354</definedName>
    <definedName name="Proposed_Lease_Up_Completed">'[1]Project Details'!$C$355</definedName>
    <definedName name="Proposed_Offsite_Improvements">'[1]Project Details'!$C$338</definedName>
    <definedName name="Proposed_Option_Contract_executed">'[1]Project Details'!$C$334</definedName>
    <definedName name="Proposed_PermLoan_Closing_Funding_of_Loan">'[1]Project Details'!$C$347</definedName>
    <definedName name="Proposed_PermLoan_Firm_Commitment">'[1]Project Details'!$C$346</definedName>
    <definedName name="Proposed_PermLoan_Proposal">'[1]Project Details'!$C$345</definedName>
    <definedName name="Proposed_Plans_Completed">'[1]Project Details'!$C$339</definedName>
    <definedName name="Proposed_Proposal">'[1]Project Details'!$C$341</definedName>
    <definedName name="Proposed_Site_Acquisition">'[1]Project Details'!$C$335</definedName>
    <definedName name="Proposed_Syndication_Partnership_Agreement">'[1]Project Details'!$C$349</definedName>
    <definedName name="Proposed_Zoning_Approval">'[1]Project Details'!$C$336</definedName>
    <definedName name="RandI_TotalUnits">'[1]Rents and Incomes'!$C$73</definedName>
    <definedName name="RETAX">Prolink!$D$19</definedName>
    <definedName name="Revised_Absorption">'[1]Project Details'!$D$356</definedName>
    <definedName name="Revised_BuildingPermitFees">'[1]Project Details'!$D$337</definedName>
    <definedName name="Revised_CertificateofOccupancy">'[1]Project Details'!$D$352</definedName>
    <definedName name="Revised_ClosingFundingLoan">'[1]Project Details'!$D$343</definedName>
    <definedName name="Revised_ConstructionBegins">'[1]Project Details'!$D$350</definedName>
    <definedName name="Revised_ConstructionCompleted">'[1]Project Details'!$D$351</definedName>
    <definedName name="Revised_FirmCommitment">'[1]Project Details'!$D$342</definedName>
    <definedName name="Revised_LeaseUpBegins">'[1]Project Details'!$D$354</definedName>
    <definedName name="Revised_LeaseUpCompleted">'[1]Project Details'!$D$355</definedName>
    <definedName name="Revised_OffsiteImprovements">'[1]Project Details'!$D$338</definedName>
    <definedName name="Revised_OptionContractExecuted">'[1]Project Details'!$D$334</definedName>
    <definedName name="Revised_PermLoan_ClosingFundingofLoan">'[1]Project Details'!$D$347</definedName>
    <definedName name="Revised_PermLoan_FirmCommitment">'[1]Project Details'!$D$346</definedName>
    <definedName name="Revised_PermLoan_Proposal">'[1]Project Details'!$D$345</definedName>
    <definedName name="Revised_PlansCompleted">'[1]Project Details'!$D$339</definedName>
    <definedName name="Revised_Proposal">'[1]Project Details'!$D$341</definedName>
    <definedName name="Revised_SiteAcquisition">'[1]Project Details'!$D$335</definedName>
    <definedName name="Revised_SyndicationPartnershipAgreement">'[1]Project Details'!$D$349</definedName>
    <definedName name="Revised_ZoningApproval">'[1]Project Details'!$D$336</definedName>
    <definedName name="ROADWALK">Prolink!$B$3</definedName>
    <definedName name="Rural_Development">'[1]Project Details'!$C$61</definedName>
    <definedName name="RuralDevNoOfUnits">'[1]Project Details'!$D$61</definedName>
    <definedName name="Scattered_Site">'[1]Project Details'!$F$17</definedName>
    <definedName name="SCCONT">Prolink!$D$13</definedName>
    <definedName name="SD_133_S_1" localSheetId="10" hidden="1">Prolink!$J$8</definedName>
    <definedName name="SD_161x1_120_S_1" localSheetId="1" hidden="1">'Project Information'!$H$39</definedName>
    <definedName name="SD_161x1_121_S_1" localSheetId="1" hidden="1">'Project Information'!$K$39</definedName>
    <definedName name="SD_161x1_122_S_1" localSheetId="1" hidden="1">'Project Information'!$J$39</definedName>
    <definedName name="SD_161x1_123_S_1" localSheetId="1" hidden="1">'Project Information'!$I$39</definedName>
    <definedName name="SD_161x1_133_S_0" localSheetId="10" hidden="1">Prolink!$G$9</definedName>
    <definedName name="SD_161x1_155_S_0" localSheetId="10" hidden="1">Prolink!$G$10</definedName>
    <definedName name="SD_161x1_157_S_0" localSheetId="10" hidden="1">Prolink!$G$11</definedName>
    <definedName name="SD_161x1_159_S_0" localSheetId="10" hidden="1">Prolink!$G$12</definedName>
    <definedName name="SD_161x1_164_S_1" localSheetId="1" hidden="1">'Project Information'!$G$39</definedName>
    <definedName name="SD_161x1_17_S_0" localSheetId="1" hidden="1">'Project Information'!$C$19</definedName>
    <definedName name="SD_161x1_19_S_0" localSheetId="1" hidden="1">'Project Information'!$D$19</definedName>
    <definedName name="SD_161x1_21_S_0" localSheetId="1" hidden="1">'Project Information'!$E$19</definedName>
    <definedName name="SD_161x1_26_S_0" localSheetId="1" hidden="1">'Project Information'!$D$8</definedName>
    <definedName name="SD_161x1_2935x1_2951x1_101_S_1" localSheetId="10" hidden="1">Prolink!$J$4</definedName>
    <definedName name="SD_161x1_2935x1_2951x1_109_S_1" localSheetId="10" hidden="1">Prolink!$J$5</definedName>
    <definedName name="SD_161x1_2935x1_2951x1_76_S_0" localSheetId="10" hidden="1">Prolink!$G$16</definedName>
    <definedName name="SD_161x1_2935x1_2951x1_78_S_0" localSheetId="10" hidden="1">Prolink!$G$17</definedName>
    <definedName name="SD_161x1_2935x1_2951x1_80_S_0" localSheetId="10" hidden="1">Prolink!$G$18</definedName>
    <definedName name="SD_161x1_2935x1_2951x1_82_S_0" localSheetId="10" hidden="1">Prolink!$G$19</definedName>
    <definedName name="SD_161x1_2935x1_2951x1_84_S_0" localSheetId="10" hidden="1">Prolink!$G$20</definedName>
    <definedName name="SD_161x1_2935x1_2951x1_91_S_1" localSheetId="10" hidden="1">Prolink!$J$3</definedName>
    <definedName name="SD_161x1_2935x1_2951x1_93_S_1" localSheetId="1" hidden="1">'Project Information'!$L$39</definedName>
    <definedName name="SD_161x1_2935x1_88_S_1" localSheetId="10" hidden="1">Prolink!$J$2</definedName>
    <definedName name="SD_161x1_37_S_0" localSheetId="10" hidden="1">Prolink!$G$22</definedName>
    <definedName name="SD_161x1_54_S_0" localSheetId="1" hidden="1">'Project Information'!$G$19</definedName>
    <definedName name="SD_161x1_55_S_0" localSheetId="1" hidden="1">'Project Information'!$H$19</definedName>
    <definedName name="SD_161x1_56_S_0" localSheetId="10" hidden="1">Prolink!$B$77</definedName>
    <definedName name="SD_161x1_57_S_0" localSheetId="10" hidden="1">Prolink!$B$101</definedName>
    <definedName name="SD_161x1_80_S_1" localSheetId="1" hidden="1">'Project Information'!$F$39</definedName>
    <definedName name="SD_161x1_81_S_1" localSheetId="1" hidden="1">'Project Information'!$F$19</definedName>
    <definedName name="SD_161x1_83_S_1" localSheetId="1" hidden="1">'Project Information'!$D$39</definedName>
    <definedName name="SD_161x1_85_S_1" localSheetId="1" hidden="1">'Project Information'!$E$39</definedName>
    <definedName name="SD_161x1_96_S_0" localSheetId="10" hidden="1">Prolink!$B$53</definedName>
    <definedName name="SD_165_S_1" localSheetId="10" hidden="1">Prolink!$J$7</definedName>
    <definedName name="SD_184_S_1" localSheetId="10" hidden="1">Prolink!$J$9</definedName>
    <definedName name="SD_20_G_0" localSheetId="10" hidden="1">Prolink!$G$3</definedName>
    <definedName name="SD_21_G_0" localSheetId="10" hidden="1">Prolink!$G$2</definedName>
    <definedName name="SD_2357x1_38_S_1" localSheetId="10" hidden="1">Prolink!$M$12</definedName>
    <definedName name="SD_2357x1_6_S_0" localSheetId="10" hidden="1">Prolink!$N$12</definedName>
    <definedName name="SD_2357x2_38_S_1" localSheetId="10" hidden="1">Prolink!#REF!</definedName>
    <definedName name="SD_2357x2_6_S_0" localSheetId="10" hidden="1">Prolink!#REF!</definedName>
    <definedName name="SD_24_S_0" localSheetId="10" hidden="1">Prolink!$B$29</definedName>
    <definedName name="SD_25_S_0" localSheetId="5" hidden="1">'Project Uses'!$D$81</definedName>
    <definedName name="SD_3946x1_258_S_1" localSheetId="1" hidden="1">'Project Information'!$L$19</definedName>
    <definedName name="SD_3946x1_259_S_1" localSheetId="1" hidden="1">'Project Information'!$M$19</definedName>
    <definedName name="SD_3946x1_324_S_0" localSheetId="2" hidden="1">'Development Team'!$E$61</definedName>
    <definedName name="SD_3946x1_327_S_0" localSheetId="2" hidden="1">'Development Team'!$C$61</definedName>
    <definedName name="SD_3946x1_328_S_0" localSheetId="2" hidden="1">'Development Team'!$C$62</definedName>
    <definedName name="SD_3946x1_329_S_0" localSheetId="2" hidden="1">'Development Team'!$E$62</definedName>
    <definedName name="SD_3946x1_330_S_0" localSheetId="2" hidden="1">'Development Team'!$E$65</definedName>
    <definedName name="SD_3946x1_373_S_0" localSheetId="1" hidden="1">'Project Information'!$D$49</definedName>
    <definedName name="SD_3946x1_374_S_0" localSheetId="1" hidden="1">'Project Information'!$C$49</definedName>
    <definedName name="SD_3946x1_410_S_0" localSheetId="1" hidden="1">'Project Information'!$E$49</definedName>
    <definedName name="SD_3946x1_420_S_0" localSheetId="10" hidden="1">Prolink!$Q$18</definedName>
    <definedName name="SD_3946x1_456_S_0" localSheetId="10" hidden="1">Prolink!$G$7</definedName>
    <definedName name="SD_3946x1_460_S_1" localSheetId="1" hidden="1">'Project Information'!$K$19</definedName>
    <definedName name="SD_3946x1_461_S_0" localSheetId="1" hidden="1">'Project Information'!$N$19</definedName>
    <definedName name="SD_3946x1_529_S_0" localSheetId="10" hidden="1">Prolink!$Q$14</definedName>
    <definedName name="SD_3946x1_530_S_0" localSheetId="10" hidden="1">Prolink!$Q$21</definedName>
    <definedName name="SD_3946x1_531_S_0" localSheetId="10" hidden="1">Prolink!$Q$22</definedName>
    <definedName name="SD_3946x1_532_S_0" localSheetId="10" hidden="1">Prolink!$Q$23</definedName>
    <definedName name="SD_3946x1_533_S_0" localSheetId="10" hidden="1">Prolink!$Q$12</definedName>
    <definedName name="SD_3946x1_544_S_0" localSheetId="1" hidden="1">'Project Information'!$M$12</definedName>
    <definedName name="SD_3946x1_545_S_0" localSheetId="1" hidden="1">'Project Information'!$K$12</definedName>
    <definedName name="SD_3946x1_560_S_1" localSheetId="1" hidden="1">'Project Information'!$L$12</definedName>
    <definedName name="SD_3946x1_606_S_0" localSheetId="10" hidden="1">Prolink!$Q$13</definedName>
    <definedName name="SD_3946x1_607_S_0" localSheetId="10" hidden="1">Prolink!$Q$15</definedName>
    <definedName name="SD_8055x1_11_S_0" localSheetId="2" hidden="1">'Development Team'!$C$15</definedName>
    <definedName name="SD_8055x1_13_S_1" localSheetId="10" hidden="1">Prolink!$P$4</definedName>
    <definedName name="SD_8055x1_14_S_0" localSheetId="2" hidden="1">'Development Team'!$C$12</definedName>
    <definedName name="SD_8055x1_15_S_0" localSheetId="10" hidden="1">Prolink!$J$11</definedName>
    <definedName name="SD_8055x1_19_S_0" localSheetId="2" hidden="1">'Development Team'!$C$14</definedName>
    <definedName name="SD_8055x1_23_S_0" localSheetId="10" hidden="1">Prolink!$J$12</definedName>
    <definedName name="SD_8055x1_24_S_1" localSheetId="10" hidden="1">Prolink!$J$13</definedName>
    <definedName name="SD_8055x2_13_S_1" localSheetId="10" hidden="1">Prolink!$P$5</definedName>
    <definedName name="SD_8055x2_14_S_0" localSheetId="2" hidden="1">'Development Team'!$G$49</definedName>
    <definedName name="SD_8055x2_15_S_0" localSheetId="2" hidden="1">'Development Team'!$C$49</definedName>
    <definedName name="SD_8055x2_19_S_0" localSheetId="2" hidden="1">'Development Team'!$F$49</definedName>
    <definedName name="SD_8055x2_24_S_1" localSheetId="10" hidden="1">Prolink!$M$2</definedName>
    <definedName name="SD_8055x3_13_S_1" localSheetId="10" hidden="1">Prolink!$P$6</definedName>
    <definedName name="SD_8055x3_14_S_0" localSheetId="2" hidden="1">'Development Team'!$G$50</definedName>
    <definedName name="SD_8055x3_15_S_0" localSheetId="2" hidden="1">'Development Team'!$C$50</definedName>
    <definedName name="SD_8055x3_19_S_0" localSheetId="2" hidden="1">'Development Team'!$F$50</definedName>
    <definedName name="SD_8055x3_24_S_1" localSheetId="10" hidden="1">Prolink!$M$3</definedName>
    <definedName name="SD_8055x5_13_S_1" localSheetId="10" hidden="1">Prolink!$P$8</definedName>
    <definedName name="SD_8055x5_14_S_0" localSheetId="2" hidden="1">'Development Team'!$G$51</definedName>
    <definedName name="SD_8055x5_15_S_0" localSheetId="2" hidden="1">'Development Team'!$C$51</definedName>
    <definedName name="SD_8055x5_19_S_0" localSheetId="2" hidden="1">'Development Team'!$F$51</definedName>
    <definedName name="SD_8055x5_24_S_1" localSheetId="10" hidden="1">Prolink!$M$5</definedName>
    <definedName name="SD_8055x6_13_S_1" localSheetId="10" hidden="1">Prolink!$P$9</definedName>
    <definedName name="SD_8055x6_14_S_0" localSheetId="2" hidden="1">'Development Team'!$G$55</definedName>
    <definedName name="SD_8055x6_15_S_0" localSheetId="10" hidden="1">Prolink!$M$7</definedName>
    <definedName name="SD_8055x6_19_S_0" localSheetId="2" hidden="1">'Development Team'!$C$56</definedName>
    <definedName name="SD_8055x6_23_S_0" localSheetId="2" hidden="1">'Development Team'!$F$54</definedName>
    <definedName name="SD_8055x6_24_S_1" localSheetId="10" hidden="1">Prolink!$M$6</definedName>
    <definedName name="SD_D_DEVFundingSource" hidden="1">SD_Dropdowns!$AI$2:$AJ$40</definedName>
    <definedName name="SD_D_DEVFundingSource_Name" hidden="1">SD_Dropdowns!$AI$2:$AI$40</definedName>
    <definedName name="SD_D_DEVFundingSource_Value" hidden="1">SD_Dropdowns!$AJ$2:$AJ$40</definedName>
    <definedName name="SD_D_PL_AirConditioningType" hidden="1">SD_Dropdowns!$G$2:$H$6</definedName>
    <definedName name="SD_D_PL_AirConditioningType_Name" hidden="1">SD_Dropdowns!$G$2:$G$6</definedName>
    <definedName name="SD_D_PL_AirConditioningType_Value" hidden="1">SD_Dropdowns!$H$2:$H$6</definedName>
    <definedName name="SD_D_PL_BuildingType" hidden="1">SD_Dropdowns!$W$2:$X$15</definedName>
    <definedName name="SD_D_PL_BuildingType_Name" hidden="1">SD_Dropdowns!$W$2:$W$15</definedName>
    <definedName name="SD_D_PL_BuildingType_Value" hidden="1">SD_Dropdowns!$X$2:$X$15</definedName>
    <definedName name="SD_D_PL_ConstructionControlType" hidden="1">SD_Dropdowns!$AE$2:$AF$3</definedName>
    <definedName name="SD_D_PL_ConstructionControlType_Name" hidden="1">SD_Dropdowns!$AE$2:$AE$3</definedName>
    <definedName name="SD_D_PL_ConstructionControlType_Value" hidden="1">SD_Dropdowns!$AF$2:$AF$3</definedName>
    <definedName name="SD_D_PL_ConstructionType" hidden="1">SD_Dropdowns!$AA$2:$AB$7</definedName>
    <definedName name="SD_D_PL_ConstructionType_Name" hidden="1">SD_Dropdowns!$AA$2:$AA$7</definedName>
    <definedName name="SD_D_PL_ConstructionType_Value" hidden="1">SD_Dropdowns!$AB$2:$AB$7</definedName>
    <definedName name="SD_D_PL_CookingType" hidden="1">SD_Dropdowns!$I$2:$J$5</definedName>
    <definedName name="SD_D_PL_CookingType_Name" hidden="1">SD_Dropdowns!$I$2:$I$5</definedName>
    <definedName name="SD_D_PL_CookingType_Value" hidden="1">SD_Dropdowns!$J$2:$J$5</definedName>
    <definedName name="SD_D_PL_DealEntityRole" hidden="1">SD_Dropdowns!$AU$2:$AV$55</definedName>
    <definedName name="SD_D_PL_DealEntityRole_Name" hidden="1">SD_Dropdowns!$AU$2:$AU$55</definedName>
    <definedName name="SD_D_PL_DealEntityRole_Value" hidden="1">SD_Dropdowns!$AV$2:$AV$55</definedName>
    <definedName name="SD_D_PL_EntityCompanyOrIndividual" hidden="1">SD_Dropdowns!$AS$2:$AT$4</definedName>
    <definedName name="SD_D_PL_EntityCompanyOrIndividual_Name" hidden="1">SD_Dropdowns!$AS$2:$AS$4</definedName>
    <definedName name="SD_D_PL_EntityCompanyOrIndividual_Value" hidden="1">SD_Dropdowns!$AT$2:$AT$4</definedName>
    <definedName name="SD_D_PL_ExteriorFacadeType" hidden="1">SD_Dropdowns!$M$2:$N$12</definedName>
    <definedName name="SD_D_PL_ExteriorFacadeType_Name" hidden="1">SD_Dropdowns!$M$2:$M$12</definedName>
    <definedName name="SD_D_PL_ExteriorFacadeType_Value" hidden="1">SD_Dropdowns!$N$2:$N$12</definedName>
    <definedName name="SD_D_PL_FundingOpportunity" hidden="1">SD_Dropdowns!$AG$2:$AH$71</definedName>
    <definedName name="SD_D_PL_FundingOpportunity_Name" hidden="1">SD_Dropdowns!$AG$2:$AG$71</definedName>
    <definedName name="SD_D_PL_FundingOpportunity_Value" hidden="1">SD_Dropdowns!$AH$2:$AH$71</definedName>
    <definedName name="SD_D_PL_GeneralFloorMaterial" hidden="1">SD_Dropdowns!$U$2:$V$11</definedName>
    <definedName name="SD_D_PL_GeneralFloorMaterial_Name" hidden="1">SD_Dropdowns!$U$2:$U$11</definedName>
    <definedName name="SD_D_PL_GeneralFloorMaterial_Value" hidden="1">SD_Dropdowns!$V$2:$V$11</definedName>
    <definedName name="SD_D_PL_HeatingType" hidden="1">SD_Dropdowns!$E$2:$F$9</definedName>
    <definedName name="SD_D_PL_HeatingType_Name" hidden="1">SD_Dropdowns!$E$2:$E$9</definedName>
    <definedName name="SD_D_PL_HeatingType_Value" hidden="1">SD_Dropdowns!$F$2:$F$9</definedName>
    <definedName name="SD_D_PL_HotWaterType" hidden="1">SD_Dropdowns!$K$2:$L$5</definedName>
    <definedName name="SD_D_PL_HotWaterType_Name" hidden="1">SD_Dropdowns!$K$2:$K$5</definedName>
    <definedName name="SD_D_PL_HotWaterType_Value" hidden="1">SD_Dropdowns!$L$2:$L$5</definedName>
    <definedName name="SD_D_PL_Jurisdiction" hidden="1">SD_Dropdowns!$Y$2:$Z$38</definedName>
    <definedName name="SD_D_PL_Jurisdiction_Name" hidden="1">SD_Dropdowns!$Y$2:$Y$38</definedName>
    <definedName name="SD_D_PL_Jurisdiction_Value" hidden="1">SD_Dropdowns!$Z$2:$Z$38</definedName>
    <definedName name="SD_D_PL_ResidentialApartmentType" hidden="1">SD_Dropdowns!$O$2:$P$8</definedName>
    <definedName name="SD_D_PL_ResidentialApartmentType_Name" hidden="1">SD_Dropdowns!$O$2:$O$8</definedName>
    <definedName name="SD_D_PL_ResidentialApartmentType_Value" hidden="1">SD_Dropdowns!$P$2:$P$8</definedName>
    <definedName name="SD_D_PL_RoofType" hidden="1">SD_Dropdowns!$AC$2:$AD$8</definedName>
    <definedName name="SD_D_PL_RoofType_Name" hidden="1">SD_Dropdowns!$AC$2:$AC$8</definedName>
    <definedName name="SD_D_PL_RoofType_Value" hidden="1">SD_Dropdowns!$AD$2:$AD$8</definedName>
    <definedName name="SD_D_PL_TaxCreditPercentType" hidden="1">SD_Dropdowns!$C$2:$D$15</definedName>
    <definedName name="SD_D_PL_TaxCreditPercentType_Name" hidden="1">SD_Dropdowns!$C$2:$C$15</definedName>
    <definedName name="SD_D_PL_TaxCreditPercentType_Value" hidden="1">SD_Dropdowns!$D$2:$D$15</definedName>
    <definedName name="SD_D_PL_UDF_258" hidden="1">SD_Dropdowns!$AK$2:$AL$32</definedName>
    <definedName name="SD_D_PL_UDF_258_Name" hidden="1">SD_Dropdowns!$AK$2:$AK$32</definedName>
    <definedName name="SD_D_PL_UDF_258_Value" hidden="1">SD_Dropdowns!$AL$2:$AL$32</definedName>
    <definedName name="SD_D_PL_UDF_259" hidden="1">SD_Dropdowns!$AM$2:$AN$63</definedName>
    <definedName name="SD_D_PL_UDF_259_Name" hidden="1">SD_Dropdowns!$AM$2:$AM$63</definedName>
    <definedName name="SD_D_PL_UDF_259_Value" hidden="1">SD_Dropdowns!$AN$2:$AN$63</definedName>
    <definedName name="SD_D_PL_UDF_460" hidden="1">SD_Dropdowns!$AO$2:$AP$8</definedName>
    <definedName name="SD_D_PL_UDF_460_Name" hidden="1">SD_Dropdowns!$AO$2:$AO$8</definedName>
    <definedName name="SD_D_PL_UDF_460_Value" hidden="1">SD_Dropdowns!$AP$2:$AP$8</definedName>
    <definedName name="SD_D_PL_UDF_560" hidden="1">SD_Dropdowns!$AQ$2:$AR$5</definedName>
    <definedName name="SD_D_PL_UDF_560_Name" hidden="1">SD_Dropdowns!$AQ$2:$AQ$5</definedName>
    <definedName name="SD_D_PL_UDF_560_Value" hidden="1">SD_Dropdowns!$AR$2:$AR$5</definedName>
    <definedName name="SD_D_PL_UnitMixAmiPercent" hidden="1">SD_Dropdowns!$Q$2:$R$13</definedName>
    <definedName name="SD_D_PL_UnitMixAmiPercent_Name" hidden="1">SD_Dropdowns!$Q$2:$Q$13</definedName>
    <definedName name="SD_D_PL_UnitMixAmiPercent_Value" hidden="1">SD_Dropdowns!$R$2:$R$13</definedName>
    <definedName name="SD_D_PL_UnitType" hidden="1">SD_Dropdowns!$S$2:$T$41</definedName>
    <definedName name="SD_D_PL_UnitType_Name" hidden="1">SD_Dropdowns!$S$2:$S$41</definedName>
    <definedName name="SD_D_PL_UnitType_Value" hidden="1">SD_Dropdowns!$T$2:$T$41</definedName>
    <definedName name="Seniors">'[1]Project Details'!$C$96</definedName>
    <definedName name="SeniorsNoOfUnits">'[1]Project Details'!$D$96</definedName>
    <definedName name="Series1_Address_1">[1]Prolink!$E$241</definedName>
    <definedName name="Series1_City">[1]Prolink!$E$242</definedName>
    <definedName name="Series1_County">[1]Prolink!$E$243</definedName>
    <definedName name="Series1_Deal_Entity_Role">[1]Prolink!$E$239</definedName>
    <definedName name="Series1_Direct_Phone">[1]Prolink!$E$247</definedName>
    <definedName name="Series1_Email_Address_1">[1]Prolink!$E$248</definedName>
    <definedName name="Series1_Name__Doing_Business_As">[1]Prolink!$E$240</definedName>
    <definedName name="Series1_State">[1]Prolink!$E$244</definedName>
    <definedName name="Series1_Tax_ID_Number">[1]Prolink!$E$246</definedName>
    <definedName name="Series1_Zip_Code">[1]Prolink!$E$245</definedName>
    <definedName name="Series2_Address_1">[1]Prolink!$E$252</definedName>
    <definedName name="Series2_City">[1]Prolink!$E$253</definedName>
    <definedName name="Series2_County">[1]Prolink!$E$254</definedName>
    <definedName name="Series2_Deal_Entity_Role">[1]Prolink!$E$250</definedName>
    <definedName name="Series2_Direct_Phone">[1]Prolink!$E$258</definedName>
    <definedName name="Series2_Email_Address_1">[1]Prolink!$E$259</definedName>
    <definedName name="Series2_Name__Doing_Business_As">[1]Prolink!$E$251</definedName>
    <definedName name="Series2_State">[1]Prolink!$E$255</definedName>
    <definedName name="Series2_Tax_ID_Number">[1]Prolink!$E$257</definedName>
    <definedName name="Series2_Zip_Code">[1]Prolink!$E$256</definedName>
    <definedName name="Series3_Address_1">[1]Prolink!$E$263</definedName>
    <definedName name="Series3_City">[1]Prolink!$E$264</definedName>
    <definedName name="Series3_County">[1]Prolink!$E$265</definedName>
    <definedName name="Series3_Deal_Entity_Role">[1]Prolink!$E$261</definedName>
    <definedName name="Series3_Direct_Phone">[1]Prolink!$E$269</definedName>
    <definedName name="Series3_Email_Address_1">[1]Prolink!$E$270</definedName>
    <definedName name="Series3_Name__Doing_Business_As">[1]Prolink!$E$262</definedName>
    <definedName name="Series3_State">[1]Prolink!$E$266</definedName>
    <definedName name="Series3_Tax_ID_Number">[1]Prolink!$E$268</definedName>
    <definedName name="Series3_Zip_Code">[1]Prolink!$E$267</definedName>
    <definedName name="Series4_Address_1">[1]Prolink!$E$274</definedName>
    <definedName name="Series4_City">[1]Prolink!$E$275</definedName>
    <definedName name="Series4_County">[1]Prolink!$E$276</definedName>
    <definedName name="Series4_Deal_Entity_Role">[1]Prolink!$E$272</definedName>
    <definedName name="Series4_Direct_Phone">[1]Prolink!$E$280</definedName>
    <definedName name="Series4_Email_Address_1">[1]Prolink!$E$281</definedName>
    <definedName name="Series4_Name__Doing_Business_As">[1]Prolink!$E$273</definedName>
    <definedName name="Series4_State">[1]Prolink!$E$277</definedName>
    <definedName name="Series4_Tax_ID_Number">[1]Prolink!$E$279</definedName>
    <definedName name="Series4_Zip_Code">[1]Prolink!$E$278</definedName>
    <definedName name="Series5_Address_1">[1]Prolink!$E$285</definedName>
    <definedName name="Series5_City">[1]Prolink!$E$286</definedName>
    <definedName name="Series5_County">[1]Prolink!$E$287</definedName>
    <definedName name="Series5_Deal_Entity_Role">[1]Prolink!$E$283</definedName>
    <definedName name="Series5_Direct_Phone">[1]Prolink!$E$291</definedName>
    <definedName name="Series5_Email_Address_1">[1]Prolink!$E$292</definedName>
    <definedName name="Series5_Name__Doing_Business_As">[1]Prolink!$E$284</definedName>
    <definedName name="Series5_State">[1]Prolink!$E$288</definedName>
    <definedName name="Series5_Tax_ID_Number">[1]Prolink!$E$290</definedName>
    <definedName name="Series5_Zip_Code">[1]Prolink!$E$289</definedName>
    <definedName name="Series6_Address_1">[1]Prolink!$E$296</definedName>
    <definedName name="Series6_City">[1]Prolink!$E$297</definedName>
    <definedName name="Series6_County">[1]Prolink!$E$298</definedName>
    <definedName name="Series6_Deal_Entity_Role">[1]Prolink!$E$294</definedName>
    <definedName name="Series6_Direct_Phone">[1]Prolink!$E$302</definedName>
    <definedName name="Series6_Email_Address_1">[1]Prolink!$E$303</definedName>
    <definedName name="Series6_Name__Doing_Business_As">[1]Prolink!$E$295</definedName>
    <definedName name="Series6_State">[1]Prolink!$E$299</definedName>
    <definedName name="Series6_Tax_ID_Number">[1]Prolink!$E$301</definedName>
    <definedName name="Series6_Zip_Code">[1]Prolink!$E$300</definedName>
    <definedName name="SiteA_Address">'[1]Project Details'!$C$12</definedName>
    <definedName name="SiteA_City">'[1]Project Details'!$C$13</definedName>
    <definedName name="SiteA_County">'[1]Project Details'!$C$17</definedName>
    <definedName name="SiteA_Zip">'[1]Project Details'!$C$15</definedName>
    <definedName name="SiteB_Address">'[1]Project Details'!$I$12</definedName>
    <definedName name="SiteB_City">'[1]Project Details'!$I$13</definedName>
    <definedName name="SiteB_County">'[1]Project Details'!$I$16</definedName>
    <definedName name="SiteB_Zip">'[1]Project Details'!$I$14</definedName>
    <definedName name="SiteC_Address">'[1]Project Details'!$L$12</definedName>
    <definedName name="SiteC_City">'[1]Project Details'!$L$13</definedName>
    <definedName name="SiteC_County">'[1]Project Details'!$L$16</definedName>
    <definedName name="SiteC_Zip">'[1]Project Details'!$L$14</definedName>
    <definedName name="SiteD_Address">'[1]Project Details'!$O$12</definedName>
    <definedName name="SiteD_City">'[1]Project Details'!$O$13</definedName>
    <definedName name="SiteD_County">'[1]Project Details'!$O$16</definedName>
    <definedName name="SiteD_Zip">'[1]Project Details'!$O$14</definedName>
    <definedName name="SiteE_Address">'[1]Project Details'!$R$12</definedName>
    <definedName name="SiteE_City">'[1]Project Details'!$R$13</definedName>
    <definedName name="SiteE_County">'[1]Project Details'!$R$16</definedName>
    <definedName name="SiteE_Zip">'[1]Project Details'!$R$14</definedName>
    <definedName name="SiteF_Address">'[1]Project Details'!$U$12</definedName>
    <definedName name="SiteF_City">'[1]Project Details'!$U$13</definedName>
    <definedName name="SiteF_County">'[1]Project Details'!$U$16</definedName>
    <definedName name="SiteF_Zip">'[1]Project Details'!$U$14</definedName>
    <definedName name="SITEIMP">Prolink!$B$22</definedName>
    <definedName name="SITEMIT">Prolink!$B$8</definedName>
    <definedName name="SITENG">Prolink!$D$9</definedName>
    <definedName name="SITEUTILITY">Prolink!$B$10</definedName>
    <definedName name="SPEQUIP">Prolink!$B$9</definedName>
    <definedName name="SPMI">'[1]Project Details'!$C$99</definedName>
    <definedName name="SPMINoOfUnits">'[1]Project Details'!$D$99</definedName>
    <definedName name="STRUCTURE">Prolink!$B$13</definedName>
    <definedName name="SUBMISSIONDATE">'[1]Project Details'!$C$5</definedName>
    <definedName name="Substance_Use_Disorder">'[1]Project Details'!$C$100</definedName>
    <definedName name="SubstanceNoOfUnits">'[1]Project Details'!$D$100</definedName>
    <definedName name="SurvivorsOfDomesticViolence">'[1]Project Details'!$C$103</definedName>
    <definedName name="Syndicator_Email">'[1]Development Team'!$G$236</definedName>
    <definedName name="Syndicator_Investor_Name">'[1]Development Team'!$D$231</definedName>
    <definedName name="Syndicator_Telephone">'[1]Development Team'!$G$235</definedName>
    <definedName name="tetertertert" localSheetId="6">MATCH(0.01,End_Bal,-1)+1</definedName>
    <definedName name="tetertertert" localSheetId="5">MATCH(0.01,End_Bal,-1)+1</definedName>
    <definedName name="tetertertert" localSheetId="4">MATCH(0.01,End_Bal,-1)+1</definedName>
    <definedName name="tetertertert">MATCH(0.01,End_Bal,-1)+1</definedName>
    <definedName name="Text6" localSheetId="2">'Development Team'!$C$7</definedName>
    <definedName name="Text8" localSheetId="2">'Development Team'!$F$49</definedName>
    <definedName name="Text9" localSheetId="2">'Development Team'!$I$49</definedName>
    <definedName name="TITLEREC">Prolink!$D$20</definedName>
    <definedName name="udrextdshnftjmfr6" localSheetId="6">MATCH(0.01,End_Bal,-1)+1</definedName>
    <definedName name="udrextdshnftjmfr6" localSheetId="5">MATCH(0.01,End_Bal,-1)+1</definedName>
    <definedName name="udrextdshnftjmfr6" localSheetId="4">MATCH(0.01,End_Bal,-1)+1</definedName>
    <definedName name="udrextdshnftjmfr6">MATCH(0.01,End_Bal,-1)+1</definedName>
    <definedName name="UTILTOOC">Prolink!$D$5</definedName>
    <definedName name="Values_Entered" localSheetId="6">IF(Loan_Amount*Interest_Rate*Loan_Years*Loan_Start&gt;0,1,0)</definedName>
    <definedName name="Values_Entered" localSheetId="5">IF(Loan_Amount*Interest_Rate*Loan_Years*Loan_Start&gt;0,1,0)</definedName>
    <definedName name="Values_Entered" localSheetId="4">IF(Loan_Amount*Interest_Rate*Loan_Years*Loan_Start&gt;0,1,0)</definedName>
    <definedName name="Values_Entered">IF(Loan_Amount*Interest_Rate*Loan_Years*Loan_Start&gt;0,1,0)</definedName>
    <definedName name="Veterans?">'[1]Project Details'!$C$108</definedName>
    <definedName name="VeteransNoOfUnits">'[1]Project Details'!$D$108</definedName>
    <definedName name="wrwerwerewrwer" localSheetId="6">IF(Narratives!jojoishkjngfsfd,Header_Row+Narratives!tetertertert,Header_Row)</definedName>
    <definedName name="wrwerwerewrwer" localSheetId="5">IF('Project Uses'!jojoishkjngfsfd,Header_Row+'Project Uses'!tetertertert,Header_Row)</definedName>
    <definedName name="wrwerwerewrwer" localSheetId="4">IF('Sources &amp; Financial Assumptions'!jojoishkjngfsfd,Header_Row+'Sources &amp; Financial Assumptions'!tetertertert,Header_Row)</definedName>
    <definedName name="wrwerwerewrwer">IF(jojoishkjngfsfd,Header_Row+tetertertert,Header_Row)</definedName>
    <definedName name="Years_remaining_on_existing_rental_subsidy_contract">'[1]Project Details'!$C$72</definedName>
    <definedName name="ymymymymyu" localSheetId="6">DATE(YEAR(Loan_Start),MONTH(Loan_Start)+Payment_Number,DAY(Loan_Start))</definedName>
    <definedName name="ymymymymyu" localSheetId="5">DATE(YEAR(Loan_Start),MONTH(Loan_Start)+Payment_Number,DAY(Loan_Start))</definedName>
    <definedName name="ymymymymyu" localSheetId="4">DATE(YEAR(Loan_Start),MONTH(Loan_Start)+Payment_Number,DAY(Loan_Start))</definedName>
    <definedName name="ymymymymyu">DATE(YEAR(Loan_Start),MONTH(Loan_Start)+Payment_Number,DAY(Loan_Start))</definedName>
    <definedName name="yui7yuasewrsarf" localSheetId="6">IF(Loan_Amount*Interest_Rate*Loan_Years*Loan_Start&gt;0,1,0)</definedName>
    <definedName name="yui7yuasewrsarf" localSheetId="5">IF(Loan_Amount*Interest_Rate*Loan_Years*Loan_Start&gt;0,1,0)</definedName>
    <definedName name="yui7yuasewrsarf" localSheetId="4">IF(Loan_Amount*Interest_Rate*Loan_Years*Loan_Start&gt;0,1,0)</definedName>
    <definedName name="yui7yuasewrsarf">IF(Loan_Amount*Interest_Rate*Loan_Years*Loan_Start&gt;0,1,0)</definedName>
    <definedName name="yyuyugyuygugyygu" localSheetId="6">IF(Narratives!yui7yuasewrsarf,Header_Row+Narratives!udrextdshnftjmfr6,Header_Row)</definedName>
    <definedName name="yyuyugyuygugyygu" localSheetId="5">IF('Project Uses'!yui7yuasewrsarf,Header_Row+'Project Uses'!udrextdshnftjmfr6,Header_Row)</definedName>
    <definedName name="yyuyugyuygugyygu" localSheetId="4">IF('Sources &amp; Financial Assumptions'!yui7yuasewrsarf,Header_Row+'Sources &amp; Financial Assumptions'!udrextdshnftjmfr6,Header_Row)</definedName>
    <definedName name="yyuyugyuygugyygu">IF(yui7yuasewrsarf,Header_Row+udrextdshnftjmfr6,Header_Row)</definedName>
    <definedName name="ZipCode">[1]Prolink!$E$6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0" i="23" l="1"/>
  <c r="I33" i="15"/>
  <c r="K13" i="15"/>
  <c r="J13" i="15"/>
  <c r="I13" i="15"/>
  <c r="P41" i="15"/>
  <c r="I81" i="23"/>
  <c r="H81" i="23"/>
  <c r="D17" i="23"/>
  <c r="I61" i="23"/>
  <c r="G31" i="23"/>
  <c r="H17" i="23"/>
  <c r="I17" i="23"/>
  <c r="G17" i="23"/>
  <c r="E17" i="23"/>
  <c r="C15" i="23"/>
  <c r="C14" i="23"/>
  <c r="C13" i="23"/>
  <c r="C12" i="23"/>
  <c r="C11" i="23"/>
  <c r="C56" i="23"/>
  <c r="C55" i="23"/>
  <c r="C54" i="23"/>
  <c r="P14" i="15"/>
  <c r="P15" i="15"/>
  <c r="P16" i="15"/>
  <c r="P17" i="15"/>
  <c r="P18" i="15"/>
  <c r="P19" i="15"/>
  <c r="P20" i="15"/>
  <c r="P21" i="15"/>
  <c r="P22" i="15"/>
  <c r="P23" i="15"/>
  <c r="P24" i="15"/>
  <c r="P25" i="15"/>
  <c r="P27" i="15"/>
  <c r="P28" i="15"/>
  <c r="P29" i="15"/>
  <c r="P30" i="15"/>
  <c r="P31" i="15"/>
  <c r="P32" i="15"/>
  <c r="P13" i="15"/>
  <c r="D61" i="23"/>
  <c r="C40" i="23"/>
  <c r="H30" i="15"/>
  <c r="H31" i="15"/>
  <c r="H32" i="15"/>
  <c r="H61" i="23"/>
  <c r="G61" i="23"/>
  <c r="O54" i="15"/>
  <c r="C99" i="23"/>
  <c r="I31" i="23"/>
  <c r="H31" i="23"/>
  <c r="D31" i="23"/>
  <c r="B74" i="23" s="1"/>
  <c r="C29" i="23"/>
  <c r="C28" i="23"/>
  <c r="C27" i="23"/>
  <c r="C26" i="23"/>
  <c r="C25" i="23"/>
  <c r="C24" i="23"/>
  <c r="C23" i="23"/>
  <c r="C50" i="23"/>
  <c r="C51" i="23"/>
  <c r="C52" i="23"/>
  <c r="C53" i="23"/>
  <c r="C57" i="23"/>
  <c r="C58" i="23"/>
  <c r="C59" i="23"/>
  <c r="B75" i="23" l="1"/>
  <c r="C94" i="23"/>
  <c r="C96" i="23"/>
  <c r="D89" i="23"/>
  <c r="C89" i="23" s="1"/>
  <c r="E31" i="23"/>
  <c r="H70" i="23"/>
  <c r="I70" i="23"/>
  <c r="G68" i="23"/>
  <c r="G65" i="23"/>
  <c r="G64" i="23"/>
  <c r="C36" i="23"/>
  <c r="C22" i="23"/>
  <c r="C38" i="23"/>
  <c r="C39" i="23"/>
  <c r="C41" i="23"/>
  <c r="C42" i="23"/>
  <c r="C43" i="23"/>
  <c r="C44" i="23"/>
  <c r="C45" i="23"/>
  <c r="C21" i="23"/>
  <c r="C20" i="23"/>
  <c r="C31" i="23" s="1"/>
  <c r="G43" i="15" l="1"/>
  <c r="P43" i="15" s="1"/>
  <c r="G44" i="15"/>
  <c r="P44" i="15" s="1"/>
  <c r="G45" i="15"/>
  <c r="P45" i="15" s="1"/>
  <c r="G46" i="15"/>
  <c r="P46" i="15" s="1"/>
  <c r="G47" i="15"/>
  <c r="P47" i="15" s="1"/>
  <c r="G48" i="15"/>
  <c r="P48" i="15" s="1"/>
  <c r="G49" i="15"/>
  <c r="P49" i="15" s="1"/>
  <c r="G50" i="15"/>
  <c r="P50" i="15" s="1"/>
  <c r="G51" i="15"/>
  <c r="P51" i="15" s="1"/>
  <c r="G52" i="15"/>
  <c r="P52" i="15" s="1"/>
  <c r="G53" i="15"/>
  <c r="P53" i="15" s="1"/>
  <c r="G42" i="15"/>
  <c r="P42" i="15" s="1"/>
  <c r="H54" i="15"/>
  <c r="I54" i="15"/>
  <c r="J54" i="15"/>
  <c r="L12" i="21" l="1"/>
  <c r="D77" i="23" l="1"/>
  <c r="C95" i="23"/>
  <c r="H77" i="23"/>
  <c r="I77" i="23"/>
  <c r="G77" i="23"/>
  <c r="D67" i="23"/>
  <c r="G67" i="23" s="1"/>
  <c r="D66" i="23"/>
  <c r="C75" i="23"/>
  <c r="C74" i="23"/>
  <c r="C73" i="23"/>
  <c r="C77" i="23" s="1"/>
  <c r="G66" i="23" l="1"/>
  <c r="G70" i="23" s="1"/>
  <c r="G81" i="23" s="1"/>
  <c r="D70" i="23"/>
  <c r="D81" i="23" s="1"/>
  <c r="B73" i="23"/>
  <c r="H26" i="15" l="1"/>
  <c r="B3" i="2"/>
  <c r="B4" i="2"/>
  <c r="B5" i="2"/>
  <c r="B6" i="2"/>
  <c r="B7" i="2"/>
  <c r="B8" i="2"/>
  <c r="B9" i="2"/>
  <c r="B10" i="2"/>
  <c r="B11" i="2"/>
  <c r="B12" i="2"/>
  <c r="B13" i="2"/>
  <c r="B14" i="2"/>
  <c r="B15" i="2"/>
  <c r="B16" i="2"/>
  <c r="B17" i="2"/>
  <c r="B18" i="2"/>
  <c r="B19" i="2"/>
  <c r="B20" i="2"/>
  <c r="B2" i="2"/>
  <c r="D2" i="2"/>
  <c r="D3" i="2"/>
  <c r="D4" i="2"/>
  <c r="D5" i="2"/>
  <c r="D6" i="2"/>
  <c r="D7" i="2"/>
  <c r="D8" i="2"/>
  <c r="D9" i="2"/>
  <c r="D10" i="2"/>
  <c r="D11" i="2"/>
  <c r="D12" i="2"/>
  <c r="D13" i="2"/>
  <c r="D14" i="2"/>
  <c r="D15" i="2"/>
  <c r="D16" i="2"/>
  <c r="D17" i="2"/>
  <c r="D18" i="2"/>
  <c r="D19" i="2"/>
  <c r="D20" i="2"/>
  <c r="D21" i="2"/>
  <c r="D22" i="2"/>
  <c r="D23" i="2"/>
  <c r="D24" i="2"/>
  <c r="D25" i="2"/>
  <c r="Q18" i="2"/>
  <c r="Q15" i="2"/>
  <c r="Q14" i="2"/>
  <c r="Q13" i="2"/>
  <c r="Q12" i="2"/>
  <c r="Q22" i="2"/>
  <c r="Q23" i="2"/>
  <c r="Q21" i="2"/>
  <c r="N12" i="2"/>
  <c r="C66" i="23"/>
  <c r="N43" i="15"/>
  <c r="N44" i="15"/>
  <c r="N45" i="15"/>
  <c r="N46" i="15"/>
  <c r="N47" i="15"/>
  <c r="N48" i="15"/>
  <c r="N49" i="15"/>
  <c r="N50" i="15"/>
  <c r="N51" i="15"/>
  <c r="N52" i="15"/>
  <c r="N53" i="15"/>
  <c r="D27" i="2" l="1"/>
  <c r="B21" i="2"/>
  <c r="C65" i="23"/>
  <c r="C67" i="23"/>
  <c r="C68" i="23"/>
  <c r="C64" i="23"/>
  <c r="C70" i="23" s="1"/>
  <c r="C35" i="23"/>
  <c r="C37" i="23"/>
  <c r="C46" i="23"/>
  <c r="C47" i="23"/>
  <c r="C48" i="23"/>
  <c r="C49" i="23"/>
  <c r="C34" i="23"/>
  <c r="C61" i="23" s="1"/>
  <c r="C10" i="23"/>
  <c r="C17" i="23" s="1"/>
  <c r="E70" i="23"/>
  <c r="E61" i="23"/>
  <c r="M12" i="21"/>
  <c r="C81" i="23" l="1"/>
  <c r="E77" i="23"/>
  <c r="E81" i="23"/>
  <c r="P54" i="15" l="1"/>
  <c r="H13" i="15" s="1"/>
  <c r="D88" i="23" s="1"/>
  <c r="C88" i="23" s="1"/>
  <c r="H14" i="15" l="1"/>
  <c r="H15" i="15"/>
  <c r="H16" i="15"/>
  <c r="H17" i="15"/>
  <c r="H18" i="15"/>
  <c r="H19" i="15"/>
  <c r="H20" i="15"/>
  <c r="H21" i="15"/>
  <c r="H22" i="15"/>
  <c r="H23" i="15"/>
  <c r="H24" i="15"/>
  <c r="H25" i="15"/>
  <c r="H27" i="15"/>
  <c r="H28" i="15"/>
  <c r="H29" i="15"/>
  <c r="H12" i="15"/>
  <c r="P33" i="15" l="1"/>
  <c r="D87" i="23" s="1"/>
  <c r="C87" i="23" l="1"/>
  <c r="G80" i="23"/>
  <c r="J33" i="15"/>
  <c r="H80" i="23" s="1"/>
  <c r="K33" i="15"/>
  <c r="I80" i="23" s="1"/>
  <c r="H33" i="15"/>
  <c r="D86" i="23" l="1"/>
  <c r="C86" i="23" s="1"/>
  <c r="D80" i="23"/>
  <c r="C80" i="23" s="1"/>
  <c r="E54" i="15"/>
  <c r="F54" i="15"/>
  <c r="G54" i="15"/>
  <c r="M54" i="15"/>
  <c r="D54" i="15"/>
  <c r="N42" i="15"/>
  <c r="N41" i="15"/>
  <c r="D85" i="23" l="1"/>
  <c r="C85" i="23" s="1"/>
  <c r="N54" i="15"/>
  <c r="D90" i="23" l="1"/>
  <c r="D91" i="23" s="1"/>
  <c r="C90" i="23" l="1"/>
  <c r="M7" i="2" l="1" a="1"/>
  <c r="M7" i="2" s="1"/>
  <c r="J12" i="2" a="1"/>
  <c r="J12" i="2" s="1"/>
  <c r="J11" i="2" a="1"/>
  <c r="J11" i="2" s="1"/>
  <c r="B101" i="2" l="1" a="1"/>
  <c r="B101" i="2" s="1"/>
  <c r="B77" i="2" a="1"/>
  <c r="B77" i="2" s="1"/>
  <c r="B53" i="2" a="1"/>
  <c r="B53" i="2" s="1"/>
  <c r="B29" i="2" a="1"/>
  <c r="B29" i="2" s="1"/>
  <c r="G14" i="2" a="1"/>
  <c r="G14" i="2" s="1"/>
  <c r="G9" i="2"/>
  <c r="G7" i="2" a="1"/>
  <c r="G7" i="2" s="1"/>
  <c r="G2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Mitch Hannoosh</author>
    <author>Becky Isom</author>
    <author>Kranti Budhathoki</author>
  </authors>
  <commentList>
    <comment ref="D8" authorId="0" shapeId="0" xr:uid="{C1E2B495-49D5-44AD-AB89-DE9ED4488C12}">
      <text>
        <r>
          <rPr>
            <b/>
            <sz val="9"/>
            <color indexed="81"/>
            <rFont val="Tahoma"/>
            <family val="2"/>
          </rPr>
          <t>&lt;[[DEVDeals] - [Property (Seq: 1)] Total Units - Send]&gt;</t>
        </r>
      </text>
    </comment>
    <comment ref="K12" authorId="0" shapeId="0" xr:uid="{C359AC8A-CF57-498C-B6B7-A165C993A4ED}">
      <text>
        <r>
          <rPr>
            <b/>
            <sz val="9"/>
            <color indexed="81"/>
            <rFont val="Tahoma"/>
            <family val="2"/>
          </rPr>
          <t>&lt;[[DEVDeals] - [DEV User Defined Fields (Seq: 1)] NOFA Reporting - Is Wildfire Points Eligible - Send]&gt;</t>
        </r>
      </text>
    </comment>
    <comment ref="L12" authorId="0" shapeId="0" xr:uid="{0202FF23-E74A-4F94-A5B5-AD0A4DFD6D8D}">
      <text>
        <r>
          <rPr>
            <b/>
            <sz val="9"/>
            <color indexed="81"/>
            <rFont val="Tahoma"/>
            <family val="2"/>
          </rPr>
          <t>&lt;[[DEVDeals] - [DEV User Defined Fields (Seq: 1)] Application UDF - MWESB Compliance Region - Send]&gt;</t>
        </r>
      </text>
    </comment>
    <comment ref="M12" authorId="0" shapeId="0" xr:uid="{63B2BE49-939C-46B6-8638-D022A4085864}">
      <text>
        <r>
          <rPr>
            <b/>
            <sz val="9"/>
            <color indexed="81"/>
            <rFont val="Tahoma"/>
            <family val="2"/>
          </rPr>
          <t>&lt;[[DEVDeals] - [DEV User Defined Fields (Seq: 1)] Application UDF - Minimum MWESB Commitment - Send]&gt;</t>
        </r>
      </text>
    </comment>
    <comment ref="C19" authorId="0" shapeId="0" xr:uid="{ADC38923-E99E-494F-AB6D-557A923111E1}">
      <text>
        <r>
          <rPr>
            <b/>
            <sz val="9"/>
            <color indexed="81"/>
            <rFont val="Tahoma"/>
            <family val="2"/>
          </rPr>
          <t>&lt;[[DEVDeals] - [Property (Seq: 1)] Address1 - Send]&gt;</t>
        </r>
      </text>
    </comment>
    <comment ref="D19" authorId="0" shapeId="0" xr:uid="{44758AD1-9D1C-404B-B210-42418E94A781}">
      <text>
        <r>
          <rPr>
            <b/>
            <sz val="9"/>
            <color indexed="81"/>
            <rFont val="Tahoma"/>
            <family val="2"/>
          </rPr>
          <t>&lt;[[DEVDeals] - [Property (Seq: 1)] City - Send]&gt;</t>
        </r>
      </text>
    </comment>
    <comment ref="E19" authorId="0" shapeId="0" xr:uid="{9045DDEB-EFBD-4DA3-A4F2-27E13658C186}">
      <text>
        <r>
          <rPr>
            <b/>
            <sz val="9"/>
            <color indexed="81"/>
            <rFont val="Tahoma"/>
            <family val="2"/>
          </rPr>
          <t>&lt;[[DEVDeals] - [Property (Seq: 1)] Zip Code - Send]&gt;</t>
        </r>
      </text>
    </comment>
    <comment ref="F19" authorId="0" shapeId="0" xr:uid="{955F7E12-EA5A-4E94-9321-EE4D40B5764B}">
      <text>
        <r>
          <rPr>
            <b/>
            <sz val="9"/>
            <color indexed="81"/>
            <rFont val="Tahoma"/>
            <family val="2"/>
          </rPr>
          <t>&lt;[[DEVDeals] - [Property (Seq: 1)] Jurisdiction - Send]&gt;</t>
        </r>
      </text>
    </comment>
    <comment ref="G19" authorId="0" shapeId="0" xr:uid="{1FF51C08-3FB3-49C9-BF5F-F44638059BDF}">
      <text>
        <r>
          <rPr>
            <b/>
            <sz val="9"/>
            <color indexed="81"/>
            <rFont val="Tahoma"/>
            <family val="2"/>
          </rPr>
          <t>&lt;[[DEVDeals] - [Property (Seq: 1)] Latitude - Send]&gt;</t>
        </r>
      </text>
    </comment>
    <comment ref="H19" authorId="0" shapeId="0" xr:uid="{E64D4561-50F4-4AF4-88F0-077AB8418109}">
      <text>
        <r>
          <rPr>
            <b/>
            <sz val="9"/>
            <color indexed="81"/>
            <rFont val="Tahoma"/>
            <family val="2"/>
          </rPr>
          <t>&lt;[[DEVDeals] - [Property (Seq: 1)] Longitude - Send]&gt;</t>
        </r>
      </text>
    </comment>
    <comment ref="K19" authorId="0" shapeId="0" xr:uid="{46C05BDC-43D8-425B-87DD-32A4B9D9B3FA}">
      <text>
        <r>
          <rPr>
            <b/>
            <sz val="9"/>
            <color indexed="81"/>
            <rFont val="Tahoma"/>
            <family val="2"/>
          </rPr>
          <t>&lt;[[DEVDeals] - [DEV User Defined Fields (Seq: 1)] Application UDF - US Congressional District - Send]&gt;</t>
        </r>
      </text>
    </comment>
    <comment ref="L19" authorId="0" shapeId="0" xr:uid="{9F8B7446-E143-4A8B-9252-A881265E96CD}">
      <text>
        <r>
          <rPr>
            <b/>
            <sz val="9"/>
            <color indexed="81"/>
            <rFont val="Tahoma"/>
            <family val="2"/>
          </rPr>
          <t>&lt;[[DEVDeals] - [DEV User Defined Fields (Seq: 1)] Application UDF - State Senate District - Send]&gt;</t>
        </r>
      </text>
    </comment>
    <comment ref="M19" authorId="0" shapeId="0" xr:uid="{D36F830C-17F0-4027-97E5-294A00F99483}">
      <text>
        <r>
          <rPr>
            <b/>
            <sz val="9"/>
            <color indexed="81"/>
            <rFont val="Tahoma"/>
            <family val="2"/>
          </rPr>
          <t>&lt;[[DEVDeals] - [DEV User Defined Fields (Seq: 1)] Application UDF - State House District - Send]&gt;</t>
        </r>
      </text>
    </comment>
    <comment ref="N19" authorId="0" shapeId="0" xr:uid="{13AF5903-EB37-41A3-B0B2-180D068BEBC4}">
      <text>
        <r>
          <rPr>
            <b/>
            <sz val="9"/>
            <color indexed="81"/>
            <rFont val="Tahoma"/>
            <family val="2"/>
          </rPr>
          <t>&lt;[[DEVDeals] - [DEV User Defined Fields (Seq: 1)] Application UDF - 11 Digit Census Tract No. - Send]&gt;</t>
        </r>
      </text>
    </comment>
    <comment ref="C39" authorId="1" shapeId="0" xr:uid="{C05EB9B3-698E-44F9-A3BC-EF2A4FB20D5A}">
      <text>
        <r>
          <rPr>
            <b/>
            <sz val="9"/>
            <color indexed="81"/>
            <rFont val="Tahoma"/>
            <family val="2"/>
          </rPr>
          <t>&lt;[[DEVDeals] - [Property (Seq: 1)] Building Type - Send]&gt;</t>
        </r>
      </text>
    </comment>
    <comment ref="D39" authorId="2" shapeId="0" xr:uid="{979483FF-24D3-486C-A676-6D7F264CF830}">
      <text>
        <r>
          <rPr>
            <b/>
            <sz val="9"/>
            <color indexed="81"/>
            <rFont val="Tahoma"/>
            <family val="2"/>
          </rPr>
          <t>&lt;[[DEVDeals] - [Deal Property (Seq: 1)] Construction Type - Send]&gt;</t>
        </r>
      </text>
    </comment>
    <comment ref="E39" authorId="2" shapeId="0" xr:uid="{BF8931B8-B7B0-4CB1-B453-1499CAD69203}">
      <text>
        <r>
          <rPr>
            <b/>
            <sz val="9"/>
            <color indexed="81"/>
            <rFont val="Tahoma"/>
            <family val="2"/>
          </rPr>
          <t>&lt;[[DEVDeals] - [Deal Property (Seq: 1)] Roof Type - Send]&gt;</t>
        </r>
      </text>
    </comment>
    <comment ref="F39" authorId="2" shapeId="0" xr:uid="{9B05AFAE-C2B3-4F24-8309-AD231CE4F491}">
      <text>
        <r>
          <rPr>
            <b/>
            <sz val="9"/>
            <color indexed="81"/>
            <rFont val="Tahoma"/>
            <family val="2"/>
          </rPr>
          <t>&lt;[[DEVDeals] - [Deal Property (Seq: 1)] Exterior Facade Type - Send]&gt;</t>
        </r>
      </text>
    </comment>
    <comment ref="G39" authorId="2" shapeId="0" xr:uid="{F61B912C-FEF7-45EC-9CF4-1A02F674180D}">
      <text>
        <r>
          <rPr>
            <b/>
            <sz val="9"/>
            <color indexed="81"/>
            <rFont val="Tahoma"/>
            <family val="2"/>
          </rPr>
          <t>&lt;[[DEVDeals] - [Deal Property (Seq: 1)] Exterior Facade Type Id - Secondary - Send]&gt;</t>
        </r>
      </text>
    </comment>
    <comment ref="H39" authorId="2" shapeId="0" xr:uid="{D20541E2-571F-4172-91BA-9A9C1409F00D}">
      <text>
        <r>
          <rPr>
            <b/>
            <sz val="9"/>
            <color indexed="81"/>
            <rFont val="Tahoma"/>
            <family val="2"/>
          </rPr>
          <t>&lt;[[DEVDeals] - [Deal Property (Seq: 1)] Heating Type - Send]&gt;</t>
        </r>
      </text>
    </comment>
    <comment ref="I39" authorId="2" shapeId="0" xr:uid="{891E7C6A-F819-4FAA-8FB4-6B75EB0392AE}">
      <text>
        <r>
          <rPr>
            <b/>
            <sz val="9"/>
            <color indexed="81"/>
            <rFont val="Tahoma"/>
            <family val="2"/>
          </rPr>
          <t>&lt;[[DEVDeals] - [Deal Property (Seq: 1)] Hot Water Type - Send]&gt;</t>
        </r>
      </text>
    </comment>
    <comment ref="J39" authorId="2" shapeId="0" xr:uid="{659FDD6D-824F-46C6-B05A-1BB62C27AD35}">
      <text>
        <r>
          <rPr>
            <b/>
            <sz val="9"/>
            <color indexed="81"/>
            <rFont val="Tahoma"/>
            <family val="2"/>
          </rPr>
          <t>&lt;[[DEVDeals] - [Deal Property (Seq: 1)] Cooking Type - Send]&gt;</t>
        </r>
      </text>
    </comment>
    <comment ref="K39" authorId="2" shapeId="0" xr:uid="{B2FE4D8B-C642-47C3-969A-A171E5E1390A}">
      <text>
        <r>
          <rPr>
            <b/>
            <sz val="9"/>
            <color indexed="81"/>
            <rFont val="Tahoma"/>
            <family val="2"/>
          </rPr>
          <t>&lt;[[DEVDeals] - [Deal Property (Seq: 1)] Air Conditioning Type - Send]&gt;</t>
        </r>
      </text>
    </comment>
    <comment ref="L39" authorId="2" shapeId="0" xr:uid="{F9A73201-5C69-4422-BE9B-3D85D0424BA4}">
      <text>
        <r>
          <rPr>
            <b/>
            <sz val="9"/>
            <color indexed="81"/>
            <rFont val="Tahoma"/>
            <family val="2"/>
          </rPr>
          <t>&lt;[[DEVDeals] - [Deal Property (Seq: 1)] - [Locations (Seq: 1)] - [Unit Mix (Seq: 1)] General Floor Material - Send]&gt;</t>
        </r>
      </text>
    </comment>
    <comment ref="C49" authorId="0" shapeId="0" xr:uid="{27B5ECE3-0E9A-4611-9BC5-FAD641A45EBB}">
      <text>
        <r>
          <rPr>
            <b/>
            <sz val="9"/>
            <color indexed="81"/>
            <rFont val="Tahoma"/>
            <family val="2"/>
          </rPr>
          <t>&lt;[[DEVDeals] - [DEV User Defined Fields (Seq: 1)] Application UDF - Visitability - Send]&gt;</t>
        </r>
      </text>
    </comment>
    <comment ref="D49" authorId="0" shapeId="0" xr:uid="{17B0BD02-1367-4A64-9C2F-13DB3CB74011}">
      <text>
        <r>
          <rPr>
            <b/>
            <sz val="9"/>
            <color indexed="81"/>
            <rFont val="Tahoma"/>
            <family val="2"/>
          </rPr>
          <t>&lt;[[DEVDeals] - [DEV User Defined Fields (Seq: 1)] Application UDF - Accessible - Send]&gt;</t>
        </r>
      </text>
    </comment>
    <comment ref="E49" authorId="0" shapeId="0" xr:uid="{C6A45E98-B52F-4712-BE30-683ACC81FADF}">
      <text>
        <r>
          <rPr>
            <b/>
            <sz val="9"/>
            <color indexed="81"/>
            <rFont val="Tahoma"/>
            <family val="2"/>
          </rPr>
          <t>&lt;[[DEVDeals] - [DEV User Defined Fields (Seq: 1)] Application UDF - Adaptable - Send]&gt;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Isom</author>
  </authors>
  <commentList>
    <comment ref="C12" authorId="0" shapeId="0" xr:uid="{1E51BA41-A884-4C36-9E91-104CFB56B4A3}">
      <text>
        <r>
          <rPr>
            <b/>
            <sz val="9"/>
            <color indexed="81"/>
            <rFont val="Tahoma"/>
            <family val="2"/>
          </rPr>
          <t>&lt;[[DEVDeals] - [Proxy Entities (Seq: 1)] Direct Phone - Send]&gt;</t>
        </r>
      </text>
    </comment>
    <comment ref="C14" authorId="0" shapeId="0" xr:uid="{2B436561-D76E-466E-A9EE-B6A600E9186B}">
      <text>
        <r>
          <rPr>
            <b/>
            <sz val="9"/>
            <color indexed="81"/>
            <rFont val="Tahoma"/>
            <family val="2"/>
          </rPr>
          <t>&lt;[[DEVDeals] - [Proxy Entities (Seq: 1)] Email Address 1 - Send]&gt;</t>
        </r>
      </text>
    </comment>
    <comment ref="C15" authorId="0" shapeId="0" xr:uid="{64FE7FF4-96C3-492E-BC48-8EE5F542EA11}">
      <text>
        <r>
          <rPr>
            <b/>
            <sz val="9"/>
            <color indexed="81"/>
            <rFont val="Tahoma"/>
            <family val="2"/>
          </rPr>
          <t>&lt;[[DEVDeals] - [Proxy Entities (Seq: 1)] Tax ID Number - Send]&gt;</t>
        </r>
      </text>
    </comment>
    <comment ref="C49" authorId="0" shapeId="0" xr:uid="{E2404214-66E6-48D6-9EB2-61562B9885D6}">
      <text>
        <r>
          <rPr>
            <b/>
            <sz val="9"/>
            <color indexed="81"/>
            <rFont val="Tahoma"/>
            <family val="2"/>
          </rPr>
          <t>&lt;[[DEVDeals] - [Proxy Entities (Seq: 2)] Name (Doing Business As) - Send]&gt;</t>
        </r>
      </text>
    </comment>
    <comment ref="F49" authorId="0" shapeId="0" xr:uid="{CC2BE881-657E-462C-9339-1449E38F4E10}">
      <text>
        <r>
          <rPr>
            <b/>
            <sz val="9"/>
            <color indexed="81"/>
            <rFont val="Tahoma"/>
            <family val="2"/>
          </rPr>
          <t>&lt;[[DEVDeals] - [Proxy Entities (Seq: 2)] Email Address 1 - Send]&gt;</t>
        </r>
      </text>
    </comment>
    <comment ref="G49" authorId="0" shapeId="0" xr:uid="{5C9294C9-5B29-42B3-8CC7-C2F17DFA1779}">
      <text>
        <r>
          <rPr>
            <b/>
            <sz val="9"/>
            <color indexed="81"/>
            <rFont val="Tahoma"/>
            <family val="2"/>
          </rPr>
          <t>&lt;[[DEVDeals] - [Proxy Entities (Seq: 2)] Direct Phone - Send]&gt;</t>
        </r>
      </text>
    </comment>
    <comment ref="C50" authorId="0" shapeId="0" xr:uid="{766E0ADF-9306-4313-B972-BECFDE44DEF7}">
      <text>
        <r>
          <rPr>
            <b/>
            <sz val="9"/>
            <color indexed="81"/>
            <rFont val="Tahoma"/>
            <family val="2"/>
          </rPr>
          <t>&lt;[[DEVDeals] - [Proxy Entities (Seq: 3)] Name (Doing Business As) - Send]&gt;</t>
        </r>
      </text>
    </comment>
    <comment ref="F50" authorId="0" shapeId="0" xr:uid="{E9033681-235E-4287-861F-63226EC28164}">
      <text>
        <r>
          <rPr>
            <b/>
            <sz val="9"/>
            <color indexed="81"/>
            <rFont val="Tahoma"/>
            <family val="2"/>
          </rPr>
          <t>&lt;[[DEVDeals] - [Proxy Entities (Seq: 3)] Email Address 1 - Send]&gt;</t>
        </r>
      </text>
    </comment>
    <comment ref="G50" authorId="0" shapeId="0" xr:uid="{24B57596-8064-4301-86AA-F46F144BB75B}">
      <text>
        <r>
          <rPr>
            <b/>
            <sz val="9"/>
            <color indexed="81"/>
            <rFont val="Tahoma"/>
            <family val="2"/>
          </rPr>
          <t>&lt;[[DEVDeals] - [Proxy Entities (Seq: 3)] Direct Phone - Send]&gt;</t>
        </r>
      </text>
    </comment>
    <comment ref="C51" authorId="0" shapeId="0" xr:uid="{AF3DF0F6-CAD8-4481-B61B-664EAE066305}">
      <text>
        <r>
          <rPr>
            <b/>
            <sz val="9"/>
            <color indexed="81"/>
            <rFont val="Tahoma"/>
            <family val="2"/>
          </rPr>
          <t>&lt;[[DEVDeals] - [Proxy Entities (Seq: 5)] Name (Doing Business As) - Send]&gt;</t>
        </r>
      </text>
    </comment>
    <comment ref="F51" authorId="0" shapeId="0" xr:uid="{3AFD013C-495B-44B4-BBB5-178D0D452A41}">
      <text>
        <r>
          <rPr>
            <b/>
            <sz val="9"/>
            <color indexed="81"/>
            <rFont val="Tahoma"/>
            <family val="2"/>
          </rPr>
          <t>&lt;[[DEVDeals] - [Proxy Entities (Seq: 5)] Email Address 1 - Send]&gt;</t>
        </r>
      </text>
    </comment>
    <comment ref="G51" authorId="0" shapeId="0" xr:uid="{6C4AE238-5AB1-49FC-8782-9D2A6E3CC56F}">
      <text>
        <r>
          <rPr>
            <b/>
            <sz val="9"/>
            <color indexed="81"/>
            <rFont val="Tahoma"/>
            <family val="2"/>
          </rPr>
          <t>&lt;[[DEVDeals] - [Proxy Entities (Seq: 5)] Direct Phone - Send]&gt;</t>
        </r>
      </text>
    </comment>
    <comment ref="F54" authorId="0" shapeId="0" xr:uid="{0CCCDF25-55A9-4661-88B7-F4FF41ECF447}">
      <text>
        <r>
          <rPr>
            <b/>
            <sz val="9"/>
            <color indexed="81"/>
            <rFont val="Tahoma"/>
            <family val="2"/>
          </rPr>
          <t>&lt;[[DEVDeals] - [Proxy Entities (Seq: 6)] Address 1 - Send]&gt;</t>
        </r>
      </text>
    </comment>
    <comment ref="G55" authorId="0" shapeId="0" xr:uid="{C2506DBD-9B8E-4F28-A653-4DBEC0D30C1A}">
      <text>
        <r>
          <rPr>
            <b/>
            <sz val="9"/>
            <color indexed="81"/>
            <rFont val="Tahoma"/>
            <family val="2"/>
          </rPr>
          <t>&lt;[[DEVDeals] - [Proxy Entities (Seq: 6)] Direct Phone - Send]&gt;</t>
        </r>
      </text>
    </comment>
    <comment ref="C56" authorId="0" shapeId="0" xr:uid="{9F41E7C6-EABB-48AD-9962-E0282729AF2B}">
      <text>
        <r>
          <rPr>
            <b/>
            <sz val="9"/>
            <color indexed="81"/>
            <rFont val="Tahoma"/>
            <family val="2"/>
          </rPr>
          <t>&lt;[[DEVDeals] - [Proxy Entities (Seq: 6)] Email Address 1 - Send]&gt;</t>
        </r>
      </text>
    </comment>
    <comment ref="C61" authorId="0" shapeId="0" xr:uid="{89FE0BE9-2F50-4657-B5CA-48F5935DCEE9}">
      <text>
        <r>
          <rPr>
            <b/>
            <sz val="9"/>
            <color indexed="81"/>
            <rFont val="Tahoma"/>
            <family val="2"/>
          </rPr>
          <t>&lt;[[DEVDeals] - [DEV User Defined Fields (Seq: 1)] Date Incorporated - Send]&gt;</t>
        </r>
      </text>
    </comment>
    <comment ref="E61" authorId="0" shapeId="0" xr:uid="{602BBD67-CB05-4373-A8CC-69A9A5DAC265}">
      <text>
        <r>
          <rPr>
            <b/>
            <sz val="9"/>
            <color indexed="81"/>
            <rFont val="Tahoma"/>
            <family val="2"/>
          </rPr>
          <t>&lt;[[DEVDeals] - [DEV User Defined Fields (Seq: 1)] Date IRS 501 (c)(3) received - Send]&gt;</t>
        </r>
      </text>
    </comment>
    <comment ref="C62" authorId="0" shapeId="0" xr:uid="{F1793567-CC87-4C9A-ABD9-A973C4D6A373}">
      <text>
        <r>
          <rPr>
            <b/>
            <sz val="9"/>
            <color indexed="81"/>
            <rFont val="Tahoma"/>
            <family val="2"/>
          </rPr>
          <t>&lt;[[DEVDeals] - [DEV User Defined Fields (Seq: 1)] Date of Articles of Incorporation &amp; By-Laws filed - Send]&gt;</t>
        </r>
      </text>
    </comment>
    <comment ref="E62" authorId="0" shapeId="0" xr:uid="{5513A92D-A809-4359-A389-17D61F16B354}">
      <text>
        <r>
          <rPr>
            <b/>
            <sz val="9"/>
            <color indexed="81"/>
            <rFont val="Tahoma"/>
            <family val="2"/>
          </rPr>
          <t>&lt;[[DEVDeals] - [DEV User Defined Fields (Seq: 1)] Date Articles or By-Laws Amended - Send]&gt;</t>
        </r>
      </text>
    </comment>
    <comment ref="E65" authorId="0" shapeId="0" xr:uid="{F4CDEA17-C1D6-4591-A520-FDC1DBD8B4D0}">
      <text>
        <r>
          <rPr>
            <b/>
            <sz val="9"/>
            <color indexed="81"/>
            <rFont val="Tahoma"/>
            <family val="2"/>
          </rPr>
          <t>&lt;[[DEVDeals] - [DEV User Defined Fields (Seq: 1)] Do the By-Laws set forth the development of affordable housing as a purpose? - Send]&gt;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Isom</author>
  </authors>
  <commentList>
    <comment ref="F42" authorId="0" shapeId="0" xr:uid="{1329A8D4-46A6-49C9-8EAC-4BC513F38E58}">
      <text>
        <r>
          <rPr>
            <b/>
            <sz val="9"/>
            <color indexed="81"/>
            <rFont val="Tahoma"/>
            <family val="2"/>
          </rPr>
          <t>&lt;[[DEVDeals] - [Property (Seq: 1)] Num Stories - Send]&gt;</t>
        </r>
      </text>
    </comment>
    <comment ref="G42" authorId="0" shapeId="0" xr:uid="{53B98813-6C67-4A80-897F-8AE38522D8C3}">
      <text>
        <r>
          <rPr>
            <b/>
            <sz val="9"/>
            <color indexed="81"/>
            <rFont val="Tahoma"/>
            <family val="2"/>
          </rPr>
          <t>&lt;[[DEVDeals] - [Property (Seq: 1)] - [Locations (Seq: 1)] - [Unit Mix (Seq: 1)] Num Units - Send]&gt;</t>
        </r>
      </text>
    </comment>
    <comment ref="M42" authorId="0" shapeId="0" xr:uid="{B6A2019D-996E-49D7-AB89-A282883D75B9}">
      <text>
        <r>
          <rPr>
            <b/>
            <sz val="9"/>
            <color indexed="81"/>
            <rFont val="Tahoma"/>
            <family val="2"/>
          </rPr>
          <t>&lt;[[DEVDeals] - [Property (Seq: 1)] - [Locations (Seq: 1)] - [Unit Mix (Seq: 1)] Square Footage - Send]&gt;</t>
        </r>
      </text>
    </comment>
    <comment ref="G54" authorId="0" shapeId="0" xr:uid="{238B20C7-9ABB-41FC-A0E9-F7857DFA29F8}">
      <text>
        <r>
          <rPr>
            <b/>
            <sz val="9"/>
            <color indexed="81"/>
            <rFont val="Tahoma"/>
            <family val="2"/>
          </rPr>
          <t>&lt;[[DEVDeals] - [Property (Seq: 1)] Total Units - Send]&gt;</t>
        </r>
      </text>
    </comment>
    <comment ref="L54" authorId="0" shapeId="0" xr:uid="{6AA14001-7958-4883-96E5-C6335E614F85}">
      <text>
        <r>
          <rPr>
            <b/>
            <sz val="9"/>
            <color indexed="81"/>
            <rFont val="Tahoma"/>
            <family val="2"/>
          </rPr>
          <t>&lt;[[DEVDeals] - [DEV User Defined Fields (Seq: 1)] 80% - Send]&gt;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Isom</author>
  </authors>
  <commentList>
    <comment ref="D81" authorId="0" shapeId="0" xr:uid="{5BD25995-5A46-42CE-BA1E-CD73AB387BBF}">
      <text>
        <r>
          <rPr>
            <b/>
            <sz val="9"/>
            <color indexed="81"/>
            <rFont val="Tahoma"/>
            <family val="2"/>
          </rPr>
          <t>&lt;[[DEVDeals] Total Development Costs - Send]&gt;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Isom</author>
    <author>Mitch Hannoosh</author>
  </authors>
  <commentList>
    <comment ref="G2" authorId="0" shapeId="0" xr:uid="{C12858D3-C193-4BF5-B3B5-16146D8B5B76}">
      <text>
        <r>
          <rPr>
            <b/>
            <sz val="9"/>
            <color indexed="81"/>
            <rFont val="Tahoma"/>
            <family val="2"/>
          </rPr>
          <t>&lt;[[DEVDeals] Deal Name - Get]&gt;</t>
        </r>
      </text>
    </comment>
    <comment ref="J2" authorId="0" shapeId="0" xr:uid="{9BD56B13-DB7E-4957-B3C5-0F850C821BC2}">
      <text>
        <r>
          <rPr>
            <b/>
            <sz val="9"/>
            <color indexed="81"/>
            <rFont val="Tahoma"/>
            <family val="2"/>
          </rPr>
          <t>&lt;[[DEVDeals] - [Property (Seq: 1)] - [Locations (Seq: 1)] Building Type - Send]&gt;</t>
        </r>
      </text>
    </comment>
    <comment ref="M2" authorId="0" shapeId="0" xr:uid="{1F83E61E-5D41-4AE5-9961-AB1BF9657723}">
      <text>
        <r>
          <rPr>
            <b/>
            <sz val="9"/>
            <color indexed="81"/>
            <rFont val="Tahoma"/>
            <family val="2"/>
          </rPr>
          <t>&lt;[[DEVDeals] - [Proxy Entities (Seq: 2)] Deal Entity Role - Send]&gt;</t>
        </r>
      </text>
    </comment>
    <comment ref="G3" authorId="0" shapeId="0" xr:uid="{E73E72FF-DACF-4B78-BF23-075BDC49B2C7}">
      <text>
        <r>
          <rPr>
            <b/>
            <sz val="9"/>
            <color indexed="81"/>
            <rFont val="Tahoma"/>
            <family val="2"/>
          </rPr>
          <t>&lt;[[DEVDeals] Deal Number - Get]&gt;</t>
        </r>
      </text>
    </comment>
    <comment ref="J3" authorId="0" shapeId="0" xr:uid="{39F1A0F2-0142-4E7B-9D28-61AA0583C42E}">
      <text>
        <r>
          <rPr>
            <b/>
            <sz val="9"/>
            <color indexed="81"/>
            <rFont val="Tahoma"/>
            <family val="2"/>
          </rPr>
          <t>&lt;[[DEVDeals] - [Property (Seq: 1)] - [Locations (Seq: 1)] - [Unit Mix (Seq: 1)] Unit Type - Send]&gt;</t>
        </r>
      </text>
    </comment>
    <comment ref="M3" authorId="0" shapeId="0" xr:uid="{1C1BDA46-7F77-4521-BEE1-353A0DE2B72C}">
      <text>
        <r>
          <rPr>
            <b/>
            <sz val="9"/>
            <color indexed="81"/>
            <rFont val="Tahoma"/>
            <family val="2"/>
          </rPr>
          <t>&lt;[[DEVDeals] - [Proxy Entities (Seq: 3)] Deal Entity Role - Send]&gt;</t>
        </r>
      </text>
    </comment>
    <comment ref="J4" authorId="0" shapeId="0" xr:uid="{F97AE5CC-DFC6-4FDB-A804-943A408FC339}">
      <text>
        <r>
          <rPr>
            <b/>
            <sz val="9"/>
            <color indexed="81"/>
            <rFont val="Tahoma"/>
            <family val="2"/>
          </rPr>
          <t>&lt;[[DEVDeals] - [Property (Seq: 1)] - [Locations (Seq: 1)] - [Unit Mix (Seq: 1)] Residential Apartment Type - Send]&gt;</t>
        </r>
      </text>
    </comment>
    <comment ref="P4" authorId="0" shapeId="0" xr:uid="{9A05ABF4-3A1F-4171-B0F3-7937FC865CE0}">
      <text>
        <r>
          <rPr>
            <b/>
            <sz val="9"/>
            <color indexed="81"/>
            <rFont val="Tahoma"/>
            <family val="2"/>
          </rPr>
          <t>&lt;[[DEVDeals] - [Proxy Entities (Seq: 1)] Company or Individual? - Send]&gt;</t>
        </r>
      </text>
    </comment>
    <comment ref="J5" authorId="0" shapeId="0" xr:uid="{5E25D592-B4FD-457C-827F-E4E0AA5179A0}">
      <text>
        <r>
          <rPr>
            <b/>
            <sz val="9"/>
            <color indexed="81"/>
            <rFont val="Tahoma"/>
            <family val="2"/>
          </rPr>
          <t>&lt;[[DEVDeals] - [Property (Seq: 1)] - [Locations (Seq: 1)] - [Unit Mix (Seq: 1)] Unit Mix Ami Percent - Send]&gt;</t>
        </r>
      </text>
    </comment>
    <comment ref="M5" authorId="0" shapeId="0" xr:uid="{4F6E3CFC-AB0A-470E-8EB5-ABBDD731710B}">
      <text>
        <r>
          <rPr>
            <b/>
            <sz val="9"/>
            <color indexed="81"/>
            <rFont val="Tahoma"/>
            <family val="2"/>
          </rPr>
          <t>&lt;[[DEVDeals] - [Proxy Entities (Seq: 5)] Deal Entity Role - Send]&gt;</t>
        </r>
      </text>
    </comment>
    <comment ref="P5" authorId="0" shapeId="0" xr:uid="{1B57E9F6-96E9-49E3-B3D3-E4569A730521}">
      <text>
        <r>
          <rPr>
            <b/>
            <sz val="9"/>
            <color indexed="81"/>
            <rFont val="Tahoma"/>
            <family val="2"/>
          </rPr>
          <t>&lt;[[DEVDeals] - [Proxy Entities (Seq: 2)] Company or Individual? - Send]&gt;</t>
        </r>
      </text>
    </comment>
    <comment ref="M6" authorId="0" shapeId="0" xr:uid="{6056212C-05C9-49FF-BF0A-DC3135D476D3}">
      <text>
        <r>
          <rPr>
            <b/>
            <sz val="9"/>
            <color indexed="81"/>
            <rFont val="Tahoma"/>
            <family val="2"/>
          </rPr>
          <t>&lt;[[DEVDeals] - [Proxy Entities (Seq: 6)] Deal Entity Role - Send]&gt;</t>
        </r>
      </text>
    </comment>
    <comment ref="P6" authorId="0" shapeId="0" xr:uid="{FD2B82FD-43A7-4E9D-A9EF-7A704082F51F}">
      <text>
        <r>
          <rPr>
            <b/>
            <sz val="9"/>
            <color indexed="81"/>
            <rFont val="Tahoma"/>
            <family val="2"/>
          </rPr>
          <t>&lt;[[DEVDeals] - [Proxy Entities (Seq: 3)] Company or Individual? - Send]&gt;</t>
        </r>
      </text>
    </comment>
    <comment ref="G7" authorId="0" shapeId="0" xr:uid="{8F1F1949-45EF-4C4F-8E75-E05698F74490}">
      <text>
        <r>
          <rPr>
            <b/>
            <sz val="9"/>
            <color indexed="81"/>
            <rFont val="Tahoma"/>
            <family val="2"/>
          </rPr>
          <t>&lt;[[DEVDeals] - [DEV User Defined Fields (Seq: 1)] Other Target Population - Send]&gt;</t>
        </r>
      </text>
    </comment>
    <comment ref="J7" authorId="0" shapeId="0" xr:uid="{60D71894-307A-479F-82F4-B08AA17D7ADB}">
      <text>
        <r>
          <rPr>
            <b/>
            <sz val="9"/>
            <color indexed="81"/>
            <rFont val="Tahoma"/>
            <family val="2"/>
          </rPr>
          <t>&lt;[[DEVDeals] Construction Control Type - Send]&gt;</t>
        </r>
      </text>
    </comment>
    <comment ref="M7" authorId="0" shapeId="0" xr:uid="{34A7FACC-8B5B-45C7-AFD4-E4F21F875BDA}">
      <text>
        <r>
          <rPr>
            <b/>
            <sz val="9"/>
            <color indexed="81"/>
            <rFont val="Tahoma"/>
            <family val="2"/>
          </rPr>
          <t>&lt;[[DEVDeals] - [Proxy Entities (Seq: 6)] Name (Doing Business As) - Send]&gt;</t>
        </r>
      </text>
    </comment>
    <comment ref="J8" authorId="0" shapeId="0" xr:uid="{8945661D-369A-49F6-B319-9D526E395338}">
      <text>
        <r>
          <rPr>
            <b/>
            <sz val="9"/>
            <color indexed="81"/>
            <rFont val="Tahoma"/>
            <family val="2"/>
          </rPr>
          <t>&lt;[[DEVDeals] Tax Credit Percent Type - Send]&gt;</t>
        </r>
      </text>
    </comment>
    <comment ref="P8" authorId="0" shapeId="0" xr:uid="{23C49426-FD8B-41D8-A34D-4687C5DF778E}">
      <text>
        <r>
          <rPr>
            <b/>
            <sz val="9"/>
            <color indexed="81"/>
            <rFont val="Tahoma"/>
            <family val="2"/>
          </rPr>
          <t>&lt;[[DEVDeals] - [Proxy Entities (Seq: 5)] Company or Individual? - Send]&gt;</t>
        </r>
      </text>
    </comment>
    <comment ref="G9" authorId="0" shapeId="0" xr:uid="{FA34C91F-B4CF-420C-8EAE-95D774FF9974}">
      <text>
        <r>
          <rPr>
            <b/>
            <sz val="9"/>
            <color indexed="81"/>
            <rFont val="Tahoma"/>
            <family val="2"/>
          </rPr>
          <t>&lt;[[DEVDeals] - [Property (Seq: 1)] Number Of Proposed Parking Spaces - Send]&gt;</t>
        </r>
      </text>
    </comment>
    <comment ref="J9" authorId="0" shapeId="0" xr:uid="{02CC2ECA-C07C-4D9B-B770-1FB954CB8613}">
      <text>
        <r>
          <rPr>
            <b/>
            <sz val="9"/>
            <color indexed="81"/>
            <rFont val="Tahoma"/>
            <family val="2"/>
          </rPr>
          <t>&lt;[[DEVDeals] Funding Opportunity - Send]&gt;</t>
        </r>
      </text>
    </comment>
    <comment ref="P9" authorId="0" shapeId="0" xr:uid="{7F82B6F9-B3CD-4794-8F40-8FF63330B376}">
      <text>
        <r>
          <rPr>
            <b/>
            <sz val="9"/>
            <color indexed="81"/>
            <rFont val="Tahoma"/>
            <family val="2"/>
          </rPr>
          <t>&lt;[[DEVDeals] - [Proxy Entities (Seq: 6)] Company or Individual? - Send]&gt;</t>
        </r>
      </text>
    </comment>
    <comment ref="G10" authorId="0" shapeId="0" xr:uid="{A01FE0C6-EF0C-480E-B562-94DBF6123B4B}">
      <text>
        <r>
          <rPr>
            <b/>
            <sz val="9"/>
            <color indexed="81"/>
            <rFont val="Tahoma"/>
            <family val="2"/>
          </rPr>
          <t>&lt;[[DEVDeals] - [Property (Seq: 1)] Other Amenity1 Desc - Send]&gt;</t>
        </r>
      </text>
    </comment>
    <comment ref="G11" authorId="0" shapeId="0" xr:uid="{B4F255A0-80FF-400E-90FC-E93E010445D1}">
      <text>
        <r>
          <rPr>
            <b/>
            <sz val="9"/>
            <color indexed="81"/>
            <rFont val="Tahoma"/>
            <family val="2"/>
          </rPr>
          <t>&lt;[[DEVDeals] - [Property (Seq: 1)] Other Amenity2 Desc - Send]&gt;</t>
        </r>
      </text>
    </comment>
    <comment ref="J11" authorId="0" shapeId="0" xr:uid="{7C21330A-A8B1-4BFC-8CB5-8A7F6D5634F0}">
      <text>
        <r>
          <rPr>
            <b/>
            <sz val="9"/>
            <color indexed="81"/>
            <rFont val="Tahoma"/>
            <family val="2"/>
          </rPr>
          <t>&lt;[[DEVDeals] - [Proxy Entities (Seq: 1)] Name (Doing Business As) - Send]&gt;</t>
        </r>
      </text>
    </comment>
    <comment ref="G12" authorId="0" shapeId="0" xr:uid="{D5C04FD2-CFB6-4D47-A474-1CE60CC8CB87}">
      <text>
        <r>
          <rPr>
            <b/>
            <sz val="9"/>
            <color indexed="81"/>
            <rFont val="Tahoma"/>
            <family val="2"/>
          </rPr>
          <t>&lt;[[DEVDeals] - [Property (Seq: 1)] Other Amenity3 Desc - Send]&gt;</t>
        </r>
      </text>
    </comment>
    <comment ref="J12" authorId="0" shapeId="0" xr:uid="{D6AC2B1F-CF1D-42E1-AD25-14CD2290A26D}">
      <text>
        <r>
          <rPr>
            <b/>
            <sz val="9"/>
            <color indexed="81"/>
            <rFont val="Tahoma"/>
            <family val="2"/>
          </rPr>
          <t>&lt;[[DEVDeals] - [Proxy Entities (Seq: 1)] Address 1 - Send]&gt;</t>
        </r>
      </text>
    </comment>
    <comment ref="M12" authorId="1" shapeId="0" xr:uid="{FE715C22-D412-4276-A2EF-355491C8D8B2}">
      <text>
        <r>
          <rPr>
            <b/>
            <sz val="9"/>
            <color indexed="81"/>
            <rFont val="Tahoma"/>
            <family val="2"/>
          </rPr>
          <t>&lt;[[DEVDeals] - [Funding (Seq: 1)] DEV Funding Source - Send]&gt;</t>
        </r>
      </text>
    </comment>
    <comment ref="N12" authorId="1" shapeId="0" xr:uid="{4FF2D5B8-D759-42EA-B6F7-E86886BEB42D}">
      <text>
        <r>
          <rPr>
            <b/>
            <sz val="9"/>
            <color indexed="81"/>
            <rFont val="Tahoma"/>
            <family val="2"/>
          </rPr>
          <t>&lt;[[DEVDeals] - [Funding (Seq: 1)] Amount - Send]&gt;</t>
        </r>
      </text>
    </comment>
    <comment ref="Q12" authorId="1" shapeId="0" xr:uid="{25782840-6A6C-4FAB-8C0E-902B17073AC2}">
      <text>
        <r>
          <rPr>
            <b/>
            <sz val="9"/>
            <color indexed="81"/>
            <rFont val="Tahoma"/>
            <family val="2"/>
          </rPr>
          <t>&lt;[[DEVDeals] - [DEV User Defined Fields (Seq: 1)] Application UDF - Is Non-Profit Organization - Send]&gt;</t>
        </r>
      </text>
    </comment>
    <comment ref="J13" authorId="0" shapeId="0" xr:uid="{67095A83-0FD8-45FC-8E26-068F5770724C}">
      <text>
        <r>
          <rPr>
            <b/>
            <sz val="9"/>
            <color indexed="81"/>
            <rFont val="Tahoma"/>
            <family val="2"/>
          </rPr>
          <t>&lt;[[DEVDeals] - [Proxy Entities (Seq: 1)] Deal Entity Role - Send]&gt;</t>
        </r>
      </text>
    </comment>
    <comment ref="Q13" authorId="1" shapeId="0" xr:uid="{98C39F28-E2DC-4236-B6B8-02F94D10D710}">
      <text>
        <r>
          <rPr>
            <b/>
            <sz val="9"/>
            <color indexed="81"/>
            <rFont val="Tahoma"/>
            <family val="2"/>
          </rPr>
          <t>&lt;[[DEVDeals] - [DEV User Defined Fields (Seq: 1)] Application UDF - Is For-profit? - Send]&gt;</t>
        </r>
      </text>
    </comment>
    <comment ref="Q14" authorId="1" shapeId="0" xr:uid="{1982186C-C337-48DD-BEE3-4FB536ADE1C1}">
      <text>
        <r>
          <rPr>
            <b/>
            <sz val="9"/>
            <color indexed="81"/>
            <rFont val="Tahoma"/>
            <family val="2"/>
          </rPr>
          <t>&lt;[[DEVDeals] - [DEV User Defined Fields (Seq: 1)] Application UDF - Is Tribal Led - Send]&gt;</t>
        </r>
      </text>
    </comment>
    <comment ref="Q15" authorId="1" shapeId="0" xr:uid="{E408300B-1EAF-41B2-AFF4-8B7B47C05E04}">
      <text>
        <r>
          <rPr>
            <b/>
            <sz val="9"/>
            <color indexed="81"/>
            <rFont val="Tahoma"/>
            <family val="2"/>
          </rPr>
          <t>&lt;[[DEVDeals] - [DEV User Defined Fields (Seq: 1)] Application UDF - Is Public Agency? - Send]&gt;</t>
        </r>
      </text>
    </comment>
    <comment ref="G16" authorId="0" shapeId="0" xr:uid="{7B51CF1B-8A00-447A-A40A-DE271B66F8F1}">
      <text>
        <r>
          <rPr>
            <b/>
            <sz val="9"/>
            <color indexed="81"/>
            <rFont val="Tahoma"/>
            <family val="2"/>
          </rPr>
          <t>&lt;[[DEVDeals] - [Property (Seq: 1)] - [Locations (Seq: 1)] - [Unit Mix (Seq: 1)] Other1 Comment - Send]&gt;</t>
        </r>
      </text>
    </comment>
    <comment ref="G17" authorId="0" shapeId="0" xr:uid="{D245362A-646D-4ED0-BCC1-844780139B63}">
      <text>
        <r>
          <rPr>
            <b/>
            <sz val="9"/>
            <color indexed="81"/>
            <rFont val="Tahoma"/>
            <family val="2"/>
          </rPr>
          <t>&lt;[[DEVDeals] - [Property (Seq: 1)] - [Locations (Seq: 1)] - [Unit Mix (Seq: 1)] Other2 Comment - Send]&gt;</t>
        </r>
      </text>
    </comment>
    <comment ref="G18" authorId="0" shapeId="0" xr:uid="{A3A7FA2B-C3D4-4B8F-9970-E522A0F73B18}">
      <text>
        <r>
          <rPr>
            <b/>
            <sz val="9"/>
            <color indexed="81"/>
            <rFont val="Tahoma"/>
            <family val="2"/>
          </rPr>
          <t>&lt;[[DEVDeals] - [Property (Seq: 1)] - [Locations (Seq: 1)] - [Unit Mix (Seq: 1)] Other3 Comment - Send]&gt;</t>
        </r>
      </text>
    </comment>
    <comment ref="Q18" authorId="1" shapeId="0" xr:uid="{F2201127-2D86-4516-A5B1-219D6F233FE9}">
      <text>
        <r>
          <rPr>
            <b/>
            <sz val="9"/>
            <color indexed="81"/>
            <rFont val="Tahoma"/>
            <family val="2"/>
          </rPr>
          <t>&lt;[[DEVDeals] - [DEV User Defined Fields (Seq: 1)] Application UDF - No. SPMI Units - Send]&gt;</t>
        </r>
      </text>
    </comment>
    <comment ref="G19" authorId="0" shapeId="0" xr:uid="{3BEF5222-1450-4298-9300-4707A5862A58}">
      <text>
        <r>
          <rPr>
            <b/>
            <sz val="9"/>
            <color indexed="81"/>
            <rFont val="Tahoma"/>
            <family val="2"/>
          </rPr>
          <t>&lt;[[DEVDeals] - [Property (Seq: 1)] - [Locations (Seq: 1)] - [Unit Mix (Seq: 1)] Other4 Comment - Send]&gt;</t>
        </r>
      </text>
    </comment>
    <comment ref="G20" authorId="0" shapeId="0" xr:uid="{09A740FE-4F71-41F1-BD4D-A651A9432F6A}">
      <text>
        <r>
          <rPr>
            <b/>
            <sz val="9"/>
            <color indexed="81"/>
            <rFont val="Tahoma"/>
            <family val="2"/>
          </rPr>
          <t>&lt;[[DEVDeals] - [Property (Seq: 1)] - [Locations (Seq: 1)] - [Unit Mix (Seq: 1)] Other5 Comment - Send]&gt;</t>
        </r>
      </text>
    </comment>
    <comment ref="Q21" authorId="1" shapeId="0" xr:uid="{76A9EB86-48A1-4DF9-8738-7CA3147FDF26}">
      <text>
        <r>
          <rPr>
            <b/>
            <sz val="9"/>
            <color indexed="81"/>
            <rFont val="Tahoma"/>
            <family val="2"/>
          </rPr>
          <t>&lt;[[DEVDeals] - [DEV User Defined Fields (Seq: 1)] Application UDF - Is Urban - Send]&gt;</t>
        </r>
      </text>
    </comment>
    <comment ref="G22" authorId="0" shapeId="0" xr:uid="{A87B58A9-0457-4933-9782-A5CB7A6899E5}">
      <text>
        <r>
          <rPr>
            <b/>
            <sz val="9"/>
            <color indexed="81"/>
            <rFont val="Tahoma"/>
            <family val="2"/>
          </rPr>
          <t>&lt;[[DEVDeals] - [Property (Seq: 1)] Total Low Income Units - Send]&gt;</t>
        </r>
      </text>
    </comment>
    <comment ref="Q22" authorId="1" shapeId="0" xr:uid="{144797A8-7AC4-4C20-9B60-423BDD3D8473}">
      <text>
        <r>
          <rPr>
            <b/>
            <sz val="9"/>
            <color indexed="81"/>
            <rFont val="Tahoma"/>
            <family val="2"/>
          </rPr>
          <t>&lt;[[DEVDeals] - [DEV User Defined Fields (Seq: 1)] Application UDF - Is Mid-sized Urban - Send]&gt;</t>
        </r>
      </text>
    </comment>
    <comment ref="Q23" authorId="1" shapeId="0" xr:uid="{6D39F4E4-D75C-4279-84D0-DBAAD2FD424D}">
      <text>
        <r>
          <rPr>
            <b/>
            <sz val="9"/>
            <color indexed="81"/>
            <rFont val="Tahoma"/>
            <family val="2"/>
          </rPr>
          <t>&lt;[[DEVDeals] - [DEV User Defined Fields (Seq: 1)] Application UDF - Is Rural - Send]&gt;</t>
        </r>
      </text>
    </comment>
    <comment ref="B29" authorId="0" shapeId="0" xr:uid="{4F1A0F41-B289-435E-AFE1-94D6A59B248C}">
      <text>
        <r>
          <rPr>
            <b/>
            <sz val="9"/>
            <color indexed="81"/>
            <rFont val="Tahoma"/>
            <family val="2"/>
          </rPr>
          <t>&lt;[[DEVDeals] Nature Of Deal - Send]&gt;</t>
        </r>
      </text>
    </comment>
    <comment ref="B53" authorId="0" shapeId="0" xr:uid="{D69BAAD0-F7B6-41A8-ABD4-B8FB088C884B}">
      <text>
        <r>
          <rPr>
            <b/>
            <sz val="9"/>
            <color indexed="81"/>
            <rFont val="Tahoma"/>
            <family val="2"/>
          </rPr>
          <t>&lt;[[DEVDeals] - [Property (Seq: 1)] Property Improvements - Send]&gt;</t>
        </r>
      </text>
    </comment>
    <comment ref="B77" authorId="0" shapeId="0" xr:uid="{F6CB7078-340F-43F5-85AA-A830ACC9046A}">
      <text>
        <r>
          <rPr>
            <b/>
            <sz val="9"/>
            <color indexed="81"/>
            <rFont val="Tahoma"/>
            <family val="2"/>
          </rPr>
          <t>&lt;[[DEVDeals] - [Property (Seq: 1)] Notes - Send]&gt;</t>
        </r>
      </text>
    </comment>
    <comment ref="B101" authorId="0" shapeId="0" xr:uid="{660D6385-3188-451E-9DE0-4DDEF6119E1A}">
      <text>
        <r>
          <rPr>
            <b/>
            <sz val="9"/>
            <color indexed="81"/>
            <rFont val="Tahoma"/>
            <family val="2"/>
          </rPr>
          <t>&lt;[[DEVDeals] - [Property (Seq: 1)] Overall Site Description - Send]&gt;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<sst xmlns="http://schemas.openxmlformats.org/spreadsheetml/2006/main" count="1570" uniqueCount="1207">
  <si>
    <t>Instructions</t>
  </si>
  <si>
    <t>How to Use this Workbook</t>
  </si>
  <si>
    <t>No entry necessary - auto-populating field</t>
  </si>
  <si>
    <t>Unrestricted answer</t>
  </si>
  <si>
    <t>Drop-down or other restricted answer. Do not leave blank, select NA.</t>
  </si>
  <si>
    <t>Formula, auto-populate, or other locked cell</t>
  </si>
  <si>
    <t>Formula, auto-populate, blank, or other unlocked cell where overriding the formula is allowable but very unlikely</t>
  </si>
  <si>
    <t xml:space="preserve">• The application will notify you if there is an error in a field. Resolve all errors before submitting the application. </t>
  </si>
  <si>
    <t>Project Information</t>
  </si>
  <si>
    <t>Project Name</t>
  </si>
  <si>
    <t>Total Units</t>
  </si>
  <si>
    <t>Project Request</t>
  </si>
  <si>
    <t>Source of Funds</t>
  </si>
  <si>
    <t>Request Amount</t>
  </si>
  <si>
    <t>Project Categories</t>
  </si>
  <si>
    <t>Geography</t>
  </si>
  <si>
    <t>Project Type</t>
  </si>
  <si>
    <t>Ownership Model</t>
  </si>
  <si>
    <t>Wildfire Disaster Area?</t>
  </si>
  <si>
    <t>MWESB Region</t>
  </si>
  <si>
    <t>MWESB Region Minimum</t>
  </si>
  <si>
    <t>Total</t>
  </si>
  <si>
    <t xml:space="preserve">Site Location Information </t>
  </si>
  <si>
    <t>Street Address</t>
  </si>
  <si>
    <t>City</t>
  </si>
  <si>
    <t>Zip Code</t>
  </si>
  <si>
    <t>County</t>
  </si>
  <si>
    <t>Latitude*</t>
  </si>
  <si>
    <t>US Congressional</t>
  </si>
  <si>
    <t>State Senate</t>
  </si>
  <si>
    <t>State House</t>
  </si>
  <si>
    <t>11 Digit Census Tract</t>
  </si>
  <si>
    <t>Site Requirements &amp; Footprint</t>
  </si>
  <si>
    <t>Adjacent Land Uses</t>
  </si>
  <si>
    <t>Site</t>
  </si>
  <si>
    <t>Number of Units</t>
  </si>
  <si>
    <t>Number of Non-Residential Buildings</t>
  </si>
  <si>
    <t>Are All Utilities present at Site?</t>
  </si>
  <si>
    <t>North of Site</t>
  </si>
  <si>
    <t>South of Site</t>
  </si>
  <si>
    <t>East of Site</t>
  </si>
  <si>
    <t>West of Site</t>
  </si>
  <si>
    <t>Building Information</t>
  </si>
  <si>
    <t>Building Type</t>
  </si>
  <si>
    <t>Construction Type</t>
  </si>
  <si>
    <t>Roof Type</t>
  </si>
  <si>
    <t>Upper Floor Exterior</t>
  </si>
  <si>
    <t>Heating Type</t>
  </si>
  <si>
    <t>Hot Water Type</t>
  </si>
  <si>
    <t>Cooking Type</t>
  </si>
  <si>
    <t>Air Conditioning Type</t>
  </si>
  <si>
    <t>General Flooring Material</t>
  </si>
  <si>
    <t>Common Kitchen</t>
  </si>
  <si>
    <t>Garden Plots</t>
  </si>
  <si>
    <t>Other:</t>
  </si>
  <si>
    <t>Ceiling Fan</t>
  </si>
  <si>
    <t>Front Porch</t>
  </si>
  <si>
    <t>Secure Outdoor Storage Space</t>
  </si>
  <si>
    <t>In-unit Storage Space</t>
  </si>
  <si>
    <t>Indicate number of units in which the listed feature is provided:</t>
  </si>
  <si>
    <t>Visitable (ORS 456.510 &amp; 456.513)</t>
  </si>
  <si>
    <t>Fully accessible to the physically disabled</t>
  </si>
  <si>
    <t xml:space="preserve"> Adaptable for the physically disabled</t>
  </si>
  <si>
    <t>Family/Workforce</t>
  </si>
  <si>
    <t>Foster Youth</t>
  </si>
  <si>
    <t>Seniors</t>
  </si>
  <si>
    <t>    </t>
  </si>
  <si>
    <t>Agricultural Workers</t>
  </si>
  <si>
    <t>Survivors of Domestic Violence</t>
  </si>
  <si>
    <t>Person with HIV/AIDS</t>
  </si>
  <si>
    <t>Physical Disability</t>
  </si>
  <si>
    <t>Developmental Disability</t>
  </si>
  <si>
    <t>Substance Use Disorder</t>
  </si>
  <si>
    <t>Previously Incarcerated</t>
  </si>
  <si>
    <t>Veterans</t>
  </si>
  <si>
    <t>Development Team / Development Team Capacity</t>
  </si>
  <si>
    <t>Leave cells that don't apply to your project blank.</t>
  </si>
  <si>
    <t>Yes</t>
  </si>
  <si>
    <t>For Profit</t>
  </si>
  <si>
    <t>N/A</t>
  </si>
  <si>
    <t>Applicant</t>
  </si>
  <si>
    <t>IRC Section 501(a)</t>
  </si>
  <si>
    <t>No</t>
  </si>
  <si>
    <t>Housing Authority</t>
  </si>
  <si>
    <t>MBE</t>
  </si>
  <si>
    <t>Co-Applicant</t>
  </si>
  <si>
    <t>IRC Section 501(c)(3)</t>
  </si>
  <si>
    <t>Non-Profit</t>
  </si>
  <si>
    <t>WBE</t>
  </si>
  <si>
    <t>Consultant</t>
  </si>
  <si>
    <t>IRC Section 501(c)(4)</t>
  </si>
  <si>
    <t>Business Name:</t>
  </si>
  <si>
    <t>     </t>
  </si>
  <si>
    <t>Local Government</t>
  </si>
  <si>
    <t>ESB</t>
  </si>
  <si>
    <t>Other (listed below)</t>
  </si>
  <si>
    <t>ORS 456</t>
  </si>
  <si>
    <t>Contact(first, last):</t>
  </si>
  <si>
    <t>OHCS Designated CHDO</t>
  </si>
  <si>
    <t>SDV</t>
  </si>
  <si>
    <t>Title:</t>
  </si>
  <si>
    <t>Tribal Entity</t>
  </si>
  <si>
    <t>Street Address:</t>
  </si>
  <si>
    <t>Street:</t>
  </si>
  <si>
    <t>City/Zip:</t>
  </si>
  <si>
    <t>City/State/Zip:</t>
  </si>
  <si>
    <t>Phone:</t>
  </si>
  <si>
    <t>Fax:</t>
  </si>
  <si>
    <t>E-mail:</t>
  </si>
  <si>
    <t>OR SOS Registration #</t>
  </si>
  <si>
    <t>DUNS/SAM#</t>
  </si>
  <si>
    <t>Applicant Type</t>
  </si>
  <si>
    <t>Co-Applicant Type</t>
  </si>
  <si>
    <t>If Nonprofit: Type</t>
  </si>
  <si>
    <t>Oregon MWESB #:</t>
  </si>
  <si>
    <t>Oregon MWESB#:</t>
  </si>
  <si>
    <t>MWESB Designation?</t>
  </si>
  <si>
    <t>Through Application Submission</t>
  </si>
  <si>
    <t>Through Reservation Award</t>
  </si>
  <si>
    <t>Through Funding (Conditions Met)</t>
  </si>
  <si>
    <t>Consultant (if applicable)</t>
  </si>
  <si>
    <t>Through Construction</t>
  </si>
  <si>
    <t>If using a consultant, how long will the consultant be involved in the development process?</t>
  </si>
  <si>
    <t>Through Certificates of Occupancy</t>
  </si>
  <si>
    <t>Contact:</t>
  </si>
  <si>
    <t>Through Sale of Homes</t>
  </si>
  <si>
    <t>Not Applicable - No Consultant</t>
  </si>
  <si>
    <t>All correspondence should be directed to:</t>
  </si>
  <si>
    <t>(Provide the following information as it applies to the project)</t>
  </si>
  <si>
    <t>Business Name</t>
  </si>
  <si>
    <t>Contact First Name</t>
  </si>
  <si>
    <t>Contact Last Name</t>
  </si>
  <si>
    <t>Email Address</t>
  </si>
  <si>
    <t>Phone Number</t>
  </si>
  <si>
    <t>MWESB?</t>
  </si>
  <si>
    <t>Oregon MWESB #</t>
  </si>
  <si>
    <t>Contractor:</t>
  </si>
  <si>
    <t>Architect:</t>
  </si>
  <si>
    <t>Attorney:</t>
  </si>
  <si>
    <t>Title Company:</t>
  </si>
  <si>
    <t>Mailing Address:</t>
  </si>
  <si>
    <t>Phone Number:</t>
  </si>
  <si>
    <t>Escrow Officer (first, last):</t>
  </si>
  <si>
    <t>Escrow #:</t>
  </si>
  <si>
    <t>NONPROFIT INFORMATION (If Applicable)</t>
  </si>
  <si>
    <t>Date Incorporated:</t>
  </si>
  <si>
    <t>Date IRS 501(c)(3) received:</t>
  </si>
  <si>
    <t>Date of Articles of Incorporation &amp; By-Laws filed:</t>
  </si>
  <si>
    <t>Date Articles or By-laws amended:</t>
  </si>
  <si>
    <t>Date Purpose/Mission Statement:</t>
  </si>
  <si>
    <t>Date Purpose/Mission statement amended:</t>
  </si>
  <si>
    <t>Do the By-laws set forth the development of affordable housing as a purpose?</t>
  </si>
  <si>
    <t xml:space="preserve">Define all direct or indirect financial or other identity of interest members of the development team may have with other members of the development team.  </t>
  </si>
  <si>
    <t>Development Schedule</t>
  </si>
  <si>
    <t>Option/Contract executed</t>
  </si>
  <si>
    <t>Site Acquisition</t>
  </si>
  <si>
    <t>Zoning Approval</t>
  </si>
  <si>
    <t>Building Permit Submission</t>
  </si>
  <si>
    <t>Building Permit Received, fees paid</t>
  </si>
  <si>
    <t>Offsite Improvements</t>
  </si>
  <si>
    <t>Pre-Development</t>
  </si>
  <si>
    <t>Final Bids</t>
  </si>
  <si>
    <t>Contractor Selected</t>
  </si>
  <si>
    <t>Financing - Construction</t>
  </si>
  <si>
    <t>Proposal</t>
  </si>
  <si>
    <t>Firm Commitment(s)</t>
  </si>
  <si>
    <t>Development</t>
  </si>
  <si>
    <t>Site Work Begins</t>
  </si>
  <si>
    <t>Site Work Complete</t>
  </si>
  <si>
    <t>Construction Begins</t>
  </si>
  <si>
    <t>Construction Complete</t>
  </si>
  <si>
    <t>Certificate of Occupancy</t>
  </si>
  <si>
    <t>Marketing</t>
  </si>
  <si>
    <t>Units Listed for Sale</t>
  </si>
  <si>
    <t>First Home</t>
  </si>
  <si>
    <t>Last Home</t>
  </si>
  <si>
    <t>Readiness Checklist</t>
  </si>
  <si>
    <t>Y/N</t>
  </si>
  <si>
    <t>Will the project be complete within 36 months of receiving a reservation of funds?</t>
  </si>
  <si>
    <t>Financial Assumptions</t>
  </si>
  <si>
    <t>Sources</t>
  </si>
  <si>
    <t xml:space="preserve">Complete the source table to show all sources of funding for project development and permanent subsidy on the home. </t>
  </si>
  <si>
    <t xml:space="preserve">Completed capital campaigns are considered cash. Planned or ongoing capital campaigns are not allowed. </t>
  </si>
  <si>
    <t>Source of funds</t>
  </si>
  <si>
    <t>Total Amount</t>
  </si>
  <si>
    <t>Year 1: Anticipated Amount</t>
  </si>
  <si>
    <t>Year 2: Anticipated Amount</t>
  </si>
  <si>
    <t>Year 3: Anticipated Amount</t>
  </si>
  <si>
    <t>Term (months)</t>
  </si>
  <si>
    <t>Total repaid at occupancy (if applicable)</t>
  </si>
  <si>
    <t>Status</t>
  </si>
  <si>
    <t xml:space="preserve">Other Details </t>
  </si>
  <si>
    <t>Example Source of funds</t>
  </si>
  <si>
    <t>Loan</t>
  </si>
  <si>
    <t>Committed</t>
  </si>
  <si>
    <t>Loan will start repayment upon house sales. Interest increases after 3 yrs.</t>
  </si>
  <si>
    <t>TOTAL PROJECT SOURCES</t>
  </si>
  <si>
    <t>Unit Characteristics</t>
  </si>
  <si>
    <t xml:space="preserve">Site </t>
  </si>
  <si>
    <t>Bathroom Count</t>
  </si>
  <si>
    <t># of Stories</t>
  </si>
  <si>
    <t>Total No. of Unit Type</t>
  </si>
  <si>
    <t>Percent of Median Income as adjusted for family size will not exceed</t>
  </si>
  <si>
    <t>Actual Square Footage of Unit*</t>
  </si>
  <si>
    <t>Total Square Footage</t>
  </si>
  <si>
    <t>Total Expected Sales Revenue</t>
  </si>
  <si>
    <t>LIFT</t>
  </si>
  <si>
    <t>CLT</t>
  </si>
  <si>
    <t>Fee simple</t>
  </si>
  <si>
    <t>Totals</t>
  </si>
  <si>
    <t>Homeownership Proforma Summary</t>
  </si>
  <si>
    <t>Per Unit</t>
  </si>
  <si>
    <t>Y2</t>
  </si>
  <si>
    <t>Y3</t>
  </si>
  <si>
    <t>Budget Uses</t>
  </si>
  <si>
    <t>Expected Spend Down of Funds Timing</t>
  </si>
  <si>
    <t>Lot Acquisition</t>
  </si>
  <si>
    <t>Utilities</t>
  </si>
  <si>
    <t>Appraisals</t>
  </si>
  <si>
    <t>Architect</t>
  </si>
  <si>
    <t>Building Permits</t>
  </si>
  <si>
    <t>Environmental &amp; Phase 1</t>
  </si>
  <si>
    <t>City Fees, Inspections &amp; Approvals</t>
  </si>
  <si>
    <t>Survey Costs</t>
  </si>
  <si>
    <t>System Development Charges</t>
  </si>
  <si>
    <t>Soft Cost Contingency (max 5%)</t>
  </si>
  <si>
    <t>Concrete</t>
  </si>
  <si>
    <t>Masonry</t>
  </si>
  <si>
    <t>Metals</t>
  </si>
  <si>
    <t>Wood, Plastics, and Composites</t>
  </si>
  <si>
    <t>Thermal and Moisture Protection</t>
  </si>
  <si>
    <t>Openings (doors &amp; windows)</t>
  </si>
  <si>
    <t>Finishes</t>
  </si>
  <si>
    <t>Specialties</t>
  </si>
  <si>
    <t>Equipment and Appliances</t>
  </si>
  <si>
    <t>Furnishings</t>
  </si>
  <si>
    <t>Conveying Equipment</t>
  </si>
  <si>
    <t>Fire Suppression</t>
  </si>
  <si>
    <t>Plumbing</t>
  </si>
  <si>
    <t>Heating, Ventilating, and Air Conditioning</t>
  </si>
  <si>
    <t>Integrated Automation</t>
  </si>
  <si>
    <t>Electrical</t>
  </si>
  <si>
    <t>Communications</t>
  </si>
  <si>
    <t>Electronic Safety and Security</t>
  </si>
  <si>
    <t>Hard Cost Contingency (max 5%)</t>
  </si>
  <si>
    <t xml:space="preserve">Bonding &amp; Insurance </t>
  </si>
  <si>
    <t>Contractor Fee/Profit</t>
  </si>
  <si>
    <t>Contractor General Conditions</t>
  </si>
  <si>
    <t>Contractor Overhead</t>
  </si>
  <si>
    <t>Developer Fee</t>
  </si>
  <si>
    <t>Escalation</t>
  </si>
  <si>
    <t>Marketing/Advertising</t>
  </si>
  <si>
    <t>Loan Fees &amp; Closing Costs</t>
  </si>
  <si>
    <t>OHCS Application Charge</t>
  </si>
  <si>
    <t>OHCS Recipient Charge</t>
  </si>
  <si>
    <t>OHCS Reservation Charge</t>
  </si>
  <si>
    <t>OHCS Document Preparation Charge</t>
  </si>
  <si>
    <t>Real Estate Taxes</t>
  </si>
  <si>
    <t>Sales Expense</t>
  </si>
  <si>
    <t>Title Insurance &amp; Recording</t>
  </si>
  <si>
    <t>TOTAL PROJECT COST</t>
  </si>
  <si>
    <t>Net Profit Calculation</t>
  </si>
  <si>
    <t>A</t>
  </si>
  <si>
    <t>Total Sources</t>
  </si>
  <si>
    <t>B</t>
  </si>
  <si>
    <t>C</t>
  </si>
  <si>
    <t>E</t>
  </si>
  <si>
    <t>Sales Revenue</t>
  </si>
  <si>
    <t>Contingency &amp; Escalation as Percentage of Costs</t>
  </si>
  <si>
    <t>Maximum</t>
  </si>
  <si>
    <t>Soft Contingency as a Percentage of Soft Costs</t>
  </si>
  <si>
    <t>Contractor Percentages</t>
  </si>
  <si>
    <t>Total GC Overhead/Profit/General Conditions</t>
  </si>
  <si>
    <t>Supporting Documentation Checklist</t>
  </si>
  <si>
    <t>Document Name</t>
  </si>
  <si>
    <t>Notes</t>
  </si>
  <si>
    <t>Submitted?</t>
  </si>
  <si>
    <t>Evidence of Site Control</t>
  </si>
  <si>
    <t>Documentation of committed financing sources in the form of a commitment letter for the cash or an LOI for a loan (if applicable)</t>
  </si>
  <si>
    <t>Organizational Documents</t>
  </si>
  <si>
    <t>Geographies</t>
  </si>
  <si>
    <t>Urban</t>
  </si>
  <si>
    <t>Not-for-profit</t>
  </si>
  <si>
    <t>BAKER</t>
  </si>
  <si>
    <t>Adair Village</t>
  </si>
  <si>
    <t>BENTON</t>
  </si>
  <si>
    <t>Adams</t>
  </si>
  <si>
    <t>Rural</t>
  </si>
  <si>
    <t>Tribal</t>
  </si>
  <si>
    <t>Condominium</t>
  </si>
  <si>
    <t>CLACKAMAS</t>
  </si>
  <si>
    <t>Adrian</t>
  </si>
  <si>
    <t>Public Agency</t>
  </si>
  <si>
    <t>Other</t>
  </si>
  <si>
    <t>CLATSOP</t>
  </si>
  <si>
    <t>Albany</t>
  </si>
  <si>
    <t>Funds</t>
  </si>
  <si>
    <t>COLUMBIA</t>
  </si>
  <si>
    <t>Amity</t>
  </si>
  <si>
    <t>COOS</t>
  </si>
  <si>
    <t>Antelope</t>
  </si>
  <si>
    <t>LIFT Supplemental Funds</t>
  </si>
  <si>
    <t>CROOK</t>
  </si>
  <si>
    <t>Arlington</t>
  </si>
  <si>
    <t>CURRY</t>
  </si>
  <si>
    <t>Ashland</t>
  </si>
  <si>
    <t>Market Rate Housing</t>
  </si>
  <si>
    <t>DESCHUTES</t>
  </si>
  <si>
    <t>Astoria</t>
  </si>
  <si>
    <t>DOUGLAS</t>
  </si>
  <si>
    <t>Athena</t>
  </si>
  <si>
    <t>GILLIAM</t>
  </si>
  <si>
    <t>Aumsville</t>
  </si>
  <si>
    <t>GRANT</t>
  </si>
  <si>
    <t>Aurora</t>
  </si>
  <si>
    <t>HARNEY</t>
  </si>
  <si>
    <t>Baker City</t>
  </si>
  <si>
    <t>Co-op</t>
  </si>
  <si>
    <t xml:space="preserve">Conditional </t>
  </si>
  <si>
    <t>HOOD RIVER</t>
  </si>
  <si>
    <t>Bandon</t>
  </si>
  <si>
    <t>Applied</t>
  </si>
  <si>
    <t>JACKSON</t>
  </si>
  <si>
    <t>Banks</t>
  </si>
  <si>
    <t>Other (describe below)</t>
  </si>
  <si>
    <t>JEFFERSON</t>
  </si>
  <si>
    <t>Barlow</t>
  </si>
  <si>
    <t>JOSEPHINE</t>
  </si>
  <si>
    <t>Bay City</t>
  </si>
  <si>
    <t>Application Legend</t>
  </si>
  <si>
    <t>KLAMATH</t>
  </si>
  <si>
    <t>Beaverton</t>
  </si>
  <si>
    <t>LAKE</t>
  </si>
  <si>
    <t>Bend</t>
  </si>
  <si>
    <t>LANE</t>
  </si>
  <si>
    <t>Boardman</t>
  </si>
  <si>
    <t>LINCOLN</t>
  </si>
  <si>
    <t>Bonanza</t>
  </si>
  <si>
    <t>LINN</t>
  </si>
  <si>
    <t>Brookings</t>
  </si>
  <si>
    <t>MALHEUR</t>
  </si>
  <si>
    <t>Brownsville</t>
  </si>
  <si>
    <t>MARION</t>
  </si>
  <si>
    <t>Burns</t>
  </si>
  <si>
    <t>MORROW</t>
  </si>
  <si>
    <t>Butte Falls</t>
  </si>
  <si>
    <t>MULTNOMAH</t>
  </si>
  <si>
    <t>Canby</t>
  </si>
  <si>
    <t>POLK</t>
  </si>
  <si>
    <t>Cannon Beach</t>
  </si>
  <si>
    <t xml:space="preserve">No </t>
  </si>
  <si>
    <t>SHERMAN</t>
  </si>
  <si>
    <t>Canyon City</t>
  </si>
  <si>
    <t>Pending</t>
  </si>
  <si>
    <t>TILLAMOOK</t>
  </si>
  <si>
    <t>Canyonville</t>
  </si>
  <si>
    <t>UMATILLA</t>
  </si>
  <si>
    <t>Carlton</t>
  </si>
  <si>
    <t>UNION</t>
  </si>
  <si>
    <t>Cascade Locks</t>
  </si>
  <si>
    <t>WALLOWA</t>
  </si>
  <si>
    <t>Cave Junction</t>
  </si>
  <si>
    <t>WASCO</t>
  </si>
  <si>
    <t>Central Point</t>
  </si>
  <si>
    <t>WASHINGTON</t>
  </si>
  <si>
    <t>Chiloquin</t>
  </si>
  <si>
    <t>WHEELER</t>
  </si>
  <si>
    <t>Clatskanie</t>
  </si>
  <si>
    <t>YAMHILL</t>
  </si>
  <si>
    <t>Coburg</t>
  </si>
  <si>
    <t>Columbia City</t>
  </si>
  <si>
    <t>Condon</t>
  </si>
  <si>
    <t>Coos Bay</t>
  </si>
  <si>
    <t>Coquille</t>
  </si>
  <si>
    <t>Cornelius</t>
  </si>
  <si>
    <t>Corvallis</t>
  </si>
  <si>
    <t>Cottage Grove</t>
  </si>
  <si>
    <t>Cove</t>
  </si>
  <si>
    <t>Creswell</t>
  </si>
  <si>
    <t>Culver</t>
  </si>
  <si>
    <t>Dallas</t>
  </si>
  <si>
    <t>Dayton</t>
  </si>
  <si>
    <t>Dayville</t>
  </si>
  <si>
    <t>Depoe Bay</t>
  </si>
  <si>
    <t>Detroit</t>
  </si>
  <si>
    <t>Donald</t>
  </si>
  <si>
    <t>Drain</t>
  </si>
  <si>
    <t>Dufur</t>
  </si>
  <si>
    <t>Dundee</t>
  </si>
  <si>
    <t>Dunes City</t>
  </si>
  <si>
    <t>Durham</t>
  </si>
  <si>
    <t>Eagle Point</t>
  </si>
  <si>
    <t>Echo</t>
  </si>
  <si>
    <t>Elgin</t>
  </si>
  <si>
    <t>Elkton</t>
  </si>
  <si>
    <t>Enterprise</t>
  </si>
  <si>
    <t>Estacada</t>
  </si>
  <si>
    <t>Eugene</t>
  </si>
  <si>
    <t>Fairview</t>
  </si>
  <si>
    <t>Falls City</t>
  </si>
  <si>
    <t>Florence</t>
  </si>
  <si>
    <t>Forest Grove</t>
  </si>
  <si>
    <t>Fossil</t>
  </si>
  <si>
    <t>Garibaldi</t>
  </si>
  <si>
    <t>Gaston</t>
  </si>
  <si>
    <t>Gates</t>
  </si>
  <si>
    <t>Gearhart</t>
  </si>
  <si>
    <t>Gervais</t>
  </si>
  <si>
    <t>Gladstone</t>
  </si>
  <si>
    <t>Glendale</t>
  </si>
  <si>
    <t>Gold Beach</t>
  </si>
  <si>
    <t>Gold Hill</t>
  </si>
  <si>
    <t>Granite</t>
  </si>
  <si>
    <t>Grants Pass</t>
  </si>
  <si>
    <t>Grass Valley</t>
  </si>
  <si>
    <t>Gresham</t>
  </si>
  <si>
    <t>Haines</t>
  </si>
  <si>
    <t>Halfway</t>
  </si>
  <si>
    <t>Halsey</t>
  </si>
  <si>
    <t>Happy Valley</t>
  </si>
  <si>
    <t>Harrisburg</t>
  </si>
  <si>
    <t>Helix</t>
  </si>
  <si>
    <t>Heppner</t>
  </si>
  <si>
    <t>Hermiston</t>
  </si>
  <si>
    <t>Hillsboro</t>
  </si>
  <si>
    <t>Hines</t>
  </si>
  <si>
    <t>Hood River</t>
  </si>
  <si>
    <t>Hubbard</t>
  </si>
  <si>
    <t>Huntington</t>
  </si>
  <si>
    <t>Idanha</t>
  </si>
  <si>
    <t>Imbler</t>
  </si>
  <si>
    <t>Independence</t>
  </si>
  <si>
    <t>Ione</t>
  </si>
  <si>
    <t>Irrigon</t>
  </si>
  <si>
    <t>Island City</t>
  </si>
  <si>
    <t>Jacksonville</t>
  </si>
  <si>
    <t>Jefferson</t>
  </si>
  <si>
    <t>John Day</t>
  </si>
  <si>
    <t>Johnson City</t>
  </si>
  <si>
    <t>Jordan Valley</t>
  </si>
  <si>
    <t>Joseph</t>
  </si>
  <si>
    <t>Junction City</t>
  </si>
  <si>
    <t>Keizer</t>
  </si>
  <si>
    <t>King City</t>
  </si>
  <si>
    <t>Klamath Falls</t>
  </si>
  <si>
    <t>Lafayette</t>
  </si>
  <si>
    <t>La Grande</t>
  </si>
  <si>
    <t>Lake Oswego</t>
  </si>
  <si>
    <t>Lakeside</t>
  </si>
  <si>
    <t>Lakeview</t>
  </si>
  <si>
    <t>La Pine</t>
  </si>
  <si>
    <t>Lebanon</t>
  </si>
  <si>
    <t>Lexington</t>
  </si>
  <si>
    <t>Lincoln City</t>
  </si>
  <si>
    <t>Lonerock</t>
  </si>
  <si>
    <t>Long Creek</t>
  </si>
  <si>
    <t>Lostine</t>
  </si>
  <si>
    <t>Lowell</t>
  </si>
  <si>
    <t>Lyons</t>
  </si>
  <si>
    <t>McMinnville</t>
  </si>
  <si>
    <t>Madras</t>
  </si>
  <si>
    <t>Malin</t>
  </si>
  <si>
    <t>Manzanita</t>
  </si>
  <si>
    <t>Maupin</t>
  </si>
  <si>
    <t>Maywood Park</t>
  </si>
  <si>
    <t>Medford</t>
  </si>
  <si>
    <t>Merrill</t>
  </si>
  <si>
    <t>Metolius</t>
  </si>
  <si>
    <t>Mill City</t>
  </si>
  <si>
    <t>Millersburg</t>
  </si>
  <si>
    <t>Milton-Freewater</t>
  </si>
  <si>
    <t>Milwaukie</t>
  </si>
  <si>
    <t>Mitchell</t>
  </si>
  <si>
    <t>Molalla</t>
  </si>
  <si>
    <t>Monmouth</t>
  </si>
  <si>
    <t>Monroe</t>
  </si>
  <si>
    <t>Monument</t>
  </si>
  <si>
    <t>Moro</t>
  </si>
  <si>
    <t>Mosier</t>
  </si>
  <si>
    <t>Mount Angel</t>
  </si>
  <si>
    <t>Mount Vernon</t>
  </si>
  <si>
    <t>Myrtle Creek</t>
  </si>
  <si>
    <t>Myrtle Point</t>
  </si>
  <si>
    <t>Nehalem</t>
  </si>
  <si>
    <t>Newberg</t>
  </si>
  <si>
    <t>Newport</t>
  </si>
  <si>
    <t>North Bend</t>
  </si>
  <si>
    <t>North Plains</t>
  </si>
  <si>
    <t>North Powder</t>
  </si>
  <si>
    <t>Nyssa</t>
  </si>
  <si>
    <t>Oakland</t>
  </si>
  <si>
    <t>Oakridge</t>
  </si>
  <si>
    <t>Ontario</t>
  </si>
  <si>
    <t>Oregon City</t>
  </si>
  <si>
    <t>Paisley</t>
  </si>
  <si>
    <t>Parkdale</t>
  </si>
  <si>
    <t>Pendleton</t>
  </si>
  <si>
    <t>Philomath</t>
  </si>
  <si>
    <t>Phoenix</t>
  </si>
  <si>
    <t>Pilot Rock</t>
  </si>
  <si>
    <t>Portland</t>
  </si>
  <si>
    <t>Port Orford</t>
  </si>
  <si>
    <t>Powers</t>
  </si>
  <si>
    <t>Prairie City</t>
  </si>
  <si>
    <t>Prescott</t>
  </si>
  <si>
    <t>Prineville</t>
  </si>
  <si>
    <t>Rainier</t>
  </si>
  <si>
    <t>Redmond</t>
  </si>
  <si>
    <t>Reedsport</t>
  </si>
  <si>
    <t>Richland</t>
  </si>
  <si>
    <t>Riddle</t>
  </si>
  <si>
    <t>Rivergrove</t>
  </si>
  <si>
    <t>Rockaway Beach</t>
  </si>
  <si>
    <t>Rogue River</t>
  </si>
  <si>
    <t>Roseburg</t>
  </si>
  <si>
    <t>Rufus</t>
  </si>
  <si>
    <t>St. Helens</t>
  </si>
  <si>
    <t>St. Paul</t>
  </si>
  <si>
    <t>Salem</t>
  </si>
  <si>
    <t>Sandy</t>
  </si>
  <si>
    <t>Scappoose</t>
  </si>
  <si>
    <t>Scio</t>
  </si>
  <si>
    <t>Scotts Mills</t>
  </si>
  <si>
    <t>Seaside</t>
  </si>
  <si>
    <t>Seneca</t>
  </si>
  <si>
    <t>Shady Cove</t>
  </si>
  <si>
    <t>Shaniko</t>
  </si>
  <si>
    <t>Sheridan</t>
  </si>
  <si>
    <t>Sherwood</t>
  </si>
  <si>
    <t>Siletz</t>
  </si>
  <si>
    <t>Silverton</t>
  </si>
  <si>
    <t>Sisters</t>
  </si>
  <si>
    <t>Sodaville</t>
  </si>
  <si>
    <t>Spray</t>
  </si>
  <si>
    <t>Springfield</t>
  </si>
  <si>
    <t>Stanfield</t>
  </si>
  <si>
    <t>Stayton</t>
  </si>
  <si>
    <t>Sublimity</t>
  </si>
  <si>
    <t>Summerville</t>
  </si>
  <si>
    <t>Sumpter</t>
  </si>
  <si>
    <t>Sutherlin</t>
  </si>
  <si>
    <t>Sweet Home</t>
  </si>
  <si>
    <t>Talent</t>
  </si>
  <si>
    <t>Tangent</t>
  </si>
  <si>
    <t>The Dalles</t>
  </si>
  <si>
    <t>Tigard</t>
  </si>
  <si>
    <t>Tillamook</t>
  </si>
  <si>
    <t>Toledo</t>
  </si>
  <si>
    <t>Troutdale</t>
  </si>
  <si>
    <t>Tualatin</t>
  </si>
  <si>
    <t>Turner</t>
  </si>
  <si>
    <t>Ukiah</t>
  </si>
  <si>
    <t>Umatilla</t>
  </si>
  <si>
    <t>Union</t>
  </si>
  <si>
    <t>Unity</t>
  </si>
  <si>
    <t>Vale</t>
  </si>
  <si>
    <t>Veneta</t>
  </si>
  <si>
    <t>Vernonia</t>
  </si>
  <si>
    <t>Waldport</t>
  </si>
  <si>
    <t>Wallowa</t>
  </si>
  <si>
    <t>Warrenton</t>
  </si>
  <si>
    <t>Wasco</t>
  </si>
  <si>
    <t>Waterloo</t>
  </si>
  <si>
    <t>Westfir</t>
  </si>
  <si>
    <t>West Linn</t>
  </si>
  <si>
    <t>Weston</t>
  </si>
  <si>
    <t>Wheeler</t>
  </si>
  <si>
    <t>Willamina</t>
  </si>
  <si>
    <t>Wilsonville</t>
  </si>
  <si>
    <t>Winston</t>
  </si>
  <si>
    <t>Woodburn</t>
  </si>
  <si>
    <t>Wood Village</t>
  </si>
  <si>
    <t>Yachats</t>
  </si>
  <si>
    <t>Yamhill</t>
  </si>
  <si>
    <t>Yoncalla</t>
  </si>
  <si>
    <t>NOT LISTED</t>
  </si>
  <si>
    <t>HARD COSTS</t>
  </si>
  <si>
    <t>SOFT COSTS</t>
  </si>
  <si>
    <t>SEND</t>
  </si>
  <si>
    <t>Detached</t>
  </si>
  <si>
    <t>General Contractor</t>
  </si>
  <si>
    <t>GET</t>
  </si>
  <si>
    <t>Site/Exterior Improvements</t>
  </si>
  <si>
    <t>2BR, 1BA</t>
  </si>
  <si>
    <t>Management Agent</t>
  </si>
  <si>
    <t>Company</t>
  </si>
  <si>
    <t>80%</t>
  </si>
  <si>
    <t>Law Firm</t>
  </si>
  <si>
    <t>Title Company</t>
  </si>
  <si>
    <t>Drawing</t>
  </si>
  <si>
    <t>N/A - Development Only</t>
  </si>
  <si>
    <t>within Fees grouping</t>
  </si>
  <si>
    <t>Common Restrooms</t>
  </si>
  <si>
    <t>Funding Sources Table</t>
  </si>
  <si>
    <t>Is Not-for-profit</t>
  </si>
  <si>
    <t>Developer</t>
  </si>
  <si>
    <t>Is For-profit</t>
  </si>
  <si>
    <t>Is Tribal</t>
  </si>
  <si>
    <t>Is Public Agency</t>
  </si>
  <si>
    <t>Range/Oven</t>
  </si>
  <si>
    <t>SPMI Units</t>
  </si>
  <si>
    <t>STRUCTURES</t>
  </si>
  <si>
    <t>Is Urban</t>
  </si>
  <si>
    <t>Is Mid-Sized Urban</t>
  </si>
  <si>
    <t>Is Rural</t>
  </si>
  <si>
    <t>Fees</t>
  </si>
  <si>
    <t>SD_A_1</t>
  </si>
  <si>
    <t>SD_161x1_141_S_0</t>
  </si>
  <si>
    <t>SD_A_2</t>
  </si>
  <si>
    <t>SD_161x1_136_S_0</t>
  </si>
  <si>
    <t>Cluster</t>
  </si>
  <si>
    <t>Central Air</t>
  </si>
  <si>
    <t>1st</t>
  </si>
  <si>
    <t>1</t>
  </si>
  <si>
    <t>Efficiency</t>
  </si>
  <si>
    <t>110%</t>
  </si>
  <si>
    <t>AWHTC Only</t>
  </si>
  <si>
    <t>Agent Contact</t>
  </si>
  <si>
    <t>Baker</t>
  </si>
  <si>
    <t>Region 1</t>
  </si>
  <si>
    <t>SD_A_3</t>
  </si>
  <si>
    <t>SD_161x1_154_S_0</t>
  </si>
  <si>
    <t>Commercial - Only</t>
  </si>
  <si>
    <t>Central Chiller</t>
  </si>
  <si>
    <t>2nd</t>
  </si>
  <si>
    <t>2</t>
  </si>
  <si>
    <t>Elevator</t>
  </si>
  <si>
    <t>SRO</t>
  </si>
  <si>
    <t>120%</t>
  </si>
  <si>
    <t>N/A - No Competitive Funds</t>
  </si>
  <si>
    <t>Acq &amp; Rehab 9%</t>
  </si>
  <si>
    <t>AM Special Activity</t>
  </si>
  <si>
    <t>Benton</t>
  </si>
  <si>
    <t>Individual</t>
  </si>
  <si>
    <t>Regions 2 &amp; 3</t>
  </si>
  <si>
    <t>SD_A_4</t>
  </si>
  <si>
    <t>SD_161x1_156_S_0</t>
  </si>
  <si>
    <t>Low Rise (1-4)</t>
  </si>
  <si>
    <t>Through Wall</t>
  </si>
  <si>
    <t>3rd</t>
  </si>
  <si>
    <t>3</t>
  </si>
  <si>
    <t>Garden</t>
  </si>
  <si>
    <t>1 Bedroom</t>
  </si>
  <si>
    <t>130%</t>
  </si>
  <si>
    <t>Acq &amp; Rehab 4%</t>
  </si>
  <si>
    <t>Clackamas</t>
  </si>
  <si>
    <t>Regions 4 &amp; 5</t>
  </si>
  <si>
    <t>SD_A_5</t>
  </si>
  <si>
    <t>SD_161x1_140_S_0</t>
  </si>
  <si>
    <t>Townhouse Concept</t>
  </si>
  <si>
    <t>Window Unit</t>
  </si>
  <si>
    <t>4th</t>
  </si>
  <si>
    <t>4</t>
  </si>
  <si>
    <t>Townhouse</t>
  </si>
  <si>
    <t>2 Bedroom</t>
  </si>
  <si>
    <t>30%</t>
  </si>
  <si>
    <t>New 9%</t>
  </si>
  <si>
    <t>Auditor</t>
  </si>
  <si>
    <t>Clatsop</t>
  </si>
  <si>
    <t>SD_A_6</t>
  </si>
  <si>
    <t>SD_161x1_138_S_0</t>
  </si>
  <si>
    <t>5th</t>
  </si>
  <si>
    <t>5</t>
  </si>
  <si>
    <t>3 Bedroom</t>
  </si>
  <si>
    <t>40%</t>
  </si>
  <si>
    <t>New 4%</t>
  </si>
  <si>
    <t>Business Relationship</t>
  </si>
  <si>
    <t>Columbia</t>
  </si>
  <si>
    <t>SD_A_7</t>
  </si>
  <si>
    <t>SD_161x1_158_S_0</t>
  </si>
  <si>
    <t>6</t>
  </si>
  <si>
    <t>4 Bedroom</t>
  </si>
  <si>
    <t>50%</t>
  </si>
  <si>
    <t>Rehab 9%</t>
  </si>
  <si>
    <t>CCPC Contact</t>
  </si>
  <si>
    <t>Coos</t>
  </si>
  <si>
    <t>SD_A_8</t>
  </si>
  <si>
    <t>SD_161x1_144_S_0</t>
  </si>
  <si>
    <t>7</t>
  </si>
  <si>
    <t>5 Bedroom</t>
  </si>
  <si>
    <t>60%</t>
  </si>
  <si>
    <t>Rehab 4%</t>
  </si>
  <si>
    <t>Co-Developer</t>
  </si>
  <si>
    <t>Crook</t>
  </si>
  <si>
    <t>SD_A_9</t>
  </si>
  <si>
    <t>SD_161x1_153_S_0</t>
  </si>
  <si>
    <t>8</t>
  </si>
  <si>
    <t>GRP</t>
  </si>
  <si>
    <t>70%</t>
  </si>
  <si>
    <t>Acq, Rehab, &amp; New 9%</t>
  </si>
  <si>
    <t>Compliance Contact</t>
  </si>
  <si>
    <t>Curry</t>
  </si>
  <si>
    <t>SD_A_10</t>
  </si>
  <si>
    <t>SD_161x1_2935x1_2951x1_67_S_0</t>
  </si>
  <si>
    <t>9</t>
  </si>
  <si>
    <t>MGR</t>
  </si>
  <si>
    <t>Acq, Rehab, &amp; New 4%</t>
  </si>
  <si>
    <t>Deschutes</t>
  </si>
  <si>
    <t>SD_A_11</t>
  </si>
  <si>
    <t>SD_161x1_2935x1_2951x1_66_S_0</t>
  </si>
  <si>
    <t>10</t>
  </si>
  <si>
    <t>Bed</t>
  </si>
  <si>
    <t>90%</t>
  </si>
  <si>
    <t>Adaptive Re-Use 9%</t>
  </si>
  <si>
    <t>Designated Owner</t>
  </si>
  <si>
    <t>Douglas</t>
  </si>
  <si>
    <t>SD_A_12</t>
  </si>
  <si>
    <t>SD_161x1_2935x1_2951x1_65_S_0</t>
  </si>
  <si>
    <t>11</t>
  </si>
  <si>
    <t>1BR, 1BA</t>
  </si>
  <si>
    <t>Not Restricted</t>
  </si>
  <si>
    <t>Adaptive Re-Use 4%</t>
  </si>
  <si>
    <t>Equity Investor</t>
  </si>
  <si>
    <t>Gilliam</t>
  </si>
  <si>
    <t>SD_A_13</t>
  </si>
  <si>
    <t>SD_161x1_2935x1_2951x1_64_S_0</t>
  </si>
  <si>
    <t>12</t>
  </si>
  <si>
    <t>1BR, 1.5BA</t>
  </si>
  <si>
    <t>Grant</t>
  </si>
  <si>
    <t>SD_A_14</t>
  </si>
  <si>
    <t>SD_161x1_2935x1_2951x1_68_S_0</t>
  </si>
  <si>
    <t>13</t>
  </si>
  <si>
    <t>1BR, 2BA</t>
  </si>
  <si>
    <t>General Partner</t>
  </si>
  <si>
    <t>Harney</t>
  </si>
  <si>
    <t>SD_A_15</t>
  </si>
  <si>
    <t>SD_161x1_2935x1_2951x1_61_S_0</t>
  </si>
  <si>
    <t>14</t>
  </si>
  <si>
    <t>HAP Contact</t>
  </si>
  <si>
    <t>SD_A_16</t>
  </si>
  <si>
    <t>SD_161x1_2935x1_2951x1_75_S_0</t>
  </si>
  <si>
    <t>15</t>
  </si>
  <si>
    <t>2BR, 1.5BA</t>
  </si>
  <si>
    <t>Insurance Broker</t>
  </si>
  <si>
    <t>Jackson</t>
  </si>
  <si>
    <t>SD_A_17</t>
  </si>
  <si>
    <t>SD_161x1_2935x1_2951x1_77_S_0</t>
  </si>
  <si>
    <t>16</t>
  </si>
  <si>
    <t>2BR, 2BA</t>
  </si>
  <si>
    <t>Insurance Carrier</t>
  </si>
  <si>
    <t>SD_A_18</t>
  </si>
  <si>
    <t>SD_161x1_2935x1_2951x1_79_S_0</t>
  </si>
  <si>
    <t>17</t>
  </si>
  <si>
    <t>2BR, 2.5BA</t>
  </si>
  <si>
    <t>NOFA #4189</t>
  </si>
  <si>
    <t>Josephine</t>
  </si>
  <si>
    <t>SD_A_19</t>
  </si>
  <si>
    <t>SD_161x1_2935x1_2951x1_81_S_0</t>
  </si>
  <si>
    <t>18</t>
  </si>
  <si>
    <t>2BR, 3BA</t>
  </si>
  <si>
    <t>Klamath</t>
  </si>
  <si>
    <t>SD_A_20</t>
  </si>
  <si>
    <t>SD_161x1_2935x1_2951x1_83_S_0</t>
  </si>
  <si>
    <t>19</t>
  </si>
  <si>
    <t>2BR, 3.5BA</t>
  </si>
  <si>
    <t>Owner</t>
  </si>
  <si>
    <t>Lake</t>
  </si>
  <si>
    <t>SD_A_22</t>
  </si>
  <si>
    <t>SD_3946x1_330_S_0</t>
  </si>
  <si>
    <t>20</t>
  </si>
  <si>
    <t>3BR, 1BA</t>
  </si>
  <si>
    <t>Lane</t>
  </si>
  <si>
    <t>SD_A_23</t>
  </si>
  <si>
    <t>SD_3946x1_331_S_0</t>
  </si>
  <si>
    <t>21</t>
  </si>
  <si>
    <t>3BR, 1.5BA</t>
  </si>
  <si>
    <t>Lessee</t>
  </si>
  <si>
    <t>Lincoln</t>
  </si>
  <si>
    <t>SD_A_24</t>
  </si>
  <si>
    <t>SD_3946x1_332_S_0</t>
  </si>
  <si>
    <t>22</t>
  </si>
  <si>
    <t>3BR, 2BA</t>
  </si>
  <si>
    <t>Limited Partner</t>
  </si>
  <si>
    <t>Linn</t>
  </si>
  <si>
    <t>23</t>
  </si>
  <si>
    <t>3BR, 2.5BA</t>
  </si>
  <si>
    <t>Management Entity Contact</t>
  </si>
  <si>
    <t>Malheur</t>
  </si>
  <si>
    <t>24</t>
  </si>
  <si>
    <t>3BR, 3BA</t>
  </si>
  <si>
    <t>Managing Member</t>
  </si>
  <si>
    <t>Marion</t>
  </si>
  <si>
    <t>25</t>
  </si>
  <si>
    <t>3BR, 3.5BA</t>
  </si>
  <si>
    <t>Member</t>
  </si>
  <si>
    <t>Morrow</t>
  </si>
  <si>
    <t>26</t>
  </si>
  <si>
    <t>4BR, 1BA</t>
  </si>
  <si>
    <t>Monitoring Fee Contact</t>
  </si>
  <si>
    <t>Multnomah</t>
  </si>
  <si>
    <t>27</t>
  </si>
  <si>
    <t>4BR, 1.5BA</t>
  </si>
  <si>
    <t>OAHTC Lender</t>
  </si>
  <si>
    <t>Polk</t>
  </si>
  <si>
    <t>28</t>
  </si>
  <si>
    <t>4BR, 2BA</t>
  </si>
  <si>
    <t>Sherman</t>
  </si>
  <si>
    <t>29</t>
  </si>
  <si>
    <t>4BR, 2.5BA</t>
  </si>
  <si>
    <t>Owner Contact</t>
  </si>
  <si>
    <t>30</t>
  </si>
  <si>
    <t>4BR, 3.5BA</t>
  </si>
  <si>
    <t>Partner</t>
  </si>
  <si>
    <t>4BR, 3BA</t>
  </si>
  <si>
    <t>Portfolio / Asset Manager - External</t>
  </si>
  <si>
    <t>31</t>
  </si>
  <si>
    <t>4BR, 4BA</t>
  </si>
  <si>
    <t>Project Manager</t>
  </si>
  <si>
    <t>32</t>
  </si>
  <si>
    <t>5BR, 1BA</t>
  </si>
  <si>
    <t>PSH Services Provider</t>
  </si>
  <si>
    <t>33</t>
  </si>
  <si>
    <t>5BR, 1.5BA</t>
  </si>
  <si>
    <t>Resident Service Provider</t>
  </si>
  <si>
    <t>Washington</t>
  </si>
  <si>
    <t>34</t>
  </si>
  <si>
    <t>5BR, 2BA</t>
  </si>
  <si>
    <t>Site Contact</t>
  </si>
  <si>
    <t>35</t>
  </si>
  <si>
    <t>5BR, 2.5BA</t>
  </si>
  <si>
    <t>Sponsor</t>
  </si>
  <si>
    <t>36</t>
  </si>
  <si>
    <t>5BR, 3.5BA</t>
  </si>
  <si>
    <t>Syndicator</t>
  </si>
  <si>
    <t>37</t>
  </si>
  <si>
    <t>5BR, 3BA</t>
  </si>
  <si>
    <t>38</t>
  </si>
  <si>
    <t>6BR or More</t>
  </si>
  <si>
    <t>Accountant</t>
  </si>
  <si>
    <t>39</t>
  </si>
  <si>
    <t>40</t>
  </si>
  <si>
    <t>Lender</t>
  </si>
  <si>
    <t>41</t>
  </si>
  <si>
    <t>Management Entity</t>
  </si>
  <si>
    <t>42</t>
  </si>
  <si>
    <t>Mortgage Banker</t>
  </si>
  <si>
    <t>43</t>
  </si>
  <si>
    <t>Partnership</t>
  </si>
  <si>
    <t>44</t>
  </si>
  <si>
    <t>45</t>
  </si>
  <si>
    <t>46</t>
  </si>
  <si>
    <t>47</t>
  </si>
  <si>
    <t>48</t>
  </si>
  <si>
    <t>49</t>
  </si>
  <si>
    <t>50</t>
  </si>
  <si>
    <t>51</t>
  </si>
  <si>
    <t>52</t>
  </si>
  <si>
    <t>53</t>
  </si>
  <si>
    <t>54</t>
  </si>
  <si>
    <t>55</t>
  </si>
  <si>
    <t>56</t>
  </si>
  <si>
    <t>57</t>
  </si>
  <si>
    <t>58</t>
  </si>
  <si>
    <t>59</t>
  </si>
  <si>
    <t>60</t>
  </si>
  <si>
    <t>AC Type</t>
  </si>
  <si>
    <t>Minisplit</t>
  </si>
  <si>
    <t>None</t>
  </si>
  <si>
    <t>Expected Date
(Month /Year)</t>
  </si>
  <si>
    <r>
      <t xml:space="preserve">Completed Date 
(Month /Year)*
</t>
    </r>
    <r>
      <rPr>
        <sz val="11"/>
        <rFont val="Calibri"/>
        <family val="2"/>
        <scheme val="minor"/>
      </rPr>
      <t>(*Fill in date if this step has been completed, otherwise, leave blank.)</t>
    </r>
  </si>
  <si>
    <t>Public Infrastructure</t>
  </si>
  <si>
    <t>Solicitations for third party contractors/professional services</t>
  </si>
  <si>
    <t>Example:</t>
  </si>
  <si>
    <t>Self-Score</t>
  </si>
  <si>
    <t>Narratives</t>
  </si>
  <si>
    <t>Solar Options</t>
  </si>
  <si>
    <t>Solar Ready</t>
  </si>
  <si>
    <t>Panels Included</t>
  </si>
  <si>
    <t>Responding to Narrative Questions</t>
  </si>
  <si>
    <t>Geography*</t>
  </si>
  <si>
    <t>Indicate if your project targets or is designed for the needs of any of the populations below</t>
  </si>
  <si>
    <t>Serious Persistent Mental Illness</t>
  </si>
  <si>
    <t>Ground Floor Exterior</t>
  </si>
  <si>
    <t>Email:</t>
  </si>
  <si>
    <t>Authorized Signer (first, last):</t>
  </si>
  <si>
    <t>Do the By-laws dictate that the land held in trust will be passed on to a qualifying organization with a similar mission in case of dissolution?</t>
  </si>
  <si>
    <t>If the organization is named, who will the land go to?</t>
  </si>
  <si>
    <t>Primary Contact (first, last):</t>
  </si>
  <si>
    <t>• Complete all tabs in the worksheet.  You may need to scroll right in the tab list to see all available tabs using the button shown here:</t>
  </si>
  <si>
    <t>Type*</t>
  </si>
  <si>
    <t>Bedroom Count</t>
  </si>
  <si>
    <t>Contingencies</t>
  </si>
  <si>
    <t>DOJ Charges*</t>
  </si>
  <si>
    <t>OHCS Application Charge*</t>
  </si>
  <si>
    <t>OHCS Recipient Charge*</t>
  </si>
  <si>
    <t>OHCS Reservation Charge*</t>
  </si>
  <si>
    <t>Contingencies Subtotal:</t>
  </si>
  <si>
    <t>Cash</t>
  </si>
  <si>
    <t>D</t>
  </si>
  <si>
    <t>NET PROFIT (=A-B-C+E)</t>
  </si>
  <si>
    <t>Developers Fee</t>
  </si>
  <si>
    <t>4-Plex</t>
  </si>
  <si>
    <t>Cottage</t>
  </si>
  <si>
    <t>Duplex</t>
  </si>
  <si>
    <t>House</t>
  </si>
  <si>
    <t>NOFA #2023-1 AWHTC</t>
  </si>
  <si>
    <t>NOFA #2023-2 LIFT Rental</t>
  </si>
  <si>
    <t>NOFA #2023- 3 LIFT HO</t>
  </si>
  <si>
    <t>NOFA #2023-4 PSH</t>
  </si>
  <si>
    <t>NOFA #2023-5 LIHTC 9%</t>
  </si>
  <si>
    <t>NOFA #2023-6 OAHTC/Preservation Pool</t>
  </si>
  <si>
    <t>NOFA #2023-7 4% LIHTC/PAB</t>
  </si>
  <si>
    <t>NOFA #2023-8 Veterans / Small Project</t>
  </si>
  <si>
    <t>NOFA #2023-10 4% LIHTC &amp; PAB</t>
  </si>
  <si>
    <t>NOFA #2023-9 HOME-ARP and GHAP CB</t>
  </si>
  <si>
    <t>NOFA #2021-DHC Disaster Housing Credits</t>
  </si>
  <si>
    <t>NOFA #2022-1 AWHTC</t>
  </si>
  <si>
    <t>NOFA #2022-2 LIFT Rental</t>
  </si>
  <si>
    <t>NOFA #2022-3 LIFT HO</t>
  </si>
  <si>
    <t>NOFA #2022-4 PSH</t>
  </si>
  <si>
    <t>NOFA #2022-5 9% LIHTC</t>
  </si>
  <si>
    <t>NOFA #2022-6 OAHTC/Preservation Pool</t>
  </si>
  <si>
    <t>NOFA #2022-7 Preservation</t>
  </si>
  <si>
    <t xml:space="preserve">NOFA #2022-8 Veterans </t>
  </si>
  <si>
    <t>NOFA  #2021-1 AW On-Farm</t>
  </si>
  <si>
    <t>NOFA #2021-2 LIFT Rental</t>
  </si>
  <si>
    <t>NOFA #2021-3 LIFT HO</t>
  </si>
  <si>
    <t>NOFA #2021-4 9% LIHTC</t>
  </si>
  <si>
    <t>NOFA #2021-5 HOME</t>
  </si>
  <si>
    <t>NOFA #2021-6 PSH</t>
  </si>
  <si>
    <t>NOFA #2021-7 OAHTC Pool</t>
  </si>
  <si>
    <t>NOFA #2021-8 Veterans</t>
  </si>
  <si>
    <t>NOFA #2021-9 Small Project</t>
  </si>
  <si>
    <t>NOFA #2020-1 AWHTC</t>
  </si>
  <si>
    <t>NOFA #2020-2 LIFT Rental</t>
  </si>
  <si>
    <t>NOFA #2020-3 LIFT HO</t>
  </si>
  <si>
    <t>NOFA #2020-4 9% LIHTC</t>
  </si>
  <si>
    <t>NOFA #2020-5 HOME</t>
  </si>
  <si>
    <t>NOFA #2020-6 4% Gap Preservation</t>
  </si>
  <si>
    <t>NOFA #2020-7 PSH</t>
  </si>
  <si>
    <t>NOFA #2020-8 Manf Home Park Pres</t>
  </si>
  <si>
    <t>NOFA #2020-9 GHAP</t>
  </si>
  <si>
    <t>NOFA #2019-4 Small/Large w/VGHAP</t>
  </si>
  <si>
    <t>NOFA #5002 9% LIHTC/HOME/HTF</t>
  </si>
  <si>
    <t>NOFA #5003 HOME/HTF</t>
  </si>
  <si>
    <t>NOFA #5004 Manf Home Park Pres</t>
  </si>
  <si>
    <t>NOFA #5043 Portfolio Pres</t>
  </si>
  <si>
    <t>NOFA #2018-1 Gap for 4% LIHTC</t>
  </si>
  <si>
    <t>NOFA #4609 HOME &amp; 9% LIHTC</t>
  </si>
  <si>
    <t>NOFA #4610 HOME</t>
  </si>
  <si>
    <t>NOFA #4611 Manf Home Park Pres</t>
  </si>
  <si>
    <t>NOFA #4612 LIFT</t>
  </si>
  <si>
    <t>NOFA #5000 LIFT HO</t>
  </si>
  <si>
    <t>NOFA #5001 LIFT Rental</t>
  </si>
  <si>
    <t>NOFA #5006 LBB Pres</t>
  </si>
  <si>
    <t>NOFA #4474 MHHF Rental</t>
  </si>
  <si>
    <t>NOFA #4475 MHHF Crisis Respite</t>
  </si>
  <si>
    <t>NOFA #4514 VGHAP</t>
  </si>
  <si>
    <t>NOFA #2016-1 LBB/HPF Gap 4%</t>
  </si>
  <si>
    <t>NOFA #4390 9% LIHTC</t>
  </si>
  <si>
    <t>NOFA #4391 HOME</t>
  </si>
  <si>
    <t>NOFA #4392 MHHF</t>
  </si>
  <si>
    <t>NOFA #4428 LIFT</t>
  </si>
  <si>
    <t>NOFA #4431 Manf Home Park Pres</t>
  </si>
  <si>
    <t>NOFA #4160 9% LIHTC</t>
  </si>
  <si>
    <t>NOFA #4161 HOME</t>
  </si>
  <si>
    <t>NOFA #4190 - VGHAP</t>
  </si>
  <si>
    <t xml:space="preserve">BOND      </t>
  </si>
  <si>
    <t>Community Incentive Fund (CIF)</t>
  </si>
  <si>
    <t xml:space="preserve">GAP-OHCS  </t>
  </si>
  <si>
    <t>GHAP</t>
  </si>
  <si>
    <t xml:space="preserve">GHAP-G    </t>
  </si>
  <si>
    <t>GHAP - Veterans Set-Aside</t>
  </si>
  <si>
    <t xml:space="preserve">HDGP </t>
  </si>
  <si>
    <t>HELP (FAF)</t>
  </si>
  <si>
    <t>HOME - OHCS</t>
  </si>
  <si>
    <t>HPF - LBB Preservation</t>
  </si>
  <si>
    <t>HTF - Federal</t>
  </si>
  <si>
    <t xml:space="preserve">LIFT </t>
  </si>
  <si>
    <t>LOAN</t>
  </si>
  <si>
    <t>OMEP - PacifiCorp</t>
  </si>
  <si>
    <t>OMEP - PGE</t>
  </si>
  <si>
    <t xml:space="preserve">MHHF </t>
  </si>
  <si>
    <t>OAHTC</t>
  </si>
  <si>
    <t xml:space="preserve">OMEP </t>
  </si>
  <si>
    <t>ORR</t>
  </si>
  <si>
    <t>PSH Capital</t>
  </si>
  <si>
    <t>UFRF: Umatilla Flood Relief Funds</t>
  </si>
  <si>
    <t>Land Acquisition Program</t>
  </si>
  <si>
    <t>PSH Rental Assitance (Temp)</t>
  </si>
  <si>
    <t>Homeownership New Development Fund</t>
  </si>
  <si>
    <t>Preservation</t>
  </si>
  <si>
    <t xml:space="preserve">PSH Non-Capital Services/Rent Assistance </t>
  </si>
  <si>
    <t>Homeownership Market Cost Offset Fund</t>
  </si>
  <si>
    <t xml:space="preserve">HDIP2 Lift Supplemental Grants </t>
  </si>
  <si>
    <t>HDIP1 Development Subsidies</t>
  </si>
  <si>
    <t>HDIP1 Tribal Homeownership Dev Grants</t>
  </si>
  <si>
    <t>HDIP1 Pre Dev &amp; Capacity Bldg Grants</t>
  </si>
  <si>
    <t>HDIP2 HMCOF</t>
  </si>
  <si>
    <t>Grant - Federal Funds</t>
  </si>
  <si>
    <t>Community Project Funding Grant</t>
  </si>
  <si>
    <t>Manufactured Park Preservation General Fund</t>
  </si>
  <si>
    <t>DRR-WF-LRB</t>
  </si>
  <si>
    <t>Assistant Agent Contact</t>
  </si>
  <si>
    <t>CFO</t>
  </si>
  <si>
    <t>Controller</t>
  </si>
  <si>
    <t>Grantee</t>
  </si>
  <si>
    <t>Guarantor</t>
  </si>
  <si>
    <t>Invoice Contact</t>
  </si>
  <si>
    <t>Master Lessee - Property Management</t>
  </si>
  <si>
    <t>PuSH Designee</t>
  </si>
  <si>
    <t>Final Submission Checklist</t>
  </si>
  <si>
    <t>Do you acknowledge and confirm that all required documents listed above have been uploaded to your Procorem workcenter prior to completing the SUBMIT task?  Failure to include a document on initial submission may lead to your submission date being considered later in the first come, first served application process.</t>
  </si>
  <si>
    <t>General Documents</t>
  </si>
  <si>
    <t>Pre-application</t>
  </si>
  <si>
    <t>Application Workbook - All Tabs Complete</t>
  </si>
  <si>
    <t>Experience &amp; Capacity</t>
  </si>
  <si>
    <t>Ground Lease (or Template)</t>
  </si>
  <si>
    <t>Site and Project Details</t>
  </si>
  <si>
    <t>FEMA Flood Map</t>
  </si>
  <si>
    <t>Authorization and Acceptance Form (with Board Resolution If Applicable)</t>
  </si>
  <si>
    <t>Contracts with Consultants (If Applicable)</t>
  </si>
  <si>
    <t>Evidence of Target Geography (If Applicable)</t>
  </si>
  <si>
    <t>Financial Documentation</t>
  </si>
  <si>
    <t>Two Most Recent Years of Financials (audited if available)</t>
  </si>
  <si>
    <t>Evidence of Construction Financing</t>
  </si>
  <si>
    <t>Construction Cost Estimates</t>
  </si>
  <si>
    <t>This can be in the form of a copy of Deed, Land Sale Contract, or Option, etc.</t>
  </si>
  <si>
    <t>Preliminary Site Plan and Elevation Drawings</t>
  </si>
  <si>
    <t>All applicants must submit a ground lease that will be used for this development, or has been used for similar developments.  The ground lease may already be filed or serve as a template.  Drafts may also be submitted but will be scored accordingly.</t>
  </si>
  <si>
    <t>MOUs with Partners (If Applicable)</t>
  </si>
  <si>
    <t>This form is available in your Procorem Workcenter and covers many due diligence facts about your project.  Thoroughness of completion and some of the items contained within the document will contribute to your Project Details scoring.</t>
  </si>
  <si>
    <t>Expenses listed in the Project Uses tab should be supported by estimates from contractors or similar evidence.</t>
  </si>
  <si>
    <t>NOFA #2024-HOD Homeownership LIFT</t>
  </si>
  <si>
    <t>Supporting Documents Checklist</t>
  </si>
  <si>
    <t>Estimated Place in Service (Home Sale)</t>
  </si>
  <si>
    <t>Electric Baseboard</t>
  </si>
  <si>
    <t>Electric Forced Air</t>
  </si>
  <si>
    <t>Gas Forced Air</t>
  </si>
  <si>
    <t>Gas Radiant</t>
  </si>
  <si>
    <t>Heat Pump</t>
  </si>
  <si>
    <t>Oil Forced Air</t>
  </si>
  <si>
    <t>Oil Radiant</t>
  </si>
  <si>
    <t>Electric</t>
  </si>
  <si>
    <t>Gas</t>
  </si>
  <si>
    <t>Combo</t>
  </si>
  <si>
    <t>Oil Fired</t>
  </si>
  <si>
    <t>Aluminum</t>
  </si>
  <si>
    <t>Brick</t>
  </si>
  <si>
    <t>Fiber Cement Siding</t>
  </si>
  <si>
    <t>Masonite</t>
  </si>
  <si>
    <t>Vinyl</t>
  </si>
  <si>
    <t>Wood</t>
  </si>
  <si>
    <t>Combination</t>
  </si>
  <si>
    <t>Synthetic Stucco</t>
  </si>
  <si>
    <t>Stone</t>
  </si>
  <si>
    <t>Carpet</t>
  </si>
  <si>
    <t>Ceramic Tile</t>
  </si>
  <si>
    <t>Hardwood</t>
  </si>
  <si>
    <t>Sheet Vinyl</t>
  </si>
  <si>
    <t>Vinyl Tile</t>
  </si>
  <si>
    <t>Parquet</t>
  </si>
  <si>
    <t>Laminate</t>
  </si>
  <si>
    <t>Wall to Wall carpet</t>
  </si>
  <si>
    <t>Frame</t>
  </si>
  <si>
    <t>Steel</t>
  </si>
  <si>
    <t>Flat</t>
  </si>
  <si>
    <t>Mansard</t>
  </si>
  <si>
    <t>Pitched</t>
  </si>
  <si>
    <t>Sloped</t>
  </si>
  <si>
    <t>Hip Roof</t>
  </si>
  <si>
    <t>Land Trust</t>
  </si>
  <si>
    <t>Limited Equity Co-Op</t>
  </si>
  <si>
    <t>Co-Op</t>
  </si>
  <si>
    <t>Manufactured Home Park</t>
  </si>
  <si>
    <t>Other Shared Equity</t>
  </si>
  <si>
    <t>Formerly or Currently Unhoused</t>
  </si>
  <si>
    <t>Applicant/Borrower</t>
  </si>
  <si>
    <t>Shared Equity Manager (if different from Applicant/Borrower)</t>
  </si>
  <si>
    <t>Developer (if different from Applicant/Borrower)</t>
  </si>
  <si>
    <t>Is there an identity of interest between the developer and the General Contractor (such as, is the developer serving as their own GC, is the GC Manager on the Board, etc?)</t>
  </si>
  <si>
    <t>Year 1: Anticipated Units Sold or Occupied</t>
  </si>
  <si>
    <t>Year 2: Anticipated Units Sold or Occupied</t>
  </si>
  <si>
    <t>Year 3: Anticipated Units Sold or Occupied</t>
  </si>
  <si>
    <t>If "Other Shared Equity" was selected in column "K", please explain here:</t>
  </si>
  <si>
    <t xml:space="preserve">For all sources listed, please be sure to provide a letter of interest or evidence of a track record of receiving the funds. </t>
  </si>
  <si>
    <t>Project Uses</t>
  </si>
  <si>
    <t>Project Sumary</t>
  </si>
  <si>
    <t>Interest Rate</t>
  </si>
  <si>
    <r>
      <t xml:space="preserve">Sales Revenue/Proceeds from Sales </t>
    </r>
    <r>
      <rPr>
        <sz val="11"/>
        <color theme="1"/>
        <rFont val="Calibri"/>
        <family val="2"/>
        <scheme val="minor"/>
      </rPr>
      <t>(complete table below)</t>
    </r>
  </si>
  <si>
    <t>Acquisition Costs</t>
  </si>
  <si>
    <t>Site Work/Horizontal Construction</t>
  </si>
  <si>
    <t>Structures/Vertical Construction</t>
  </si>
  <si>
    <t>Architect &amp; Engineering</t>
  </si>
  <si>
    <t>Consultants</t>
  </si>
  <si>
    <t>Insurance</t>
  </si>
  <si>
    <t>Legal Fees</t>
  </si>
  <si>
    <t>Permits and Fees</t>
  </si>
  <si>
    <t>Soils/Geotech</t>
  </si>
  <si>
    <t>Survey</t>
  </si>
  <si>
    <t>Water Connection/Sewer SDC</t>
  </si>
  <si>
    <t>Title Insurance &amp; Recording Fees</t>
  </si>
  <si>
    <t>Indirect Development Costs Subtotal</t>
  </si>
  <si>
    <t>Closing Costs</t>
  </si>
  <si>
    <t>OHCS Fees Subtotal</t>
  </si>
  <si>
    <t>OHCS Charges</t>
  </si>
  <si>
    <t>Total Costs</t>
  </si>
  <si>
    <t>Hard Contingency as a Percentage of Hard Costs</t>
  </si>
  <si>
    <t>F</t>
  </si>
  <si>
    <t>Escalation as a Percentage of Hard Costs</t>
  </si>
  <si>
    <t>*Note: When determining Type of sources, loans should be any funding that you may or will need to be paid back (such as traditional financing or LIFT), grants should be dollars provided by other entities for the purpose of this development, and cash should be any other, more flexible funding types such as sales revenue, donations, or sales of other products/homes.  Owner equity or a similar cash infusion into the project that you intend to pay back at closing should be listed as a loan with a 0% interest rate and $0 in column "O."  Owner equity or a similar cash infusion into the project that the organization intends to be a donation should be listed as Cash.</t>
  </si>
  <si>
    <t>Tax ID # (no dash)</t>
  </si>
  <si>
    <t>Tax ID# (no dash)</t>
  </si>
  <si>
    <t>Leasehold Condo</t>
  </si>
  <si>
    <t>Project Configuration</t>
  </si>
  <si>
    <t>Other: (fill in here)</t>
  </si>
  <si>
    <t>Hard Costs</t>
  </si>
  <si>
    <t>Hard Costs Subtotal:</t>
  </si>
  <si>
    <t>OHCS Notes</t>
  </si>
  <si>
    <t>OHCS Score 1</t>
  </si>
  <si>
    <t>OHCS Score 2</t>
  </si>
  <si>
    <t>Site**</t>
  </si>
  <si>
    <t>Longitude***</t>
  </si>
  <si>
    <t>Acres****</t>
  </si>
  <si>
    <t xml:space="preserve">** Include multiple sites if this is a scattered site project. Otherwise, leave other site fields blank throughout the application. </t>
  </si>
  <si>
    <t>***You can find the latitude and longitude by address here: https://www.latlong.net/</t>
  </si>
  <si>
    <t>**** One (1) acre = 43,560 sqft</t>
  </si>
  <si>
    <t>***** Find your Legislative District numbers here: https://geo.maps.arcgis.com/apps/instant/lookup/index.html?appid=fd070b56c975456ea2a25f7e3f4289d1</t>
  </si>
  <si>
    <t>Square Feet per Lot****</t>
  </si>
  <si>
    <t>Legislative District Numbers*****</t>
  </si>
  <si>
    <t xml:space="preserve">• This application requires Excel 2013 or newer. 
• The document is best viewed at 80-100% zoom; YOU MAY NEED TO SCROLL RIGHT to enter all information.  
• Several sections of the workbook auto-populate based on built-in formulas. Follow all directions in the document to ensure that the formulas operate well.
• The workbook works best when the tabs are completed in the order displayed, beginning with the Project Information tab. However, you may complete them in the order that works for you. 
• The tab "Blank Worksheet" is an open, unlocked sheet. You can use it for any notes or calculations you would like to make.
• Do not change this workbook or override the formulas. OHCS will not consider for funding any applications that have been modified. 
• Provide an answer for all applicable sections. If a question does not apply to your project, leave the field blank or follow instructions if listed otherwise. Use the following color code to determine your response type: 
</t>
  </si>
  <si>
    <t>* A cell with the upper right corner highlighted in red indicates that the cell interacts with the OHCS Prolink Database System for OHCS' internal tracking purposes.</t>
  </si>
  <si>
    <t>• Narrative questions will be embedded in this workbook rather than provided elsewhere.
• It is recommended that you type your responses into a Word document and pasting into Excel.
• If you receive an error when you try to paste into a narrative space, double-click the narrative entry box and try pasting again.  You should be able to see a flashing cursor in the box you are trying to paste to.  If you have issues right clicking, you can try pasting with the shortcut Ctrl-V.
• You can add a new line in the narrative box by pressing Alt-Enter rather than only pressing enter.
• You do not need to strive for maximum characters.  Strong applications are succinct in their responses.</t>
  </si>
  <si>
    <t>Please note that these instructions have changed for 2025, please review before proceeding.</t>
  </si>
  <si>
    <t>Focus Community Summary</t>
  </si>
  <si>
    <t>Application Priority</t>
  </si>
  <si>
    <t>Are you willing to accept lower amounts of funding if enough is not available?</t>
  </si>
  <si>
    <t xml:space="preserve">• Use the following naming convention for your documents: "[Document Category as listed in the table below]_[NOFA number]_[project name]". Example: Signed MOUs_2021-3_Lillard Homes.  
• Categories with multiple documents may be submitted either in a zip file that is named using the convention, or with each document specified at the end of the convention (Example: Signed_MOUs_2025-HOD_Lillard Homes_CAPECO).
• Bookmark all documents submitted in Adobe PDF. Do not use Adobe PDF "Portfolio" files. (These are files that assemble multiple Adobe PDF documents into one without merging them.)
</t>
  </si>
  <si>
    <t>Form In Workcenter?</t>
  </si>
  <si>
    <t>This includes Articles of Incorporation or a Partnership Agreement showing the legality of the entity and Bylaws</t>
  </si>
  <si>
    <t>Applicable Staff Bios or Resumes</t>
  </si>
  <si>
    <t>This form, available in your Procorem Workcenter, self-certifies that you meet the definition of a Culturally Specific Organization.</t>
  </si>
  <si>
    <t>Evidence of appropriate zoning must be submitted in the form of the Evidence of Zoning form available in your Procorem Workcenter.  This form must be filled out by a representative of your local jurisdiction, so allow substantial time for this form to be completed.</t>
  </si>
  <si>
    <t>Evidence of Zoning Form</t>
  </si>
  <si>
    <t>Site Review Checklist</t>
  </si>
  <si>
    <t>Application Charge is Submitted</t>
  </si>
  <si>
    <t>The application charge must be paid online prior to application submission.  OHCS will confirm dates when determining first come, first served eligibility.  Applicants may upload a screenshot of the confirmation screen to expedite review of the application, but it is not necessary.</t>
  </si>
  <si>
    <t>x</t>
  </si>
  <si>
    <t>Where to Upload?</t>
  </si>
  <si>
    <t>Project Workcenter</t>
  </si>
  <si>
    <t>Partner Portal</t>
  </si>
  <si>
    <t>Additional Documents Required for OAHTC Applicants</t>
  </si>
  <si>
    <t>• After submission of the pre-application, you will receive an invitation to two separate Procorem Workcenters
• Your Partner Portal will be indicated as such and will house all documents related to your organization that may be relevant to multiple projects.  This Portal will save time with your applications in the future.
• Your Project Workcenter will house all documents and processes related to this application and project through the life cycle of the LIFT program.</t>
  </si>
  <si>
    <t>Do you acknowledge that your application will not be considered submitted until the SUBMIT task has been checked off in Procorem?  This step will reserve your initial submission date for the first come, first serve process.  Your application will not be considered complete until this task in Procorem has been checked.</t>
  </si>
  <si>
    <t>The site plan must include the following information:
1) Drawing Scale (1”=40’ minimum) and North Arrow.
2) Property Lines
3) Land-use (zoning) designation(s) including any applicable special overlay zones.
4) Special environmental conditions such as “wetland” areas.
5) Identification all known easements, encroachments and adjacent land uses
6) Site contours or, at a minimum, spot elevations at the corners of the property and each side of all proposed and existing buildings and showing preliminary grading including drainage away from buildings. 
7) Site features such as existing structures to be removed, trees or hedges to be retained and general areas of new plant materials, with other site features.
8) All buildings with unit front entries indicated.
9) All paved surfaces and site lighting, if determined.	
10) Any fencing at perimeter of site and between units and buildings. 
11) Mechanical and electrical equipment such as transformers, if determined.
12) Trash holding areas, if known</t>
  </si>
  <si>
    <r>
      <rPr>
        <b/>
        <u/>
        <sz val="14"/>
        <color rgb="FF000000"/>
        <rFont val="Calibri"/>
        <family val="2"/>
      </rPr>
      <t xml:space="preserve">Other Information
</t>
    </r>
    <r>
      <rPr>
        <sz val="11"/>
        <color rgb="FF000000"/>
        <rFont val="Calibri"/>
        <family val="2"/>
      </rPr>
      <t xml:space="preserve">
* All projects are required to submit documents in addition to this application and the narratives contained within. See the "Document Checklist" tab for a checklist of documents.
</t>
    </r>
  </si>
  <si>
    <t>ORCA LIHTC</t>
  </si>
  <si>
    <t>2024 4% LIHTC/PAB Offering</t>
  </si>
  <si>
    <t>2024 ORCA</t>
  </si>
  <si>
    <t>NOFA #2025-HOD Homeownership LIFT</t>
  </si>
  <si>
    <t>Predevelopment Funding (PDLP)</t>
  </si>
  <si>
    <t xml:space="preserve">HOME-ARP </t>
  </si>
  <si>
    <t>Ag Worker Housing Grant Program</t>
  </si>
  <si>
    <t>6th</t>
  </si>
  <si>
    <t>Environmental Engineer</t>
  </si>
  <si>
    <t>Closing of LIFT and Other Funding</t>
  </si>
  <si>
    <t>Percentage of Vertical Construction Costs</t>
  </si>
  <si>
    <t>Manufactured Home Park Co-Op</t>
  </si>
  <si>
    <t>Complete the Development Schedule listed below.</t>
  </si>
  <si>
    <t>This form, available in your Procorem Workcenter, acknowledges and accepts the responsibilities and requirements of the LIFT loan program, certifies certain facts about your organization, and authorizes representatives from your organization to perform related actions.</t>
  </si>
  <si>
    <t>Proof of Additional Risk Mitigation Measures (if applicable)</t>
  </si>
  <si>
    <r>
      <t xml:space="preserve">This supplemental application will demonstrate cash flow and other evidence required to determine the OAHTC award and demonstrate compliance with all requirements of the OAHTC program.  </t>
    </r>
    <r>
      <rPr>
        <b/>
        <sz val="11"/>
        <color theme="1"/>
        <rFont val="Calibri"/>
        <family val="2"/>
        <scheme val="minor"/>
      </rPr>
      <t>This document is only required if you are also applying for OAHTC.</t>
    </r>
  </si>
  <si>
    <t>OAHTC Supplemental Application (if applicable)</t>
  </si>
  <si>
    <t>Does the project have site control through December 31, 2025?</t>
  </si>
  <si>
    <t>Is Zoning approved for this Site?</t>
  </si>
  <si>
    <t>If no, what needs to brought to the Site?</t>
  </si>
  <si>
    <t>Does the Site need to be subdivided?  If so, when?</t>
  </si>
  <si>
    <t>Committed Sources</t>
  </si>
  <si>
    <t>Highly Likely Sources</t>
  </si>
  <si>
    <t>Financing Costs &amp; Interest (Don't Include Loan Payback)</t>
  </si>
  <si>
    <t>Soft Costs &amp; Administration</t>
  </si>
  <si>
    <t>Ensure all tabs in this workbook are complete and that this workbook is uploaded to your Procorem workcenter before completing your submission</t>
  </si>
  <si>
    <t>Upload the following documents listed in the table below to your Procorem Workcenter.</t>
  </si>
  <si>
    <t>If you are intending to receive points for your development being in a local target geography, you must submit some form of evidence, such as a map, website, article, or letter from your locality noting that the neighborhood/area where you are building is a specific target (note that this is not a letter generally supporting your project).  If you are earning points as a rural participant, you do not need to submit any additional evidence.</t>
  </si>
  <si>
    <t>Submit the two most recent years of financial statements.  If they have been audited, submit the audited version.  Statements should include all information listed in the scoring criteria.</t>
  </si>
  <si>
    <t>Complete a pre-application for each project you intend to submit for the NOFA.  If a Procorem workcenter has already been created for you, your pre-application should have already been completed.  Otherwise, submit your pre-application at https://app.smartsheet.com/b/form/f2b3f362e0764a948936b7c1de5f863a and allow up to one week for staff to create a workcenter for you.</t>
  </si>
  <si>
    <t>If you are providing a guarantee or performance bond, submit applicable evidence that this guarantee is or will be in place by time of closing.  If you will be maintaining liquid assets, submit relevant proof of liquidity.</t>
  </si>
  <si>
    <t>A color copy of the applicable FEMA map panel with the proposed site sketched in or identified. If your property is far from any flood zone, a simple identification of location will suffice.  However, if a flood zone is near to or within your property, include an accurate representation of your parcel at a scale that clearly shows how the flood zone impacts your property.  Submit a map with clear differentiation between flood zones. Find these maps at: https://msc.fema.gov/portal/search OR 
https://hazards-fema.maps.arcgis.com/apps/webappviewer/index.html?id=8b0adb51996444d4879338b5529aa9cd</t>
  </si>
  <si>
    <t>Repaid with Sales Proceeds?  (if no, explain in Other Details)</t>
  </si>
  <si>
    <t>NA</t>
  </si>
  <si>
    <t>Y1 &amp; Prior</t>
  </si>
  <si>
    <t>Acquisition Costs Subtotal:</t>
  </si>
  <si>
    <t>Contractor General Conditions, Overhead, &amp; Fee/Profit</t>
  </si>
  <si>
    <t>Loan Payoffs from Sales Proceeds</t>
  </si>
  <si>
    <t>Sales Price**</t>
  </si>
  <si>
    <t>How does your organization promote equity within your community and development projects? (B)</t>
  </si>
  <si>
    <t>What challenges do you identify with this project, what financial impact may these have, and how are you mitigating the risk? (B)</t>
  </si>
  <si>
    <r>
      <t xml:space="preserve">Describe your project and how it will be impactful to your community and/or homebuyers. (B)
</t>
    </r>
    <r>
      <rPr>
        <sz val="11"/>
        <color theme="1"/>
        <rFont val="Calibri"/>
        <family val="2"/>
        <scheme val="minor"/>
      </rPr>
      <t>Include any highlights about the site, site plan, development type, and home designs, and what benefit the project is providing the community.  This description should serve as an elevator pitch and will be copied for materials and presentations regarding your project, so please keep the description brief but impactful.</t>
    </r>
  </si>
  <si>
    <t>Threshold Scoring</t>
  </si>
  <si>
    <t>Respond to the following pass/fail narrative questions.</t>
  </si>
  <si>
    <t>Applicant describes sufficient experience and capacity, either within the organization or through partnerships, to manage and complete a project of the proposed size.</t>
  </si>
  <si>
    <t>Applicant displays a thoughtful approach to equity through internal policies, community outreach, marketing and homebuyer selection, or other supportive methods.</t>
  </si>
  <si>
    <t>Applicant provides an impactful statement about their project and why it is beneficial to the community.</t>
  </si>
  <si>
    <t>Applicant demonstrates a thorough, forward-looking approach to the project and has considered risks and strategies to reduce them.</t>
  </si>
  <si>
    <t>NET PROFIT PERCENT (=G/(B-E))</t>
  </si>
  <si>
    <t>Describe your organization’s experience and capacity and how you will ensure this project will be completed well, on time, and within budget. (A)</t>
  </si>
  <si>
    <r>
      <rPr>
        <sz val="20"/>
        <color theme="1"/>
        <rFont val="Calibri"/>
        <family val="2"/>
        <scheme val="minor"/>
      </rPr>
      <t>Notice!</t>
    </r>
    <r>
      <rPr>
        <sz val="11"/>
        <color theme="1"/>
        <rFont val="Calibri"/>
        <family val="2"/>
        <scheme val="minor"/>
      </rPr>
      <t xml:space="preserve">
If your application includes more than 4 units, you are using the wrong application.  If you submit this application for a project with more than 4 units, you will be asked to resubmit the full application at your own expense.  This resubmission will impact your Final Submission Date and affect your ability to compete in the first-come, first-serve basis.  If you have any questions about which is the correct application, reach out to HO.Development@hcs.oregon.gov</t>
    </r>
  </si>
  <si>
    <t>Submit bios or resumes of major staff members and leadership involved in this project.  Ensure that all bios include a summary of related experience including roles, years, and any major achievements, as well as a brief summary of their current role and responsibilities at your organization.  Keep the bios brief and relevant.</t>
  </si>
  <si>
    <t>Signed MOUs are required for any partnerships described in the Narratives section.</t>
  </si>
  <si>
    <t>Executed contracts are required for any consultants included in the Narratives section.</t>
  </si>
  <si>
    <t>*Use this link to determine rural/urban geography: https://experience.arcgis.com/experience/8bfb23d2e24044188dfe74cda32350db/page/Page/</t>
  </si>
  <si>
    <t>When considering timeliness of loan closing, start of vertical construction, and construction completion, applicants should assume the following dates for their Reservation Letters:
 - May 31, 2025 for applications submitted by March 10, 2025
 - July 31, 2025 for all other applications</t>
  </si>
  <si>
    <t>Applicants must include at least 1 source other than LIFT and Sales Revenue available in Year 1.</t>
  </si>
  <si>
    <t>CSO Attestation Form (If Applicable)</t>
  </si>
  <si>
    <t>Diversity, Equity and Inclusion (DEI) Agreement</t>
  </si>
  <si>
    <t>This form, available in your Procorem Workcenter, certifies that you will meet OHCS Diversity, Equity, and Inclusion requirements.</t>
  </si>
  <si>
    <t>• Each narrative question will be marked with a letter, either (A), (B), or (C).  Rather than word count, this indicates the level of detail an applicant should provide when responding to the question.  Sample narratives are provided in an additional tab at the end of the workbook.
       • (C) - These questions require only a brief explanation with limited to no explanation.  Limit to 1-2 sentences.
       • (B) - These questions require a more substantial response with relevant explanation and details but should remain brief.  Responses should relate directly
                    to the question and not go too into detail or off track.
       • (A) - These questions require the most substantial and thorough response to the question and tend to seek thoughtful and creative responses to a question
                    or need to address multiple points.  Responses should consider the related scoring criteria and expand upon any relevant point without including
                    unnecessary prose.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</si>
</sst>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0.0%"/>
  </numFmts>
  <fonts count="52"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10"/>
      <name val="Arial"/>
      <family val="2"/>
    </font>
    <font>
      <sz val="10"/>
      <name val="Arial"/>
      <family val="2"/>
    </font>
    <font>
      <sz val="11"/>
      <color theme="1"/>
      <name val="Agency FB"/>
      <family val="2"/>
    </font>
    <font>
      <b/>
      <sz val="11"/>
      <color rgb="FFFA7D00"/>
      <name val="Agency FB"/>
      <family val="2"/>
    </font>
    <font>
      <sz val="11"/>
      <color rgb="FF3F3F76"/>
      <name val="Agency FB"/>
      <family val="2"/>
    </font>
    <font>
      <sz val="10"/>
      <name val="Calibri"/>
      <family val="1"/>
      <scheme val="minor"/>
    </font>
    <font>
      <sz val="10"/>
      <name val="MS Sans Serif"/>
      <family val="2"/>
    </font>
    <font>
      <b/>
      <sz val="12"/>
      <name val="Arial"/>
      <family val="2"/>
    </font>
    <font>
      <b/>
      <sz val="18"/>
      <name val="Arial"/>
      <family val="2"/>
    </font>
    <font>
      <sz val="20"/>
      <color theme="1"/>
      <name val="Calibri"/>
      <family val="2"/>
      <scheme val="minor"/>
    </font>
    <font>
      <sz val="8"/>
      <color theme="1"/>
      <name val="Calibri"/>
      <family val="2"/>
      <scheme val="minor"/>
    </font>
    <font>
      <b/>
      <sz val="12"/>
      <color theme="1"/>
      <name val="Calibri"/>
      <family val="2"/>
      <scheme val="minor"/>
    </font>
    <font>
      <b/>
      <sz val="14"/>
      <color theme="8" tint="-0.249977111117893"/>
      <name val="Calibri"/>
      <family val="2"/>
      <scheme val="minor"/>
    </font>
    <font>
      <sz val="11"/>
      <color theme="1"/>
      <name val="Times New Roman"/>
      <family val="1"/>
    </font>
    <font>
      <sz val="11"/>
      <color rgb="FF000000"/>
      <name val="Calibri"/>
      <family val="2"/>
      <scheme val="minor"/>
    </font>
    <font>
      <sz val="9"/>
      <color theme="1"/>
      <name val="Calibri"/>
      <family val="2"/>
      <scheme val="minor"/>
    </font>
    <font>
      <sz val="5"/>
      <color theme="1"/>
      <name val="Calibri"/>
      <family val="2"/>
      <scheme val="minor"/>
    </font>
    <font>
      <i/>
      <sz val="11"/>
      <color theme="1"/>
      <name val="Calibri"/>
      <family val="2"/>
      <scheme val="minor"/>
    </font>
    <font>
      <b/>
      <sz val="14"/>
      <color theme="1"/>
      <name val="Calibri"/>
      <family val="2"/>
      <scheme val="minor"/>
    </font>
    <font>
      <b/>
      <i/>
      <sz val="11"/>
      <color theme="1"/>
      <name val="Calibri"/>
      <family val="2"/>
      <scheme val="minor"/>
    </font>
    <font>
      <b/>
      <i/>
      <sz val="12"/>
      <color theme="1"/>
      <name val="Calibri"/>
      <family val="2"/>
      <scheme val="minor"/>
    </font>
    <font>
      <sz val="11"/>
      <name val="Calibri"/>
      <family val="2"/>
      <scheme val="minor"/>
    </font>
    <font>
      <i/>
      <sz val="11"/>
      <color rgb="FF000000"/>
      <name val="Calibri"/>
      <family val="2"/>
      <scheme val="minor"/>
    </font>
    <font>
      <b/>
      <i/>
      <sz val="20"/>
      <color theme="1"/>
      <name val="Calibri"/>
      <family val="2"/>
      <scheme val="minor"/>
    </font>
    <font>
      <sz val="11"/>
      <color rgb="FF000000"/>
      <name val="Calibri"/>
      <family val="2"/>
    </font>
    <font>
      <b/>
      <sz val="9"/>
      <color indexed="81"/>
      <name val="Tahoma"/>
      <family val="2"/>
    </font>
    <font>
      <b/>
      <sz val="18"/>
      <color theme="0"/>
      <name val="Century Gothic"/>
      <family val="2"/>
    </font>
    <font>
      <b/>
      <sz val="16"/>
      <color theme="8"/>
      <name val="Calibri"/>
      <family val="2"/>
      <scheme val="minor"/>
    </font>
    <font>
      <b/>
      <sz val="12"/>
      <color rgb="FF24B6CA"/>
      <name val="Century Gothic"/>
      <family val="2"/>
    </font>
    <font>
      <sz val="11"/>
      <color rgb="FF24B6CA"/>
      <name val="Calibri"/>
      <family val="2"/>
      <scheme val="minor"/>
    </font>
    <font>
      <sz val="10"/>
      <color indexed="8"/>
      <name val="Arial"/>
      <family val="2"/>
    </font>
    <font>
      <b/>
      <sz val="11"/>
      <color theme="0"/>
      <name val="Calibri"/>
      <family val="2"/>
      <scheme val="minor"/>
    </font>
    <font>
      <b/>
      <sz val="11"/>
      <name val="Calibri"/>
      <family val="2"/>
      <scheme val="minor"/>
    </font>
    <font>
      <b/>
      <sz val="24"/>
      <color rgb="FF24B6CA"/>
      <name val="Calibri"/>
      <family val="2"/>
      <scheme val="minor"/>
    </font>
    <font>
      <b/>
      <sz val="14"/>
      <color theme="8"/>
      <name val="Century Gothic"/>
      <family val="2"/>
    </font>
    <font>
      <b/>
      <sz val="18"/>
      <color theme="8" tint="-0.499984740745262"/>
      <name val="Century Gothic"/>
      <family val="2"/>
    </font>
    <font>
      <b/>
      <sz val="14"/>
      <color rgb="FF002060"/>
      <name val="Calibri"/>
      <family val="2"/>
      <scheme val="minor"/>
    </font>
    <font>
      <b/>
      <i/>
      <sz val="11"/>
      <name val="Calibri"/>
      <family val="2"/>
      <scheme val="minor"/>
    </font>
    <font>
      <i/>
      <sz val="10"/>
      <name val="Arial"/>
      <family val="2"/>
    </font>
    <font>
      <b/>
      <sz val="11"/>
      <color theme="1"/>
      <name val="Calibri"/>
      <family val="2"/>
    </font>
    <font>
      <b/>
      <u/>
      <sz val="14"/>
      <color rgb="FF000000"/>
      <name val="Calibri"/>
      <family val="2"/>
    </font>
    <font>
      <b/>
      <sz val="11"/>
      <color rgb="FF000000"/>
      <name val="Calibri"/>
      <family val="2"/>
    </font>
    <font>
      <sz val="8"/>
      <name val="Calibri"/>
      <family val="2"/>
      <scheme val="minor"/>
    </font>
    <font>
      <b/>
      <sz val="14"/>
      <color theme="0"/>
      <name val="Calibri"/>
      <family val="2"/>
      <scheme val="minor"/>
    </font>
    <font>
      <u/>
      <sz val="11"/>
      <color theme="10"/>
      <name val="Calibri"/>
      <family val="2"/>
      <scheme val="minor"/>
    </font>
    <font>
      <b/>
      <sz val="16"/>
      <color theme="0"/>
      <name val="Calibri"/>
      <family val="2"/>
      <scheme val="minor"/>
    </font>
    <font>
      <b/>
      <sz val="12"/>
      <color theme="1"/>
      <name val="Calibri"/>
      <family val="2"/>
    </font>
    <font>
      <b/>
      <sz val="12"/>
      <name val="Calibri"/>
      <family val="2"/>
      <scheme val="minor"/>
    </font>
  </fonts>
  <fills count="22">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theme="6" tint="0.79998168889431442"/>
      </patternFill>
    </fill>
    <fill>
      <patternFill patternType="solid">
        <fgColor rgb="FF92D050"/>
        <bgColor indexed="64"/>
      </patternFill>
    </fill>
    <fill>
      <patternFill patternType="solid">
        <fgColor theme="2"/>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24B6CA"/>
        <bgColor indexed="64"/>
      </patternFill>
    </fill>
    <fill>
      <patternFill patternType="solid">
        <fgColor rgb="FFCFD6DF"/>
        <bgColor indexed="64"/>
      </patternFill>
    </fill>
    <fill>
      <patternFill patternType="solid">
        <fgColor theme="8" tint="-0.249977111117893"/>
        <bgColor indexed="64"/>
      </patternFill>
    </fill>
    <fill>
      <patternFill patternType="solid">
        <fgColor theme="1"/>
        <bgColor indexed="64"/>
      </patternFill>
    </fill>
    <fill>
      <patternFill patternType="solid">
        <fgColor theme="5" tint="0.79998168889431442"/>
        <bgColor indexed="64"/>
      </patternFill>
    </fill>
  </fills>
  <borders count="57">
    <border>
      <left/>
      <right/>
      <top/>
      <bottom/>
      <diagonal/>
    </border>
    <border>
      <left style="thin">
        <color rgb="FF7F7F7F"/>
      </left>
      <right style="thin">
        <color rgb="FF7F7F7F"/>
      </right>
      <top style="thin">
        <color rgb="FF7F7F7F"/>
      </top>
      <bottom style="thin">
        <color rgb="FF7F7F7F"/>
      </bottom>
      <diagonal/>
    </border>
    <border>
      <left/>
      <right/>
      <top style="double">
        <color indexed="8"/>
      </top>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theme="0" tint="-0.14996795556505021"/>
      </right>
      <top/>
      <bottom/>
      <diagonal/>
    </border>
    <border>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bottom style="thin">
        <color theme="0" tint="-0.14996795556505021"/>
      </bottom>
      <diagonal/>
    </border>
    <border>
      <left style="thin">
        <color indexed="64"/>
      </left>
      <right style="thin">
        <color indexed="64"/>
      </right>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theme="0" tint="-0.14996795556505021"/>
      </bottom>
      <diagonal/>
    </border>
    <border>
      <left style="thick">
        <color theme="5"/>
      </left>
      <right/>
      <top style="thick">
        <color theme="5"/>
      </top>
      <bottom style="thick">
        <color theme="5"/>
      </bottom>
      <diagonal/>
    </border>
    <border>
      <left/>
      <right/>
      <top style="thick">
        <color theme="5"/>
      </top>
      <bottom style="thick">
        <color theme="5"/>
      </bottom>
      <diagonal/>
    </border>
    <border>
      <left/>
      <right style="thick">
        <color theme="5"/>
      </right>
      <top style="thick">
        <color theme="5"/>
      </top>
      <bottom style="thick">
        <color theme="5"/>
      </bottom>
      <diagonal/>
    </border>
  </borders>
  <cellStyleXfs count="34">
    <xf numFmtId="0" fontId="0" fillId="0" borderId="0"/>
    <xf numFmtId="44" fontId="1" fillId="0" borderId="0" applyFont="0" applyFill="0" applyBorder="0" applyAlignment="0" applyProtection="0"/>
    <xf numFmtId="3" fontId="5" fillId="0" borderId="0" applyFont="0" applyFill="0" applyBorder="0" applyAlignment="0" applyProtection="0"/>
    <xf numFmtId="5" fontId="5" fillId="0" borderId="0" applyFont="0" applyFill="0" applyBorder="0" applyAlignment="0" applyProtection="0"/>
    <xf numFmtId="0" fontId="5" fillId="0" borderId="0">
      <alignment vertical="top"/>
    </xf>
    <xf numFmtId="10" fontId="5" fillId="0" borderId="0" applyFont="0" applyFill="0" applyBorder="0" applyAlignment="0" applyProtection="0"/>
    <xf numFmtId="4" fontId="5" fillId="0" borderId="0" applyFont="0" applyFill="0" applyBorder="0" applyAlignment="0" applyProtection="0"/>
    <xf numFmtId="0" fontId="6" fillId="4" borderId="0" applyNumberFormat="0" applyBorder="0" applyAlignment="0" applyProtection="0"/>
    <xf numFmtId="0" fontId="7" fillId="3" borderId="1" applyNumberFormat="0" applyAlignment="0" applyProtection="0"/>
    <xf numFmtId="44" fontId="5" fillId="0" borderId="0" applyFont="0" applyFill="0" applyBorder="0" applyAlignment="0" applyProtection="0"/>
    <xf numFmtId="0" fontId="5" fillId="0" borderId="0" applyFont="0" applyFill="0" applyBorder="0" applyAlignment="0" applyProtection="0"/>
    <xf numFmtId="2" fontId="5" fillId="0" borderId="0" applyFont="0" applyFill="0" applyBorder="0" applyAlignment="0" applyProtection="0"/>
    <xf numFmtId="0" fontId="8" fillId="2" borderId="1" applyNumberFormat="0" applyAlignment="0" applyProtection="0"/>
    <xf numFmtId="0" fontId="9" fillId="0" borderId="0"/>
    <xf numFmtId="0" fontId="5" fillId="0" borderId="0">
      <alignment vertical="top"/>
    </xf>
    <xf numFmtId="0" fontId="10" fillId="0" borderId="0"/>
    <xf numFmtId="0" fontId="1" fillId="0" borderId="0"/>
    <xf numFmtId="0" fontId="5"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7" fontId="5" fillId="0" borderId="0" applyFont="0" applyFill="0" applyBorder="0" applyAlignment="0" applyProtection="0"/>
    <xf numFmtId="7" fontId="5" fillId="0" borderId="0" applyFon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5" fillId="0" borderId="0"/>
    <xf numFmtId="0" fontId="5" fillId="0" borderId="0">
      <alignment vertical="top"/>
    </xf>
    <xf numFmtId="0" fontId="5" fillId="0" borderId="0"/>
    <xf numFmtId="0" fontId="5" fillId="0" borderId="2" applyNumberFormat="0" applyFont="0" applyFill="0" applyAlignment="0" applyProtection="0"/>
    <xf numFmtId="0" fontId="3" fillId="0" borderId="0"/>
    <xf numFmtId="9" fontId="3" fillId="0" borderId="0" applyFont="0" applyFill="0" applyBorder="0" applyAlignment="0" applyProtection="0"/>
    <xf numFmtId="9" fontId="1" fillId="0" borderId="0" applyFont="0" applyFill="0" applyBorder="0" applyAlignment="0" applyProtection="0"/>
    <xf numFmtId="0" fontId="34" fillId="0" borderId="0"/>
    <xf numFmtId="0" fontId="48" fillId="0" borderId="0" applyNumberFormat="0" applyFill="0" applyBorder="0" applyAlignment="0" applyProtection="0"/>
  </cellStyleXfs>
  <cellXfs count="397">
    <xf numFmtId="0" fontId="0" fillId="0" borderId="0" xfId="0"/>
    <xf numFmtId="0" fontId="0" fillId="5" borderId="0" xfId="0" applyFill="1"/>
    <xf numFmtId="0" fontId="0" fillId="6" borderId="13" xfId="0" applyFill="1" applyBorder="1" applyAlignment="1">
      <alignment horizontal="left" vertical="top" wrapText="1"/>
    </xf>
    <xf numFmtId="0" fontId="0" fillId="8" borderId="13" xfId="0" applyFill="1" applyBorder="1"/>
    <xf numFmtId="0" fontId="0" fillId="9" borderId="13" xfId="0" applyFill="1" applyBorder="1"/>
    <xf numFmtId="0" fontId="0" fillId="10" borderId="13" xfId="0" applyFill="1" applyBorder="1"/>
    <xf numFmtId="0" fontId="0" fillId="11" borderId="13" xfId="0" applyFill="1" applyBorder="1"/>
    <xf numFmtId="0" fontId="4" fillId="10" borderId="3" xfId="0" applyFont="1" applyFill="1" applyBorder="1" applyAlignment="1">
      <alignment horizontal="left" indent="1"/>
    </xf>
    <xf numFmtId="0" fontId="2" fillId="0" borderId="0" xfId="0" applyFont="1"/>
    <xf numFmtId="0" fontId="1" fillId="12" borderId="22" xfId="0" applyFont="1" applyFill="1" applyBorder="1" applyAlignment="1" applyProtection="1">
      <alignment vertical="center" wrapText="1"/>
      <protection locked="0"/>
    </xf>
    <xf numFmtId="0" fontId="0" fillId="9" borderId="20" xfId="0" applyFill="1" applyBorder="1" applyProtection="1">
      <protection locked="0"/>
    </xf>
    <xf numFmtId="0" fontId="1" fillId="12" borderId="20" xfId="0" applyFont="1" applyFill="1" applyBorder="1" applyAlignment="1" applyProtection="1">
      <alignment vertical="center" wrapText="1"/>
      <protection locked="0"/>
    </xf>
    <xf numFmtId="0" fontId="0" fillId="13" borderId="0" xfId="0" applyFill="1"/>
    <xf numFmtId="0" fontId="0" fillId="12" borderId="20" xfId="0" applyFill="1" applyBorder="1" applyProtection="1">
      <protection locked="0"/>
    </xf>
    <xf numFmtId="0" fontId="0" fillId="12" borderId="13" xfId="0" applyFill="1" applyBorder="1" applyProtection="1">
      <protection locked="0"/>
    </xf>
    <xf numFmtId="0" fontId="0" fillId="8" borderId="35" xfId="0" applyFill="1" applyBorder="1"/>
    <xf numFmtId="0" fontId="0" fillId="9" borderId="35" xfId="0" applyFill="1" applyBorder="1"/>
    <xf numFmtId="0" fontId="0" fillId="10" borderId="35" xfId="0" applyFill="1" applyBorder="1"/>
    <xf numFmtId="0" fontId="0" fillId="11" borderId="37" xfId="0" applyFill="1" applyBorder="1"/>
    <xf numFmtId="49" fontId="0" fillId="0" borderId="0" xfId="0" applyNumberFormat="1"/>
    <xf numFmtId="0" fontId="1" fillId="9" borderId="13" xfId="0" applyFont="1" applyFill="1" applyBorder="1" applyAlignment="1" applyProtection="1">
      <alignment horizontal="center" vertical="center" wrapText="1"/>
      <protection locked="0"/>
    </xf>
    <xf numFmtId="49" fontId="0" fillId="5" borderId="0" xfId="0" applyNumberFormat="1" applyFill="1"/>
    <xf numFmtId="0" fontId="1" fillId="12" borderId="12" xfId="0" applyFont="1" applyFill="1" applyBorder="1" applyAlignment="1" applyProtection="1">
      <alignment vertical="center" wrapText="1"/>
      <protection locked="0"/>
    </xf>
    <xf numFmtId="0" fontId="1" fillId="12" borderId="23" xfId="0" applyFont="1" applyFill="1" applyBorder="1" applyAlignment="1" applyProtection="1">
      <alignment vertical="center" wrapText="1"/>
      <protection locked="0"/>
    </xf>
    <xf numFmtId="0" fontId="25" fillId="17" borderId="27" xfId="0" applyFont="1" applyFill="1" applyBorder="1"/>
    <xf numFmtId="0" fontId="31" fillId="17" borderId="27" xfId="0" applyFont="1" applyFill="1" applyBorder="1"/>
    <xf numFmtId="0" fontId="33" fillId="18" borderId="27" xfId="0" applyFont="1" applyFill="1" applyBorder="1"/>
    <xf numFmtId="0" fontId="0" fillId="7" borderId="0" xfId="0" applyFill="1"/>
    <xf numFmtId="0" fontId="0" fillId="6" borderId="41" xfId="0" applyFill="1" applyBorder="1" applyAlignment="1">
      <alignment horizontal="left" vertical="top" wrapText="1"/>
    </xf>
    <xf numFmtId="0" fontId="38" fillId="7" borderId="0" xfId="0" applyFont="1" applyFill="1"/>
    <xf numFmtId="14" fontId="25" fillId="12" borderId="13" xfId="0" applyNumberFormat="1" applyFont="1" applyFill="1" applyBorder="1" applyAlignment="1" applyProtection="1">
      <alignment horizontal="center"/>
      <protection locked="0"/>
    </xf>
    <xf numFmtId="0" fontId="0" fillId="9" borderId="13" xfId="0" applyFill="1" applyBorder="1" applyProtection="1">
      <protection locked="0"/>
    </xf>
    <xf numFmtId="0" fontId="36" fillId="10" borderId="3" xfId="0" applyFont="1" applyFill="1" applyBorder="1" applyAlignment="1">
      <alignment horizontal="left" indent="1"/>
    </xf>
    <xf numFmtId="0" fontId="0" fillId="7" borderId="13" xfId="0" applyFill="1" applyBorder="1"/>
    <xf numFmtId="0" fontId="4" fillId="10" borderId="47" xfId="0" applyFont="1" applyFill="1" applyBorder="1" applyAlignment="1">
      <alignment horizontal="left" indent="1"/>
    </xf>
    <xf numFmtId="0" fontId="4" fillId="10" borderId="13" xfId="0" applyFont="1" applyFill="1" applyBorder="1" applyAlignment="1">
      <alignment horizontal="left" indent="1"/>
    </xf>
    <xf numFmtId="0" fontId="28" fillId="0" borderId="0" xfId="0" applyFont="1"/>
    <xf numFmtId="0" fontId="2" fillId="7" borderId="13" xfId="0" applyFont="1" applyFill="1" applyBorder="1"/>
    <xf numFmtId="0" fontId="43" fillId="7" borderId="13" xfId="0" applyFont="1" applyFill="1" applyBorder="1" applyAlignment="1">
      <alignment horizontal="left" vertical="center"/>
    </xf>
    <xf numFmtId="0" fontId="2" fillId="0" borderId="13" xfId="0" applyFont="1" applyBorder="1" applyAlignment="1">
      <alignment vertical="top"/>
    </xf>
    <xf numFmtId="164" fontId="2" fillId="7" borderId="13" xfId="1" applyNumberFormat="1" applyFont="1" applyFill="1" applyBorder="1" applyProtection="1">
      <protection locked="0"/>
    </xf>
    <xf numFmtId="0" fontId="0" fillId="7" borderId="13" xfId="0" applyFill="1" applyBorder="1" applyAlignment="1">
      <alignment wrapText="1"/>
    </xf>
    <xf numFmtId="0" fontId="2" fillId="7" borderId="0" xfId="0" applyFont="1" applyFill="1"/>
    <xf numFmtId="0" fontId="45" fillId="0" borderId="26" xfId="0" applyFont="1" applyBorder="1"/>
    <xf numFmtId="0" fontId="5" fillId="0" borderId="0" xfId="0" applyFont="1"/>
    <xf numFmtId="0" fontId="45" fillId="0" borderId="39" xfId="0" applyFont="1" applyBorder="1"/>
    <xf numFmtId="0" fontId="28" fillId="0" borderId="18" xfId="0" applyFont="1" applyBorder="1"/>
    <xf numFmtId="0" fontId="0" fillId="0" borderId="13" xfId="0" applyBorder="1"/>
    <xf numFmtId="44" fontId="0" fillId="0" borderId="0" xfId="0" applyNumberFormat="1"/>
    <xf numFmtId="0" fontId="2" fillId="7" borderId="50" xfId="0" applyFont="1" applyFill="1" applyBorder="1"/>
    <xf numFmtId="49" fontId="0" fillId="9" borderId="13" xfId="0" applyNumberFormat="1" applyFill="1" applyBorder="1" applyProtection="1">
      <protection locked="0"/>
    </xf>
    <xf numFmtId="0" fontId="0" fillId="12" borderId="34" xfId="0" applyFill="1" applyBorder="1" applyProtection="1">
      <protection locked="0"/>
    </xf>
    <xf numFmtId="0" fontId="36" fillId="6" borderId="13" xfId="0" applyFont="1" applyFill="1" applyBorder="1" applyAlignment="1">
      <alignment wrapText="1"/>
    </xf>
    <xf numFmtId="0" fontId="40" fillId="7" borderId="0" xfId="0" applyFont="1" applyFill="1"/>
    <xf numFmtId="0" fontId="2" fillId="7" borderId="0" xfId="0" applyFont="1" applyFill="1" applyAlignment="1">
      <alignment wrapText="1"/>
    </xf>
    <xf numFmtId="0" fontId="21" fillId="7" borderId="0" xfId="0" applyFont="1" applyFill="1"/>
    <xf numFmtId="49" fontId="0" fillId="7" borderId="0" xfId="0" applyNumberFormat="1" applyFill="1"/>
    <xf numFmtId="0" fontId="48" fillId="7" borderId="0" xfId="33" applyFill="1" applyBorder="1" applyAlignment="1" applyProtection="1"/>
    <xf numFmtId="0" fontId="0" fillId="7" borderId="0" xfId="0" applyFill="1" applyAlignment="1">
      <alignment horizontal="left"/>
    </xf>
    <xf numFmtId="0" fontId="0" fillId="7" borderId="0" xfId="0" applyFill="1" applyAlignment="1">
      <alignment horizontal="center" vertical="top"/>
    </xf>
    <xf numFmtId="0" fontId="0" fillId="21" borderId="0" xfId="0" applyFill="1"/>
    <xf numFmtId="0" fontId="2" fillId="15" borderId="13" xfId="0" applyFont="1" applyFill="1" applyBorder="1" applyAlignment="1">
      <alignment horizontal="center" vertical="center" wrapText="1"/>
    </xf>
    <xf numFmtId="0" fontId="2" fillId="15" borderId="34" xfId="0" applyFont="1" applyFill="1" applyBorder="1" applyAlignment="1">
      <alignment vertical="center" wrapText="1"/>
    </xf>
    <xf numFmtId="0" fontId="2" fillId="15" borderId="13" xfId="0" applyFont="1" applyFill="1" applyBorder="1" applyAlignment="1">
      <alignment horizontal="center" vertical="center"/>
    </xf>
    <xf numFmtId="0" fontId="2" fillId="15" borderId="34" xfId="0" applyFont="1" applyFill="1" applyBorder="1" applyAlignment="1">
      <alignment vertical="center"/>
    </xf>
    <xf numFmtId="165" fontId="26" fillId="6" borderId="13" xfId="1" applyNumberFormat="1" applyFont="1" applyFill="1" applyBorder="1" applyAlignment="1" applyProtection="1">
      <alignment vertical="center" wrapText="1"/>
    </xf>
    <xf numFmtId="0" fontId="26" fillId="6" borderId="13" xfId="0" applyFont="1" applyFill="1" applyBorder="1" applyAlignment="1">
      <alignment vertical="center" wrapText="1"/>
    </xf>
    <xf numFmtId="9" fontId="26" fillId="6" borderId="34" xfId="31" applyFont="1" applyFill="1" applyBorder="1" applyAlignment="1" applyProtection="1">
      <alignment vertical="center" wrapText="1"/>
    </xf>
    <xf numFmtId="165" fontId="26" fillId="6" borderId="13" xfId="0" applyNumberFormat="1" applyFont="1" applyFill="1" applyBorder="1" applyAlignment="1">
      <alignment vertical="center" wrapText="1"/>
    </xf>
    <xf numFmtId="165" fontId="0" fillId="10" borderId="13" xfId="1" applyNumberFormat="1" applyFont="1" applyFill="1" applyBorder="1" applyAlignment="1" applyProtection="1">
      <alignment horizontal="left"/>
    </xf>
    <xf numFmtId="0" fontId="0" fillId="7" borderId="28" xfId="0" applyFill="1" applyBorder="1"/>
    <xf numFmtId="0" fontId="0" fillId="20" borderId="28" xfId="0" applyFill="1" applyBorder="1"/>
    <xf numFmtId="0" fontId="0" fillId="20" borderId="28" xfId="0" applyFill="1" applyBorder="1" applyAlignment="1">
      <alignment horizontal="left"/>
    </xf>
    <xf numFmtId="165" fontId="0" fillId="10" borderId="13" xfId="1" applyNumberFormat="1" applyFont="1" applyFill="1" applyBorder="1" applyAlignment="1" applyProtection="1">
      <alignment horizontal="center"/>
    </xf>
    <xf numFmtId="0" fontId="0" fillId="7" borderId="0" xfId="0" applyFill="1" applyAlignment="1">
      <alignment wrapText="1"/>
    </xf>
    <xf numFmtId="0" fontId="15" fillId="14" borderId="13" xfId="0" applyFont="1" applyFill="1" applyBorder="1" applyAlignment="1">
      <alignment horizontal="center" vertical="center" wrapText="1" readingOrder="1"/>
    </xf>
    <xf numFmtId="0" fontId="0" fillId="0" borderId="0" xfId="0" applyAlignment="1">
      <alignment wrapText="1"/>
    </xf>
    <xf numFmtId="0" fontId="21" fillId="6" borderId="13" xfId="0" applyFont="1" applyFill="1" applyBorder="1" applyAlignment="1">
      <alignment horizontal="center" vertical="center" wrapText="1"/>
    </xf>
    <xf numFmtId="9" fontId="26" fillId="6" borderId="13" xfId="0" applyNumberFormat="1" applyFont="1" applyFill="1" applyBorder="1" applyAlignment="1">
      <alignment horizontal="center" vertical="center" wrapText="1"/>
    </xf>
    <xf numFmtId="1" fontId="21" fillId="15" borderId="13" xfId="1" applyNumberFormat="1" applyFont="1" applyFill="1" applyBorder="1" applyAlignment="1" applyProtection="1">
      <alignment vertical="center" wrapText="1"/>
    </xf>
    <xf numFmtId="6" fontId="21" fillId="6" borderId="13" xfId="0" applyNumberFormat="1" applyFont="1" applyFill="1" applyBorder="1" applyAlignment="1">
      <alignment horizontal="center" vertical="center" wrapText="1"/>
    </xf>
    <xf numFmtId="0" fontId="23" fillId="0" borderId="13" xfId="0" applyFont="1" applyBorder="1"/>
    <xf numFmtId="0" fontId="1" fillId="14" borderId="13" xfId="0" applyFont="1" applyFill="1" applyBorder="1" applyAlignment="1">
      <alignment vertical="center" wrapText="1"/>
    </xf>
    <xf numFmtId="0" fontId="1" fillId="20" borderId="13" xfId="0" applyFont="1" applyFill="1" applyBorder="1" applyAlignment="1">
      <alignment vertical="center" wrapText="1"/>
    </xf>
    <xf numFmtId="165" fontId="1" fillId="14" borderId="13" xfId="1" applyNumberFormat="1" applyFont="1" applyFill="1" applyBorder="1" applyAlignment="1" applyProtection="1">
      <alignment vertical="center" wrapText="1"/>
    </xf>
    <xf numFmtId="164" fontId="21" fillId="15" borderId="13" xfId="1" applyNumberFormat="1" applyFont="1" applyFill="1" applyBorder="1" applyAlignment="1" applyProtection="1">
      <alignment vertical="center" wrapText="1"/>
    </xf>
    <xf numFmtId="0" fontId="37" fillId="7" borderId="0" xfId="0" applyFont="1" applyFill="1" applyAlignment="1">
      <alignment horizontal="center" vertical="center"/>
    </xf>
    <xf numFmtId="0" fontId="14" fillId="7" borderId="0" xfId="0" applyFont="1" applyFill="1"/>
    <xf numFmtId="0" fontId="37" fillId="7" borderId="0" xfId="0" applyFont="1" applyFill="1" applyAlignment="1">
      <alignment vertical="center"/>
    </xf>
    <xf numFmtId="0" fontId="16" fillId="7" borderId="0" xfId="0" applyFont="1" applyFill="1" applyAlignment="1">
      <alignment vertical="center"/>
    </xf>
    <xf numFmtId="164" fontId="0" fillId="7" borderId="0" xfId="1" applyNumberFormat="1" applyFont="1" applyFill="1" applyProtection="1"/>
    <xf numFmtId="44" fontId="2" fillId="7" borderId="0" xfId="1" applyFont="1" applyFill="1" applyProtection="1"/>
    <xf numFmtId="164" fontId="2" fillId="7" borderId="0" xfId="1" applyNumberFormat="1" applyFont="1" applyFill="1" applyProtection="1"/>
    <xf numFmtId="0" fontId="2" fillId="6" borderId="13" xfId="0" applyFont="1" applyFill="1" applyBorder="1" applyAlignment="1">
      <alignment horizontal="center" vertical="center"/>
    </xf>
    <xf numFmtId="164" fontId="0" fillId="10" borderId="4" xfId="1" applyNumberFormat="1" applyFont="1" applyFill="1" applyBorder="1" applyAlignment="1" applyProtection="1">
      <alignment vertical="center"/>
    </xf>
    <xf numFmtId="164" fontId="0" fillId="10" borderId="0" xfId="1" applyNumberFormat="1" applyFont="1" applyFill="1" applyBorder="1" applyAlignment="1" applyProtection="1">
      <alignment vertical="center"/>
    </xf>
    <xf numFmtId="0" fontId="16" fillId="7" borderId="0" xfId="0" applyFont="1" applyFill="1" applyAlignment="1">
      <alignment horizontal="center" vertical="center"/>
    </xf>
    <xf numFmtId="44" fontId="0" fillId="7" borderId="0" xfId="1" applyFont="1" applyFill="1" applyProtection="1"/>
    <xf numFmtId="44" fontId="0" fillId="10" borderId="5" xfId="1" applyFont="1" applyFill="1" applyBorder="1" applyAlignment="1" applyProtection="1">
      <alignment horizontal="center" vertical="center"/>
    </xf>
    <xf numFmtId="0" fontId="0" fillId="6" borderId="13" xfId="0" applyFill="1" applyBorder="1" applyAlignment="1">
      <alignment horizontal="center" vertical="center"/>
    </xf>
    <xf numFmtId="164" fontId="0" fillId="10" borderId="48" xfId="1" applyNumberFormat="1" applyFont="1" applyFill="1" applyBorder="1" applyAlignment="1" applyProtection="1">
      <alignment horizontal="center" vertical="center"/>
    </xf>
    <xf numFmtId="0" fontId="0" fillId="7" borderId="0" xfId="0" applyFill="1" applyAlignment="1">
      <alignment horizontal="left" vertical="top" wrapText="1"/>
    </xf>
    <xf numFmtId="0" fontId="36" fillId="6" borderId="13" xfId="0" applyFont="1" applyFill="1" applyBorder="1" applyAlignment="1">
      <alignment horizontal="center" wrapText="1"/>
    </xf>
    <xf numFmtId="0" fontId="26" fillId="6" borderId="13" xfId="0" applyFont="1" applyFill="1" applyBorder="1" applyAlignment="1">
      <alignment horizontal="center" vertical="center" wrapText="1"/>
    </xf>
    <xf numFmtId="0" fontId="2" fillId="15" borderId="27" xfId="0" applyFont="1" applyFill="1" applyBorder="1" applyAlignment="1">
      <alignment horizontal="center" vertical="center"/>
    </xf>
    <xf numFmtId="0" fontId="14" fillId="7" borderId="0" xfId="0" applyFont="1" applyFill="1" applyAlignment="1">
      <alignment horizontal="left" vertical="center" wrapText="1"/>
    </xf>
    <xf numFmtId="0" fontId="15" fillId="7" borderId="0" xfId="0" applyFont="1" applyFill="1" applyAlignment="1">
      <alignment horizontal="left" vertical="center" wrapText="1"/>
    </xf>
    <xf numFmtId="44" fontId="0" fillId="10" borderId="5" xfId="1" applyFont="1" applyFill="1" applyBorder="1" applyAlignment="1" applyProtection="1">
      <alignment horizontal="right" vertical="center"/>
    </xf>
    <xf numFmtId="44" fontId="0" fillId="10" borderId="13" xfId="1" applyFont="1" applyFill="1" applyBorder="1" applyAlignment="1" applyProtection="1">
      <alignment horizontal="right" vertical="center"/>
    </xf>
    <xf numFmtId="9" fontId="0" fillId="10" borderId="13" xfId="31" applyFont="1" applyFill="1" applyBorder="1" applyAlignment="1" applyProtection="1">
      <alignment horizontal="right" vertical="center"/>
    </xf>
    <xf numFmtId="9" fontId="0" fillId="7" borderId="13" xfId="31" applyFont="1" applyFill="1" applyBorder="1" applyAlignment="1" applyProtection="1">
      <alignment horizontal="right"/>
    </xf>
    <xf numFmtId="0" fontId="30" fillId="17" borderId="34" xfId="0" applyFont="1" applyFill="1" applyBorder="1" applyAlignment="1">
      <alignment vertical="center"/>
    </xf>
    <xf numFmtId="0" fontId="40" fillId="7" borderId="0" xfId="0" applyFont="1" applyFill="1" applyAlignment="1">
      <alignment horizontal="left"/>
    </xf>
    <xf numFmtId="0" fontId="40" fillId="7" borderId="0" xfId="0" applyFont="1" applyFill="1" applyAlignment="1">
      <alignment horizontal="center"/>
    </xf>
    <xf numFmtId="0" fontId="36" fillId="7" borderId="0" xfId="0" applyFont="1" applyFill="1" applyAlignment="1">
      <alignment wrapText="1"/>
    </xf>
    <xf numFmtId="0" fontId="0" fillId="0" borderId="0" xfId="0" applyAlignment="1">
      <alignment vertical="center" wrapText="1"/>
    </xf>
    <xf numFmtId="0" fontId="18" fillId="7" borderId="0" xfId="0" applyFont="1" applyFill="1" applyAlignment="1">
      <alignment vertical="center" wrapText="1"/>
    </xf>
    <xf numFmtId="0" fontId="1" fillId="7" borderId="0" xfId="0" applyFont="1" applyFill="1" applyAlignment="1">
      <alignment horizontal="center" vertical="center" wrapText="1"/>
    </xf>
    <xf numFmtId="0" fontId="15" fillId="7" borderId="0" xfId="0" applyFont="1" applyFill="1" applyAlignment="1">
      <alignment vertical="center"/>
    </xf>
    <xf numFmtId="0" fontId="13" fillId="7" borderId="0" xfId="0" applyFont="1" applyFill="1" applyAlignment="1">
      <alignment vertical="center"/>
    </xf>
    <xf numFmtId="0" fontId="24" fillId="7" borderId="12" xfId="0" applyFont="1" applyFill="1" applyBorder="1" applyAlignment="1">
      <alignment vertical="center" wrapText="1"/>
    </xf>
    <xf numFmtId="0" fontId="0" fillId="6" borderId="20" xfId="0" applyFill="1" applyBorder="1" applyAlignment="1">
      <alignment vertical="center"/>
    </xf>
    <xf numFmtId="0" fontId="17" fillId="7" borderId="0" xfId="0" applyFont="1" applyFill="1" applyAlignment="1">
      <alignment vertical="center" wrapText="1"/>
    </xf>
    <xf numFmtId="0" fontId="0" fillId="7" borderId="20" xfId="0" applyFill="1" applyBorder="1" applyAlignment="1">
      <alignment vertical="center"/>
    </xf>
    <xf numFmtId="0" fontId="1" fillId="7" borderId="0" xfId="0" applyFont="1" applyFill="1" applyAlignment="1">
      <alignment vertical="center" wrapText="1"/>
    </xf>
    <xf numFmtId="0" fontId="0" fillId="7" borderId="0" xfId="0" applyFill="1" applyAlignment="1">
      <alignment vertical="center"/>
    </xf>
    <xf numFmtId="0" fontId="20" fillId="7" borderId="0" xfId="0" applyFont="1" applyFill="1" applyAlignment="1">
      <alignment vertical="center"/>
    </xf>
    <xf numFmtId="0" fontId="0" fillId="6" borderId="20" xfId="0" applyFill="1" applyBorder="1" applyAlignment="1">
      <alignment vertical="center" wrapText="1"/>
    </xf>
    <xf numFmtId="0" fontId="22" fillId="7" borderId="0" xfId="0" applyFont="1" applyFill="1" applyAlignment="1">
      <alignment vertical="center" wrapText="1"/>
    </xf>
    <xf numFmtId="0" fontId="2" fillId="7" borderId="12" xfId="0" applyFont="1" applyFill="1" applyBorder="1" applyAlignment="1">
      <alignment vertical="center" wrapText="1"/>
    </xf>
    <xf numFmtId="0" fontId="2" fillId="7" borderId="0" xfId="0" applyFont="1" applyFill="1" applyAlignment="1">
      <alignment vertical="center" wrapText="1"/>
    </xf>
    <xf numFmtId="0" fontId="2" fillId="6" borderId="20" xfId="0" applyFont="1" applyFill="1" applyBorder="1" applyAlignment="1">
      <alignment vertical="center"/>
    </xf>
    <xf numFmtId="0" fontId="2" fillId="6" borderId="20" xfId="0" applyFont="1" applyFill="1" applyBorder="1" applyAlignment="1">
      <alignment vertical="center" wrapText="1"/>
    </xf>
    <xf numFmtId="0" fontId="39" fillId="7" borderId="0" xfId="0" applyFont="1" applyFill="1"/>
    <xf numFmtId="0" fontId="0" fillId="7" borderId="0" xfId="0" applyFill="1" applyAlignment="1">
      <alignment vertical="center" wrapText="1"/>
    </xf>
    <xf numFmtId="0" fontId="35" fillId="19" borderId="13" xfId="0" applyFont="1" applyFill="1" applyBorder="1" applyAlignment="1">
      <alignment horizontal="center"/>
    </xf>
    <xf numFmtId="0" fontId="35" fillId="19" borderId="13" xfId="0" applyFont="1" applyFill="1" applyBorder="1" applyAlignment="1">
      <alignment horizontal="center" vertical="center"/>
    </xf>
    <xf numFmtId="0" fontId="35" fillId="19" borderId="13" xfId="0" applyFont="1" applyFill="1" applyBorder="1" applyAlignment="1">
      <alignment horizontal="center" vertical="center" wrapText="1"/>
    </xf>
    <xf numFmtId="0" fontId="0" fillId="7" borderId="20" xfId="0" applyFill="1" applyBorder="1" applyAlignment="1" applyProtection="1">
      <alignment vertical="center"/>
      <protection locked="0"/>
    </xf>
    <xf numFmtId="0" fontId="36" fillId="6" borderId="13" xfId="0" applyFont="1" applyFill="1" applyBorder="1"/>
    <xf numFmtId="0" fontId="0" fillId="6" borderId="13" xfId="0" applyFill="1" applyBorder="1"/>
    <xf numFmtId="0" fontId="0" fillId="6" borderId="13" xfId="0" applyFill="1" applyBorder="1" applyAlignment="1">
      <alignment wrapText="1"/>
    </xf>
    <xf numFmtId="0" fontId="35" fillId="19" borderId="34" xfId="0" applyFont="1" applyFill="1" applyBorder="1"/>
    <xf numFmtId="0" fontId="35" fillId="19" borderId="27" xfId="0" applyFont="1" applyFill="1" applyBorder="1"/>
    <xf numFmtId="0" fontId="35" fillId="19" borderId="36" xfId="0" applyFont="1" applyFill="1" applyBorder="1"/>
    <xf numFmtId="0" fontId="25" fillId="7" borderId="0" xfId="0" applyFont="1" applyFill="1"/>
    <xf numFmtId="0" fontId="35" fillId="19" borderId="13" xfId="0" applyFont="1" applyFill="1" applyBorder="1"/>
    <xf numFmtId="44" fontId="0" fillId="7" borderId="0" xfId="1" applyFont="1" applyFill="1" applyBorder="1" applyAlignment="1" applyProtection="1">
      <alignment horizontal="center" vertical="center"/>
    </xf>
    <xf numFmtId="164" fontId="0" fillId="7" borderId="0" xfId="1" applyNumberFormat="1" applyFont="1" applyFill="1" applyBorder="1" applyAlignment="1" applyProtection="1">
      <alignment vertical="center"/>
    </xf>
    <xf numFmtId="0" fontId="4" fillId="7" borderId="0" xfId="0" applyFont="1" applyFill="1" applyAlignment="1">
      <alignment horizontal="left" indent="1"/>
    </xf>
    <xf numFmtId="164" fontId="0" fillId="7" borderId="48" xfId="1" applyNumberFormat="1" applyFont="1" applyFill="1" applyBorder="1" applyProtection="1"/>
    <xf numFmtId="164" fontId="0" fillId="7" borderId="0" xfId="1" applyNumberFormat="1" applyFont="1" applyFill="1" applyBorder="1" applyProtection="1"/>
    <xf numFmtId="0" fontId="0" fillId="7" borderId="48" xfId="1" applyNumberFormat="1" applyFont="1" applyFill="1" applyBorder="1" applyAlignment="1" applyProtection="1">
      <alignment horizontal="center" vertical="center"/>
    </xf>
    <xf numFmtId="0" fontId="0" fillId="7" borderId="0" xfId="1" applyNumberFormat="1" applyFont="1" applyFill="1" applyBorder="1" applyAlignment="1" applyProtection="1">
      <alignment horizontal="center" vertical="center"/>
    </xf>
    <xf numFmtId="164" fontId="0" fillId="7" borderId="15" xfId="1" applyNumberFormat="1" applyFont="1" applyFill="1" applyBorder="1" applyProtection="1"/>
    <xf numFmtId="0" fontId="0" fillId="7" borderId="0" xfId="0" applyFill="1" applyAlignment="1">
      <alignment horizontal="right"/>
    </xf>
    <xf numFmtId="0" fontId="15" fillId="7" borderId="0" xfId="0" applyFont="1" applyFill="1" applyAlignment="1">
      <alignment vertical="center" wrapText="1"/>
    </xf>
    <xf numFmtId="0" fontId="0" fillId="7" borderId="0" xfId="0" applyFill="1" applyAlignment="1">
      <alignment horizontal="center"/>
    </xf>
    <xf numFmtId="49" fontId="2" fillId="0" borderId="0" xfId="0" applyNumberFormat="1" applyFont="1"/>
    <xf numFmtId="0" fontId="14" fillId="7" borderId="23" xfId="0" applyFont="1" applyFill="1" applyBorder="1" applyAlignment="1">
      <alignment vertical="center"/>
    </xf>
    <xf numFmtId="0" fontId="0" fillId="9" borderId="20" xfId="0" applyFill="1" applyBorder="1" applyAlignment="1" applyProtection="1">
      <alignment horizontal="right" vertical="center"/>
      <protection locked="0"/>
    </xf>
    <xf numFmtId="0" fontId="24" fillId="7" borderId="0" xfId="0" applyFont="1" applyFill="1" applyAlignment="1">
      <alignment horizontal="left" vertical="center" wrapText="1"/>
    </xf>
    <xf numFmtId="0" fontId="30" fillId="17" borderId="27" xfId="0" applyFont="1" applyFill="1" applyBorder="1" applyAlignment="1">
      <alignment vertical="center"/>
    </xf>
    <xf numFmtId="0" fontId="0" fillId="7" borderId="34" xfId="0" applyFill="1" applyBorder="1"/>
    <xf numFmtId="44" fontId="0" fillId="7" borderId="51" xfId="1" applyFont="1" applyFill="1" applyBorder="1" applyAlignment="1" applyProtection="1">
      <alignment vertical="center"/>
    </xf>
    <xf numFmtId="0" fontId="35" fillId="19" borderId="13" xfId="0" applyFont="1" applyFill="1" applyBorder="1" applyAlignment="1">
      <alignment vertical="center" wrapText="1"/>
    </xf>
    <xf numFmtId="0" fontId="35" fillId="19" borderId="34" xfId="0" applyFont="1" applyFill="1" applyBorder="1" applyAlignment="1">
      <alignment vertical="center" wrapText="1"/>
    </xf>
    <xf numFmtId="165" fontId="0" fillId="8" borderId="13" xfId="1" applyNumberFormat="1" applyFont="1" applyFill="1" applyBorder="1" applyAlignment="1" applyProtection="1">
      <protection locked="0"/>
    </xf>
    <xf numFmtId="165" fontId="0" fillId="8" borderId="13" xfId="1" applyNumberFormat="1" applyFont="1" applyFill="1" applyBorder="1" applyAlignment="1" applyProtection="1">
      <alignment horizontal="center"/>
      <protection locked="0"/>
    </xf>
    <xf numFmtId="10" fontId="0" fillId="8" borderId="34" xfId="31" applyNumberFormat="1" applyFont="1" applyFill="1" applyBorder="1" applyAlignment="1" applyProtection="1">
      <protection locked="0"/>
    </xf>
    <xf numFmtId="2" fontId="0" fillId="8" borderId="13" xfId="0" applyNumberFormat="1" applyFill="1" applyBorder="1" applyAlignment="1" applyProtection="1">
      <alignment horizontal="left"/>
      <protection locked="0"/>
    </xf>
    <xf numFmtId="0" fontId="0" fillId="8" borderId="13" xfId="0" applyFill="1" applyBorder="1" applyAlignment="1" applyProtection="1">
      <alignment horizontal="left"/>
      <protection locked="0"/>
    </xf>
    <xf numFmtId="44" fontId="0" fillId="10" borderId="48" xfId="1" applyFont="1" applyFill="1" applyBorder="1" applyAlignment="1" applyProtection="1">
      <alignment horizontal="right" vertical="center"/>
    </xf>
    <xf numFmtId="44" fontId="0" fillId="10" borderId="34" xfId="1" applyFont="1" applyFill="1" applyBorder="1" applyAlignment="1" applyProtection="1">
      <alignment vertical="center"/>
    </xf>
    <xf numFmtId="9" fontId="0" fillId="10" borderId="34" xfId="31" applyFont="1" applyFill="1" applyBorder="1" applyAlignment="1" applyProtection="1">
      <alignment vertical="center"/>
    </xf>
    <xf numFmtId="44" fontId="0" fillId="8" borderId="4" xfId="1" applyFont="1" applyFill="1" applyBorder="1" applyAlignment="1" applyProtection="1">
      <alignment horizontal="right" vertical="center"/>
      <protection locked="0"/>
    </xf>
    <xf numFmtId="44" fontId="0" fillId="8" borderId="4" xfId="1" applyFont="1" applyFill="1" applyBorder="1" applyProtection="1">
      <protection locked="0"/>
    </xf>
    <xf numFmtId="44" fontId="0" fillId="10" borderId="4" xfId="1" applyFont="1" applyFill="1" applyBorder="1" applyAlignment="1" applyProtection="1">
      <alignment vertical="center"/>
    </xf>
    <xf numFmtId="44" fontId="0" fillId="10" borderId="48" xfId="1" applyFont="1" applyFill="1" applyBorder="1" applyAlignment="1" applyProtection="1">
      <alignment horizontal="center" vertical="center"/>
    </xf>
    <xf numFmtId="44" fontId="0" fillId="8" borderId="45" xfId="1" applyFont="1" applyFill="1" applyBorder="1" applyProtection="1">
      <protection locked="0"/>
    </xf>
    <xf numFmtId="44" fontId="0" fillId="8" borderId="16" xfId="1" applyFont="1" applyFill="1" applyBorder="1" applyProtection="1">
      <protection locked="0"/>
    </xf>
    <xf numFmtId="44" fontId="0" fillId="8" borderId="16" xfId="1" applyFont="1" applyFill="1" applyBorder="1" applyAlignment="1" applyProtection="1">
      <alignment horizontal="center" vertical="center"/>
      <protection locked="0"/>
    </xf>
    <xf numFmtId="44" fontId="0" fillId="8" borderId="17" xfId="1" applyFont="1" applyFill="1" applyBorder="1" applyAlignment="1" applyProtection="1">
      <alignment horizontal="center" vertical="center"/>
      <protection locked="0"/>
    </xf>
    <xf numFmtId="44" fontId="0" fillId="8" borderId="45" xfId="1" applyFont="1" applyFill="1" applyBorder="1" applyAlignment="1" applyProtection="1">
      <alignment horizontal="center" vertical="center"/>
      <protection locked="0"/>
    </xf>
    <xf numFmtId="44" fontId="0" fillId="8" borderId="46" xfId="1" applyFont="1" applyFill="1" applyBorder="1" applyAlignment="1" applyProtection="1">
      <alignment horizontal="center" vertical="center"/>
      <protection locked="0"/>
    </xf>
    <xf numFmtId="166" fontId="0" fillId="10" borderId="13" xfId="31" applyNumberFormat="1" applyFont="1" applyFill="1" applyBorder="1" applyAlignment="1" applyProtection="1">
      <alignment horizontal="right" vertical="center"/>
    </xf>
    <xf numFmtId="0" fontId="1" fillId="9" borderId="13" xfId="0" applyFont="1" applyFill="1" applyBorder="1" applyAlignment="1" applyProtection="1">
      <alignment vertical="center" wrapText="1"/>
      <protection locked="0"/>
    </xf>
    <xf numFmtId="0" fontId="16" fillId="7" borderId="26" xfId="0" applyFont="1" applyFill="1" applyBorder="1" applyAlignment="1">
      <alignment horizontal="center" vertical="center"/>
    </xf>
    <xf numFmtId="44" fontId="21" fillId="6" borderId="13" xfId="1" applyFont="1" applyFill="1" applyBorder="1" applyAlignment="1">
      <alignment horizontal="left" vertical="center" wrapText="1"/>
    </xf>
    <xf numFmtId="44" fontId="0" fillId="8" borderId="34" xfId="1" applyFont="1" applyFill="1" applyBorder="1" applyAlignment="1" applyProtection="1">
      <alignment horizontal="left"/>
      <protection locked="0"/>
    </xf>
    <xf numFmtId="1" fontId="21" fillId="15" borderId="13" xfId="1" applyNumberFormat="1" applyFont="1" applyFill="1" applyBorder="1" applyAlignment="1" applyProtection="1">
      <alignment horizontal="center" vertical="center" wrapText="1"/>
    </xf>
    <xf numFmtId="1" fontId="0" fillId="8" borderId="34" xfId="31" applyNumberFormat="1" applyFont="1" applyFill="1" applyBorder="1" applyAlignment="1" applyProtection="1">
      <alignment horizontal="center" vertical="center"/>
      <protection locked="0"/>
    </xf>
    <xf numFmtId="2" fontId="0" fillId="8" borderId="34" xfId="31" applyNumberFormat="1" applyFont="1" applyFill="1" applyBorder="1" applyAlignment="1" applyProtection="1">
      <alignment horizontal="center" vertical="center"/>
      <protection locked="0"/>
    </xf>
    <xf numFmtId="9" fontId="0" fillId="8" borderId="34" xfId="31" applyFont="1" applyFill="1" applyBorder="1" applyAlignment="1" applyProtection="1">
      <alignment horizontal="center" vertical="center"/>
      <protection locked="0"/>
    </xf>
    <xf numFmtId="0" fontId="0" fillId="10" borderId="0" xfId="0" applyFill="1"/>
    <xf numFmtId="44" fontId="0" fillId="10" borderId="4" xfId="1" applyFont="1" applyFill="1" applyBorder="1" applyAlignment="1" applyProtection="1">
      <alignment horizontal="right" vertical="center"/>
    </xf>
    <xf numFmtId="0" fontId="0" fillId="7" borderId="38" xfId="0" applyFill="1" applyBorder="1" applyAlignment="1">
      <alignment wrapText="1"/>
    </xf>
    <xf numFmtId="44" fontId="0" fillId="10" borderId="53" xfId="1" applyFont="1" applyFill="1" applyBorder="1" applyAlignment="1" applyProtection="1">
      <alignment horizontal="right" vertical="center"/>
    </xf>
    <xf numFmtId="44" fontId="0" fillId="10" borderId="30" xfId="1" applyFont="1" applyFill="1" applyBorder="1" applyAlignment="1" applyProtection="1">
      <alignment horizontal="right" vertical="center"/>
    </xf>
    <xf numFmtId="165" fontId="0" fillId="7" borderId="0" xfId="0" applyNumberFormat="1" applyFill="1" applyAlignment="1">
      <alignment vertical="center" wrapText="1"/>
    </xf>
    <xf numFmtId="1" fontId="1" fillId="12" borderId="12" xfId="0" applyNumberFormat="1" applyFont="1" applyFill="1" applyBorder="1" applyAlignment="1" applyProtection="1">
      <alignment vertical="center" wrapText="1"/>
      <protection locked="0"/>
    </xf>
    <xf numFmtId="44" fontId="0" fillId="12" borderId="38" xfId="1" applyFont="1" applyFill="1" applyBorder="1" applyAlignment="1" applyProtection="1">
      <protection locked="0"/>
    </xf>
    <xf numFmtId="44" fontId="0" fillId="7" borderId="28" xfId="1" applyFont="1" applyFill="1" applyBorder="1" applyAlignment="1" applyProtection="1"/>
    <xf numFmtId="164" fontId="0" fillId="8" borderId="13" xfId="1" applyNumberFormat="1" applyFont="1" applyFill="1" applyBorder="1" applyProtection="1">
      <protection locked="0"/>
    </xf>
    <xf numFmtId="44" fontId="0" fillId="10" borderId="5" xfId="1" applyFont="1" applyFill="1" applyBorder="1" applyAlignment="1">
      <alignment horizontal="right" vertical="center"/>
    </xf>
    <xf numFmtId="49" fontId="23" fillId="7" borderId="28" xfId="0" applyNumberFormat="1" applyFont="1" applyFill="1" applyBorder="1" applyAlignment="1">
      <alignment horizontal="left"/>
    </xf>
    <xf numFmtId="0" fontId="48" fillId="7" borderId="0" xfId="33" applyFill="1" applyAlignment="1" applyProtection="1">
      <alignment horizontal="left"/>
    </xf>
    <xf numFmtId="0" fontId="0" fillId="9" borderId="13" xfId="0" applyFill="1" applyBorder="1" applyAlignment="1" applyProtection="1">
      <alignment horizontal="center" vertical="center"/>
      <protection locked="0"/>
    </xf>
    <xf numFmtId="49" fontId="0" fillId="9" borderId="13" xfId="0" applyNumberFormat="1" applyFill="1" applyBorder="1" applyAlignment="1" applyProtection="1">
      <alignment vertical="center" wrapText="1"/>
      <protection locked="0"/>
    </xf>
    <xf numFmtId="49" fontId="25" fillId="15" borderId="13" xfId="31" applyNumberFormat="1" applyFont="1" applyFill="1" applyBorder="1" applyAlignment="1" applyProtection="1">
      <alignment vertical="center" wrapText="1"/>
    </xf>
    <xf numFmtId="9" fontId="25" fillId="15" borderId="13" xfId="31" applyFont="1" applyFill="1" applyBorder="1" applyAlignment="1" applyProtection="1">
      <alignment vertical="center" wrapText="1"/>
    </xf>
    <xf numFmtId="44" fontId="0" fillId="9" borderId="38" xfId="1" applyFont="1" applyFill="1" applyBorder="1" applyAlignment="1" applyProtection="1">
      <protection locked="0"/>
    </xf>
    <xf numFmtId="165" fontId="0" fillId="11" borderId="13" xfId="1" applyNumberFormat="1" applyFont="1" applyFill="1" applyBorder="1" applyAlignment="1" applyProtection="1">
      <alignment horizontal="left"/>
      <protection locked="0"/>
    </xf>
    <xf numFmtId="0" fontId="0" fillId="7" borderId="13" xfId="0" applyFill="1" applyBorder="1" applyAlignment="1">
      <alignment horizontal="center" vertical="center"/>
    </xf>
    <xf numFmtId="0" fontId="1" fillId="9" borderId="30" xfId="0" applyFont="1" applyFill="1" applyBorder="1" applyAlignment="1" applyProtection="1">
      <alignment horizontal="center" vertical="center" wrapText="1"/>
      <protection locked="0"/>
    </xf>
    <xf numFmtId="0" fontId="0" fillId="7" borderId="30" xfId="0" applyFill="1" applyBorder="1" applyAlignment="1">
      <alignment horizontal="center" vertical="center"/>
    </xf>
    <xf numFmtId="0" fontId="0" fillId="7" borderId="13" xfId="0" applyFill="1" applyBorder="1" applyAlignment="1">
      <alignment vertical="center" wrapText="1"/>
    </xf>
    <xf numFmtId="165" fontId="21" fillId="15" borderId="13" xfId="1" applyNumberFormat="1" applyFont="1" applyFill="1" applyBorder="1" applyAlignment="1" applyProtection="1">
      <alignment vertical="center" wrapText="1"/>
    </xf>
    <xf numFmtId="165" fontId="0" fillId="15" borderId="13" xfId="1" applyNumberFormat="1" applyFont="1" applyFill="1" applyBorder="1" applyAlignment="1" applyProtection="1"/>
    <xf numFmtId="44" fontId="0" fillId="10" borderId="45" xfId="1" applyFont="1" applyFill="1" applyBorder="1" applyProtection="1"/>
    <xf numFmtId="44" fontId="0" fillId="10" borderId="16" xfId="1" applyFont="1" applyFill="1" applyBorder="1" applyProtection="1"/>
    <xf numFmtId="0" fontId="51" fillId="7" borderId="0" xfId="0" applyFont="1" applyFill="1"/>
    <xf numFmtId="0" fontId="25" fillId="17" borderId="27" xfId="0" applyFont="1" applyFill="1" applyBorder="1" applyAlignment="1">
      <alignment vertical="center" wrapText="1"/>
    </xf>
    <xf numFmtId="0" fontId="25" fillId="7" borderId="30" xfId="0" applyFont="1" applyFill="1" applyBorder="1" applyAlignment="1">
      <alignment vertical="center" wrapText="1"/>
    </xf>
    <xf numFmtId="0" fontId="0" fillId="9" borderId="13" xfId="0" applyFill="1" applyBorder="1" applyAlignment="1" applyProtection="1">
      <alignment vertical="center" wrapText="1"/>
      <protection locked="0"/>
    </xf>
    <xf numFmtId="0" fontId="0" fillId="15" borderId="13" xfId="0" applyFill="1" applyBorder="1" applyProtection="1">
      <protection locked="0"/>
    </xf>
    <xf numFmtId="10" fontId="0" fillId="15" borderId="34" xfId="31" applyNumberFormat="1" applyFont="1" applyFill="1" applyBorder="1" applyAlignment="1" applyProtection="1">
      <protection locked="0"/>
    </xf>
    <xf numFmtId="2" fontId="0" fillId="15" borderId="13" xfId="0" applyNumberFormat="1" applyFill="1" applyBorder="1" applyAlignment="1" applyProtection="1">
      <alignment horizontal="left"/>
      <protection locked="0"/>
    </xf>
    <xf numFmtId="165" fontId="0" fillId="15" borderId="13" xfId="1" applyNumberFormat="1" applyFont="1" applyFill="1" applyBorder="1" applyAlignment="1" applyProtection="1">
      <alignment horizontal="left"/>
      <protection locked="0"/>
    </xf>
    <xf numFmtId="0" fontId="0" fillId="7" borderId="54" xfId="0" applyFill="1" applyBorder="1"/>
    <xf numFmtId="0" fontId="0" fillId="7" borderId="55" xfId="0" applyFill="1" applyBorder="1" applyAlignment="1">
      <alignment vertical="center" wrapText="1"/>
    </xf>
    <xf numFmtId="0" fontId="0" fillId="8" borderId="38" xfId="0" applyFill="1" applyBorder="1" applyAlignment="1" applyProtection="1">
      <alignment horizontal="left"/>
      <protection locked="0"/>
    </xf>
    <xf numFmtId="165" fontId="0" fillId="8" borderId="38" xfId="1" applyNumberFormat="1" applyFont="1" applyFill="1" applyBorder="1" applyAlignment="1" applyProtection="1">
      <protection locked="0"/>
    </xf>
    <xf numFmtId="165" fontId="0" fillId="8" borderId="38" xfId="1" applyNumberFormat="1" applyFont="1" applyFill="1" applyBorder="1" applyAlignment="1" applyProtection="1">
      <alignment horizontal="center"/>
      <protection locked="0"/>
    </xf>
    <xf numFmtId="0" fontId="0" fillId="8" borderId="34" xfId="0" applyFill="1" applyBorder="1" applyProtection="1">
      <protection locked="0"/>
    </xf>
    <xf numFmtId="0" fontId="0" fillId="9" borderId="38" xfId="0" applyFill="1" applyBorder="1" applyProtection="1">
      <protection locked="0"/>
    </xf>
    <xf numFmtId="0" fontId="0" fillId="8" borderId="49" xfId="0" applyFill="1" applyBorder="1" applyProtection="1">
      <protection locked="0"/>
    </xf>
    <xf numFmtId="0" fontId="30" fillId="17" borderId="27" xfId="0" applyFont="1" applyFill="1" applyBorder="1" applyAlignment="1">
      <alignment horizontal="left" vertical="center"/>
    </xf>
    <xf numFmtId="0" fontId="0" fillId="7" borderId="0" xfId="0" applyFill="1" applyAlignment="1">
      <alignment horizontal="left" vertical="top" wrapText="1"/>
    </xf>
    <xf numFmtId="0" fontId="14" fillId="7" borderId="9" xfId="0" applyFont="1" applyFill="1" applyBorder="1" applyAlignment="1">
      <alignment horizontal="left" vertical="center" wrapText="1"/>
    </xf>
    <xf numFmtId="0" fontId="14" fillId="7" borderId="24" xfId="0" applyFont="1" applyFill="1" applyBorder="1" applyAlignment="1">
      <alignment horizontal="left" vertical="center" wrapText="1"/>
    </xf>
    <xf numFmtId="0" fontId="14" fillId="7" borderId="25" xfId="0" applyFont="1" applyFill="1" applyBorder="1" applyAlignment="1">
      <alignment horizontal="left" vertical="center" wrapText="1"/>
    </xf>
    <xf numFmtId="0" fontId="14" fillId="7" borderId="10" xfId="0" applyFont="1" applyFill="1" applyBorder="1" applyAlignment="1">
      <alignment horizontal="left" vertical="center"/>
    </xf>
    <xf numFmtId="0" fontId="14" fillId="7" borderId="0" xfId="0" applyFont="1" applyFill="1" applyAlignment="1">
      <alignment horizontal="left" vertical="center"/>
    </xf>
    <xf numFmtId="0" fontId="14" fillId="7" borderId="10" xfId="0" applyFont="1" applyFill="1" applyBorder="1" applyAlignment="1">
      <alignment horizontal="left" vertical="center" wrapText="1"/>
    </xf>
    <xf numFmtId="0" fontId="14" fillId="7" borderId="0" xfId="0" applyFont="1" applyFill="1" applyAlignment="1">
      <alignment horizontal="left" vertical="center" wrapText="1"/>
    </xf>
    <xf numFmtId="0" fontId="14" fillId="7" borderId="23" xfId="0" applyFont="1" applyFill="1" applyBorder="1" applyAlignment="1">
      <alignment horizontal="left" vertical="center" wrapText="1"/>
    </xf>
    <xf numFmtId="0" fontId="14" fillId="7" borderId="23" xfId="0" applyFont="1" applyFill="1" applyBorder="1" applyAlignment="1">
      <alignment horizontal="left" vertical="center"/>
    </xf>
    <xf numFmtId="0" fontId="14" fillId="7" borderId="11" xfId="0" applyFont="1" applyFill="1" applyBorder="1" applyAlignment="1">
      <alignment horizontal="left" vertical="center" wrapText="1"/>
    </xf>
    <xf numFmtId="0" fontId="14" fillId="7" borderId="12" xfId="0" applyFont="1" applyFill="1" applyBorder="1" applyAlignment="1">
      <alignment horizontal="left" vertical="center" wrapText="1"/>
    </xf>
    <xf numFmtId="0" fontId="14" fillId="7" borderId="22" xfId="0" applyFont="1" applyFill="1" applyBorder="1" applyAlignment="1">
      <alignment horizontal="left" vertical="center" wrapText="1"/>
    </xf>
    <xf numFmtId="0" fontId="0" fillId="7" borderId="55" xfId="0" applyFill="1" applyBorder="1" applyAlignment="1">
      <alignment horizontal="left" vertical="center" wrapText="1"/>
    </xf>
    <xf numFmtId="0" fontId="0" fillId="7" borderId="55" xfId="0" applyFill="1" applyBorder="1" applyAlignment="1">
      <alignment horizontal="left" vertical="center"/>
    </xf>
    <xf numFmtId="0" fontId="0" fillId="7" borderId="56" xfId="0" applyFill="1" applyBorder="1" applyAlignment="1">
      <alignment horizontal="left" vertical="center"/>
    </xf>
    <xf numFmtId="0" fontId="28" fillId="14" borderId="0" xfId="0" applyFont="1" applyFill="1" applyAlignment="1">
      <alignment horizontal="left" vertical="top" wrapText="1"/>
    </xf>
    <xf numFmtId="0" fontId="32" fillId="18" borderId="27" xfId="0" applyFont="1" applyFill="1" applyBorder="1" applyAlignment="1">
      <alignment horizontal="left"/>
    </xf>
    <xf numFmtId="0" fontId="0" fillId="7" borderId="34" xfId="0" applyFill="1" applyBorder="1" applyAlignment="1">
      <alignment horizontal="left" vertical="center" wrapText="1"/>
    </xf>
    <xf numFmtId="0" fontId="0" fillId="7" borderId="27" xfId="0" applyFill="1" applyBorder="1" applyAlignment="1">
      <alignment horizontal="left" vertical="center" wrapText="1"/>
    </xf>
    <xf numFmtId="0" fontId="0" fillId="7" borderId="36" xfId="0" applyFill="1" applyBorder="1" applyAlignment="1">
      <alignment horizontal="left" vertical="center" wrapText="1"/>
    </xf>
    <xf numFmtId="0" fontId="36" fillId="6" borderId="49" xfId="0" applyFont="1" applyFill="1" applyBorder="1" applyAlignment="1">
      <alignment horizontal="center" wrapText="1"/>
    </xf>
    <xf numFmtId="0" fontId="36" fillId="6" borderId="52" xfId="0" applyFont="1" applyFill="1" applyBorder="1" applyAlignment="1">
      <alignment horizontal="center" wrapText="1"/>
    </xf>
    <xf numFmtId="0" fontId="36" fillId="6" borderId="38" xfId="0" applyFont="1" applyFill="1" applyBorder="1" applyAlignment="1">
      <alignment horizontal="center" wrapText="1"/>
    </xf>
    <xf numFmtId="0" fontId="36" fillId="6" borderId="30" xfId="0" applyFont="1" applyFill="1" applyBorder="1" applyAlignment="1">
      <alignment horizontal="center" wrapText="1"/>
    </xf>
    <xf numFmtId="0" fontId="36" fillId="7" borderId="51" xfId="0" applyFont="1" applyFill="1" applyBorder="1" applyAlignment="1">
      <alignment horizontal="center" wrapText="1"/>
    </xf>
    <xf numFmtId="0" fontId="36" fillId="6" borderId="34" xfId="0" applyFont="1" applyFill="1" applyBorder="1" applyAlignment="1">
      <alignment horizontal="center" wrapText="1"/>
    </xf>
    <xf numFmtId="0" fontId="36" fillId="6" borderId="36" xfId="0" applyFont="1" applyFill="1" applyBorder="1" applyAlignment="1">
      <alignment horizontal="center" wrapText="1"/>
    </xf>
    <xf numFmtId="0" fontId="2" fillId="6" borderId="13" xfId="0" applyFont="1" applyFill="1" applyBorder="1" applyAlignment="1">
      <alignment horizontal="left"/>
    </xf>
    <xf numFmtId="0" fontId="40" fillId="7" borderId="0" xfId="0" applyFont="1" applyFill="1" applyAlignment="1">
      <alignment horizontal="left"/>
    </xf>
    <xf numFmtId="0" fontId="36" fillId="6" borderId="13" xfId="0" applyFont="1" applyFill="1" applyBorder="1" applyAlignment="1">
      <alignment horizontal="center" wrapText="1"/>
    </xf>
    <xf numFmtId="0" fontId="36" fillId="6" borderId="13" xfId="0" applyFont="1" applyFill="1" applyBorder="1" applyAlignment="1">
      <alignment horizontal="left" wrapText="1"/>
    </xf>
    <xf numFmtId="49" fontId="0" fillId="6" borderId="38" xfId="0" applyNumberFormat="1" applyFill="1" applyBorder="1" applyAlignment="1" applyProtection="1">
      <alignment horizontal="left" wrapText="1"/>
      <protection locked="0"/>
    </xf>
    <xf numFmtId="0" fontId="48" fillId="7" borderId="0" xfId="33" applyFill="1" applyAlignment="1" applyProtection="1">
      <alignment horizontal="left"/>
    </xf>
    <xf numFmtId="0" fontId="22" fillId="0" borderId="13" xfId="0" applyFont="1" applyBorder="1" applyAlignment="1">
      <alignment horizontal="center" vertical="center" wrapText="1"/>
    </xf>
    <xf numFmtId="0" fontId="0" fillId="12" borderId="13" xfId="0" applyFill="1" applyBorder="1" applyAlignment="1" applyProtection="1">
      <alignment horizontal="center"/>
      <protection locked="0"/>
    </xf>
    <xf numFmtId="0" fontId="0" fillId="12" borderId="34" xfId="0" applyFill="1" applyBorder="1" applyAlignment="1" applyProtection="1">
      <alignment horizontal="center"/>
      <protection locked="0"/>
    </xf>
    <xf numFmtId="0" fontId="0" fillId="12" borderId="36" xfId="0" applyFill="1" applyBorder="1" applyAlignment="1" applyProtection="1">
      <alignment horizontal="center"/>
      <protection locked="0"/>
    </xf>
    <xf numFmtId="0" fontId="18" fillId="12" borderId="13" xfId="0" applyFont="1" applyFill="1" applyBorder="1" applyAlignment="1" applyProtection="1">
      <alignment horizontal="left" vertical="center" wrapText="1"/>
      <protection locked="0"/>
    </xf>
    <xf numFmtId="0" fontId="18" fillId="6" borderId="13" xfId="0" applyFont="1" applyFill="1" applyBorder="1" applyAlignment="1">
      <alignment horizontal="left" vertical="center" wrapText="1"/>
    </xf>
    <xf numFmtId="0" fontId="21" fillId="0" borderId="13" xfId="0" applyFont="1" applyBorder="1" applyAlignment="1">
      <alignment horizontal="center" vertical="center" wrapText="1"/>
    </xf>
    <xf numFmtId="49" fontId="0" fillId="9" borderId="34" xfId="0" applyNumberFormat="1" applyFill="1" applyBorder="1" applyAlignment="1" applyProtection="1">
      <alignment horizontal="center" vertical="center" wrapText="1"/>
      <protection locked="0"/>
    </xf>
    <xf numFmtId="49" fontId="0" fillId="9" borderId="27" xfId="0" applyNumberFormat="1" applyFill="1" applyBorder="1" applyAlignment="1" applyProtection="1">
      <alignment horizontal="center" vertical="center" wrapText="1"/>
      <protection locked="0"/>
    </xf>
    <xf numFmtId="49" fontId="0" fillId="9" borderId="36" xfId="0" applyNumberFormat="1" applyFill="1" applyBorder="1" applyAlignment="1" applyProtection="1">
      <alignment horizontal="center" vertical="center" wrapText="1"/>
      <protection locked="0"/>
    </xf>
    <xf numFmtId="0" fontId="41" fillId="6" borderId="34" xfId="0" applyFont="1" applyFill="1" applyBorder="1" applyAlignment="1">
      <alignment horizontal="center" wrapText="1"/>
    </xf>
    <xf numFmtId="0" fontId="41" fillId="6" borderId="27" xfId="0" applyFont="1" applyFill="1" applyBorder="1" applyAlignment="1">
      <alignment horizontal="center" wrapText="1"/>
    </xf>
    <xf numFmtId="0" fontId="41" fillId="6" borderId="36" xfId="0" applyFont="1" applyFill="1" applyBorder="1" applyAlignment="1">
      <alignment horizontal="center" wrapText="1"/>
    </xf>
    <xf numFmtId="0" fontId="48" fillId="7" borderId="0" xfId="33" applyFill="1" applyBorder="1" applyAlignment="1">
      <alignment horizontal="left" vertical="top" wrapText="1"/>
    </xf>
    <xf numFmtId="0" fontId="36" fillId="6" borderId="34" xfId="0" applyFont="1" applyFill="1" applyBorder="1" applyAlignment="1">
      <alignment horizontal="center"/>
    </xf>
    <xf numFmtId="0" fontId="36" fillId="6" borderId="27" xfId="0" applyFont="1" applyFill="1" applyBorder="1" applyAlignment="1">
      <alignment horizontal="center"/>
    </xf>
    <xf numFmtId="0" fontId="36" fillId="6" borderId="36" xfId="0" applyFont="1" applyFill="1" applyBorder="1" applyAlignment="1">
      <alignment horizontal="center"/>
    </xf>
    <xf numFmtId="0" fontId="36" fillId="6" borderId="27" xfId="0" applyFont="1" applyFill="1" applyBorder="1" applyAlignment="1">
      <alignment horizontal="center" wrapText="1"/>
    </xf>
    <xf numFmtId="49" fontId="0" fillId="9" borderId="13" xfId="0" applyNumberFormat="1" applyFill="1" applyBorder="1" applyAlignment="1" applyProtection="1">
      <alignment horizontal="center"/>
      <protection locked="0"/>
    </xf>
    <xf numFmtId="0" fontId="1" fillId="12" borderId="6" xfId="0" applyFont="1" applyFill="1" applyBorder="1" applyAlignment="1" applyProtection="1">
      <alignment horizontal="left" vertical="center" wrapText="1"/>
      <protection locked="0"/>
    </xf>
    <xf numFmtId="0" fontId="1" fillId="12" borderId="8" xfId="0" applyFont="1" applyFill="1" applyBorder="1" applyAlignment="1" applyProtection="1">
      <alignment horizontal="left" vertical="center" wrapText="1"/>
      <protection locked="0"/>
    </xf>
    <xf numFmtId="1" fontId="1" fillId="12" borderId="6" xfId="0" applyNumberFormat="1" applyFont="1" applyFill="1" applyBorder="1" applyAlignment="1" applyProtection="1">
      <alignment horizontal="left" vertical="center" wrapText="1"/>
      <protection locked="0"/>
    </xf>
    <xf numFmtId="1" fontId="1" fillId="12" borderId="8" xfId="0" applyNumberFormat="1" applyFont="1" applyFill="1" applyBorder="1" applyAlignment="1" applyProtection="1">
      <alignment horizontal="left" vertical="center" wrapText="1"/>
      <protection locked="0"/>
    </xf>
    <xf numFmtId="0" fontId="2" fillId="6" borderId="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8" xfId="0" applyFont="1" applyFill="1" applyBorder="1" applyAlignment="1">
      <alignment horizontal="left" vertical="center" wrapText="1"/>
    </xf>
    <xf numFmtId="0" fontId="1" fillId="12" borderId="9" xfId="0" applyFont="1" applyFill="1" applyBorder="1" applyAlignment="1" applyProtection="1">
      <alignment horizontal="left" vertical="top" wrapText="1"/>
      <protection locked="0"/>
    </xf>
    <xf numFmtId="0" fontId="1" fillId="12" borderId="24" xfId="0" applyFont="1" applyFill="1" applyBorder="1" applyAlignment="1" applyProtection="1">
      <alignment horizontal="left" vertical="top" wrapText="1"/>
      <protection locked="0"/>
    </xf>
    <xf numFmtId="0" fontId="1" fillId="12" borderId="25" xfId="0" applyFont="1" applyFill="1" applyBorder="1" applyAlignment="1" applyProtection="1">
      <alignment horizontal="left" vertical="top" wrapText="1"/>
      <protection locked="0"/>
    </xf>
    <xf numFmtId="0" fontId="1" fillId="12" borderId="10" xfId="0" applyFont="1" applyFill="1" applyBorder="1" applyAlignment="1" applyProtection="1">
      <alignment horizontal="left" vertical="top" wrapText="1"/>
      <protection locked="0"/>
    </xf>
    <xf numFmtId="0" fontId="1" fillId="12" borderId="0" xfId="0" applyFont="1" applyFill="1" applyAlignment="1" applyProtection="1">
      <alignment horizontal="left" vertical="top" wrapText="1"/>
      <protection locked="0"/>
    </xf>
    <xf numFmtId="0" fontId="1" fillId="12" borderId="23" xfId="0" applyFont="1" applyFill="1" applyBorder="1" applyAlignment="1" applyProtection="1">
      <alignment horizontal="left" vertical="top" wrapText="1"/>
      <protection locked="0"/>
    </xf>
    <xf numFmtId="0" fontId="1" fillId="12" borderId="11" xfId="0" applyFont="1" applyFill="1" applyBorder="1" applyAlignment="1" applyProtection="1">
      <alignment horizontal="left" vertical="top" wrapText="1"/>
      <protection locked="0"/>
    </xf>
    <xf numFmtId="0" fontId="1" fillId="12" borderId="12" xfId="0" applyFont="1" applyFill="1" applyBorder="1" applyAlignment="1" applyProtection="1">
      <alignment horizontal="left" vertical="top" wrapText="1"/>
      <protection locked="0"/>
    </xf>
    <xf numFmtId="0" fontId="1" fillId="12" borderId="22" xfId="0" applyFont="1" applyFill="1" applyBorder="1" applyAlignment="1" applyProtection="1">
      <alignment horizontal="left" vertical="top" wrapText="1"/>
      <protection locked="0"/>
    </xf>
    <xf numFmtId="0" fontId="2" fillId="6" borderId="6" xfId="0" applyFont="1" applyFill="1" applyBorder="1" applyAlignment="1">
      <alignment horizontal="left" vertical="center"/>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1" fillId="12" borderId="6" xfId="0" applyFont="1" applyFill="1" applyBorder="1" applyAlignment="1" applyProtection="1">
      <alignment horizontal="center" vertical="center" wrapText="1"/>
      <protection locked="0"/>
    </xf>
    <xf numFmtId="0" fontId="1" fillId="12" borderId="8" xfId="0" applyFont="1" applyFill="1" applyBorder="1" applyAlignment="1" applyProtection="1">
      <alignment horizontal="center" vertical="center" wrapText="1"/>
      <protection locked="0"/>
    </xf>
    <xf numFmtId="0" fontId="32" fillId="18" borderId="34" xfId="0" applyFont="1" applyFill="1" applyBorder="1" applyAlignment="1">
      <alignment horizontal="left"/>
    </xf>
    <xf numFmtId="0" fontId="14" fillId="7" borderId="0" xfId="0" applyFont="1" applyFill="1" applyAlignment="1">
      <alignment horizontal="left" vertical="top" wrapText="1"/>
    </xf>
    <xf numFmtId="0" fontId="14" fillId="7" borderId="0" xfId="0" applyFont="1" applyFill="1" applyAlignment="1">
      <alignment horizontal="left"/>
    </xf>
    <xf numFmtId="0" fontId="1" fillId="7" borderId="29" xfId="0" applyFont="1" applyFill="1" applyBorder="1" applyAlignment="1" applyProtection="1">
      <alignment horizontal="center" vertical="center" wrapText="1"/>
      <protection locked="0"/>
    </xf>
    <xf numFmtId="0" fontId="1" fillId="7" borderId="40" xfId="0" applyFont="1" applyFill="1" applyBorder="1" applyAlignment="1" applyProtection="1">
      <alignment horizontal="center" vertical="center" wrapText="1"/>
      <protection locked="0"/>
    </xf>
    <xf numFmtId="0" fontId="1" fillId="7" borderId="21" xfId="0" applyFont="1" applyFill="1" applyBorder="1" applyAlignment="1" applyProtection="1">
      <alignment horizontal="center" vertical="center" wrapText="1"/>
      <protection locked="0"/>
    </xf>
    <xf numFmtId="0" fontId="1" fillId="7" borderId="24" xfId="0" applyFont="1" applyFill="1" applyBorder="1" applyAlignment="1">
      <alignment vertical="center" wrapText="1"/>
    </xf>
    <xf numFmtId="0" fontId="24" fillId="6" borderId="33" xfId="0" applyFont="1" applyFill="1" applyBorder="1" applyAlignment="1">
      <alignment horizontal="left" vertical="center" wrapText="1"/>
    </xf>
    <xf numFmtId="0" fontId="24" fillId="6" borderId="14" xfId="0" applyFont="1" applyFill="1" applyBorder="1" applyAlignment="1">
      <alignment horizontal="left" vertical="center" wrapText="1"/>
    </xf>
    <xf numFmtId="0" fontId="24" fillId="6" borderId="31" xfId="0" applyFont="1" applyFill="1" applyBorder="1" applyAlignment="1">
      <alignment horizontal="left" vertical="center" wrapText="1"/>
    </xf>
    <xf numFmtId="0" fontId="24" fillId="6" borderId="32" xfId="0" applyFont="1" applyFill="1" applyBorder="1" applyAlignment="1">
      <alignment horizontal="left" vertical="center" wrapText="1"/>
    </xf>
    <xf numFmtId="0" fontId="24" fillId="6" borderId="42" xfId="0" applyFont="1" applyFill="1" applyBorder="1" applyAlignment="1">
      <alignment horizontal="left" vertical="center" wrapText="1"/>
    </xf>
    <xf numFmtId="0" fontId="24" fillId="6" borderId="43" xfId="0" applyFont="1" applyFill="1" applyBorder="1" applyAlignment="1">
      <alignment horizontal="left" vertical="center" wrapText="1"/>
    </xf>
    <xf numFmtId="0" fontId="0" fillId="9" borderId="44" xfId="0" applyFill="1" applyBorder="1" applyAlignment="1" applyProtection="1">
      <alignment horizontal="left"/>
      <protection locked="0"/>
    </xf>
    <xf numFmtId="0" fontId="0" fillId="9" borderId="19" xfId="0" applyFill="1" applyBorder="1" applyAlignment="1" applyProtection="1">
      <alignment horizontal="left"/>
      <protection locked="0"/>
    </xf>
    <xf numFmtId="0" fontId="15" fillId="9" borderId="6" xfId="0" applyFont="1" applyFill="1" applyBorder="1" applyAlignment="1" applyProtection="1">
      <alignment horizontal="left" vertical="center" wrapText="1"/>
      <protection locked="0"/>
    </xf>
    <xf numFmtId="0" fontId="15" fillId="9" borderId="8" xfId="0" applyFont="1" applyFill="1" applyBorder="1" applyAlignment="1" applyProtection="1">
      <alignment horizontal="left" vertical="center" wrapText="1"/>
      <protection locked="0"/>
    </xf>
    <xf numFmtId="0" fontId="40" fillId="7" borderId="12" xfId="0" applyFont="1" applyFill="1" applyBorder="1" applyAlignment="1">
      <alignment horizontal="right"/>
    </xf>
    <xf numFmtId="0" fontId="40" fillId="7" borderId="22" xfId="0" applyFont="1" applyFill="1" applyBorder="1" applyAlignment="1">
      <alignment horizontal="right"/>
    </xf>
    <xf numFmtId="0" fontId="47" fillId="19" borderId="34" xfId="0" applyFont="1" applyFill="1" applyBorder="1" applyAlignment="1">
      <alignment horizontal="left"/>
    </xf>
    <xf numFmtId="0" fontId="47" fillId="19" borderId="27" xfId="0" applyFont="1" applyFill="1" applyBorder="1" applyAlignment="1">
      <alignment horizontal="left"/>
    </xf>
    <xf numFmtId="0" fontId="47" fillId="19" borderId="36" xfId="0" applyFont="1" applyFill="1" applyBorder="1" applyAlignment="1">
      <alignment horizontal="left"/>
    </xf>
    <xf numFmtId="0" fontId="15" fillId="7" borderId="0" xfId="0" applyFont="1" applyFill="1" applyAlignment="1">
      <alignment horizontal="left"/>
    </xf>
    <xf numFmtId="0" fontId="0" fillId="7" borderId="0" xfId="0" applyFill="1" applyAlignment="1">
      <alignment horizontal="left" wrapText="1"/>
    </xf>
    <xf numFmtId="0" fontId="0" fillId="8" borderId="13" xfId="0" applyFill="1" applyBorder="1" applyAlignment="1" applyProtection="1">
      <alignment horizontal="left"/>
      <protection locked="0"/>
    </xf>
    <xf numFmtId="0" fontId="26" fillId="6" borderId="34" xfId="0" applyFont="1" applyFill="1" applyBorder="1" applyAlignment="1">
      <alignment horizontal="left" vertical="center" wrapText="1"/>
    </xf>
    <xf numFmtId="0" fontId="26" fillId="6" borderId="27" xfId="0" applyFont="1" applyFill="1" applyBorder="1" applyAlignment="1">
      <alignment horizontal="left" vertical="center" wrapText="1"/>
    </xf>
    <xf numFmtId="0" fontId="26" fillId="6" borderId="36" xfId="0" applyFont="1" applyFill="1" applyBorder="1" applyAlignment="1">
      <alignment horizontal="left" vertical="center" wrapText="1"/>
    </xf>
    <xf numFmtId="0" fontId="26" fillId="6" borderId="13" xfId="0" applyFont="1" applyFill="1" applyBorder="1" applyAlignment="1">
      <alignment horizontal="center" vertical="center" wrapText="1"/>
    </xf>
    <xf numFmtId="0" fontId="2" fillId="15" borderId="34" xfId="0" applyFont="1" applyFill="1" applyBorder="1" applyAlignment="1">
      <alignment horizontal="center" vertical="center"/>
    </xf>
    <xf numFmtId="0" fontId="2" fillId="15" borderId="27" xfId="0" applyFont="1" applyFill="1" applyBorder="1" applyAlignment="1">
      <alignment horizontal="center" vertical="center"/>
    </xf>
    <xf numFmtId="0" fontId="2" fillId="15" borderId="36" xfId="0" applyFont="1" applyFill="1" applyBorder="1" applyAlignment="1">
      <alignment horizontal="center" vertical="center"/>
    </xf>
    <xf numFmtId="0" fontId="2" fillId="8" borderId="13" xfId="0" applyFont="1" applyFill="1" applyBorder="1" applyAlignment="1" applyProtection="1">
      <alignment horizontal="left"/>
      <protection locked="0"/>
    </xf>
    <xf numFmtId="9" fontId="0" fillId="8" borderId="13" xfId="31" applyFont="1" applyFill="1" applyBorder="1" applyAlignment="1" applyProtection="1">
      <alignment horizontal="left" vertical="center"/>
      <protection locked="0"/>
    </xf>
    <xf numFmtId="0" fontId="2" fillId="7" borderId="0" xfId="0" applyFont="1" applyFill="1" applyAlignment="1">
      <alignment horizontal="right" wrapText="1"/>
    </xf>
    <xf numFmtId="0" fontId="2" fillId="7" borderId="18" xfId="0" applyFont="1" applyFill="1" applyBorder="1" applyAlignment="1">
      <alignment horizontal="right" wrapText="1"/>
    </xf>
    <xf numFmtId="0" fontId="2" fillId="10" borderId="13" xfId="0" applyFont="1" applyFill="1" applyBorder="1" applyAlignment="1">
      <alignment horizontal="left"/>
    </xf>
    <xf numFmtId="0" fontId="23" fillId="7" borderId="0" xfId="0" applyFont="1" applyFill="1" applyAlignment="1">
      <alignment horizontal="center" vertical="top" wrapText="1"/>
    </xf>
    <xf numFmtId="0" fontId="42" fillId="7" borderId="0" xfId="0" applyFont="1" applyFill="1" applyAlignment="1">
      <alignment horizontal="left" wrapText="1"/>
    </xf>
    <xf numFmtId="0" fontId="0" fillId="8" borderId="34" xfId="0" applyFill="1" applyBorder="1" applyAlignment="1" applyProtection="1">
      <alignment horizontal="left"/>
      <protection locked="0"/>
    </xf>
    <xf numFmtId="0" fontId="0" fillId="8" borderId="27" xfId="0" applyFill="1" applyBorder="1" applyAlignment="1" applyProtection="1">
      <alignment horizontal="left"/>
      <protection locked="0"/>
    </xf>
    <xf numFmtId="0" fontId="0" fillId="8" borderId="36" xfId="0" applyFill="1" applyBorder="1" applyAlignment="1" applyProtection="1">
      <alignment horizontal="left"/>
      <protection locked="0"/>
    </xf>
    <xf numFmtId="0" fontId="0" fillId="8" borderId="38" xfId="0" applyFill="1" applyBorder="1" applyAlignment="1" applyProtection="1">
      <alignment horizontal="left"/>
      <protection locked="0"/>
    </xf>
    <xf numFmtId="49" fontId="0" fillId="15" borderId="34" xfId="0" applyNumberFormat="1" applyFill="1" applyBorder="1" applyAlignment="1" applyProtection="1">
      <alignment horizontal="center"/>
      <protection locked="0"/>
    </xf>
    <xf numFmtId="0" fontId="0" fillId="15" borderId="27" xfId="0" applyFill="1" applyBorder="1" applyAlignment="1" applyProtection="1">
      <alignment horizontal="center"/>
      <protection locked="0"/>
    </xf>
    <xf numFmtId="0" fontId="0" fillId="15" borderId="36" xfId="0" applyFill="1" applyBorder="1" applyAlignment="1" applyProtection="1">
      <alignment horizontal="center"/>
      <protection locked="0"/>
    </xf>
    <xf numFmtId="0" fontId="2" fillId="8" borderId="0" xfId="0" applyFont="1" applyFill="1" applyAlignment="1">
      <alignment horizontal="left" vertical="center"/>
    </xf>
    <xf numFmtId="0" fontId="37" fillId="7" borderId="0" xfId="0" applyFont="1" applyFill="1" applyAlignment="1">
      <alignment horizontal="left" vertical="center"/>
    </xf>
    <xf numFmtId="0" fontId="16" fillId="7" borderId="26" xfId="0" applyFont="1" applyFill="1" applyBorder="1" applyAlignment="1">
      <alignment horizontal="center" vertical="center"/>
    </xf>
    <xf numFmtId="0" fontId="49" fillId="19" borderId="34" xfId="0" applyFont="1" applyFill="1" applyBorder="1" applyAlignment="1">
      <alignment horizontal="center" vertical="center"/>
    </xf>
    <xf numFmtId="0" fontId="49" fillId="19" borderId="27" xfId="0" applyFont="1" applyFill="1" applyBorder="1" applyAlignment="1">
      <alignment horizontal="center" vertical="center"/>
    </xf>
    <xf numFmtId="0" fontId="49" fillId="19" borderId="36" xfId="0" applyFont="1" applyFill="1" applyBorder="1" applyAlignment="1">
      <alignment horizontal="center" vertical="center"/>
    </xf>
    <xf numFmtId="0" fontId="2" fillId="6" borderId="34" xfId="0" applyFont="1" applyFill="1" applyBorder="1" applyAlignment="1">
      <alignment horizontal="left" vertical="center" wrapText="1"/>
    </xf>
    <xf numFmtId="0" fontId="2" fillId="6" borderId="27" xfId="0" applyFont="1" applyFill="1" applyBorder="1" applyAlignment="1">
      <alignment horizontal="left" vertical="center" wrapText="1"/>
    </xf>
    <xf numFmtId="0" fontId="2" fillId="6" borderId="36" xfId="0" applyFont="1" applyFill="1" applyBorder="1" applyAlignment="1">
      <alignment horizontal="left" vertical="center" wrapText="1"/>
    </xf>
    <xf numFmtId="0" fontId="0" fillId="12" borderId="34" xfId="0" applyFill="1" applyBorder="1" applyAlignment="1" applyProtection="1">
      <alignment horizontal="center" vertical="center"/>
      <protection locked="0"/>
    </xf>
    <xf numFmtId="0" fontId="0" fillId="12" borderId="36" xfId="0" applyFill="1" applyBorder="1" applyAlignment="1" applyProtection="1">
      <alignment horizontal="center" vertical="center"/>
      <protection locked="0"/>
    </xf>
    <xf numFmtId="0" fontId="0" fillId="12" borderId="13" xfId="0" applyFill="1" applyBorder="1" applyAlignment="1" applyProtection="1">
      <alignment horizontal="left" vertical="top" wrapText="1"/>
      <protection locked="0"/>
    </xf>
    <xf numFmtId="0" fontId="35" fillId="19" borderId="34" xfId="0" applyFont="1" applyFill="1" applyBorder="1" applyAlignment="1">
      <alignment horizontal="center" vertical="center"/>
    </xf>
    <xf numFmtId="0" fontId="35" fillId="19" borderId="36" xfId="0" applyFont="1" applyFill="1" applyBorder="1" applyAlignment="1">
      <alignment horizontal="center" vertical="center"/>
    </xf>
    <xf numFmtId="0" fontId="2" fillId="6" borderId="13" xfId="0" applyFont="1" applyFill="1" applyBorder="1" applyAlignment="1">
      <alignment horizontal="left" wrapText="1"/>
    </xf>
    <xf numFmtId="0" fontId="0" fillId="7" borderId="34" xfId="0" applyFill="1" applyBorder="1" applyAlignment="1">
      <alignment vertical="center" wrapText="1"/>
    </xf>
    <xf numFmtId="0" fontId="0" fillId="7" borderId="36" xfId="0" applyFill="1" applyBorder="1" applyAlignment="1">
      <alignment vertical="center" wrapText="1"/>
    </xf>
    <xf numFmtId="0" fontId="50" fillId="7" borderId="34" xfId="0" applyFont="1" applyFill="1" applyBorder="1" applyAlignment="1">
      <alignment horizontal="left" vertical="center" wrapText="1"/>
    </xf>
    <xf numFmtId="0" fontId="50" fillId="7" borderId="27" xfId="0" applyFont="1" applyFill="1" applyBorder="1" applyAlignment="1">
      <alignment horizontal="left" vertical="center" wrapText="1"/>
    </xf>
    <xf numFmtId="0" fontId="50" fillId="7" borderId="36" xfId="0" applyFont="1" applyFill="1" applyBorder="1" applyAlignment="1">
      <alignment horizontal="left" vertical="center" wrapText="1"/>
    </xf>
    <xf numFmtId="0" fontId="0" fillId="7" borderId="34" xfId="0" applyFill="1" applyBorder="1" applyAlignment="1">
      <alignment horizontal="left" vertical="center"/>
    </xf>
    <xf numFmtId="0" fontId="0" fillId="7" borderId="36" xfId="0" applyFill="1" applyBorder="1" applyAlignment="1">
      <alignment horizontal="left" vertical="center"/>
    </xf>
    <xf numFmtId="0" fontId="47" fillId="19" borderId="13" xfId="0" applyFont="1" applyFill="1" applyBorder="1" applyAlignment="1">
      <alignment horizontal="left"/>
    </xf>
    <xf numFmtId="0" fontId="0" fillId="7" borderId="13" xfId="0" applyFill="1" applyBorder="1" applyAlignment="1">
      <alignment horizontal="left" wrapText="1"/>
    </xf>
    <xf numFmtId="0" fontId="0" fillId="7" borderId="0" xfId="0" applyFill="1" applyAlignment="1">
      <alignment horizontal="center"/>
    </xf>
    <xf numFmtId="0" fontId="28" fillId="7" borderId="0" xfId="0" applyFont="1" applyFill="1" applyAlignment="1">
      <alignment horizontal="left" vertical="top" wrapText="1"/>
    </xf>
    <xf numFmtId="0" fontId="0" fillId="7" borderId="52" xfId="0" applyFill="1" applyBorder="1" applyAlignment="1">
      <alignment vertical="center" wrapText="1"/>
    </xf>
    <xf numFmtId="0" fontId="0" fillId="7" borderId="39" xfId="0" applyFill="1" applyBorder="1" applyAlignment="1">
      <alignment vertical="center" wrapText="1"/>
    </xf>
    <xf numFmtId="0" fontId="25" fillId="7" borderId="34" xfId="0" applyFont="1" applyFill="1" applyBorder="1" applyAlignment="1">
      <alignment vertical="center" wrapText="1"/>
    </xf>
    <xf numFmtId="0" fontId="25" fillId="7" borderId="36" xfId="0" applyFont="1" applyFill="1" applyBorder="1" applyAlignment="1">
      <alignment vertical="center" wrapText="1"/>
    </xf>
    <xf numFmtId="0" fontId="35" fillId="19" borderId="34" xfId="0" applyFont="1" applyFill="1" applyBorder="1" applyAlignment="1">
      <alignment horizontal="left" vertical="center" wrapText="1"/>
    </xf>
    <xf numFmtId="0" fontId="35" fillId="19" borderId="36" xfId="0" applyFont="1" applyFill="1" applyBorder="1" applyAlignment="1">
      <alignment horizontal="left" vertical="center" wrapText="1"/>
    </xf>
    <xf numFmtId="0" fontId="50" fillId="7" borderId="13" xfId="0" applyFont="1" applyFill="1" applyBorder="1" applyAlignment="1">
      <alignment horizontal="left" vertical="center" wrapText="1"/>
    </xf>
    <xf numFmtId="0" fontId="0" fillId="7" borderId="0" xfId="0" applyFill="1" applyAlignment="1">
      <alignment horizontal="left"/>
    </xf>
    <xf numFmtId="0" fontId="27" fillId="16" borderId="13" xfId="0" applyFont="1" applyFill="1" applyBorder="1" applyAlignment="1">
      <alignment horizontal="center"/>
    </xf>
    <xf numFmtId="0" fontId="19" fillId="7" borderId="13" xfId="0" applyFont="1" applyFill="1" applyBorder="1" applyAlignment="1">
      <alignment vertical="center" wrapText="1"/>
    </xf>
    <xf numFmtId="0" fontId="19" fillId="7" borderId="13" xfId="0" applyFont="1" applyFill="1" applyBorder="1" applyAlignment="1">
      <alignment horizontal="left" vertical="center" wrapText="1"/>
    </xf>
    <xf numFmtId="0" fontId="19" fillId="7" borderId="13" xfId="0" applyFont="1" applyFill="1" applyBorder="1" applyAlignment="1">
      <alignment vertical="center"/>
    </xf>
    <xf numFmtId="0" fontId="19" fillId="7" borderId="13" xfId="0" applyFont="1" applyFill="1" applyBorder="1" applyAlignment="1">
      <alignment horizontal="left" vertical="center"/>
    </xf>
  </cellXfs>
  <cellStyles count="34">
    <cellStyle name="20% - Accent3 2" xfId="7" xr:uid="{00000000-0005-0000-0000-000000000000}"/>
    <cellStyle name="Calculation 2" xfId="8" xr:uid="{00000000-0005-0000-0000-000001000000}"/>
    <cellStyle name="Comma 2" xfId="6" xr:uid="{00000000-0005-0000-0000-000002000000}"/>
    <cellStyle name="Comma 3" xfId="19" xr:uid="{00000000-0005-0000-0000-000003000000}"/>
    <cellStyle name="Comma0" xfId="2" xr:uid="{00000000-0005-0000-0000-000004000000}"/>
    <cellStyle name="Currency" xfId="1" builtinId="4"/>
    <cellStyle name="Currency 2" xfId="9" xr:uid="{00000000-0005-0000-0000-000006000000}"/>
    <cellStyle name="Currency 2 2" xfId="21" xr:uid="{00000000-0005-0000-0000-000007000000}"/>
    <cellStyle name="Currency 3" xfId="22" xr:uid="{00000000-0005-0000-0000-000008000000}"/>
    <cellStyle name="Currency0" xfId="3" xr:uid="{00000000-0005-0000-0000-000009000000}"/>
    <cellStyle name="Date" xfId="10" xr:uid="{00000000-0005-0000-0000-00000A000000}"/>
    <cellStyle name="Fixed" xfId="11" xr:uid="{00000000-0005-0000-0000-00000B000000}"/>
    <cellStyle name="Heading 1 2" xfId="23" xr:uid="{00000000-0005-0000-0000-00000D000000}"/>
    <cellStyle name="Heading 2 2" xfId="24" xr:uid="{00000000-0005-0000-0000-00000E000000}"/>
    <cellStyle name="Hyperlink" xfId="33" builtinId="8"/>
    <cellStyle name="Input 2" xfId="12" xr:uid="{00000000-0005-0000-0000-00000F000000}"/>
    <cellStyle name="Normal" xfId="0" builtinId="0"/>
    <cellStyle name="Normal 2" xfId="4" xr:uid="{00000000-0005-0000-0000-000011000000}"/>
    <cellStyle name="Normal 2 2" xfId="15" xr:uid="{00000000-0005-0000-0000-000012000000}"/>
    <cellStyle name="Normal 2 2 2" xfId="25" xr:uid="{00000000-0005-0000-0000-000013000000}"/>
    <cellStyle name="Normal 2 3" xfId="16" xr:uid="{00000000-0005-0000-0000-000014000000}"/>
    <cellStyle name="Normal 2 4" xfId="26" xr:uid="{00000000-0005-0000-0000-000015000000}"/>
    <cellStyle name="Normal 3" xfId="13" xr:uid="{00000000-0005-0000-0000-000016000000}"/>
    <cellStyle name="Normal 3 2" xfId="27" xr:uid="{00000000-0005-0000-0000-000017000000}"/>
    <cellStyle name="Normal 3 4" xfId="32" xr:uid="{6A44C225-90C7-4C1B-9712-0C41AF5F9AD4}"/>
    <cellStyle name="Normal 4" xfId="14" xr:uid="{00000000-0005-0000-0000-000018000000}"/>
    <cellStyle name="Normal 5" xfId="17" xr:uid="{00000000-0005-0000-0000-000019000000}"/>
    <cellStyle name="Normal 6" xfId="18" xr:uid="{00000000-0005-0000-0000-00001A000000}"/>
    <cellStyle name="Normal 7" xfId="29" xr:uid="{00000000-0005-0000-0000-00001B000000}"/>
    <cellStyle name="Percent" xfId="31" builtinId="5"/>
    <cellStyle name="Percent 2" xfId="5" xr:uid="{00000000-0005-0000-0000-00001D000000}"/>
    <cellStyle name="Percent 3" xfId="20" xr:uid="{00000000-0005-0000-0000-00001E000000}"/>
    <cellStyle name="Percent 4" xfId="30" xr:uid="{00000000-0005-0000-0000-00001F000000}"/>
    <cellStyle name="Total 2" xfId="28" xr:uid="{00000000-0005-0000-0000-000020000000}"/>
  </cellStyles>
  <dxfs count="0"/>
  <tableStyles count="0" defaultTableStyle="TableStyleMedium2" defaultPivotStyle="PivotStyleLight16"/>
  <colors>
    <mruColors>
      <color rgb="FFFFFFCC"/>
      <color rgb="FF24B6CA"/>
      <color rgb="FFCFD6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71437</xdr:colOff>
      <xdr:row>0</xdr:row>
      <xdr:rowOff>47626</xdr:rowOff>
    </xdr:from>
    <xdr:to>
      <xdr:col>4</xdr:col>
      <xdr:colOff>14832</xdr:colOff>
      <xdr:row>0</xdr:row>
      <xdr:rowOff>583407</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7" y="47626"/>
          <a:ext cx="3055689" cy="535781"/>
        </a:xfrm>
        <a:prstGeom prst="rect">
          <a:avLst/>
        </a:prstGeom>
      </xdr:spPr>
    </xdr:pic>
    <xdr:clientData/>
  </xdr:twoCellAnchor>
  <xdr:twoCellAnchor editAs="oneCell">
    <xdr:from>
      <xdr:col>3</xdr:col>
      <xdr:colOff>607220</xdr:colOff>
      <xdr:row>21</xdr:row>
      <xdr:rowOff>119062</xdr:rowOff>
    </xdr:from>
    <xdr:to>
      <xdr:col>5</xdr:col>
      <xdr:colOff>2502695</xdr:colOff>
      <xdr:row>22</xdr:row>
      <xdr:rowOff>157162</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19376" y="5941218"/>
          <a:ext cx="4598194"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222249</xdr:colOff>
      <xdr:row>6</xdr:row>
      <xdr:rowOff>126999</xdr:rowOff>
    </xdr:from>
    <xdr:to>
      <xdr:col>2</xdr:col>
      <xdr:colOff>380998</xdr:colOff>
      <xdr:row>6</xdr:row>
      <xdr:rowOff>1206498</xdr:rowOff>
    </xdr:to>
    <xdr:pic>
      <xdr:nvPicPr>
        <xdr:cNvPr id="4" name="Graphic 3" descr="Warning with solid fill">
          <a:extLst>
            <a:ext uri="{FF2B5EF4-FFF2-40B4-BE49-F238E27FC236}">
              <a16:creationId xmlns:a16="http://schemas.microsoft.com/office/drawing/2014/main" id="{39A4FF70-4678-7B0C-A481-DE3CD318EB6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836082" y="2211916"/>
          <a:ext cx="1079499" cy="10794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112</xdr:row>
          <xdr:rowOff>57150</xdr:rowOff>
        </xdr:to>
        <xdr:sp macro="" textlink="">
          <xdr:nvSpPr>
            <xdr:cNvPr id="27649" name="SD_A_1" hidden="1">
              <a:extLst>
                <a:ext uri="{63B3BB69-23CF-44E3-9099-C40C66FF867C}">
                  <a14:compatExt spid="_x0000_s27649"/>
                </a:ext>
                <a:ext uri="{FF2B5EF4-FFF2-40B4-BE49-F238E27FC236}">
                  <a16:creationId xmlns:a16="http://schemas.microsoft.com/office/drawing/2014/main" id="{00000000-0008-0000-0100-000001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112</xdr:row>
          <xdr:rowOff>38100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100-000002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112</xdr:row>
          <xdr:rowOff>38100</xdr:rowOff>
        </xdr:to>
        <xdr:sp macro="" textlink="">
          <xdr:nvSpPr>
            <xdr:cNvPr id="27651" name="SD_A_2" hidden="1">
              <a:extLst>
                <a:ext uri="{63B3BB69-23CF-44E3-9099-C40C66FF867C}">
                  <a14:compatExt spid="_x0000_s27651"/>
                </a:ext>
                <a:ext uri="{FF2B5EF4-FFF2-40B4-BE49-F238E27FC236}">
                  <a16:creationId xmlns:a16="http://schemas.microsoft.com/office/drawing/2014/main" id="{00000000-0008-0000-0100-000003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112</xdr:row>
          <xdr:rowOff>38100</xdr:rowOff>
        </xdr:to>
        <xdr:sp macro="" textlink="">
          <xdr:nvSpPr>
            <xdr:cNvPr id="27652" name="SD_A_3" hidden="1">
              <a:extLst>
                <a:ext uri="{63B3BB69-23CF-44E3-9099-C40C66FF867C}">
                  <a14:compatExt spid="_x0000_s27652"/>
                </a:ext>
                <a:ext uri="{FF2B5EF4-FFF2-40B4-BE49-F238E27FC236}">
                  <a16:creationId xmlns:a16="http://schemas.microsoft.com/office/drawing/2014/main" id="{00000000-0008-0000-0100-000004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113</xdr:row>
          <xdr:rowOff>28575</xdr:rowOff>
        </xdr:to>
        <xdr:sp macro="" textlink="">
          <xdr:nvSpPr>
            <xdr:cNvPr id="27653" name="SD_A_4" hidden="1">
              <a:extLst>
                <a:ext uri="{63B3BB69-23CF-44E3-9099-C40C66FF867C}">
                  <a14:compatExt spid="_x0000_s27653"/>
                </a:ext>
                <a:ext uri="{FF2B5EF4-FFF2-40B4-BE49-F238E27FC236}">
                  <a16:creationId xmlns:a16="http://schemas.microsoft.com/office/drawing/2014/main" id="{00000000-0008-0000-0100-000005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112</xdr:row>
          <xdr:rowOff>38100</xdr:rowOff>
        </xdr:to>
        <xdr:sp macro="" textlink="">
          <xdr:nvSpPr>
            <xdr:cNvPr id="27654" name="SD_A_5" hidden="1">
              <a:extLst>
                <a:ext uri="{63B3BB69-23CF-44E3-9099-C40C66FF867C}">
                  <a14:compatExt spid="_x0000_s27654"/>
                </a:ext>
                <a:ext uri="{FF2B5EF4-FFF2-40B4-BE49-F238E27FC236}">
                  <a16:creationId xmlns:a16="http://schemas.microsoft.com/office/drawing/2014/main" id="{00000000-0008-0000-0100-000006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112</xdr:row>
          <xdr:rowOff>38100</xdr:rowOff>
        </xdr:to>
        <xdr:sp macro="" textlink="">
          <xdr:nvSpPr>
            <xdr:cNvPr id="27655" name="SD_A_6" hidden="1">
              <a:extLst>
                <a:ext uri="{63B3BB69-23CF-44E3-9099-C40C66FF867C}">
                  <a14:compatExt spid="_x0000_s27655"/>
                </a:ext>
                <a:ext uri="{FF2B5EF4-FFF2-40B4-BE49-F238E27FC236}">
                  <a16:creationId xmlns:a16="http://schemas.microsoft.com/office/drawing/2014/main" id="{00000000-0008-0000-0100-000007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342900</xdr:colOff>
          <xdr:row>112</xdr:row>
          <xdr:rowOff>38100</xdr:rowOff>
        </xdr:to>
        <xdr:sp macro="" textlink="">
          <xdr:nvSpPr>
            <xdr:cNvPr id="27656" name="SD_A_7" hidden="1">
              <a:extLst>
                <a:ext uri="{63B3BB69-23CF-44E3-9099-C40C66FF867C}">
                  <a14:compatExt spid="_x0000_s27656"/>
                </a:ext>
                <a:ext uri="{FF2B5EF4-FFF2-40B4-BE49-F238E27FC236}">
                  <a16:creationId xmlns:a16="http://schemas.microsoft.com/office/drawing/2014/main" id="{00000000-0008-0000-0100-000008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38100</xdr:rowOff>
        </xdr:to>
        <xdr:sp macro="" textlink="">
          <xdr:nvSpPr>
            <xdr:cNvPr id="27659" name="SD_A_10" hidden="1">
              <a:extLst>
                <a:ext uri="{63B3BB69-23CF-44E3-9099-C40C66FF867C}">
                  <a14:compatExt spid="_x0000_s27659"/>
                </a:ext>
                <a:ext uri="{FF2B5EF4-FFF2-40B4-BE49-F238E27FC236}">
                  <a16:creationId xmlns:a16="http://schemas.microsoft.com/office/drawing/2014/main" id="{00000000-0008-0000-0100-00000B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38100</xdr:rowOff>
        </xdr:to>
        <xdr:sp macro="" textlink="">
          <xdr:nvSpPr>
            <xdr:cNvPr id="27660" name="SD_A_11" hidden="1">
              <a:extLst>
                <a:ext uri="{63B3BB69-23CF-44E3-9099-C40C66FF867C}">
                  <a14:compatExt spid="_x0000_s27660"/>
                </a:ext>
                <a:ext uri="{FF2B5EF4-FFF2-40B4-BE49-F238E27FC236}">
                  <a16:creationId xmlns:a16="http://schemas.microsoft.com/office/drawing/2014/main" id="{00000000-0008-0000-0100-00000C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38100</xdr:rowOff>
        </xdr:to>
        <xdr:sp macro="" textlink="">
          <xdr:nvSpPr>
            <xdr:cNvPr id="27661" name="SD_A_12" hidden="1">
              <a:extLst>
                <a:ext uri="{63B3BB69-23CF-44E3-9099-C40C66FF867C}">
                  <a14:compatExt spid="_x0000_s27661"/>
                </a:ext>
                <a:ext uri="{FF2B5EF4-FFF2-40B4-BE49-F238E27FC236}">
                  <a16:creationId xmlns:a16="http://schemas.microsoft.com/office/drawing/2014/main" id="{00000000-0008-0000-0100-00000D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57150</xdr:rowOff>
        </xdr:to>
        <xdr:sp macro="" textlink="">
          <xdr:nvSpPr>
            <xdr:cNvPr id="27662" name="SD_A_13" hidden="1">
              <a:extLst>
                <a:ext uri="{63B3BB69-23CF-44E3-9099-C40C66FF867C}">
                  <a14:compatExt spid="_x0000_s27662"/>
                </a:ext>
                <a:ext uri="{FF2B5EF4-FFF2-40B4-BE49-F238E27FC236}">
                  <a16:creationId xmlns:a16="http://schemas.microsoft.com/office/drawing/2014/main" id="{00000000-0008-0000-0100-00000E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38100</xdr:rowOff>
        </xdr:to>
        <xdr:sp macro="" textlink="">
          <xdr:nvSpPr>
            <xdr:cNvPr id="27663" name="SD_A_14" hidden="1">
              <a:extLst>
                <a:ext uri="{63B3BB69-23CF-44E3-9099-C40C66FF867C}">
                  <a14:compatExt spid="_x0000_s27663"/>
                </a:ext>
                <a:ext uri="{FF2B5EF4-FFF2-40B4-BE49-F238E27FC236}">
                  <a16:creationId xmlns:a16="http://schemas.microsoft.com/office/drawing/2014/main" id="{00000000-0008-0000-0100-00000F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57150</xdr:rowOff>
        </xdr:to>
        <xdr:sp macro="" textlink="">
          <xdr:nvSpPr>
            <xdr:cNvPr id="27664" name="SD_A_15" hidden="1">
              <a:extLst>
                <a:ext uri="{63B3BB69-23CF-44E3-9099-C40C66FF867C}">
                  <a14:compatExt spid="_x0000_s27664"/>
                </a:ext>
                <a:ext uri="{FF2B5EF4-FFF2-40B4-BE49-F238E27FC236}">
                  <a16:creationId xmlns:a16="http://schemas.microsoft.com/office/drawing/2014/main" id="{00000000-0008-0000-0100-000010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57150</xdr:rowOff>
        </xdr:to>
        <xdr:sp macro="" textlink="">
          <xdr:nvSpPr>
            <xdr:cNvPr id="27665" name="SD_A_16" hidden="1">
              <a:extLst>
                <a:ext uri="{63B3BB69-23CF-44E3-9099-C40C66FF867C}">
                  <a14:compatExt spid="_x0000_s27665"/>
                </a:ext>
                <a:ext uri="{FF2B5EF4-FFF2-40B4-BE49-F238E27FC236}">
                  <a16:creationId xmlns:a16="http://schemas.microsoft.com/office/drawing/2014/main" id="{00000000-0008-0000-0100-000011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38100</xdr:rowOff>
        </xdr:to>
        <xdr:sp macro="" textlink="">
          <xdr:nvSpPr>
            <xdr:cNvPr id="27666" name="SD_A_17" hidden="1">
              <a:extLst>
                <a:ext uri="{63B3BB69-23CF-44E3-9099-C40C66FF867C}">
                  <a14:compatExt spid="_x0000_s27666"/>
                </a:ext>
                <a:ext uri="{FF2B5EF4-FFF2-40B4-BE49-F238E27FC236}">
                  <a16:creationId xmlns:a16="http://schemas.microsoft.com/office/drawing/2014/main" id="{00000000-0008-0000-0100-000012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112</xdr:row>
          <xdr:rowOff>28575</xdr:rowOff>
        </xdr:to>
        <xdr:sp macro="" textlink="">
          <xdr:nvSpPr>
            <xdr:cNvPr id="27667" name="SD_A_18" hidden="1">
              <a:extLst>
                <a:ext uri="{63B3BB69-23CF-44E3-9099-C40C66FF867C}">
                  <a14:compatExt spid="_x0000_s27667"/>
                </a:ext>
                <a:ext uri="{FF2B5EF4-FFF2-40B4-BE49-F238E27FC236}">
                  <a16:creationId xmlns:a16="http://schemas.microsoft.com/office/drawing/2014/main" id="{00000000-0008-0000-0100-000013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38100</xdr:rowOff>
        </xdr:to>
        <xdr:sp macro="" textlink="">
          <xdr:nvSpPr>
            <xdr:cNvPr id="27668" name="SD_A_19" hidden="1">
              <a:extLst>
                <a:ext uri="{63B3BB69-23CF-44E3-9099-C40C66FF867C}">
                  <a14:compatExt spid="_x0000_s27668"/>
                </a:ext>
                <a:ext uri="{FF2B5EF4-FFF2-40B4-BE49-F238E27FC236}">
                  <a16:creationId xmlns:a16="http://schemas.microsoft.com/office/drawing/2014/main" id="{00000000-0008-0000-0100-000014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110</xdr:row>
          <xdr:rowOff>0</xdr:rowOff>
        </xdr:from>
        <xdr:to>
          <xdr:col>8</xdr:col>
          <xdr:colOff>342900</xdr:colOff>
          <xdr:row>111</xdr:row>
          <xdr:rowOff>38100</xdr:rowOff>
        </xdr:to>
        <xdr:sp macro="" textlink="">
          <xdr:nvSpPr>
            <xdr:cNvPr id="27669" name="SD_A_20" hidden="1">
              <a:extLst>
                <a:ext uri="{63B3BB69-23CF-44E3-9099-C40C66FF867C}">
                  <a14:compatExt spid="_x0000_s27669"/>
                </a:ext>
                <a:ext uri="{FF2B5EF4-FFF2-40B4-BE49-F238E27FC236}">
                  <a16:creationId xmlns:a16="http://schemas.microsoft.com/office/drawing/2014/main" id="{00000000-0008-0000-0100-000015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editAs="absolute">
    <xdr:from>
      <xdr:col>0</xdr:col>
      <xdr:colOff>0</xdr:colOff>
      <xdr:row>0</xdr:row>
      <xdr:rowOff>0</xdr:rowOff>
    </xdr:from>
    <xdr:to>
      <xdr:col>3</xdr:col>
      <xdr:colOff>931614</xdr:colOff>
      <xdr:row>2</xdr:row>
      <xdr:rowOff>154781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55689" cy="535781"/>
        </a:xfrm>
        <a:prstGeom prst="rect">
          <a:avLst/>
        </a:prstGeom>
      </xdr:spPr>
    </xdr:pic>
    <xdr:clientData/>
  </xdr:twoCellAnchor>
  <xdr:twoCellAnchor editAs="oneCell">
    <xdr:from>
      <xdr:col>9</xdr:col>
      <xdr:colOff>904875</xdr:colOff>
      <xdr:row>1</xdr:row>
      <xdr:rowOff>0</xdr:rowOff>
    </xdr:from>
    <xdr:to>
      <xdr:col>12</xdr:col>
      <xdr:colOff>647700</xdr:colOff>
      <xdr:row>7</xdr:row>
      <xdr:rowOff>151180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9039225" y="190500"/>
          <a:ext cx="3429000" cy="15323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71437</xdr:colOff>
      <xdr:row>0</xdr:row>
      <xdr:rowOff>47625</xdr:rowOff>
    </xdr:from>
    <xdr:to>
      <xdr:col>2</xdr:col>
      <xdr:colOff>591095</xdr:colOff>
      <xdr:row>0</xdr:row>
      <xdr:rowOff>583406</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7" y="47625"/>
          <a:ext cx="3055689" cy="535781"/>
        </a:xfrm>
        <a:prstGeom prst="rect">
          <a:avLst/>
        </a:prstGeom>
      </xdr:spPr>
    </xdr:pic>
    <xdr:clientData/>
  </xdr:twoCellAnchor>
  <xdr:twoCellAnchor editAs="oneCell">
    <xdr:from>
      <xdr:col>5</xdr:col>
      <xdr:colOff>559593</xdr:colOff>
      <xdr:row>0</xdr:row>
      <xdr:rowOff>95250</xdr:rowOff>
    </xdr:from>
    <xdr:to>
      <xdr:col>7</xdr:col>
      <xdr:colOff>11397</xdr:colOff>
      <xdr:row>4</xdr:row>
      <xdr:rowOff>154781</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8501062" y="95250"/>
          <a:ext cx="3916648" cy="1750219"/>
        </a:xfrm>
        <a:prstGeom prst="rect">
          <a:avLst/>
        </a:prstGeom>
      </xdr:spPr>
    </xdr:pic>
    <xdr:clientData/>
  </xdr:twoCellAnchor>
  <xdr:twoCellAnchor>
    <xdr:from>
      <xdr:col>6</xdr:col>
      <xdr:colOff>166687</xdr:colOff>
      <xdr:row>31</xdr:row>
      <xdr:rowOff>142877</xdr:rowOff>
    </xdr:from>
    <xdr:to>
      <xdr:col>7</xdr:col>
      <xdr:colOff>738187</xdr:colOff>
      <xdr:row>35</xdr:row>
      <xdr:rowOff>154782</xdr:rowOff>
    </xdr:to>
    <xdr:sp macro="" textlink="">
      <xdr:nvSpPr>
        <xdr:cNvPr id="3" name="TextBox 2">
          <a:extLst>
            <a:ext uri="{FF2B5EF4-FFF2-40B4-BE49-F238E27FC236}">
              <a16:creationId xmlns:a16="http://schemas.microsoft.com/office/drawing/2014/main" id="{C3611046-6ABE-4B87-8314-15985A8658AD}"/>
            </a:ext>
          </a:extLst>
        </xdr:cNvPr>
        <xdr:cNvSpPr txBox="1"/>
      </xdr:nvSpPr>
      <xdr:spPr>
        <a:xfrm>
          <a:off x="10798968" y="7393783"/>
          <a:ext cx="2536032" cy="82153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Only fill out the Shared Equity Manager</a:t>
          </a:r>
          <a:r>
            <a:rPr lang="en-US" sz="1100" baseline="0"/>
            <a:t> if the Applicant/Borrower will sell or give the property to another entity that will assume the LIFT loan/obligations.</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2446089</xdr:colOff>
      <xdr:row>0</xdr:row>
      <xdr:rowOff>535781</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55689" cy="535781"/>
        </a:xfrm>
        <a:prstGeom prst="rect">
          <a:avLst/>
        </a:prstGeom>
      </xdr:spPr>
    </xdr:pic>
    <xdr:clientData/>
  </xdr:twoCellAnchor>
  <xdr:twoCellAnchor editAs="oneCell">
    <xdr:from>
      <xdr:col>4</xdr:col>
      <xdr:colOff>352424</xdr:colOff>
      <xdr:row>0</xdr:row>
      <xdr:rowOff>85726</xdr:rowOff>
    </xdr:from>
    <xdr:to>
      <xdr:col>9</xdr:col>
      <xdr:colOff>285750</xdr:colOff>
      <xdr:row>4</xdr:row>
      <xdr:rowOff>150410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4743449" y="85726"/>
          <a:ext cx="3219451" cy="14386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69057</xdr:colOff>
      <xdr:row>0</xdr:row>
      <xdr:rowOff>45244</xdr:rowOff>
    </xdr:from>
    <xdr:to>
      <xdr:col>4</xdr:col>
      <xdr:colOff>814933</xdr:colOff>
      <xdr:row>0</xdr:row>
      <xdr:rowOff>581025</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057" y="45244"/>
          <a:ext cx="3067595" cy="535781"/>
        </a:xfrm>
        <a:prstGeom prst="rect">
          <a:avLst/>
        </a:prstGeom>
      </xdr:spPr>
    </xdr:pic>
    <xdr:clientData/>
  </xdr:twoCellAnchor>
  <xdr:twoCellAnchor>
    <xdr:from>
      <xdr:col>16</xdr:col>
      <xdr:colOff>186505</xdr:colOff>
      <xdr:row>40</xdr:row>
      <xdr:rowOff>47629</xdr:rowOff>
    </xdr:from>
    <xdr:to>
      <xdr:col>17</xdr:col>
      <xdr:colOff>1119187</xdr:colOff>
      <xdr:row>44</xdr:row>
      <xdr:rowOff>83345</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4354943" y="10608473"/>
          <a:ext cx="2266182" cy="952497"/>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*Paved-only areas are not included in square footages. Parking garages or storage is treated as Commercial space if there is a </a:t>
          </a:r>
          <a:r>
            <a:rPr lang="en-US" sz="1100" b="1">
              <a:solidFill>
                <a:schemeClr val="dk1"/>
              </a:solidFill>
              <a:effectLst/>
              <a:latin typeface="+mn-lt"/>
              <a:ea typeface="+mn-ea"/>
              <a:cs typeface="+mn-cs"/>
            </a:rPr>
            <a:t>fee</a:t>
          </a:r>
          <a:r>
            <a:rPr lang="en-US" sz="1100">
              <a:solidFill>
                <a:schemeClr val="dk1"/>
              </a:solidFill>
              <a:effectLst/>
              <a:latin typeface="+mn-lt"/>
              <a:ea typeface="+mn-ea"/>
              <a:cs typeface="+mn-cs"/>
            </a:rPr>
            <a:t> to use it.</a:t>
          </a:r>
        </a:p>
        <a:p>
          <a:endParaRPr lang="en-US" sz="1100"/>
        </a:p>
      </xdr:txBody>
    </xdr:sp>
    <xdr:clientData/>
  </xdr:twoCellAnchor>
  <xdr:twoCellAnchor editAs="oneCell">
    <xdr:from>
      <xdr:col>13</xdr:col>
      <xdr:colOff>1071562</xdr:colOff>
      <xdr:row>0</xdr:row>
      <xdr:rowOff>0</xdr:rowOff>
    </xdr:from>
    <xdr:to>
      <xdr:col>17</xdr:col>
      <xdr:colOff>700799</xdr:colOff>
      <xdr:row>4</xdr:row>
      <xdr:rowOff>142874</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stretch>
          <a:fillRect/>
        </a:stretch>
      </xdr:blipFill>
      <xdr:spPr>
        <a:xfrm>
          <a:off x="11275218" y="0"/>
          <a:ext cx="4129799" cy="1845468"/>
        </a:xfrm>
        <a:prstGeom prst="rect">
          <a:avLst/>
        </a:prstGeom>
      </xdr:spPr>
    </xdr:pic>
    <xdr:clientData/>
  </xdr:twoCellAnchor>
  <xdr:twoCellAnchor>
    <xdr:from>
      <xdr:col>16</xdr:col>
      <xdr:colOff>186505</xdr:colOff>
      <xdr:row>44</xdr:row>
      <xdr:rowOff>178598</xdr:rowOff>
    </xdr:from>
    <xdr:to>
      <xdr:col>17</xdr:col>
      <xdr:colOff>1142999</xdr:colOff>
      <xdr:row>51</xdr:row>
      <xdr:rowOff>83344</xdr:rowOff>
    </xdr:to>
    <xdr:sp macro="" textlink="">
      <xdr:nvSpPr>
        <xdr:cNvPr id="7" name="TextBox 6">
          <a:extLst>
            <a:ext uri="{FF2B5EF4-FFF2-40B4-BE49-F238E27FC236}">
              <a16:creationId xmlns:a16="http://schemas.microsoft.com/office/drawing/2014/main" id="{618C9E47-35AD-46ED-8C3F-C2380ACF774F}"/>
            </a:ext>
          </a:extLst>
        </xdr:cNvPr>
        <xdr:cNvSpPr txBox="1"/>
      </xdr:nvSpPr>
      <xdr:spPr>
        <a:xfrm>
          <a:off x="14354943" y="11656223"/>
          <a:ext cx="2289994" cy="1285871"/>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**Sales price should include mortgages,</a:t>
          </a:r>
          <a:r>
            <a:rPr lang="en-US" sz="1100" baseline="0">
              <a:solidFill>
                <a:schemeClr val="dk1"/>
              </a:solidFill>
              <a:effectLst/>
              <a:latin typeface="+mn-lt"/>
              <a:ea typeface="+mn-ea"/>
              <a:cs typeface="+mn-cs"/>
            </a:rPr>
            <a:t> down payments, and all funds that will come to the Applicant as sales revenue.  Sales prices should </a:t>
          </a:r>
          <a:r>
            <a:rPr lang="en-US" sz="1100">
              <a:solidFill>
                <a:schemeClr val="dk1"/>
              </a:solidFill>
              <a:effectLst/>
              <a:latin typeface="+mn-lt"/>
              <a:ea typeface="+mn-ea"/>
              <a:cs typeface="+mn-cs"/>
            </a:rPr>
            <a:t>be affordable to households at the listed AMI level for all units.</a:t>
          </a: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55725</xdr:colOff>
      <xdr:row>0</xdr:row>
      <xdr:rowOff>55723</xdr:rowOff>
    </xdr:from>
    <xdr:to>
      <xdr:col>1</xdr:col>
      <xdr:colOff>2535628</xdr:colOff>
      <xdr:row>0</xdr:row>
      <xdr:rowOff>591504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5" y="59533"/>
          <a:ext cx="3053308" cy="535781"/>
        </a:xfrm>
        <a:prstGeom prst="rect">
          <a:avLst/>
        </a:prstGeom>
      </xdr:spPr>
    </xdr:pic>
    <xdr:clientData/>
  </xdr:twoCellAnchor>
  <xdr:twoCellAnchor editAs="oneCell">
    <xdr:from>
      <xdr:col>3</xdr:col>
      <xdr:colOff>1052121</xdr:colOff>
      <xdr:row>0</xdr:row>
      <xdr:rowOff>136529</xdr:rowOff>
    </xdr:from>
    <xdr:to>
      <xdr:col>9</xdr:col>
      <xdr:colOff>31450</xdr:colOff>
      <xdr:row>4</xdr:row>
      <xdr:rowOff>15531</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6188817" y="136529"/>
          <a:ext cx="3505609" cy="1558191"/>
        </a:xfrm>
        <a:prstGeom prst="rect">
          <a:avLst/>
        </a:prstGeom>
      </xdr:spPr>
    </xdr:pic>
    <xdr:clientData/>
  </xdr:twoCellAnchor>
  <xdr:twoCellAnchor>
    <xdr:from>
      <xdr:col>5</xdr:col>
      <xdr:colOff>128036</xdr:colOff>
      <xdr:row>85</xdr:row>
      <xdr:rowOff>96398</xdr:rowOff>
    </xdr:from>
    <xdr:to>
      <xdr:col>8</xdr:col>
      <xdr:colOff>507205</xdr:colOff>
      <xdr:row>88</xdr:row>
      <xdr:rowOff>190499</xdr:rowOff>
    </xdr:to>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6576461" y="17393798"/>
          <a:ext cx="2608019" cy="665601"/>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Net profit should be no more</a:t>
          </a:r>
          <a:r>
            <a:rPr lang="en-US" sz="1100" baseline="0"/>
            <a:t> than 10% of project costs (not including developer fee).</a:t>
          </a:r>
          <a:endParaRPr lang="en-US" sz="1100"/>
        </a:p>
      </xdr:txBody>
    </xdr:sp>
    <xdr:clientData/>
  </xdr:twoCellAnchor>
  <xdr:twoCellAnchor>
    <xdr:from>
      <xdr:col>9</xdr:col>
      <xdr:colOff>95250</xdr:colOff>
      <xdr:row>18</xdr:row>
      <xdr:rowOff>162483</xdr:rowOff>
    </xdr:from>
    <xdr:to>
      <xdr:col>13</xdr:col>
      <xdr:colOff>678656</xdr:colOff>
      <xdr:row>28</xdr:row>
      <xdr:rowOff>119063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9822656" y="3246202"/>
          <a:ext cx="3012281" cy="167108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Site work should include items like grading, streets, sidewalks, utility mains (not lines to each unit),</a:t>
          </a:r>
          <a:r>
            <a:rPr lang="en-US" sz="1100" baseline="0"/>
            <a:t> street lighting, etc, but feel free to break any costs out into the "Other" lines.</a:t>
          </a:r>
        </a:p>
        <a:p>
          <a:endParaRPr lang="en-US" sz="1100" baseline="0"/>
        </a:p>
        <a:p>
          <a:r>
            <a:rPr lang="en-US" sz="1100" baseline="0"/>
            <a:t>Applicants must submit estimates or other documentation breaking down and justifying the direct construction and development costs listed here.</a:t>
          </a:r>
        </a:p>
        <a:p>
          <a:endParaRPr lang="en-US" sz="1100"/>
        </a:p>
      </xdr:txBody>
    </xdr:sp>
    <xdr:clientData/>
  </xdr:twoCellAnchor>
  <xdr:twoCellAnchor>
    <xdr:from>
      <xdr:col>9</xdr:col>
      <xdr:colOff>95251</xdr:colOff>
      <xdr:row>61</xdr:row>
      <xdr:rowOff>153379</xdr:rowOff>
    </xdr:from>
    <xdr:to>
      <xdr:col>13</xdr:col>
      <xdr:colOff>785812</xdr:colOff>
      <xdr:row>69</xdr:row>
      <xdr:rowOff>130969</xdr:rowOff>
    </xdr:to>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9763126" y="8213910"/>
          <a:ext cx="3119436" cy="150159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*OHCS fees/charges have been completed for you.</a:t>
          </a:r>
        </a:p>
        <a:p>
          <a:endParaRPr lang="en-US" sz="1100"/>
        </a:p>
        <a:p>
          <a:r>
            <a:rPr lang="en-US" sz="1100"/>
            <a:t>$1,500 DOJ fees is an estimate of charges for a simple deal with no negotiation</a:t>
          </a:r>
          <a:r>
            <a:rPr lang="en-US" sz="1100" baseline="0"/>
            <a:t> or edits.  This cost will increase if there are concerns or negotiations.</a:t>
          </a:r>
        </a:p>
        <a:p>
          <a:endParaRPr lang="en-US" sz="1100" baseline="0"/>
        </a:p>
        <a:p>
          <a:r>
            <a:rPr lang="en-US" sz="1100" baseline="0"/>
            <a:t>OHCS Document Preparation Charges are $750 per document, typically for 2-3 documents.</a:t>
          </a:r>
        </a:p>
        <a:p>
          <a:endParaRPr lang="en-US" sz="1100"/>
        </a:p>
      </xdr:txBody>
    </xdr:sp>
    <xdr:clientData/>
  </xdr:twoCellAnchor>
  <xdr:twoCellAnchor>
    <xdr:from>
      <xdr:col>9</xdr:col>
      <xdr:colOff>107577</xdr:colOff>
      <xdr:row>71</xdr:row>
      <xdr:rowOff>67656</xdr:rowOff>
    </xdr:from>
    <xdr:to>
      <xdr:col>13</xdr:col>
      <xdr:colOff>795618</xdr:colOff>
      <xdr:row>74</xdr:row>
      <xdr:rowOff>142875</xdr:rowOff>
    </xdr:to>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9834983" y="10985687"/>
          <a:ext cx="3116916" cy="646719"/>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Max</a:t>
          </a:r>
          <a:r>
            <a:rPr lang="en-US" sz="1100" baseline="0"/>
            <a:t> contingencies calculated based on other entries in this sheet.  Escalation Max includes Hard Costs only.</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71438</xdr:colOff>
      <xdr:row>0</xdr:row>
      <xdr:rowOff>47626</xdr:rowOff>
    </xdr:from>
    <xdr:to>
      <xdr:col>1</xdr:col>
      <xdr:colOff>2519908</xdr:colOff>
      <xdr:row>0</xdr:row>
      <xdr:rowOff>583407</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8" y="47626"/>
          <a:ext cx="3058070" cy="535781"/>
        </a:xfrm>
        <a:prstGeom prst="rect">
          <a:avLst/>
        </a:prstGeom>
      </xdr:spPr>
    </xdr:pic>
    <xdr:clientData/>
  </xdr:twoCellAnchor>
  <xdr:twoCellAnchor editAs="oneCell">
    <xdr:from>
      <xdr:col>5</xdr:col>
      <xdr:colOff>895350</xdr:colOff>
      <xdr:row>0</xdr:row>
      <xdr:rowOff>0</xdr:rowOff>
    </xdr:from>
    <xdr:to>
      <xdr:col>8</xdr:col>
      <xdr:colOff>571500</xdr:colOff>
      <xdr:row>4</xdr:row>
      <xdr:rowOff>11386</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8229600" y="0"/>
          <a:ext cx="3819525" cy="16973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69057</xdr:colOff>
      <xdr:row>0</xdr:row>
      <xdr:rowOff>45244</xdr:rowOff>
    </xdr:from>
    <xdr:to>
      <xdr:col>3</xdr:col>
      <xdr:colOff>1505496</xdr:colOff>
      <xdr:row>0</xdr:row>
      <xdr:rowOff>581025</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057" y="45244"/>
          <a:ext cx="3055689" cy="5357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2020%20NOFA%20Applications\OHCS%20Proforma%20-%20MASTER%20120820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2020%20NOFA%20Applications\OHCS%20Full%20Application%20-%20External%20Tester.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tateoforegon-my.sharepoint.com/personal/talia_kahn-kravis_hcs_oregon_gov/Documents/Homeownership%20Development/2024%20NOFA/NOFA/Application%20Materials/OHCS%20ARH%20Sample%20Application_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oposal Summary"/>
      <sheetName val="Narratives"/>
      <sheetName val="Project Details"/>
      <sheetName val="SD_Dropdowns"/>
      <sheetName val="Development Team"/>
      <sheetName val="MWESB Outreach"/>
      <sheetName val="Budget Sources"/>
      <sheetName val="Budget Uses"/>
      <sheetName val="Sources &amp; Uses"/>
      <sheetName val="Rents and Incomes"/>
      <sheetName val="Operating Budget"/>
      <sheetName val="Commercial Operating Budget"/>
      <sheetName val="LIHTC Calc (site Entry)"/>
      <sheetName val="LIHTC Calc (summary)"/>
      <sheetName val="Multifamily Bonds"/>
      <sheetName val="OAHTC Calculation"/>
      <sheetName val="OAHTC_Amortization"/>
      <sheetName val="Developer Fee"/>
      <sheetName val="Scoring_9% NewConst&amp;AcqRehab"/>
      <sheetName val="Scoring_9% Preservation"/>
      <sheetName val="Scoring_HOME NewConst&amp;AcqRehab"/>
      <sheetName val="Scoring_HOME Preservation"/>
      <sheetName val="Scoring_LIFT Quantitative"/>
      <sheetName val="Scoring_LIFT Narrative"/>
      <sheetName val="Scoring_Vets Quantitative"/>
      <sheetName val="Scoring_Vets Narrative"/>
      <sheetName val="Scoring_Preservation PuSH"/>
      <sheetName val="Scoring_Preservation FedRAH"/>
      <sheetName val="Scoring_PSH General"/>
      <sheetName val="Scoring_PSH Narrative"/>
      <sheetName val="Prolink"/>
      <sheetName val="Data Sources"/>
      <sheetName val="Blank Worksheet"/>
      <sheetName val="Applicant Agreement"/>
      <sheetName val="Auth Accept"/>
      <sheetName val="DEI Agreement"/>
      <sheetName val="Board Resolution"/>
      <sheetName val="Ownership Integrity"/>
      <sheetName val="Final Application Certification"/>
      <sheetName val="Application Charge Transmittal"/>
      <sheetName val="Location Preferences_Data"/>
      <sheetName val="Severity of Need_Data"/>
      <sheetName val="RSMeans_Data"/>
      <sheetName val="Regions_Data"/>
      <sheetName val="LIHTCRents 20"/>
      <sheetName val="LIHTCIncomes 20"/>
      <sheetName val="HOMERents_20"/>
      <sheetName val="HTF Rent Limits_20"/>
      <sheetName val="ESRI_MAPINFO_SHEET"/>
    </sheetNames>
    <sheetDataSet>
      <sheetData sheetId="0"/>
      <sheetData sheetId="1"/>
      <sheetData sheetId="2"/>
      <sheetData sheetId="3">
        <row r="5">
          <cell r="C5">
            <v>0</v>
          </cell>
        </row>
        <row r="11">
          <cell r="C11">
            <v>0</v>
          </cell>
        </row>
        <row r="12">
          <cell r="C12">
            <v>0</v>
          </cell>
          <cell r="I12">
            <v>0</v>
          </cell>
          <cell r="L12">
            <v>0</v>
          </cell>
          <cell r="O12">
            <v>0</v>
          </cell>
          <cell r="R12">
            <v>0</v>
          </cell>
          <cell r="U12">
            <v>0</v>
          </cell>
        </row>
        <row r="13">
          <cell r="C13">
            <v>0</v>
          </cell>
          <cell r="I13">
            <v>0</v>
          </cell>
          <cell r="L13">
            <v>0</v>
          </cell>
          <cell r="O13">
            <v>0</v>
          </cell>
          <cell r="R13">
            <v>0</v>
          </cell>
          <cell r="U13">
            <v>0</v>
          </cell>
        </row>
        <row r="14">
          <cell r="I14">
            <v>0</v>
          </cell>
          <cell r="L14">
            <v>0</v>
          </cell>
          <cell r="O14">
            <v>0</v>
          </cell>
          <cell r="R14">
            <v>0</v>
          </cell>
          <cell r="U14">
            <v>0</v>
          </cell>
        </row>
        <row r="15">
          <cell r="C15">
            <v>0</v>
          </cell>
        </row>
        <row r="16">
          <cell r="I16">
            <v>0</v>
          </cell>
          <cell r="L16">
            <v>0</v>
          </cell>
          <cell r="O16">
            <v>0</v>
          </cell>
          <cell r="R16">
            <v>0</v>
          </cell>
          <cell r="U16">
            <v>0</v>
          </cell>
        </row>
        <row r="17">
          <cell r="C17">
            <v>0</v>
          </cell>
          <cell r="F17">
            <v>0</v>
          </cell>
        </row>
        <row r="18">
          <cell r="F18">
            <v>0</v>
          </cell>
        </row>
        <row r="61">
          <cell r="C61" t="str">
            <v>No</v>
          </cell>
          <cell r="D61">
            <v>0</v>
          </cell>
        </row>
        <row r="62">
          <cell r="C62" t="str">
            <v>No</v>
          </cell>
          <cell r="D62">
            <v>0</v>
          </cell>
        </row>
        <row r="63">
          <cell r="C63" t="str">
            <v>No</v>
          </cell>
          <cell r="D63">
            <v>0</v>
          </cell>
        </row>
        <row r="64">
          <cell r="C64" t="str">
            <v>No</v>
          </cell>
          <cell r="D64">
            <v>0</v>
          </cell>
        </row>
        <row r="65">
          <cell r="C65" t="str">
            <v>No</v>
          </cell>
          <cell r="D65">
            <v>0</v>
          </cell>
        </row>
        <row r="66">
          <cell r="C66" t="str">
            <v>No</v>
          </cell>
          <cell r="D66">
            <v>0</v>
          </cell>
        </row>
        <row r="67">
          <cell r="C67" t="str">
            <v>No</v>
          </cell>
          <cell r="D67">
            <v>0</v>
          </cell>
        </row>
        <row r="68">
          <cell r="C68" t="str">
            <v>No</v>
          </cell>
          <cell r="D68">
            <v>0</v>
          </cell>
        </row>
        <row r="69">
          <cell r="C69" t="str">
            <v>No</v>
          </cell>
          <cell r="D69">
            <v>0</v>
          </cell>
        </row>
        <row r="71">
          <cell r="C71">
            <v>0</v>
          </cell>
          <cell r="D71">
            <v>0</v>
          </cell>
        </row>
        <row r="72">
          <cell r="C72">
            <v>0</v>
          </cell>
        </row>
        <row r="95">
          <cell r="C95">
            <v>0</v>
          </cell>
          <cell r="D95">
            <v>0</v>
          </cell>
        </row>
        <row r="96">
          <cell r="C96">
            <v>0</v>
          </cell>
          <cell r="D96">
            <v>0</v>
          </cell>
        </row>
        <row r="97">
          <cell r="C97">
            <v>0</v>
          </cell>
          <cell r="D97">
            <v>0</v>
          </cell>
        </row>
        <row r="98">
          <cell r="C98">
            <v>0</v>
          </cell>
          <cell r="D98">
            <v>0</v>
          </cell>
        </row>
        <row r="99">
          <cell r="C99">
            <v>0</v>
          </cell>
          <cell r="D99">
            <v>0</v>
          </cell>
        </row>
        <row r="100">
          <cell r="C100">
            <v>0</v>
          </cell>
          <cell r="D100">
            <v>0</v>
          </cell>
        </row>
        <row r="101">
          <cell r="C101">
            <v>0</v>
          </cell>
          <cell r="D101">
            <v>0</v>
          </cell>
        </row>
        <row r="102">
          <cell r="C102">
            <v>0</v>
          </cell>
          <cell r="D102">
            <v>0</v>
          </cell>
        </row>
        <row r="103">
          <cell r="C103">
            <v>0</v>
          </cell>
        </row>
        <row r="104">
          <cell r="C104">
            <v>0</v>
          </cell>
          <cell r="D104">
            <v>0</v>
          </cell>
        </row>
        <row r="105">
          <cell r="C105">
            <v>0</v>
          </cell>
          <cell r="D105">
            <v>0</v>
          </cell>
        </row>
        <row r="106">
          <cell r="C106">
            <v>0</v>
          </cell>
          <cell r="D106">
            <v>0</v>
          </cell>
        </row>
        <row r="107">
          <cell r="D107">
            <v>0</v>
          </cell>
        </row>
        <row r="108">
          <cell r="C108">
            <v>0</v>
          </cell>
          <cell r="D108">
            <v>0</v>
          </cell>
        </row>
        <row r="109">
          <cell r="D109">
            <v>0</v>
          </cell>
        </row>
        <row r="111">
          <cell r="C111">
            <v>0</v>
          </cell>
        </row>
        <row r="334">
          <cell r="C334">
            <v>0</v>
          </cell>
          <cell r="D334">
            <v>0</v>
          </cell>
          <cell r="E334">
            <v>0</v>
          </cell>
        </row>
        <row r="335">
          <cell r="C335">
            <v>0</v>
          </cell>
          <cell r="D335">
            <v>0</v>
          </cell>
          <cell r="E335">
            <v>0</v>
          </cell>
        </row>
        <row r="336">
          <cell r="C336">
            <v>0</v>
          </cell>
          <cell r="D336">
            <v>0</v>
          </cell>
          <cell r="E336">
            <v>0</v>
          </cell>
        </row>
        <row r="337">
          <cell r="C337">
            <v>0</v>
          </cell>
          <cell r="D337">
            <v>0</v>
          </cell>
          <cell r="E337">
            <v>0</v>
          </cell>
        </row>
        <row r="338">
          <cell r="C338">
            <v>0</v>
          </cell>
          <cell r="D338">
            <v>0</v>
          </cell>
          <cell r="E338">
            <v>0</v>
          </cell>
        </row>
        <row r="339">
          <cell r="C339">
            <v>0</v>
          </cell>
          <cell r="D339">
            <v>0</v>
          </cell>
          <cell r="E339">
            <v>0</v>
          </cell>
        </row>
        <row r="341">
          <cell r="C341">
            <v>0</v>
          </cell>
          <cell r="D341">
            <v>0</v>
          </cell>
          <cell r="E341">
            <v>0</v>
          </cell>
        </row>
        <row r="342">
          <cell r="C342">
            <v>0</v>
          </cell>
          <cell r="D342">
            <v>0</v>
          </cell>
          <cell r="E342">
            <v>0</v>
          </cell>
        </row>
        <row r="343">
          <cell r="C343">
            <v>0</v>
          </cell>
          <cell r="D343">
            <v>0</v>
          </cell>
          <cell r="E343">
            <v>0</v>
          </cell>
        </row>
        <row r="345">
          <cell r="C345">
            <v>0</v>
          </cell>
          <cell r="D345">
            <v>0</v>
          </cell>
          <cell r="E345">
            <v>0</v>
          </cell>
        </row>
        <row r="346">
          <cell r="C346">
            <v>0</v>
          </cell>
          <cell r="D346">
            <v>0</v>
          </cell>
          <cell r="E346">
            <v>0</v>
          </cell>
        </row>
        <row r="347">
          <cell r="C347">
            <v>0</v>
          </cell>
          <cell r="D347">
            <v>0</v>
          </cell>
        </row>
        <row r="349">
          <cell r="C349">
            <v>0</v>
          </cell>
          <cell r="D349">
            <v>0</v>
          </cell>
          <cell r="E349">
            <v>0</v>
          </cell>
        </row>
        <row r="350">
          <cell r="C350">
            <v>0</v>
          </cell>
          <cell r="D350">
            <v>0</v>
          </cell>
          <cell r="E350">
            <v>0</v>
          </cell>
        </row>
        <row r="351">
          <cell r="C351">
            <v>0</v>
          </cell>
          <cell r="D351">
            <v>0</v>
          </cell>
          <cell r="E351">
            <v>0</v>
          </cell>
        </row>
        <row r="352">
          <cell r="C352">
            <v>0</v>
          </cell>
          <cell r="D352">
            <v>0</v>
          </cell>
          <cell r="E352">
            <v>0</v>
          </cell>
        </row>
        <row r="354">
          <cell r="C354">
            <v>0</v>
          </cell>
          <cell r="D354">
            <v>0</v>
          </cell>
          <cell r="E354">
            <v>0</v>
          </cell>
        </row>
        <row r="355">
          <cell r="C355">
            <v>0</v>
          </cell>
          <cell r="D355">
            <v>0</v>
          </cell>
          <cell r="E355">
            <v>0</v>
          </cell>
        </row>
        <row r="356">
          <cell r="C356">
            <v>0</v>
          </cell>
          <cell r="D356">
            <v>0</v>
          </cell>
          <cell r="E356">
            <v>0</v>
          </cell>
        </row>
        <row r="359">
          <cell r="C359">
            <v>0</v>
          </cell>
          <cell r="D359">
            <v>0</v>
          </cell>
        </row>
      </sheetData>
      <sheetData sheetId="4">
        <row r="2">
          <cell r="AS2" t="str">
            <v>Efficiency</v>
          </cell>
        </row>
      </sheetData>
      <sheetData sheetId="5">
        <row r="7">
          <cell r="D7" t="str">
            <v/>
          </cell>
          <cell r="J7" t="str">
            <v/>
          </cell>
        </row>
        <row r="8">
          <cell r="D8" t="str">
            <v/>
          </cell>
          <cell r="J8" t="str">
            <v/>
          </cell>
        </row>
        <row r="9">
          <cell r="D9" t="str">
            <v/>
          </cell>
          <cell r="J9" t="str">
            <v/>
          </cell>
        </row>
        <row r="10">
          <cell r="D10" t="str">
            <v/>
          </cell>
          <cell r="J10" t="str">
            <v/>
          </cell>
        </row>
        <row r="11">
          <cell r="D11" t="str">
            <v/>
          </cell>
          <cell r="J11" t="str">
            <v/>
          </cell>
        </row>
        <row r="12">
          <cell r="D12" t="str">
            <v/>
          </cell>
          <cell r="J12" t="str">
            <v/>
          </cell>
        </row>
        <row r="13">
          <cell r="D13" t="str">
            <v/>
          </cell>
          <cell r="G13" t="str">
            <v/>
          </cell>
          <cell r="J13" t="str">
            <v/>
          </cell>
          <cell r="M13" t="str">
            <v/>
          </cell>
        </row>
        <row r="15">
          <cell r="G15" t="str">
            <v/>
          </cell>
          <cell r="M15" t="str">
            <v/>
          </cell>
        </row>
        <row r="29">
          <cell r="D29" t="str">
            <v/>
          </cell>
        </row>
        <row r="37">
          <cell r="D37" t="str">
            <v/>
          </cell>
        </row>
        <row r="38">
          <cell r="D38" t="str">
            <v/>
          </cell>
        </row>
        <row r="39">
          <cell r="D39" t="str">
            <v/>
          </cell>
        </row>
        <row r="40">
          <cell r="D40" t="str">
            <v/>
          </cell>
        </row>
        <row r="41">
          <cell r="D41" t="str">
            <v/>
          </cell>
        </row>
        <row r="42">
          <cell r="D42" t="str">
            <v/>
          </cell>
        </row>
        <row r="43">
          <cell r="D43" t="str">
            <v/>
          </cell>
        </row>
        <row r="53">
          <cell r="D53" t="str">
            <v/>
          </cell>
        </row>
        <row r="54">
          <cell r="D54" t="str">
            <v/>
          </cell>
        </row>
        <row r="55">
          <cell r="D55" t="str">
            <v/>
          </cell>
        </row>
        <row r="56">
          <cell r="D56" t="str">
            <v/>
          </cell>
        </row>
        <row r="57">
          <cell r="D57" t="str">
            <v/>
          </cell>
          <cell r="G57" t="str">
            <v/>
          </cell>
        </row>
        <row r="58">
          <cell r="D58" t="str">
            <v/>
          </cell>
        </row>
        <row r="59">
          <cell r="G59" t="str">
            <v/>
          </cell>
        </row>
        <row r="60">
          <cell r="D60" t="str">
            <v/>
          </cell>
        </row>
        <row r="67">
          <cell r="D67">
            <v>0</v>
          </cell>
        </row>
        <row r="68">
          <cell r="D68">
            <v>0</v>
          </cell>
        </row>
        <row r="69">
          <cell r="D69">
            <v>0</v>
          </cell>
        </row>
        <row r="70">
          <cell r="D70">
            <v>0</v>
          </cell>
        </row>
        <row r="71">
          <cell r="D71">
            <v>0</v>
          </cell>
        </row>
        <row r="72">
          <cell r="D72">
            <v>0</v>
          </cell>
        </row>
        <row r="73">
          <cell r="D73">
            <v>0</v>
          </cell>
          <cell r="G73">
            <v>0</v>
          </cell>
        </row>
        <row r="74">
          <cell r="G74">
            <v>0</v>
          </cell>
        </row>
        <row r="81">
          <cell r="D81">
            <v>0</v>
          </cell>
        </row>
        <row r="82">
          <cell r="D82">
            <v>0</v>
          </cell>
        </row>
        <row r="85">
          <cell r="D85">
            <v>0</v>
          </cell>
        </row>
        <row r="86">
          <cell r="D86">
            <v>0</v>
          </cell>
        </row>
        <row r="91">
          <cell r="D91">
            <v>0</v>
          </cell>
        </row>
        <row r="92">
          <cell r="D92">
            <v>0</v>
          </cell>
        </row>
        <row r="93">
          <cell r="D93">
            <v>0</v>
          </cell>
        </row>
        <row r="94">
          <cell r="D94">
            <v>0</v>
          </cell>
        </row>
        <row r="95">
          <cell r="D95">
            <v>0</v>
          </cell>
        </row>
        <row r="96">
          <cell r="D96">
            <v>0</v>
          </cell>
        </row>
        <row r="97">
          <cell r="G97">
            <v>0</v>
          </cell>
        </row>
        <row r="98">
          <cell r="G98">
            <v>0</v>
          </cell>
        </row>
        <row r="100">
          <cell r="D100">
            <v>0</v>
          </cell>
        </row>
        <row r="191">
          <cell r="D191" t="str">
            <v/>
          </cell>
        </row>
        <row r="192">
          <cell r="D192" t="str">
            <v/>
          </cell>
        </row>
        <row r="193">
          <cell r="D193" t="str">
            <v/>
          </cell>
        </row>
        <row r="194">
          <cell r="D194" t="str">
            <v/>
          </cell>
        </row>
        <row r="195">
          <cell r="D195" t="str">
            <v/>
          </cell>
          <cell r="G195" t="str">
            <v/>
          </cell>
        </row>
        <row r="196">
          <cell r="D196" t="str">
            <v/>
          </cell>
          <cell r="G196" t="str">
            <v/>
          </cell>
        </row>
        <row r="198">
          <cell r="D198" t="str">
            <v/>
          </cell>
        </row>
        <row r="219">
          <cell r="D219" t="str">
            <v/>
          </cell>
        </row>
        <row r="220">
          <cell r="D220" t="str">
            <v/>
          </cell>
        </row>
        <row r="221">
          <cell r="D221" t="str">
            <v/>
          </cell>
        </row>
        <row r="222">
          <cell r="D222" t="str">
            <v/>
          </cell>
        </row>
        <row r="223">
          <cell r="D223" t="str">
            <v/>
          </cell>
          <cell r="G223" t="str">
            <v/>
          </cell>
        </row>
        <row r="225">
          <cell r="D225">
            <v>0</v>
          </cell>
          <cell r="G225" t="str">
            <v/>
          </cell>
        </row>
        <row r="231">
          <cell r="D231">
            <v>0</v>
          </cell>
        </row>
        <row r="235">
          <cell r="G235">
            <v>0</v>
          </cell>
        </row>
        <row r="236">
          <cell r="G236">
            <v>0</v>
          </cell>
        </row>
      </sheetData>
      <sheetData sheetId="6"/>
      <sheetData sheetId="7"/>
      <sheetData sheetId="8">
        <row r="126">
          <cell r="F126">
            <v>0</v>
          </cell>
        </row>
        <row r="127">
          <cell r="F127">
            <v>0</v>
          </cell>
        </row>
        <row r="128">
          <cell r="F128">
            <v>0</v>
          </cell>
        </row>
        <row r="130">
          <cell r="F130">
            <v>0</v>
          </cell>
        </row>
        <row r="131">
          <cell r="F131">
            <v>0</v>
          </cell>
          <cell r="R131">
            <v>0</v>
          </cell>
        </row>
        <row r="133">
          <cell r="F133">
            <v>0</v>
          </cell>
        </row>
        <row r="134">
          <cell r="F134">
            <v>0</v>
          </cell>
        </row>
        <row r="135">
          <cell r="F135">
            <v>0</v>
          </cell>
        </row>
        <row r="136">
          <cell r="F136">
            <v>0</v>
          </cell>
        </row>
        <row r="137">
          <cell r="F137">
            <v>0</v>
          </cell>
        </row>
        <row r="138">
          <cell r="F138">
            <v>0</v>
          </cell>
        </row>
        <row r="139">
          <cell r="F139">
            <v>0</v>
          </cell>
        </row>
        <row r="140">
          <cell r="F140">
            <v>0</v>
          </cell>
        </row>
        <row r="141">
          <cell r="F141">
            <v>0</v>
          </cell>
          <cell r="R141">
            <v>0</v>
          </cell>
        </row>
        <row r="143">
          <cell r="F143">
            <v>0</v>
          </cell>
        </row>
        <row r="144">
          <cell r="F144">
            <v>0</v>
          </cell>
        </row>
        <row r="145">
          <cell r="F145">
            <v>0</v>
          </cell>
        </row>
        <row r="146">
          <cell r="F146">
            <v>0</v>
          </cell>
        </row>
        <row r="147">
          <cell r="F147">
            <v>0</v>
          </cell>
        </row>
        <row r="148">
          <cell r="F148">
            <v>0</v>
          </cell>
        </row>
        <row r="150">
          <cell r="F150">
            <v>0</v>
          </cell>
        </row>
        <row r="151">
          <cell r="F151">
            <v>0</v>
          </cell>
        </row>
        <row r="152">
          <cell r="F152">
            <v>0</v>
          </cell>
        </row>
        <row r="153">
          <cell r="F153">
            <v>0</v>
          </cell>
        </row>
        <row r="154">
          <cell r="F154">
            <v>0</v>
          </cell>
        </row>
        <row r="155">
          <cell r="F155">
            <v>0</v>
          </cell>
        </row>
        <row r="156">
          <cell r="F156">
            <v>0</v>
          </cell>
        </row>
        <row r="157">
          <cell r="F157">
            <v>0</v>
          </cell>
        </row>
        <row r="158">
          <cell r="F158">
            <v>0</v>
          </cell>
        </row>
        <row r="159">
          <cell r="F159">
            <v>0</v>
          </cell>
        </row>
        <row r="160">
          <cell r="F160">
            <v>0</v>
          </cell>
          <cell r="R160">
            <v>0</v>
          </cell>
        </row>
        <row r="161">
          <cell r="F161">
            <v>0</v>
          </cell>
          <cell r="R161">
            <v>0</v>
          </cell>
        </row>
        <row r="163">
          <cell r="F163">
            <v>0</v>
          </cell>
        </row>
        <row r="164">
          <cell r="F164">
            <v>0</v>
          </cell>
        </row>
        <row r="165">
          <cell r="F165">
            <v>0</v>
          </cell>
        </row>
        <row r="166">
          <cell r="F166">
            <v>0</v>
          </cell>
        </row>
        <row r="167">
          <cell r="F167">
            <v>0</v>
          </cell>
        </row>
        <row r="168">
          <cell r="F168">
            <v>0</v>
          </cell>
        </row>
        <row r="169">
          <cell r="F169">
            <v>0</v>
          </cell>
        </row>
        <row r="170">
          <cell r="F170">
            <v>0</v>
          </cell>
        </row>
        <row r="171">
          <cell r="F171">
            <v>0</v>
          </cell>
        </row>
        <row r="172">
          <cell r="F172">
            <v>0</v>
          </cell>
        </row>
        <row r="173">
          <cell r="F173">
            <v>0</v>
          </cell>
        </row>
        <row r="174">
          <cell r="F174">
            <v>0</v>
          </cell>
        </row>
        <row r="176">
          <cell r="F176">
            <v>0</v>
          </cell>
        </row>
        <row r="177">
          <cell r="F177">
            <v>0</v>
          </cell>
        </row>
        <row r="178">
          <cell r="F178">
            <v>0</v>
          </cell>
        </row>
        <row r="179">
          <cell r="F179">
            <v>0</v>
          </cell>
        </row>
        <row r="180">
          <cell r="F180">
            <v>0</v>
          </cell>
        </row>
        <row r="181">
          <cell r="F181">
            <v>0</v>
          </cell>
        </row>
        <row r="182">
          <cell r="F182">
            <v>0</v>
          </cell>
        </row>
        <row r="183">
          <cell r="F183">
            <v>0</v>
          </cell>
        </row>
        <row r="184">
          <cell r="F184">
            <v>0</v>
          </cell>
          <cell r="R184">
            <v>0</v>
          </cell>
        </row>
        <row r="186">
          <cell r="F186">
            <v>0</v>
          </cell>
        </row>
        <row r="187">
          <cell r="F187">
            <v>0</v>
          </cell>
        </row>
        <row r="188">
          <cell r="F188">
            <v>0</v>
          </cell>
        </row>
        <row r="189">
          <cell r="F189">
            <v>0</v>
          </cell>
        </row>
        <row r="190">
          <cell r="F190">
            <v>0</v>
          </cell>
        </row>
        <row r="191">
          <cell r="F191">
            <v>0</v>
          </cell>
        </row>
        <row r="192">
          <cell r="F192">
            <v>0</v>
          </cell>
        </row>
        <row r="193">
          <cell r="F193">
            <v>0</v>
          </cell>
        </row>
        <row r="194">
          <cell r="F194">
            <v>0</v>
          </cell>
          <cell r="R194">
            <v>0</v>
          </cell>
        </row>
        <row r="199">
          <cell r="R199">
            <v>0</v>
          </cell>
        </row>
      </sheetData>
      <sheetData sheetId="9"/>
      <sheetData sheetId="10">
        <row r="73">
          <cell r="C73">
            <v>0</v>
          </cell>
        </row>
      </sheetData>
      <sheetData sheetId="11"/>
      <sheetData sheetId="12"/>
      <sheetData sheetId="13"/>
      <sheetData sheetId="14"/>
      <sheetData sheetId="15"/>
      <sheetData sheetId="16"/>
      <sheetData sheetId="17"/>
      <sheetData sheetId="18"/>
      <sheetData sheetId="19">
        <row r="15">
          <cell r="F15" t="e">
            <v>#REF!</v>
          </cell>
        </row>
        <row r="36">
          <cell r="F36">
            <v>0</v>
          </cell>
        </row>
        <row r="83">
          <cell r="F83">
            <v>0</v>
          </cell>
        </row>
        <row r="134">
          <cell r="F134">
            <v>0</v>
          </cell>
        </row>
        <row r="146">
          <cell r="F146">
            <v>0</v>
          </cell>
        </row>
        <row r="158">
          <cell r="F158">
            <v>0</v>
          </cell>
        </row>
      </sheetData>
      <sheetData sheetId="20">
        <row r="15">
          <cell r="F15">
            <v>0</v>
          </cell>
        </row>
        <row r="48">
          <cell r="F48">
            <v>0</v>
          </cell>
        </row>
        <row r="60">
          <cell r="F60">
            <v>0</v>
          </cell>
        </row>
        <row r="82">
          <cell r="F82">
            <v>0</v>
          </cell>
        </row>
        <row r="95">
          <cell r="F95">
            <v>0</v>
          </cell>
        </row>
        <row r="108">
          <cell r="F108">
            <v>0</v>
          </cell>
        </row>
      </sheetData>
      <sheetData sheetId="21">
        <row r="14">
          <cell r="F14">
            <v>0</v>
          </cell>
        </row>
        <row r="40">
          <cell r="F40">
            <v>0</v>
          </cell>
        </row>
        <row r="84">
          <cell r="F84">
            <v>0</v>
          </cell>
        </row>
        <row r="132">
          <cell r="F132">
            <v>0</v>
          </cell>
        </row>
        <row r="145">
          <cell r="F145">
            <v>0</v>
          </cell>
        </row>
        <row r="157">
          <cell r="F157">
            <v>0</v>
          </cell>
        </row>
      </sheetData>
      <sheetData sheetId="22">
        <row r="14">
          <cell r="F14">
            <v>0</v>
          </cell>
        </row>
        <row r="23">
          <cell r="F23">
            <v>0</v>
          </cell>
        </row>
        <row r="35">
          <cell r="F35">
            <v>0</v>
          </cell>
        </row>
        <row r="53">
          <cell r="F53">
            <v>0</v>
          </cell>
        </row>
        <row r="75">
          <cell r="F75">
            <v>0</v>
          </cell>
        </row>
        <row r="101">
          <cell r="F101">
            <v>0</v>
          </cell>
        </row>
      </sheetData>
      <sheetData sheetId="23">
        <row r="14">
          <cell r="F14">
            <v>0</v>
          </cell>
        </row>
        <row r="26">
          <cell r="F26">
            <v>0</v>
          </cell>
        </row>
        <row r="43">
          <cell r="F43">
            <v>0</v>
          </cell>
        </row>
        <row r="53">
          <cell r="F53">
            <v>0</v>
          </cell>
        </row>
        <row r="69">
          <cell r="F69">
            <v>0</v>
          </cell>
        </row>
      </sheetData>
      <sheetData sheetId="24"/>
      <sheetData sheetId="25"/>
      <sheetData sheetId="26"/>
      <sheetData sheetId="27">
        <row r="14">
          <cell r="F14">
            <v>0</v>
          </cell>
        </row>
        <row r="35">
          <cell r="F35">
            <v>0</v>
          </cell>
        </row>
        <row r="49">
          <cell r="F49">
            <v>0</v>
          </cell>
        </row>
      </sheetData>
      <sheetData sheetId="28">
        <row r="14">
          <cell r="F14">
            <v>0</v>
          </cell>
        </row>
        <row r="23">
          <cell r="F23">
            <v>0</v>
          </cell>
        </row>
        <row r="37">
          <cell r="F37">
            <v>0</v>
          </cell>
        </row>
      </sheetData>
      <sheetData sheetId="29"/>
      <sheetData sheetId="30"/>
      <sheetData sheetId="31">
        <row r="2">
          <cell r="E2">
            <v>0</v>
          </cell>
        </row>
        <row r="4">
          <cell r="E4" t="str">
            <v/>
          </cell>
        </row>
        <row r="5">
          <cell r="E5">
            <v>0</v>
          </cell>
        </row>
        <row r="6">
          <cell r="E6" t="str">
            <v/>
          </cell>
        </row>
        <row r="7">
          <cell r="E7" t="str">
            <v/>
          </cell>
        </row>
        <row r="239">
          <cell r="E239">
            <v>0</v>
          </cell>
        </row>
        <row r="244">
          <cell r="E244">
            <v>0</v>
          </cell>
        </row>
        <row r="250">
          <cell r="E250">
            <v>0</v>
          </cell>
        </row>
        <row r="255">
          <cell r="E255">
            <v>0</v>
          </cell>
        </row>
        <row r="261">
          <cell r="E261">
            <v>0</v>
          </cell>
        </row>
        <row r="266">
          <cell r="E266">
            <v>0</v>
          </cell>
        </row>
        <row r="272">
          <cell r="E272">
            <v>0</v>
          </cell>
        </row>
        <row r="277">
          <cell r="E277">
            <v>0</v>
          </cell>
        </row>
        <row r="283">
          <cell r="E283">
            <v>0</v>
          </cell>
        </row>
        <row r="288">
          <cell r="E288">
            <v>0</v>
          </cell>
        </row>
        <row r="294">
          <cell r="E294">
            <v>0</v>
          </cell>
        </row>
        <row r="299">
          <cell r="E299">
            <v>0</v>
          </cell>
        </row>
      </sheetData>
      <sheetData sheetId="32"/>
      <sheetData sheetId="33"/>
      <sheetData sheetId="34">
        <row r="37">
          <cell r="F37">
            <v>0</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oposal Summary"/>
      <sheetName val="Narratives"/>
      <sheetName val="Project Details"/>
      <sheetName val="SD_Dropdowns"/>
      <sheetName val="Development Team"/>
      <sheetName val="MWESB Outreach"/>
      <sheetName val="Budget Sources"/>
      <sheetName val="Budget Uses"/>
      <sheetName val="Sources &amp; Uses"/>
      <sheetName val="Rents and Incomes"/>
      <sheetName val="Operating Budget"/>
      <sheetName val="Commercial Operating Budget"/>
      <sheetName val="LIHTC Calc (site Entry)"/>
      <sheetName val="LIHTC Calc (summary)"/>
      <sheetName val="Multifamily Bonds"/>
      <sheetName val="OAHTC Calculation"/>
      <sheetName val="OAHTC_Amortization"/>
      <sheetName val="Developer Fee"/>
      <sheetName val="Scoring_9% NewConst&amp;AcqRehab"/>
      <sheetName val="Scoring_9% Preservation"/>
      <sheetName val="Scoring_HOME NewConst&amp;AcqRehab"/>
      <sheetName val="Scoring_HOME Preservation"/>
      <sheetName val="Scoring_LIFT Quantitative"/>
      <sheetName val="Scoring_LIFT Narrative"/>
      <sheetName val="Scoring_Vets Quantitative"/>
      <sheetName val="Scoring_Vets Narrative"/>
      <sheetName val="Scoring_Preservation PuSH"/>
      <sheetName val="Scoring_Preservation FedRAH"/>
      <sheetName val="Scoring_PSH General"/>
      <sheetName val="Scoring_PSH Narrative"/>
      <sheetName val="Prolink"/>
      <sheetName val="Data Sources"/>
      <sheetName val="Blank Worksheet"/>
      <sheetName val="Applicant Agreement"/>
      <sheetName val="Auth Accept"/>
      <sheetName val="DEI Agreement"/>
      <sheetName val="Board Resolution"/>
      <sheetName val="Ownership Integrity"/>
      <sheetName val="Final Application Certification"/>
      <sheetName val="Application Charge Transmittal"/>
      <sheetName val="Location Preferences_Data"/>
      <sheetName val="Severity of Need_Data"/>
      <sheetName val="RSMeans_Data"/>
      <sheetName val="Regions_Data"/>
      <sheetName val="LIHTCRents 20"/>
      <sheetName val="LIHTCIncomes 20"/>
      <sheetName val="HOMERents_20"/>
      <sheetName val="HTF Rent Limits_20"/>
      <sheetName val="ESRI_MAPINFO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2">
          <cell r="E2">
            <v>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oposal Summary"/>
      <sheetName val="App Update"/>
      <sheetName val="Prolink"/>
      <sheetName val="4% Narratives ADD"/>
      <sheetName val="Narratives"/>
      <sheetName val="Project Details"/>
      <sheetName val="Development Schedule"/>
      <sheetName val="Development Team"/>
      <sheetName val="Budget Sources"/>
      <sheetName val="Construction Cost SOV"/>
      <sheetName val="Budget Uses"/>
      <sheetName val="Sources &amp; Uses"/>
      <sheetName val="LIHTC Calc (site Entry)"/>
      <sheetName val="LIHTC Calc (summary)"/>
      <sheetName val="Multifamily Bonds"/>
      <sheetName val="Developer Fee"/>
      <sheetName val="Rents and Incomes"/>
      <sheetName val="Operating Budget"/>
      <sheetName val="OAHTC Calculation"/>
      <sheetName val="OAHTC_Amortization"/>
      <sheetName val="AWHTC Calc"/>
      <sheetName val="PSH Services Budget"/>
      <sheetName val="Commercial Operating Budget"/>
      <sheetName val="MWESB Engagement Strategy"/>
      <sheetName val="Location Preferences_Data"/>
      <sheetName val="Severity of Need_Data"/>
      <sheetName val="Opportunity Area Income_Data"/>
      <sheetName val="Mismatch Units_Data"/>
      <sheetName val="Scoring_9% NewConst&amp;AcqRehab"/>
      <sheetName val="Scoring_9% Preservation"/>
      <sheetName val="Scoring_HOME NewConst&amp;AcqRehab"/>
      <sheetName val="Scoring_HOME Preservation"/>
      <sheetName val="Scoring_LIFT Quantitative"/>
      <sheetName val="Scoring_LIFT Narrative"/>
      <sheetName val="Scoring_Vets Quantitative"/>
      <sheetName val="Scoring_Vets Narrative"/>
      <sheetName val="Scoring_Preservation PuSH"/>
      <sheetName val="Scoring_Preservation FedRAH"/>
      <sheetName val="Scoring_LIFT Gap Wildfire Narr"/>
      <sheetName val="Scoring_PSH Quantitative"/>
      <sheetName val="Scoring_PSH Narrative"/>
      <sheetName val="Scoring_Sml Proj  Quantitative"/>
      <sheetName val="Scoring_Sml Proj Narrative"/>
      <sheetName val="Data Sources"/>
      <sheetName val="Blank Worksheet"/>
      <sheetName val="Applicant Agreement"/>
      <sheetName val="Auth Accept"/>
      <sheetName val="DEI Agreement"/>
      <sheetName val="Board Resolution"/>
      <sheetName val="Ownership Integrity"/>
      <sheetName val="Final Application Certification"/>
      <sheetName val="Application Charge Transmittal"/>
      <sheetName val="RSMeans_Data"/>
      <sheetName val="Regions_Data"/>
      <sheetName val="SD_Dropdowns"/>
      <sheetName val="LIHTCIncomes 21"/>
      <sheetName val="LIHTCRents 21"/>
      <sheetName val="HOMERents_21"/>
      <sheetName val="HTF Rent Limits_21"/>
      <sheetName val="ESRI_MAPINFO_SHEET"/>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sheetData sheetId="55"/>
      <sheetData sheetId="56" refreshError="1"/>
      <sheetData sheetId="57" refreshError="1"/>
      <sheetData sheetId="58" refreshError="1"/>
      <sheetData sheetId="59" refreshError="1"/>
      <sheetData sheetId="6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openxmlformats.org/officeDocument/2006/relationships/ctrlProp" Target="../ctrlProps/ctrlProp12.xml"/><Relationship Id="rId26" Type="http://schemas.openxmlformats.org/officeDocument/2006/relationships/comments" Target="../comments1.xml"/><Relationship Id="rId3" Type="http://schemas.openxmlformats.org/officeDocument/2006/relationships/hyperlink" Target="https://experience.arcgis.com/experience/8bfb23d2e24044188dfe74cda32350db/page/Page/" TargetMode="External"/><Relationship Id="rId21" Type="http://schemas.openxmlformats.org/officeDocument/2006/relationships/ctrlProp" Target="../ctrlProps/ctrlProp15.xm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5" Type="http://schemas.openxmlformats.org/officeDocument/2006/relationships/ctrlProp" Target="../ctrlProps/ctrlProp19.xml"/><Relationship Id="rId2" Type="http://schemas.openxmlformats.org/officeDocument/2006/relationships/hyperlink" Target="https://geo.maps.arcgis.com/apps/instant/lookup/index.html?appid=fd070b56c975456ea2a25f7e3f4289d1" TargetMode="External"/><Relationship Id="rId16" Type="http://schemas.openxmlformats.org/officeDocument/2006/relationships/ctrlProp" Target="../ctrlProps/ctrlProp10.xml"/><Relationship Id="rId20" Type="http://schemas.openxmlformats.org/officeDocument/2006/relationships/ctrlProp" Target="../ctrlProps/ctrlProp14.xml"/><Relationship Id="rId1" Type="http://schemas.openxmlformats.org/officeDocument/2006/relationships/hyperlink" Target="https://www.latlong.net/" TargetMode="External"/><Relationship Id="rId6" Type="http://schemas.openxmlformats.org/officeDocument/2006/relationships/vmlDrawing" Target="../drawings/vmlDrawing1.vml"/><Relationship Id="rId11" Type="http://schemas.openxmlformats.org/officeDocument/2006/relationships/ctrlProp" Target="../ctrlProps/ctrlProp5.xml"/><Relationship Id="rId24" Type="http://schemas.openxmlformats.org/officeDocument/2006/relationships/ctrlProp" Target="../ctrlProps/ctrlProp18.xml"/><Relationship Id="rId5" Type="http://schemas.openxmlformats.org/officeDocument/2006/relationships/drawing" Target="../drawings/drawing2.xml"/><Relationship Id="rId15" Type="http://schemas.openxmlformats.org/officeDocument/2006/relationships/ctrlProp" Target="../ctrlProps/ctrlProp9.xml"/><Relationship Id="rId23" Type="http://schemas.openxmlformats.org/officeDocument/2006/relationships/ctrlProp" Target="../ctrlProps/ctrlProp17.xml"/><Relationship Id="rId10" Type="http://schemas.openxmlformats.org/officeDocument/2006/relationships/ctrlProp" Target="../ctrlProps/ctrlProp4.xml"/><Relationship Id="rId19" Type="http://schemas.openxmlformats.org/officeDocument/2006/relationships/ctrlProp" Target="../ctrlProps/ctrlProp13.xml"/><Relationship Id="rId4" Type="http://schemas.openxmlformats.org/officeDocument/2006/relationships/printerSettings" Target="../printerSettings/printerSettings2.bin"/><Relationship Id="rId9" Type="http://schemas.openxmlformats.org/officeDocument/2006/relationships/ctrlProp" Target="../ctrlProps/ctrlProp3.xml"/><Relationship Id="rId14" Type="http://schemas.openxmlformats.org/officeDocument/2006/relationships/ctrlProp" Target="../ctrlProps/ctrlProp8.xml"/><Relationship Id="rId22" Type="http://schemas.openxmlformats.org/officeDocument/2006/relationships/ctrlProp" Target="../ctrlProps/ctrlProp1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94D04-ED13-4962-9C69-D7B7E4FEFD8E}">
  <sheetPr codeName="Sheet1">
    <tabColor rgb="FFFFFF00"/>
  </sheetPr>
  <dimension ref="A1:K30"/>
  <sheetViews>
    <sheetView tabSelected="1" zoomScale="90" zoomScaleNormal="90" workbookViewId="0">
      <selection activeCell="A4" sqref="A4"/>
    </sheetView>
  </sheetViews>
  <sheetFormatPr defaultColWidth="9.140625" defaultRowHeight="15" x14ac:dyDescent="0.25"/>
  <cols>
    <col min="1" max="1" width="9.140625" style="27"/>
    <col min="2" max="2" width="13.85546875" style="27" customWidth="1"/>
    <col min="3" max="3" width="9.140625" style="27"/>
    <col min="4" max="4" width="14.7109375" style="27" customWidth="1"/>
    <col min="5" max="5" width="25.85546875" style="27" customWidth="1"/>
    <col min="6" max="6" width="43.42578125" style="27" customWidth="1"/>
    <col min="7" max="7" width="9.140625" style="27" customWidth="1"/>
    <col min="8" max="8" width="16.28515625" style="27" customWidth="1"/>
    <col min="9" max="16384" width="9.140625" style="27"/>
  </cols>
  <sheetData>
    <row r="1" spans="1:11" ht="64.5" customHeight="1" x14ac:dyDescent="0.25"/>
    <row r="2" spans="1:11" s="24" customFormat="1" ht="33.75" customHeight="1" x14ac:dyDescent="0.35">
      <c r="A2" s="237" t="s">
        <v>0</v>
      </c>
      <c r="B2" s="237"/>
      <c r="G2" s="25"/>
    </row>
    <row r="3" spans="1:11" s="26" customFormat="1" ht="20.100000000000001" customHeight="1" x14ac:dyDescent="0.25">
      <c r="A3" s="255"/>
      <c r="B3" s="255"/>
      <c r="C3" s="255"/>
      <c r="D3" s="255"/>
      <c r="E3" s="255"/>
      <c r="F3" s="255"/>
      <c r="G3" s="255"/>
      <c r="H3" s="255"/>
      <c r="I3" s="255"/>
      <c r="J3" s="255"/>
      <c r="K3" s="255"/>
    </row>
    <row r="5" spans="1:11" ht="15.75" x14ac:dyDescent="0.25">
      <c r="B5" s="221" t="s">
        <v>1123</v>
      </c>
    </row>
    <row r="6" spans="1:11" ht="15.75" thickBot="1" x14ac:dyDescent="0.3"/>
    <row r="7" spans="1:11" ht="98.25" customHeight="1" thickTop="1" thickBot="1" x14ac:dyDescent="0.3">
      <c r="B7" s="229"/>
      <c r="C7" s="230"/>
      <c r="D7" s="251" t="s">
        <v>1196</v>
      </c>
      <c r="E7" s="252"/>
      <c r="F7" s="252"/>
      <c r="G7" s="252"/>
      <c r="H7" s="252"/>
      <c r="I7" s="253"/>
    </row>
    <row r="8" spans="1:11" ht="15.75" thickTop="1" x14ac:dyDescent="0.25"/>
    <row r="9" spans="1:11" ht="18" x14ac:dyDescent="0.25">
      <c r="B9" s="29" t="s">
        <v>1</v>
      </c>
    </row>
    <row r="10" spans="1:11" ht="137.44999999999999" customHeight="1" x14ac:dyDescent="0.25">
      <c r="B10" s="238" t="s">
        <v>1120</v>
      </c>
      <c r="C10" s="238"/>
      <c r="D10" s="238"/>
      <c r="E10" s="238"/>
      <c r="F10" s="238"/>
      <c r="G10" s="238"/>
      <c r="H10" s="238"/>
      <c r="I10" s="238"/>
    </row>
    <row r="11" spans="1:11" ht="5.25" customHeight="1" thickBot="1" x14ac:dyDescent="0.3">
      <c r="B11" s="101"/>
      <c r="C11" s="101"/>
      <c r="D11" s="101"/>
      <c r="E11" s="101"/>
      <c r="F11" s="101"/>
      <c r="G11" s="101"/>
      <c r="H11" s="101"/>
      <c r="I11" s="101"/>
    </row>
    <row r="12" spans="1:11" x14ac:dyDescent="0.25">
      <c r="C12" s="28"/>
      <c r="D12" s="239" t="s">
        <v>2</v>
      </c>
      <c r="E12" s="240"/>
      <c r="F12" s="240"/>
      <c r="G12" s="241"/>
    </row>
    <row r="13" spans="1:11" x14ac:dyDescent="0.25">
      <c r="C13" s="15"/>
      <c r="D13" s="242" t="s">
        <v>3</v>
      </c>
      <c r="E13" s="243"/>
      <c r="F13" s="243"/>
      <c r="G13" s="159"/>
    </row>
    <row r="14" spans="1:11" x14ac:dyDescent="0.25">
      <c r="C14" s="16"/>
      <c r="D14" s="244" t="s">
        <v>4</v>
      </c>
      <c r="E14" s="245"/>
      <c r="F14" s="245"/>
      <c r="G14" s="246"/>
    </row>
    <row r="15" spans="1:11" x14ac:dyDescent="0.25">
      <c r="C15" s="17"/>
      <c r="D15" s="242" t="s">
        <v>5</v>
      </c>
      <c r="E15" s="243"/>
      <c r="F15" s="243"/>
      <c r="G15" s="247"/>
    </row>
    <row r="16" spans="1:11" ht="15.75" thickBot="1" x14ac:dyDescent="0.3">
      <c r="C16" s="18"/>
      <c r="D16" s="248" t="s">
        <v>6</v>
      </c>
      <c r="E16" s="249"/>
      <c r="F16" s="249"/>
      <c r="G16" s="250"/>
    </row>
    <row r="17" spans="2:9" ht="7.5" customHeight="1" x14ac:dyDescent="0.25"/>
    <row r="18" spans="2:9" ht="18.75" customHeight="1" x14ac:dyDescent="0.25">
      <c r="B18" s="238" t="s">
        <v>7</v>
      </c>
      <c r="C18" s="238"/>
      <c r="D18" s="238"/>
      <c r="E18" s="238"/>
      <c r="F18" s="238"/>
      <c r="G18" s="238"/>
      <c r="H18" s="238"/>
      <c r="I18" s="238"/>
    </row>
    <row r="19" spans="2:9" x14ac:dyDescent="0.25">
      <c r="B19" s="238" t="s">
        <v>1121</v>
      </c>
      <c r="C19" s="238"/>
      <c r="D19" s="238"/>
      <c r="E19" s="238"/>
      <c r="F19" s="238"/>
      <c r="G19" s="238"/>
      <c r="H19" s="238"/>
      <c r="I19" s="238"/>
    </row>
    <row r="20" spans="2:9" ht="15" customHeight="1" x14ac:dyDescent="0.25">
      <c r="B20" s="238"/>
      <c r="C20" s="238"/>
      <c r="D20" s="238"/>
      <c r="E20" s="238"/>
      <c r="F20" s="238"/>
      <c r="G20" s="238"/>
      <c r="H20" s="238"/>
      <c r="I20" s="238"/>
    </row>
    <row r="21" spans="2:9" ht="15" customHeight="1" x14ac:dyDescent="0.25">
      <c r="B21" s="238" t="s">
        <v>878</v>
      </c>
      <c r="C21" s="238"/>
      <c r="D21" s="238"/>
      <c r="E21" s="238"/>
      <c r="F21" s="238"/>
      <c r="G21" s="238"/>
      <c r="H21" s="238"/>
      <c r="I21" s="238"/>
    </row>
    <row r="22" spans="2:9" ht="15" customHeight="1" x14ac:dyDescent="0.25">
      <c r="B22" s="101"/>
      <c r="C22" s="101"/>
      <c r="D22" s="101"/>
      <c r="E22" s="101"/>
      <c r="F22" s="101"/>
      <c r="G22" s="101"/>
      <c r="H22" s="101"/>
      <c r="I22" s="101"/>
    </row>
    <row r="23" spans="2:9" ht="15" customHeight="1" x14ac:dyDescent="0.25">
      <c r="B23" s="101"/>
      <c r="C23" s="101"/>
      <c r="D23" s="101"/>
      <c r="E23" s="101"/>
      <c r="F23" s="101"/>
      <c r="G23" s="101"/>
      <c r="H23" s="101"/>
      <c r="I23" s="101"/>
    </row>
    <row r="24" spans="2:9" ht="15" customHeight="1" x14ac:dyDescent="0.25">
      <c r="B24" s="101"/>
      <c r="C24" s="101"/>
      <c r="D24" s="101"/>
      <c r="E24" s="101"/>
      <c r="F24" s="101"/>
      <c r="G24" s="101"/>
      <c r="H24" s="101"/>
      <c r="I24" s="101"/>
    </row>
    <row r="25" spans="2:9" ht="18" x14ac:dyDescent="0.25">
      <c r="B25" s="29" t="s">
        <v>868</v>
      </c>
    </row>
    <row r="26" spans="2:9" ht="90" customHeight="1" x14ac:dyDescent="0.25">
      <c r="B26" s="238" t="s">
        <v>1122</v>
      </c>
      <c r="C26" s="238"/>
      <c r="D26" s="238"/>
      <c r="E26" s="238"/>
      <c r="F26" s="238"/>
      <c r="G26" s="238"/>
      <c r="H26" s="238"/>
      <c r="I26" s="238"/>
    </row>
    <row r="27" spans="2:9" ht="7.5" customHeight="1" x14ac:dyDescent="0.25"/>
    <row r="28" spans="2:9" ht="135" customHeight="1" x14ac:dyDescent="0.25">
      <c r="B28" s="256" t="s">
        <v>1206</v>
      </c>
      <c r="C28" s="257"/>
      <c r="D28" s="257"/>
      <c r="E28" s="257"/>
      <c r="F28" s="257"/>
      <c r="G28" s="257"/>
      <c r="H28" s="257"/>
      <c r="I28" s="258"/>
    </row>
    <row r="29" spans="2:9" ht="10.5" customHeight="1" x14ac:dyDescent="0.25">
      <c r="B29" s="74"/>
      <c r="C29" s="74"/>
      <c r="D29" s="74"/>
      <c r="E29" s="74"/>
      <c r="F29" s="74"/>
      <c r="G29" s="74"/>
      <c r="H29" s="74"/>
      <c r="I29" s="74"/>
    </row>
    <row r="30" spans="2:9" ht="75.75" customHeight="1" x14ac:dyDescent="0.25">
      <c r="B30" s="254" t="s">
        <v>1145</v>
      </c>
      <c r="C30" s="254"/>
      <c r="D30" s="254"/>
      <c r="E30" s="254"/>
      <c r="F30" s="254"/>
      <c r="G30" s="254"/>
      <c r="H30" s="254"/>
      <c r="I30" s="254"/>
    </row>
  </sheetData>
  <sheetProtection algorithmName="SHA-512" hashValue="Mgt4aJBHFygozFoy9WvuFKQgY24HSHdaHVHgj0hew7o+lrNC7x7jMNdTD2+ZlT9bxNsTVQIKxfteN7ztOuwMEg==" saltValue="hD9pUl8/ZUR19TO1TRlXgg==" spinCount="100000" sheet="1" objects="1" scenarios="1"/>
  <mergeCells count="15">
    <mergeCell ref="B26:I26"/>
    <mergeCell ref="B21:I21"/>
    <mergeCell ref="B30:I30"/>
    <mergeCell ref="B19:I20"/>
    <mergeCell ref="A3:K3"/>
    <mergeCell ref="B28:I28"/>
    <mergeCell ref="A2:B2"/>
    <mergeCell ref="B18:I18"/>
    <mergeCell ref="D12:G12"/>
    <mergeCell ref="D13:F13"/>
    <mergeCell ref="D14:G14"/>
    <mergeCell ref="D15:G15"/>
    <mergeCell ref="D16:G16"/>
    <mergeCell ref="B10:I10"/>
    <mergeCell ref="D7:I7"/>
  </mergeCell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9E88C-0D65-42B9-8656-35F8B0E9B6A4}">
  <sheetPr codeName="Sheet11">
    <tabColor rgb="FFFF0000"/>
  </sheetPr>
  <dimension ref="A1:M243"/>
  <sheetViews>
    <sheetView topLeftCell="A4" workbookViewId="0">
      <selection activeCell="P11" sqref="P11"/>
    </sheetView>
  </sheetViews>
  <sheetFormatPr defaultRowHeight="15" x14ac:dyDescent="0.25"/>
  <sheetData>
    <row r="1" spans="1:13" x14ac:dyDescent="0.25">
      <c r="A1" s="8" t="s">
        <v>280</v>
      </c>
      <c r="D1" s="8" t="s">
        <v>16</v>
      </c>
      <c r="G1" s="8" t="s">
        <v>17</v>
      </c>
      <c r="J1" t="s">
        <v>77</v>
      </c>
      <c r="K1" s="36"/>
      <c r="L1" s="43" t="s">
        <v>26</v>
      </c>
      <c r="M1" s="45" t="s">
        <v>24</v>
      </c>
    </row>
    <row r="2" spans="1:13" x14ac:dyDescent="0.25">
      <c r="A2" t="s">
        <v>281</v>
      </c>
      <c r="D2" t="s">
        <v>282</v>
      </c>
      <c r="G2" t="s">
        <v>1061</v>
      </c>
      <c r="J2" t="s">
        <v>82</v>
      </c>
      <c r="K2" s="36"/>
      <c r="L2" s="44" t="s">
        <v>283</v>
      </c>
      <c r="M2" s="46" t="s">
        <v>284</v>
      </c>
    </row>
    <row r="3" spans="1:13" x14ac:dyDescent="0.25">
      <c r="A3" t="s">
        <v>287</v>
      </c>
      <c r="D3" t="s">
        <v>288</v>
      </c>
      <c r="G3" t="s">
        <v>1063</v>
      </c>
      <c r="K3" s="36"/>
      <c r="L3" s="44" t="s">
        <v>285</v>
      </c>
      <c r="M3" s="46" t="s">
        <v>286</v>
      </c>
    </row>
    <row r="4" spans="1:13" x14ac:dyDescent="0.25">
      <c r="D4" t="s">
        <v>292</v>
      </c>
      <c r="G4" t="s">
        <v>1062</v>
      </c>
      <c r="K4" s="36"/>
      <c r="L4" s="44" t="s">
        <v>290</v>
      </c>
      <c r="M4" s="46" t="s">
        <v>291</v>
      </c>
    </row>
    <row r="5" spans="1:13" x14ac:dyDescent="0.25">
      <c r="G5" t="s">
        <v>1064</v>
      </c>
      <c r="K5" s="36"/>
      <c r="L5" s="44" t="s">
        <v>294</v>
      </c>
      <c r="M5" s="46" t="s">
        <v>295</v>
      </c>
    </row>
    <row r="6" spans="1:13" x14ac:dyDescent="0.25">
      <c r="A6" s="8" t="s">
        <v>296</v>
      </c>
      <c r="G6" t="s">
        <v>1157</v>
      </c>
      <c r="K6" s="36"/>
      <c r="L6" s="44" t="s">
        <v>297</v>
      </c>
      <c r="M6" s="46" t="s">
        <v>298</v>
      </c>
    </row>
    <row r="7" spans="1:13" x14ac:dyDescent="0.25">
      <c r="A7" t="s">
        <v>206</v>
      </c>
      <c r="G7" t="s">
        <v>1103</v>
      </c>
      <c r="H7" t="s">
        <v>206</v>
      </c>
      <c r="K7" s="36"/>
      <c r="L7" s="44" t="s">
        <v>299</v>
      </c>
      <c r="M7" s="46" t="s">
        <v>300</v>
      </c>
    </row>
    <row r="8" spans="1:13" x14ac:dyDescent="0.25">
      <c r="A8" t="s">
        <v>301</v>
      </c>
      <c r="G8" t="s">
        <v>1065</v>
      </c>
      <c r="H8" t="s">
        <v>306</v>
      </c>
      <c r="K8" s="36"/>
      <c r="L8" s="44" t="s">
        <v>302</v>
      </c>
      <c r="M8" s="46" t="s">
        <v>303</v>
      </c>
    </row>
    <row r="9" spans="1:13" x14ac:dyDescent="0.25">
      <c r="K9" s="36"/>
      <c r="L9" s="44" t="s">
        <v>304</v>
      </c>
      <c r="M9" s="46" t="s">
        <v>305</v>
      </c>
    </row>
    <row r="10" spans="1:13" x14ac:dyDescent="0.25">
      <c r="K10" s="36"/>
      <c r="L10" s="44" t="s">
        <v>307</v>
      </c>
      <c r="M10" s="46" t="s">
        <v>308</v>
      </c>
    </row>
    <row r="11" spans="1:13" x14ac:dyDescent="0.25">
      <c r="K11" s="36"/>
      <c r="L11" s="44" t="s">
        <v>309</v>
      </c>
      <c r="M11" s="46" t="s">
        <v>310</v>
      </c>
    </row>
    <row r="12" spans="1:13" x14ac:dyDescent="0.25">
      <c r="K12" s="36"/>
      <c r="L12" s="44" t="s">
        <v>311</v>
      </c>
      <c r="M12" s="46" t="s">
        <v>312</v>
      </c>
    </row>
    <row r="13" spans="1:13" x14ac:dyDescent="0.25">
      <c r="A13" t="s">
        <v>207</v>
      </c>
      <c r="K13" s="36"/>
      <c r="L13" s="44" t="s">
        <v>313</v>
      </c>
      <c r="M13" s="46" t="s">
        <v>314</v>
      </c>
    </row>
    <row r="14" spans="1:13" x14ac:dyDescent="0.25">
      <c r="A14" t="s">
        <v>208</v>
      </c>
      <c r="H14" t="s">
        <v>194</v>
      </c>
      <c r="K14" s="36"/>
      <c r="L14" s="44" t="s">
        <v>315</v>
      </c>
      <c r="M14" s="46" t="s">
        <v>316</v>
      </c>
    </row>
    <row r="15" spans="1:13" x14ac:dyDescent="0.25">
      <c r="A15" t="s">
        <v>317</v>
      </c>
      <c r="H15" t="s">
        <v>318</v>
      </c>
      <c r="K15" s="36"/>
      <c r="L15" s="44" t="s">
        <v>319</v>
      </c>
      <c r="M15" s="46" t="s">
        <v>320</v>
      </c>
    </row>
    <row r="16" spans="1:13" x14ac:dyDescent="0.25">
      <c r="A16" t="s">
        <v>289</v>
      </c>
      <c r="H16" t="s">
        <v>321</v>
      </c>
      <c r="K16" s="36"/>
      <c r="L16" s="44" t="s">
        <v>322</v>
      </c>
      <c r="M16" s="46" t="s">
        <v>323</v>
      </c>
    </row>
    <row r="17" spans="1:13" x14ac:dyDescent="0.25">
      <c r="A17" t="s">
        <v>324</v>
      </c>
      <c r="K17" s="36"/>
      <c r="L17" s="44" t="s">
        <v>325</v>
      </c>
      <c r="M17" s="46" t="s">
        <v>326</v>
      </c>
    </row>
    <row r="18" spans="1:13" x14ac:dyDescent="0.25">
      <c r="K18" s="36"/>
      <c r="L18" s="44" t="s">
        <v>327</v>
      </c>
      <c r="M18" s="46" t="s">
        <v>328</v>
      </c>
    </row>
    <row r="19" spans="1:13" ht="26.25" x14ac:dyDescent="0.4">
      <c r="B19" s="392" t="s">
        <v>329</v>
      </c>
      <c r="C19" s="392"/>
      <c r="D19" s="392"/>
      <c r="E19" s="392"/>
      <c r="F19" s="392"/>
      <c r="K19" s="36"/>
      <c r="L19" s="44" t="s">
        <v>330</v>
      </c>
      <c r="M19" s="46" t="s">
        <v>331</v>
      </c>
    </row>
    <row r="20" spans="1:13" x14ac:dyDescent="0.25">
      <c r="B20" s="2"/>
      <c r="C20" s="393" t="s">
        <v>2</v>
      </c>
      <c r="D20" s="393"/>
      <c r="E20" s="393"/>
      <c r="F20" s="393"/>
      <c r="K20" s="36"/>
      <c r="L20" s="44" t="s">
        <v>332</v>
      </c>
      <c r="M20" s="46" t="s">
        <v>333</v>
      </c>
    </row>
    <row r="21" spans="1:13" x14ac:dyDescent="0.25">
      <c r="B21" s="3"/>
      <c r="C21" s="396" t="s">
        <v>3</v>
      </c>
      <c r="D21" s="396"/>
      <c r="E21" s="396"/>
      <c r="F21" s="396"/>
      <c r="K21" s="36"/>
      <c r="L21" s="44" t="s">
        <v>334</v>
      </c>
      <c r="M21" s="46" t="s">
        <v>335</v>
      </c>
    </row>
    <row r="22" spans="1:13" x14ac:dyDescent="0.25">
      <c r="B22" s="4"/>
      <c r="C22" s="394" t="s">
        <v>4</v>
      </c>
      <c r="D22" s="394"/>
      <c r="E22" s="394"/>
      <c r="F22" s="394"/>
      <c r="K22" s="36"/>
      <c r="L22" s="44" t="s">
        <v>336</v>
      </c>
      <c r="M22" s="46" t="s">
        <v>337</v>
      </c>
    </row>
    <row r="23" spans="1:13" x14ac:dyDescent="0.25">
      <c r="B23" s="5"/>
      <c r="C23" s="395" t="s">
        <v>5</v>
      </c>
      <c r="D23" s="395"/>
      <c r="E23" s="395"/>
      <c r="F23" s="395"/>
      <c r="H23" t="s">
        <v>865</v>
      </c>
      <c r="K23" s="36"/>
      <c r="L23" s="44" t="s">
        <v>338</v>
      </c>
      <c r="M23" s="46" t="s">
        <v>339</v>
      </c>
    </row>
    <row r="24" spans="1:13" x14ac:dyDescent="0.25">
      <c r="B24" s="6"/>
      <c r="C24" s="393" t="s">
        <v>6</v>
      </c>
      <c r="D24" s="393"/>
      <c r="E24" s="393"/>
      <c r="F24" s="393"/>
      <c r="H24" t="s">
        <v>82</v>
      </c>
      <c r="K24" s="36"/>
      <c r="L24" s="44" t="s">
        <v>340</v>
      </c>
      <c r="M24" s="46" t="s">
        <v>341</v>
      </c>
    </row>
    <row r="25" spans="1:13" x14ac:dyDescent="0.25">
      <c r="H25" t="s">
        <v>866</v>
      </c>
      <c r="K25" s="36"/>
      <c r="L25" s="44" t="s">
        <v>342</v>
      </c>
      <c r="M25" s="46" t="s">
        <v>343</v>
      </c>
    </row>
    <row r="26" spans="1:13" x14ac:dyDescent="0.25">
      <c r="E26" t="s">
        <v>855</v>
      </c>
      <c r="H26" t="s">
        <v>867</v>
      </c>
      <c r="K26" s="36"/>
      <c r="L26" s="44" t="s">
        <v>344</v>
      </c>
      <c r="M26" s="46" t="s">
        <v>345</v>
      </c>
    </row>
    <row r="27" spans="1:13" x14ac:dyDescent="0.25">
      <c r="E27" t="s">
        <v>611</v>
      </c>
      <c r="K27" s="36"/>
      <c r="L27" s="44" t="s">
        <v>346</v>
      </c>
      <c r="M27" s="46" t="s">
        <v>347</v>
      </c>
    </row>
    <row r="28" spans="1:13" x14ac:dyDescent="0.25">
      <c r="A28" t="s">
        <v>77</v>
      </c>
      <c r="E28" t="s">
        <v>623</v>
      </c>
      <c r="K28" s="36"/>
      <c r="L28" s="44" t="s">
        <v>348</v>
      </c>
      <c r="M28" s="46" t="s">
        <v>349</v>
      </c>
    </row>
    <row r="29" spans="1:13" x14ac:dyDescent="0.25">
      <c r="A29" t="s">
        <v>350</v>
      </c>
      <c r="E29" t="s">
        <v>856</v>
      </c>
      <c r="K29" s="36"/>
      <c r="L29" s="44" t="s">
        <v>351</v>
      </c>
      <c r="M29" s="46" t="s">
        <v>352</v>
      </c>
    </row>
    <row r="30" spans="1:13" x14ac:dyDescent="0.25">
      <c r="A30" t="s">
        <v>353</v>
      </c>
      <c r="E30" t="s">
        <v>638</v>
      </c>
      <c r="K30" s="36"/>
      <c r="L30" s="44" t="s">
        <v>354</v>
      </c>
      <c r="M30" s="46" t="s">
        <v>355</v>
      </c>
    </row>
    <row r="31" spans="1:13" x14ac:dyDescent="0.25">
      <c r="E31" t="s">
        <v>650</v>
      </c>
      <c r="K31" s="36"/>
      <c r="L31" s="44" t="s">
        <v>356</v>
      </c>
      <c r="M31" s="46" t="s">
        <v>357</v>
      </c>
    </row>
    <row r="32" spans="1:13" x14ac:dyDescent="0.25">
      <c r="A32" t="s">
        <v>77</v>
      </c>
      <c r="E32" t="s">
        <v>857</v>
      </c>
      <c r="K32" s="36"/>
      <c r="L32" s="44" t="s">
        <v>358</v>
      </c>
      <c r="M32" s="46" t="s">
        <v>359</v>
      </c>
    </row>
    <row r="33" spans="1:13" x14ac:dyDescent="0.25">
      <c r="A33" t="s">
        <v>82</v>
      </c>
      <c r="K33" s="36"/>
      <c r="L33" s="44" t="s">
        <v>360</v>
      </c>
      <c r="M33" s="46" t="s">
        <v>361</v>
      </c>
    </row>
    <row r="34" spans="1:13" x14ac:dyDescent="0.25">
      <c r="A34" t="s">
        <v>79</v>
      </c>
      <c r="K34" s="36"/>
      <c r="L34" s="44" t="s">
        <v>362</v>
      </c>
      <c r="M34" s="46" t="s">
        <v>363</v>
      </c>
    </row>
    <row r="35" spans="1:13" x14ac:dyDescent="0.25">
      <c r="K35" s="36"/>
      <c r="L35" s="44" t="s">
        <v>364</v>
      </c>
      <c r="M35" s="46" t="s">
        <v>365</v>
      </c>
    </row>
    <row r="36" spans="1:13" x14ac:dyDescent="0.25">
      <c r="K36" s="36"/>
      <c r="L36" s="44" t="s">
        <v>366</v>
      </c>
      <c r="M36" s="46" t="s">
        <v>367</v>
      </c>
    </row>
    <row r="37" spans="1:13" x14ac:dyDescent="0.25">
      <c r="K37" s="36"/>
      <c r="L37" s="44" t="s">
        <v>368</v>
      </c>
      <c r="M37" s="46" t="s">
        <v>369</v>
      </c>
    </row>
    <row r="38" spans="1:13" x14ac:dyDescent="0.25">
      <c r="M38" s="46" t="s">
        <v>370</v>
      </c>
    </row>
    <row r="39" spans="1:13" x14ac:dyDescent="0.25">
      <c r="M39" s="46" t="s">
        <v>371</v>
      </c>
    </row>
    <row r="40" spans="1:13" x14ac:dyDescent="0.25">
      <c r="M40" s="46" t="s">
        <v>372</v>
      </c>
    </row>
    <row r="41" spans="1:13" x14ac:dyDescent="0.25">
      <c r="M41" s="46" t="s">
        <v>373</v>
      </c>
    </row>
    <row r="42" spans="1:13" x14ac:dyDescent="0.25">
      <c r="M42" s="46" t="s">
        <v>374</v>
      </c>
    </row>
    <row r="43" spans="1:13" x14ac:dyDescent="0.25">
      <c r="M43" s="46" t="s">
        <v>375</v>
      </c>
    </row>
    <row r="44" spans="1:13" x14ac:dyDescent="0.25">
      <c r="M44" s="46" t="s">
        <v>376</v>
      </c>
    </row>
    <row r="45" spans="1:13" x14ac:dyDescent="0.25">
      <c r="M45" s="46" t="s">
        <v>377</v>
      </c>
    </row>
    <row r="46" spans="1:13" x14ac:dyDescent="0.25">
      <c r="M46" s="46" t="s">
        <v>378</v>
      </c>
    </row>
    <row r="47" spans="1:13" x14ac:dyDescent="0.25">
      <c r="M47" s="46" t="s">
        <v>379</v>
      </c>
    </row>
    <row r="48" spans="1:13" x14ac:dyDescent="0.25">
      <c r="M48" s="46" t="s">
        <v>380</v>
      </c>
    </row>
    <row r="49" spans="13:13" x14ac:dyDescent="0.25">
      <c r="M49" s="46" t="s">
        <v>381</v>
      </c>
    </row>
    <row r="50" spans="13:13" x14ac:dyDescent="0.25">
      <c r="M50" s="46" t="s">
        <v>382</v>
      </c>
    </row>
    <row r="51" spans="13:13" x14ac:dyDescent="0.25">
      <c r="M51" s="46" t="s">
        <v>383</v>
      </c>
    </row>
    <row r="52" spans="13:13" x14ac:dyDescent="0.25">
      <c r="M52" s="46" t="s">
        <v>384</v>
      </c>
    </row>
    <row r="53" spans="13:13" x14ac:dyDescent="0.25">
      <c r="M53" s="46" t="s">
        <v>385</v>
      </c>
    </row>
    <row r="54" spans="13:13" x14ac:dyDescent="0.25">
      <c r="M54" s="46" t="s">
        <v>386</v>
      </c>
    </row>
    <row r="55" spans="13:13" x14ac:dyDescent="0.25">
      <c r="M55" s="46" t="s">
        <v>387</v>
      </c>
    </row>
    <row r="56" spans="13:13" x14ac:dyDescent="0.25">
      <c r="M56" s="46" t="s">
        <v>388</v>
      </c>
    </row>
    <row r="57" spans="13:13" x14ac:dyDescent="0.25">
      <c r="M57" s="46" t="s">
        <v>389</v>
      </c>
    </row>
    <row r="58" spans="13:13" x14ac:dyDescent="0.25">
      <c r="M58" s="46" t="s">
        <v>390</v>
      </c>
    </row>
    <row r="59" spans="13:13" x14ac:dyDescent="0.25">
      <c r="M59" s="46" t="s">
        <v>391</v>
      </c>
    </row>
    <row r="60" spans="13:13" x14ac:dyDescent="0.25">
      <c r="M60" s="46" t="s">
        <v>392</v>
      </c>
    </row>
    <row r="61" spans="13:13" x14ac:dyDescent="0.25">
      <c r="M61" s="46" t="s">
        <v>393</v>
      </c>
    </row>
    <row r="62" spans="13:13" x14ac:dyDescent="0.25">
      <c r="M62" s="46" t="s">
        <v>394</v>
      </c>
    </row>
    <row r="63" spans="13:13" x14ac:dyDescent="0.25">
      <c r="M63" s="46" t="s">
        <v>395</v>
      </c>
    </row>
    <row r="64" spans="13:13" x14ac:dyDescent="0.25">
      <c r="M64" s="46" t="s">
        <v>396</v>
      </c>
    </row>
    <row r="65" spans="13:13" x14ac:dyDescent="0.25">
      <c r="M65" s="46" t="s">
        <v>397</v>
      </c>
    </row>
    <row r="66" spans="13:13" x14ac:dyDescent="0.25">
      <c r="M66" s="46" t="s">
        <v>398</v>
      </c>
    </row>
    <row r="67" spans="13:13" x14ac:dyDescent="0.25">
      <c r="M67" s="46" t="s">
        <v>399</v>
      </c>
    </row>
    <row r="68" spans="13:13" x14ac:dyDescent="0.25">
      <c r="M68" s="46" t="s">
        <v>400</v>
      </c>
    </row>
    <row r="69" spans="13:13" x14ac:dyDescent="0.25">
      <c r="M69" s="46" t="s">
        <v>401</v>
      </c>
    </row>
    <row r="70" spans="13:13" x14ac:dyDescent="0.25">
      <c r="M70" s="46" t="s">
        <v>402</v>
      </c>
    </row>
    <row r="71" spans="13:13" x14ac:dyDescent="0.25">
      <c r="M71" s="46" t="s">
        <v>403</v>
      </c>
    </row>
    <row r="72" spans="13:13" x14ac:dyDescent="0.25">
      <c r="M72" s="46" t="s">
        <v>404</v>
      </c>
    </row>
    <row r="73" spans="13:13" x14ac:dyDescent="0.25">
      <c r="M73" s="46" t="s">
        <v>405</v>
      </c>
    </row>
    <row r="74" spans="13:13" x14ac:dyDescent="0.25">
      <c r="M74" s="46" t="s">
        <v>406</v>
      </c>
    </row>
    <row r="75" spans="13:13" x14ac:dyDescent="0.25">
      <c r="M75" s="46" t="s">
        <v>407</v>
      </c>
    </row>
    <row r="76" spans="13:13" x14ac:dyDescent="0.25">
      <c r="M76" s="46" t="s">
        <v>408</v>
      </c>
    </row>
    <row r="77" spans="13:13" x14ac:dyDescent="0.25">
      <c r="M77" s="46" t="s">
        <v>409</v>
      </c>
    </row>
    <row r="78" spans="13:13" x14ac:dyDescent="0.25">
      <c r="M78" s="46" t="s">
        <v>410</v>
      </c>
    </row>
    <row r="79" spans="13:13" x14ac:dyDescent="0.25">
      <c r="M79" s="46" t="s">
        <v>411</v>
      </c>
    </row>
    <row r="80" spans="13:13" x14ac:dyDescent="0.25">
      <c r="M80" s="46" t="s">
        <v>412</v>
      </c>
    </row>
    <row r="81" spans="13:13" x14ac:dyDescent="0.25">
      <c r="M81" s="46" t="s">
        <v>413</v>
      </c>
    </row>
    <row r="82" spans="13:13" x14ac:dyDescent="0.25">
      <c r="M82" s="46" t="s">
        <v>414</v>
      </c>
    </row>
    <row r="83" spans="13:13" x14ac:dyDescent="0.25">
      <c r="M83" s="46" t="s">
        <v>415</v>
      </c>
    </row>
    <row r="84" spans="13:13" x14ac:dyDescent="0.25">
      <c r="M84" s="46" t="s">
        <v>416</v>
      </c>
    </row>
    <row r="85" spans="13:13" x14ac:dyDescent="0.25">
      <c r="M85" s="46" t="s">
        <v>417</v>
      </c>
    </row>
    <row r="86" spans="13:13" x14ac:dyDescent="0.25">
      <c r="M86" s="46" t="s">
        <v>418</v>
      </c>
    </row>
    <row r="87" spans="13:13" x14ac:dyDescent="0.25">
      <c r="M87" s="46" t="s">
        <v>419</v>
      </c>
    </row>
    <row r="88" spans="13:13" x14ac:dyDescent="0.25">
      <c r="M88" s="46" t="s">
        <v>420</v>
      </c>
    </row>
    <row r="89" spans="13:13" x14ac:dyDescent="0.25">
      <c r="M89" s="46" t="s">
        <v>421</v>
      </c>
    </row>
    <row r="90" spans="13:13" x14ac:dyDescent="0.25">
      <c r="M90" s="46" t="s">
        <v>422</v>
      </c>
    </row>
    <row r="91" spans="13:13" x14ac:dyDescent="0.25">
      <c r="M91" s="46" t="s">
        <v>423</v>
      </c>
    </row>
    <row r="92" spans="13:13" x14ac:dyDescent="0.25">
      <c r="M92" s="46" t="s">
        <v>424</v>
      </c>
    </row>
    <row r="93" spans="13:13" x14ac:dyDescent="0.25">
      <c r="M93" s="46" t="s">
        <v>425</v>
      </c>
    </row>
    <row r="94" spans="13:13" x14ac:dyDescent="0.25">
      <c r="M94" s="46" t="s">
        <v>426</v>
      </c>
    </row>
    <row r="95" spans="13:13" x14ac:dyDescent="0.25">
      <c r="M95" s="46" t="s">
        <v>427</v>
      </c>
    </row>
    <row r="96" spans="13:13" x14ac:dyDescent="0.25">
      <c r="M96" s="46" t="s">
        <v>428</v>
      </c>
    </row>
    <row r="97" spans="13:13" x14ac:dyDescent="0.25">
      <c r="M97" s="46" t="s">
        <v>429</v>
      </c>
    </row>
    <row r="98" spans="13:13" x14ac:dyDescent="0.25">
      <c r="M98" s="46" t="s">
        <v>430</v>
      </c>
    </row>
    <row r="99" spans="13:13" x14ac:dyDescent="0.25">
      <c r="M99" s="46" t="s">
        <v>431</v>
      </c>
    </row>
    <row r="100" spans="13:13" x14ac:dyDescent="0.25">
      <c r="M100" s="46" t="s">
        <v>432</v>
      </c>
    </row>
    <row r="101" spans="13:13" x14ac:dyDescent="0.25">
      <c r="M101" s="46" t="s">
        <v>433</v>
      </c>
    </row>
    <row r="102" spans="13:13" x14ac:dyDescent="0.25">
      <c r="M102" s="46" t="s">
        <v>434</v>
      </c>
    </row>
    <row r="103" spans="13:13" x14ac:dyDescent="0.25">
      <c r="M103" s="46" t="s">
        <v>435</v>
      </c>
    </row>
    <row r="104" spans="13:13" x14ac:dyDescent="0.25">
      <c r="M104" s="46" t="s">
        <v>436</v>
      </c>
    </row>
    <row r="105" spans="13:13" x14ac:dyDescent="0.25">
      <c r="M105" s="46" t="s">
        <v>437</v>
      </c>
    </row>
    <row r="106" spans="13:13" x14ac:dyDescent="0.25">
      <c r="M106" s="46" t="s">
        <v>438</v>
      </c>
    </row>
    <row r="107" spans="13:13" x14ac:dyDescent="0.25">
      <c r="M107" s="46" t="s">
        <v>439</v>
      </c>
    </row>
    <row r="108" spans="13:13" x14ac:dyDescent="0.25">
      <c r="M108" s="46" t="s">
        <v>440</v>
      </c>
    </row>
    <row r="109" spans="13:13" x14ac:dyDescent="0.25">
      <c r="M109" s="46" t="s">
        <v>441</v>
      </c>
    </row>
    <row r="110" spans="13:13" x14ac:dyDescent="0.25">
      <c r="M110" s="46" t="s">
        <v>442</v>
      </c>
    </row>
    <row r="111" spans="13:13" x14ac:dyDescent="0.25">
      <c r="M111" s="46" t="s">
        <v>443</v>
      </c>
    </row>
    <row r="112" spans="13:13" x14ac:dyDescent="0.25">
      <c r="M112" s="46" t="s">
        <v>444</v>
      </c>
    </row>
    <row r="113" spans="13:13" x14ac:dyDescent="0.25">
      <c r="M113" s="46" t="s">
        <v>445</v>
      </c>
    </row>
    <row r="114" spans="13:13" x14ac:dyDescent="0.25">
      <c r="M114" s="46" t="s">
        <v>446</v>
      </c>
    </row>
    <row r="115" spans="13:13" x14ac:dyDescent="0.25">
      <c r="M115" s="46" t="s">
        <v>447</v>
      </c>
    </row>
    <row r="116" spans="13:13" x14ac:dyDescent="0.25">
      <c r="M116" s="46" t="s">
        <v>448</v>
      </c>
    </row>
    <row r="117" spans="13:13" x14ac:dyDescent="0.25">
      <c r="M117" s="46" t="s">
        <v>449</v>
      </c>
    </row>
    <row r="118" spans="13:13" x14ac:dyDescent="0.25">
      <c r="M118" s="46" t="s">
        <v>450</v>
      </c>
    </row>
    <row r="119" spans="13:13" x14ac:dyDescent="0.25">
      <c r="M119" s="46" t="s">
        <v>451</v>
      </c>
    </row>
    <row r="120" spans="13:13" x14ac:dyDescent="0.25">
      <c r="M120" s="46" t="s">
        <v>452</v>
      </c>
    </row>
    <row r="121" spans="13:13" x14ac:dyDescent="0.25">
      <c r="M121" s="46" t="s">
        <v>453</v>
      </c>
    </row>
    <row r="122" spans="13:13" x14ac:dyDescent="0.25">
      <c r="M122" s="46" t="s">
        <v>454</v>
      </c>
    </row>
    <row r="123" spans="13:13" x14ac:dyDescent="0.25">
      <c r="M123" s="46" t="s">
        <v>455</v>
      </c>
    </row>
    <row r="124" spans="13:13" x14ac:dyDescent="0.25">
      <c r="M124" s="46" t="s">
        <v>456</v>
      </c>
    </row>
    <row r="125" spans="13:13" x14ac:dyDescent="0.25">
      <c r="M125" s="46" t="s">
        <v>457</v>
      </c>
    </row>
    <row r="126" spans="13:13" x14ac:dyDescent="0.25">
      <c r="M126" s="46" t="s">
        <v>458</v>
      </c>
    </row>
    <row r="127" spans="13:13" x14ac:dyDescent="0.25">
      <c r="M127" s="46" t="s">
        <v>459</v>
      </c>
    </row>
    <row r="128" spans="13:13" x14ac:dyDescent="0.25">
      <c r="M128" s="46" t="s">
        <v>460</v>
      </c>
    </row>
    <row r="129" spans="13:13" x14ac:dyDescent="0.25">
      <c r="M129" s="46" t="s">
        <v>461</v>
      </c>
    </row>
    <row r="130" spans="13:13" x14ac:dyDescent="0.25">
      <c r="M130" s="46" t="s">
        <v>462</v>
      </c>
    </row>
    <row r="131" spans="13:13" x14ac:dyDescent="0.25">
      <c r="M131" s="46" t="s">
        <v>463</v>
      </c>
    </row>
    <row r="132" spans="13:13" x14ac:dyDescent="0.25">
      <c r="M132" s="46" t="s">
        <v>464</v>
      </c>
    </row>
    <row r="133" spans="13:13" x14ac:dyDescent="0.25">
      <c r="M133" s="46" t="s">
        <v>465</v>
      </c>
    </row>
    <row r="134" spans="13:13" x14ac:dyDescent="0.25">
      <c r="M134" s="46" t="s">
        <v>466</v>
      </c>
    </row>
    <row r="135" spans="13:13" x14ac:dyDescent="0.25">
      <c r="M135" s="46" t="s">
        <v>467</v>
      </c>
    </row>
    <row r="136" spans="13:13" x14ac:dyDescent="0.25">
      <c r="M136" s="46" t="s">
        <v>468</v>
      </c>
    </row>
    <row r="137" spans="13:13" x14ac:dyDescent="0.25">
      <c r="M137" s="46" t="s">
        <v>469</v>
      </c>
    </row>
    <row r="138" spans="13:13" x14ac:dyDescent="0.25">
      <c r="M138" s="46" t="s">
        <v>470</v>
      </c>
    </row>
    <row r="139" spans="13:13" x14ac:dyDescent="0.25">
      <c r="M139" s="46" t="s">
        <v>471</v>
      </c>
    </row>
    <row r="140" spans="13:13" x14ac:dyDescent="0.25">
      <c r="M140" s="46" t="s">
        <v>472</v>
      </c>
    </row>
    <row r="141" spans="13:13" x14ac:dyDescent="0.25">
      <c r="M141" s="46" t="s">
        <v>473</v>
      </c>
    </row>
    <row r="142" spans="13:13" x14ac:dyDescent="0.25">
      <c r="M142" s="46" t="s">
        <v>474</v>
      </c>
    </row>
    <row r="143" spans="13:13" x14ac:dyDescent="0.25">
      <c r="M143" s="46" t="s">
        <v>475</v>
      </c>
    </row>
    <row r="144" spans="13:13" x14ac:dyDescent="0.25">
      <c r="M144" s="46" t="s">
        <v>476</v>
      </c>
    </row>
    <row r="145" spans="13:13" x14ac:dyDescent="0.25">
      <c r="M145" s="46" t="s">
        <v>477</v>
      </c>
    </row>
    <row r="146" spans="13:13" x14ac:dyDescent="0.25">
      <c r="M146" s="46" t="s">
        <v>478</v>
      </c>
    </row>
    <row r="147" spans="13:13" x14ac:dyDescent="0.25">
      <c r="M147" s="46" t="s">
        <v>479</v>
      </c>
    </row>
    <row r="148" spans="13:13" x14ac:dyDescent="0.25">
      <c r="M148" s="46" t="s">
        <v>480</v>
      </c>
    </row>
    <row r="149" spans="13:13" x14ac:dyDescent="0.25">
      <c r="M149" s="46" t="s">
        <v>481</v>
      </c>
    </row>
    <row r="150" spans="13:13" x14ac:dyDescent="0.25">
      <c r="M150" s="46" t="s">
        <v>482</v>
      </c>
    </row>
    <row r="151" spans="13:13" x14ac:dyDescent="0.25">
      <c r="M151" s="46" t="s">
        <v>483</v>
      </c>
    </row>
    <row r="152" spans="13:13" x14ac:dyDescent="0.25">
      <c r="M152" s="46" t="s">
        <v>484</v>
      </c>
    </row>
    <row r="153" spans="13:13" x14ac:dyDescent="0.25">
      <c r="M153" s="46" t="s">
        <v>485</v>
      </c>
    </row>
    <row r="154" spans="13:13" x14ac:dyDescent="0.25">
      <c r="M154" s="46" t="s">
        <v>486</v>
      </c>
    </row>
    <row r="155" spans="13:13" x14ac:dyDescent="0.25">
      <c r="M155" s="46" t="s">
        <v>487</v>
      </c>
    </row>
    <row r="156" spans="13:13" x14ac:dyDescent="0.25">
      <c r="M156" s="46" t="s">
        <v>488</v>
      </c>
    </row>
    <row r="157" spans="13:13" x14ac:dyDescent="0.25">
      <c r="M157" s="46" t="s">
        <v>489</v>
      </c>
    </row>
    <row r="158" spans="13:13" x14ac:dyDescent="0.25">
      <c r="M158" s="46" t="s">
        <v>490</v>
      </c>
    </row>
    <row r="159" spans="13:13" x14ac:dyDescent="0.25">
      <c r="M159" s="46" t="s">
        <v>491</v>
      </c>
    </row>
    <row r="160" spans="13:13" x14ac:dyDescent="0.25">
      <c r="M160" s="46" t="s">
        <v>492</v>
      </c>
    </row>
    <row r="161" spans="13:13" x14ac:dyDescent="0.25">
      <c r="M161" s="46" t="s">
        <v>493</v>
      </c>
    </row>
    <row r="162" spans="13:13" x14ac:dyDescent="0.25">
      <c r="M162" s="46" t="s">
        <v>494</v>
      </c>
    </row>
    <row r="163" spans="13:13" x14ac:dyDescent="0.25">
      <c r="M163" s="46" t="s">
        <v>495</v>
      </c>
    </row>
    <row r="164" spans="13:13" x14ac:dyDescent="0.25">
      <c r="M164" s="46" t="s">
        <v>496</v>
      </c>
    </row>
    <row r="165" spans="13:13" x14ac:dyDescent="0.25">
      <c r="M165" s="46" t="s">
        <v>497</v>
      </c>
    </row>
    <row r="166" spans="13:13" x14ac:dyDescent="0.25">
      <c r="M166" s="46" t="s">
        <v>498</v>
      </c>
    </row>
    <row r="167" spans="13:13" x14ac:dyDescent="0.25">
      <c r="M167" s="46" t="s">
        <v>499</v>
      </c>
    </row>
    <row r="168" spans="13:13" x14ac:dyDescent="0.25">
      <c r="M168" s="46" t="s">
        <v>500</v>
      </c>
    </row>
    <row r="169" spans="13:13" x14ac:dyDescent="0.25">
      <c r="M169" s="46" t="s">
        <v>501</v>
      </c>
    </row>
    <row r="170" spans="13:13" x14ac:dyDescent="0.25">
      <c r="M170" s="46" t="s">
        <v>502</v>
      </c>
    </row>
    <row r="171" spans="13:13" x14ac:dyDescent="0.25">
      <c r="M171" s="46" t="s">
        <v>503</v>
      </c>
    </row>
    <row r="172" spans="13:13" x14ac:dyDescent="0.25">
      <c r="M172" s="46" t="s">
        <v>504</v>
      </c>
    </row>
    <row r="173" spans="13:13" x14ac:dyDescent="0.25">
      <c r="M173" s="46" t="s">
        <v>505</v>
      </c>
    </row>
    <row r="174" spans="13:13" x14ac:dyDescent="0.25">
      <c r="M174" s="46" t="s">
        <v>506</v>
      </c>
    </row>
    <row r="175" spans="13:13" x14ac:dyDescent="0.25">
      <c r="M175" s="46" t="s">
        <v>507</v>
      </c>
    </row>
    <row r="176" spans="13:13" x14ac:dyDescent="0.25">
      <c r="M176" s="46" t="s">
        <v>508</v>
      </c>
    </row>
    <row r="177" spans="13:13" x14ac:dyDescent="0.25">
      <c r="M177" s="46" t="s">
        <v>509</v>
      </c>
    </row>
    <row r="178" spans="13:13" x14ac:dyDescent="0.25">
      <c r="M178" s="46" t="s">
        <v>510</v>
      </c>
    </row>
    <row r="179" spans="13:13" x14ac:dyDescent="0.25">
      <c r="M179" s="46" t="s">
        <v>511</v>
      </c>
    </row>
    <row r="180" spans="13:13" x14ac:dyDescent="0.25">
      <c r="M180" s="46" t="s">
        <v>512</v>
      </c>
    </row>
    <row r="181" spans="13:13" x14ac:dyDescent="0.25">
      <c r="M181" s="46" t="s">
        <v>513</v>
      </c>
    </row>
    <row r="182" spans="13:13" x14ac:dyDescent="0.25">
      <c r="M182" s="46" t="s">
        <v>514</v>
      </c>
    </row>
    <row r="183" spans="13:13" x14ac:dyDescent="0.25">
      <c r="M183" s="46" t="s">
        <v>515</v>
      </c>
    </row>
    <row r="184" spans="13:13" x14ac:dyDescent="0.25">
      <c r="M184" s="46" t="s">
        <v>516</v>
      </c>
    </row>
    <row r="185" spans="13:13" x14ac:dyDescent="0.25">
      <c r="M185" s="46" t="s">
        <v>517</v>
      </c>
    </row>
    <row r="186" spans="13:13" x14ac:dyDescent="0.25">
      <c r="M186" s="46" t="s">
        <v>518</v>
      </c>
    </row>
    <row r="187" spans="13:13" x14ac:dyDescent="0.25">
      <c r="M187" s="46" t="s">
        <v>519</v>
      </c>
    </row>
    <row r="188" spans="13:13" x14ac:dyDescent="0.25">
      <c r="M188" s="46" t="s">
        <v>520</v>
      </c>
    </row>
    <row r="189" spans="13:13" x14ac:dyDescent="0.25">
      <c r="M189" s="46" t="s">
        <v>521</v>
      </c>
    </row>
    <row r="190" spans="13:13" x14ac:dyDescent="0.25">
      <c r="M190" s="46" t="s">
        <v>522</v>
      </c>
    </row>
    <row r="191" spans="13:13" x14ac:dyDescent="0.25">
      <c r="M191" s="46" t="s">
        <v>523</v>
      </c>
    </row>
    <row r="192" spans="13:13" x14ac:dyDescent="0.25">
      <c r="M192" s="46" t="s">
        <v>524</v>
      </c>
    </row>
    <row r="193" spans="13:13" x14ac:dyDescent="0.25">
      <c r="M193" s="46" t="s">
        <v>525</v>
      </c>
    </row>
    <row r="194" spans="13:13" x14ac:dyDescent="0.25">
      <c r="M194" s="46" t="s">
        <v>526</v>
      </c>
    </row>
    <row r="195" spans="13:13" x14ac:dyDescent="0.25">
      <c r="M195" s="46" t="s">
        <v>527</v>
      </c>
    </row>
    <row r="196" spans="13:13" x14ac:dyDescent="0.25">
      <c r="M196" s="46" t="s">
        <v>528</v>
      </c>
    </row>
    <row r="197" spans="13:13" x14ac:dyDescent="0.25">
      <c r="M197" s="46" t="s">
        <v>529</v>
      </c>
    </row>
    <row r="198" spans="13:13" x14ac:dyDescent="0.25">
      <c r="M198" s="46" t="s">
        <v>530</v>
      </c>
    </row>
    <row r="199" spans="13:13" x14ac:dyDescent="0.25">
      <c r="M199" s="46" t="s">
        <v>531</v>
      </c>
    </row>
    <row r="200" spans="13:13" x14ac:dyDescent="0.25">
      <c r="M200" s="46" t="s">
        <v>532</v>
      </c>
    </row>
    <row r="201" spans="13:13" x14ac:dyDescent="0.25">
      <c r="M201" s="46" t="s">
        <v>533</v>
      </c>
    </row>
    <row r="202" spans="13:13" x14ac:dyDescent="0.25">
      <c r="M202" s="46" t="s">
        <v>534</v>
      </c>
    </row>
    <row r="203" spans="13:13" x14ac:dyDescent="0.25">
      <c r="M203" s="46" t="s">
        <v>535</v>
      </c>
    </row>
    <row r="204" spans="13:13" x14ac:dyDescent="0.25">
      <c r="M204" s="46" t="s">
        <v>536</v>
      </c>
    </row>
    <row r="205" spans="13:13" x14ac:dyDescent="0.25">
      <c r="M205" s="46" t="s">
        <v>537</v>
      </c>
    </row>
    <row r="206" spans="13:13" x14ac:dyDescent="0.25">
      <c r="M206" s="46" t="s">
        <v>538</v>
      </c>
    </row>
    <row r="207" spans="13:13" x14ac:dyDescent="0.25">
      <c r="M207" s="46" t="s">
        <v>539</v>
      </c>
    </row>
    <row r="208" spans="13:13" x14ac:dyDescent="0.25">
      <c r="M208" s="46" t="s">
        <v>540</v>
      </c>
    </row>
    <row r="209" spans="13:13" x14ac:dyDescent="0.25">
      <c r="M209" s="46" t="s">
        <v>541</v>
      </c>
    </row>
    <row r="210" spans="13:13" x14ac:dyDescent="0.25">
      <c r="M210" s="46" t="s">
        <v>542</v>
      </c>
    </row>
    <row r="211" spans="13:13" x14ac:dyDescent="0.25">
      <c r="M211" s="46" t="s">
        <v>543</v>
      </c>
    </row>
    <row r="212" spans="13:13" x14ac:dyDescent="0.25">
      <c r="M212" s="46" t="s">
        <v>544</v>
      </c>
    </row>
    <row r="213" spans="13:13" x14ac:dyDescent="0.25">
      <c r="M213" s="46" t="s">
        <v>545</v>
      </c>
    </row>
    <row r="214" spans="13:13" x14ac:dyDescent="0.25">
      <c r="M214" s="46" t="s">
        <v>546</v>
      </c>
    </row>
    <row r="215" spans="13:13" x14ac:dyDescent="0.25">
      <c r="M215" s="46" t="s">
        <v>547</v>
      </c>
    </row>
    <row r="216" spans="13:13" x14ac:dyDescent="0.25">
      <c r="M216" s="46" t="s">
        <v>548</v>
      </c>
    </row>
    <row r="217" spans="13:13" x14ac:dyDescent="0.25">
      <c r="M217" s="46" t="s">
        <v>549</v>
      </c>
    </row>
    <row r="218" spans="13:13" x14ac:dyDescent="0.25">
      <c r="M218" s="46" t="s">
        <v>550</v>
      </c>
    </row>
    <row r="219" spans="13:13" x14ac:dyDescent="0.25">
      <c r="M219" s="46" t="s">
        <v>551</v>
      </c>
    </row>
    <row r="220" spans="13:13" x14ac:dyDescent="0.25">
      <c r="M220" s="46" t="s">
        <v>552</v>
      </c>
    </row>
    <row r="221" spans="13:13" x14ac:dyDescent="0.25">
      <c r="M221" s="46" t="s">
        <v>553</v>
      </c>
    </row>
    <row r="222" spans="13:13" x14ac:dyDescent="0.25">
      <c r="M222" s="46" t="s">
        <v>554</v>
      </c>
    </row>
    <row r="223" spans="13:13" x14ac:dyDescent="0.25">
      <c r="M223" s="46" t="s">
        <v>555</v>
      </c>
    </row>
    <row r="224" spans="13:13" x14ac:dyDescent="0.25">
      <c r="M224" s="46" t="s">
        <v>556</v>
      </c>
    </row>
    <row r="225" spans="13:13" x14ac:dyDescent="0.25">
      <c r="M225" s="46" t="s">
        <v>557</v>
      </c>
    </row>
    <row r="226" spans="13:13" x14ac:dyDescent="0.25">
      <c r="M226" s="46" t="s">
        <v>558</v>
      </c>
    </row>
    <row r="227" spans="13:13" x14ac:dyDescent="0.25">
      <c r="M227" s="46" t="s">
        <v>559</v>
      </c>
    </row>
    <row r="228" spans="13:13" x14ac:dyDescent="0.25">
      <c r="M228" s="46" t="s">
        <v>560</v>
      </c>
    </row>
    <row r="229" spans="13:13" x14ac:dyDescent="0.25">
      <c r="M229" s="46" t="s">
        <v>561</v>
      </c>
    </row>
    <row r="230" spans="13:13" x14ac:dyDescent="0.25">
      <c r="M230" s="46" t="s">
        <v>562</v>
      </c>
    </row>
    <row r="231" spans="13:13" x14ac:dyDescent="0.25">
      <c r="M231" s="46" t="s">
        <v>563</v>
      </c>
    </row>
    <row r="232" spans="13:13" x14ac:dyDescent="0.25">
      <c r="M232" s="46" t="s">
        <v>564</v>
      </c>
    </row>
    <row r="233" spans="13:13" x14ac:dyDescent="0.25">
      <c r="M233" s="46" t="s">
        <v>565</v>
      </c>
    </row>
    <row r="234" spans="13:13" x14ac:dyDescent="0.25">
      <c r="M234" s="46" t="s">
        <v>566</v>
      </c>
    </row>
    <row r="235" spans="13:13" x14ac:dyDescent="0.25">
      <c r="M235" s="46" t="s">
        <v>567</v>
      </c>
    </row>
    <row r="236" spans="13:13" x14ac:dyDescent="0.25">
      <c r="M236" s="46" t="s">
        <v>568</v>
      </c>
    </row>
    <row r="237" spans="13:13" x14ac:dyDescent="0.25">
      <c r="M237" s="46" t="s">
        <v>569</v>
      </c>
    </row>
    <row r="238" spans="13:13" x14ac:dyDescent="0.25">
      <c r="M238" s="46" t="s">
        <v>570</v>
      </c>
    </row>
    <row r="239" spans="13:13" x14ac:dyDescent="0.25">
      <c r="M239" s="46" t="s">
        <v>571</v>
      </c>
    </row>
    <row r="240" spans="13:13" x14ac:dyDescent="0.25">
      <c r="M240" s="46" t="s">
        <v>572</v>
      </c>
    </row>
    <row r="241" spans="13:13" x14ac:dyDescent="0.25">
      <c r="M241" s="46" t="s">
        <v>573</v>
      </c>
    </row>
    <row r="242" spans="13:13" x14ac:dyDescent="0.25">
      <c r="M242" s="46" t="s">
        <v>574</v>
      </c>
    </row>
    <row r="243" spans="13:13" x14ac:dyDescent="0.25">
      <c r="M243" s="46" t="s">
        <v>575</v>
      </c>
    </row>
  </sheetData>
  <mergeCells count="6">
    <mergeCell ref="B19:F19"/>
    <mergeCell ref="C20:F20"/>
    <mergeCell ref="C22:F22"/>
    <mergeCell ref="C23:F23"/>
    <mergeCell ref="C24:F24"/>
    <mergeCell ref="C21:F2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60E1E-6E74-4DF7-B668-F2DB1CC8B8F2}">
  <sheetPr codeName="Sheet2">
    <tabColor rgb="FFFF0000"/>
  </sheetPr>
  <dimension ref="A1:R101"/>
  <sheetViews>
    <sheetView workbookViewId="0">
      <selection activeCell="M17" sqref="M17"/>
    </sheetView>
  </sheetViews>
  <sheetFormatPr defaultRowHeight="15" x14ac:dyDescent="0.25"/>
  <cols>
    <col min="1" max="1" width="38.85546875" bestFit="1" customWidth="1"/>
    <col min="2" max="2" width="13.42578125" customWidth="1"/>
    <col min="3" max="3" width="33.5703125" bestFit="1" customWidth="1"/>
    <col min="4" max="4" width="12.5703125" customWidth="1"/>
    <col min="10" max="10" width="14.140625" customWidth="1"/>
    <col min="13" max="13" width="37.140625" customWidth="1"/>
    <col min="14" max="14" width="5.7109375" bestFit="1" customWidth="1"/>
  </cols>
  <sheetData>
    <row r="1" spans="1:18" x14ac:dyDescent="0.25">
      <c r="B1" t="s">
        <v>576</v>
      </c>
      <c r="D1" t="s">
        <v>577</v>
      </c>
      <c r="R1" s="1" t="s">
        <v>578</v>
      </c>
    </row>
    <row r="2" spans="1:18" x14ac:dyDescent="0.25">
      <c r="A2" s="33" t="s">
        <v>226</v>
      </c>
      <c r="B2" s="1" t="e">
        <f>VLOOKUP(A2,'Project Uses'!$B$10:$D$81,3,FALSE)</f>
        <v>#N/A</v>
      </c>
      <c r="C2" s="38" t="s">
        <v>216</v>
      </c>
      <c r="D2" s="1">
        <f>VLOOKUP(C2,'Project Uses'!$B$10:$D$81,3,FALSE)</f>
        <v>0</v>
      </c>
      <c r="G2" s="12"/>
      <c r="J2" s="21" t="s">
        <v>579</v>
      </c>
      <c r="M2" s="21" t="s">
        <v>580</v>
      </c>
      <c r="R2" s="12" t="s">
        <v>581</v>
      </c>
    </row>
    <row r="3" spans="1:18" x14ac:dyDescent="0.25">
      <c r="A3" s="33" t="s">
        <v>227</v>
      </c>
      <c r="B3" s="1" t="e">
        <f>VLOOKUP(A3,'Project Uses'!$B$10:$D$81,3,FALSE)</f>
        <v>#N/A</v>
      </c>
      <c r="C3" s="38" t="s">
        <v>582</v>
      </c>
      <c r="D3" s="1" t="e">
        <f>VLOOKUP(C3,'Project Uses'!$B$10:$D$81,3,FALSE)</f>
        <v>#N/A</v>
      </c>
      <c r="G3" s="12"/>
      <c r="J3" s="21" t="s">
        <v>583</v>
      </c>
      <c r="M3" s="21" t="s">
        <v>219</v>
      </c>
    </row>
    <row r="4" spans="1:18" x14ac:dyDescent="0.25">
      <c r="A4" s="33" t="s">
        <v>228</v>
      </c>
      <c r="B4" s="1" t="e">
        <f>VLOOKUP(A4,'Project Uses'!$B$10:$D$81,3,FALSE)</f>
        <v>#N/A</v>
      </c>
      <c r="C4" s="38" t="s">
        <v>217</v>
      </c>
      <c r="D4" s="1" t="e">
        <f>VLOOKUP(C4,'Project Uses'!$B$10:$D$81,3,FALSE)</f>
        <v>#N/A</v>
      </c>
      <c r="J4" s="21" t="s">
        <v>579</v>
      </c>
      <c r="M4" s="21" t="s">
        <v>584</v>
      </c>
      <c r="P4" s="19" t="s">
        <v>585</v>
      </c>
    </row>
    <row r="5" spans="1:18" x14ac:dyDescent="0.25">
      <c r="A5" s="33" t="s">
        <v>229</v>
      </c>
      <c r="B5" s="1" t="e">
        <f>VLOOKUP(A5,'Project Uses'!$B$10:$D$81,3,FALSE)</f>
        <v>#N/A</v>
      </c>
      <c r="C5" s="37" t="s">
        <v>218</v>
      </c>
      <c r="D5" s="1">
        <f>VLOOKUP(C5,'Project Uses'!$B$10:$D$81,3,FALSE)</f>
        <v>0</v>
      </c>
      <c r="J5" s="21" t="s">
        <v>586</v>
      </c>
      <c r="M5" s="21" t="s">
        <v>587</v>
      </c>
      <c r="P5" s="19" t="s">
        <v>585</v>
      </c>
    </row>
    <row r="6" spans="1:18" x14ac:dyDescent="0.25">
      <c r="A6" s="33" t="s">
        <v>230</v>
      </c>
      <c r="B6" s="1" t="e">
        <f>VLOOKUP(A6,'Project Uses'!$B$10:$D$81,3,FALSE)</f>
        <v>#N/A</v>
      </c>
      <c r="C6" s="37" t="s">
        <v>219</v>
      </c>
      <c r="D6" s="1" t="e">
        <f>VLOOKUP(C6,'Project Uses'!$B$10:$D$81,3,FALSE)</f>
        <v>#N/A</v>
      </c>
      <c r="J6" s="21"/>
      <c r="M6" s="21" t="s">
        <v>588</v>
      </c>
      <c r="P6" s="19" t="s">
        <v>585</v>
      </c>
    </row>
    <row r="7" spans="1:18" x14ac:dyDescent="0.25">
      <c r="A7" s="33" t="s">
        <v>231</v>
      </c>
      <c r="B7" s="1" t="e">
        <f>VLOOKUP(A7,'Project Uses'!$B$10:$D$81,3,FALSE)</f>
        <v>#N/A</v>
      </c>
      <c r="C7" s="37" t="s">
        <v>220</v>
      </c>
      <c r="D7" s="1" t="e">
        <f>VLOOKUP(C7,'Project Uses'!$B$10:$D$81,3,FALSE)</f>
        <v>#N/A</v>
      </c>
      <c r="G7" s="1" t="e" cm="1">
        <f t="array" ref="G7">#REF!</f>
        <v>#REF!</v>
      </c>
      <c r="J7" s="21" t="s">
        <v>589</v>
      </c>
      <c r="M7" s="1" t="str" cm="1">
        <f t="array" ref="M7:N7">'Development Team'!C54:D54</f>
        <v>     </v>
      </c>
      <c r="N7">
        <v>0</v>
      </c>
      <c r="P7" s="19" t="s">
        <v>585</v>
      </c>
    </row>
    <row r="8" spans="1:18" x14ac:dyDescent="0.25">
      <c r="A8" s="47" t="s">
        <v>232</v>
      </c>
      <c r="B8" s="1" t="e">
        <f>VLOOKUP(A8,'Project Uses'!$B$10:$D$81,3,FALSE)</f>
        <v>#N/A</v>
      </c>
      <c r="C8" s="37" t="s">
        <v>221</v>
      </c>
      <c r="D8" s="1">
        <f>VLOOKUP(C8,'Project Uses'!$B$10:$D$81,3,FALSE)</f>
        <v>0</v>
      </c>
      <c r="J8" s="21" t="s">
        <v>590</v>
      </c>
      <c r="M8" s="19"/>
      <c r="P8" s="19" t="s">
        <v>585</v>
      </c>
    </row>
    <row r="9" spans="1:18" x14ac:dyDescent="0.25">
      <c r="A9" s="33" t="s">
        <v>233</v>
      </c>
      <c r="B9" s="1" t="e">
        <f>VLOOKUP(A9,'Project Uses'!$B$10:$D$81,3,FALSE)</f>
        <v>#N/A</v>
      </c>
      <c r="C9" s="37" t="s">
        <v>222</v>
      </c>
      <c r="D9" s="1" t="e">
        <f>VLOOKUP(C9,'Project Uses'!$B$10:$D$81,3,FALSE)</f>
        <v>#N/A</v>
      </c>
      <c r="E9" t="s">
        <v>591</v>
      </c>
      <c r="G9" s="1" t="e">
        <f>SUM(#REF!)</f>
        <v>#REF!</v>
      </c>
      <c r="J9" s="21" t="s">
        <v>1149</v>
      </c>
      <c r="P9" s="19" t="s">
        <v>585</v>
      </c>
    </row>
    <row r="10" spans="1:18" x14ac:dyDescent="0.25">
      <c r="A10" s="33" t="s">
        <v>234</v>
      </c>
      <c r="B10" s="1" t="e">
        <f>VLOOKUP(A10,'Project Uses'!$B$10:$D$81,3,FALSE)</f>
        <v>#N/A</v>
      </c>
      <c r="C10" s="37" t="s">
        <v>223</v>
      </c>
      <c r="D10" s="1" t="e">
        <f>VLOOKUP(C10,'Project Uses'!$B$10:$D$81,3,FALSE)</f>
        <v>#N/A</v>
      </c>
      <c r="G10" s="1" t="s">
        <v>52</v>
      </c>
    </row>
    <row r="11" spans="1:18" x14ac:dyDescent="0.25">
      <c r="A11" s="33" t="s">
        <v>235</v>
      </c>
      <c r="B11" s="1" t="e">
        <f>VLOOKUP(A11,'Project Uses'!$B$10:$D$81,3,FALSE)</f>
        <v>#N/A</v>
      </c>
      <c r="C11" s="37" t="s">
        <v>224</v>
      </c>
      <c r="D11" s="1" t="e">
        <f>VLOOKUP(C11,'Project Uses'!$B$10:$D$81,3,FALSE)</f>
        <v>#N/A</v>
      </c>
      <c r="E11" t="s">
        <v>591</v>
      </c>
      <c r="G11" s="1" t="s">
        <v>592</v>
      </c>
      <c r="J11" s="1" t="str" cm="1">
        <f t="array" ref="J11:K11">'Development Team'!C7:D7</f>
        <v>     </v>
      </c>
      <c r="K11">
        <v>0</v>
      </c>
      <c r="M11" t="s">
        <v>593</v>
      </c>
      <c r="P11" s="19" t="s">
        <v>16</v>
      </c>
    </row>
    <row r="12" spans="1:18" x14ac:dyDescent="0.25">
      <c r="A12" s="33" t="s">
        <v>236</v>
      </c>
      <c r="B12" s="1" t="e">
        <f>VLOOKUP(A12,'Project Uses'!$B$10:$D$81,3,FALSE)</f>
        <v>#N/A</v>
      </c>
      <c r="C12" s="40" t="s">
        <v>225</v>
      </c>
      <c r="D12" s="1" t="e">
        <f>VLOOKUP(C12,'Project Uses'!$B$10:$D$81,3,FALSE)</f>
        <v>#N/A</v>
      </c>
      <c r="G12" s="1" t="s">
        <v>53</v>
      </c>
      <c r="J12" s="1" t="str" cm="1">
        <f t="array" ref="J12:K12">'Development Team'!C10:D10</f>
        <v>     </v>
      </c>
      <c r="K12">
        <v>0</v>
      </c>
      <c r="M12" s="19" t="s">
        <v>968</v>
      </c>
      <c r="N12" s="48">
        <f>'Project Information'!F11</f>
        <v>0</v>
      </c>
      <c r="P12" s="19" t="s">
        <v>594</v>
      </c>
      <c r="Q12" t="b">
        <f>IF('Project Information'!$I$12="Not-for-profit",TRUE,FALSE)</f>
        <v>0</v>
      </c>
    </row>
    <row r="13" spans="1:18" x14ac:dyDescent="0.25">
      <c r="A13" s="33" t="s">
        <v>237</v>
      </c>
      <c r="B13" s="1" t="e">
        <f>VLOOKUP(A13,'Project Uses'!$B$10:$D$81,3,FALSE)</f>
        <v>#N/A</v>
      </c>
      <c r="C13" s="37" t="s">
        <v>245</v>
      </c>
      <c r="D13" s="1" t="e">
        <f>VLOOKUP(C13,'Project Uses'!$B$10:$D$81,3,FALSE)</f>
        <v>#N/A</v>
      </c>
      <c r="J13" s="21" t="s">
        <v>595</v>
      </c>
      <c r="M13" s="19"/>
      <c r="P13" s="19" t="s">
        <v>596</v>
      </c>
      <c r="Q13" t="b">
        <f>IF('Project Information'!$I$12="For-profit",TRUE,FALSE)</f>
        <v>0</v>
      </c>
    </row>
    <row r="14" spans="1:18" x14ac:dyDescent="0.25">
      <c r="A14" s="33" t="s">
        <v>238</v>
      </c>
      <c r="B14" s="1" t="e">
        <f>VLOOKUP(A14,'Project Uses'!$B$10:$D$81,3,FALSE)</f>
        <v>#N/A</v>
      </c>
      <c r="C14" s="39" t="s">
        <v>246</v>
      </c>
      <c r="D14" s="1" t="e">
        <f>VLOOKUP(C14,'Project Uses'!$B$10:$D$81,3,FALSE)</f>
        <v>#N/A</v>
      </c>
      <c r="G14" s="1" t="e" cm="1">
        <f t="array" ref="G14">#REF!</f>
        <v>#REF!</v>
      </c>
      <c r="M14" s="19"/>
      <c r="P14" s="19" t="s">
        <v>597</v>
      </c>
      <c r="Q14" t="b">
        <f>IF('Project Information'!$I$12="Tribal",TRUE,FALSE)</f>
        <v>0</v>
      </c>
    </row>
    <row r="15" spans="1:18" x14ac:dyDescent="0.25">
      <c r="A15" s="33" t="s">
        <v>239</v>
      </c>
      <c r="B15" s="1" t="e">
        <f>VLOOKUP(A15,'Project Uses'!$B$10:$D$81,3,FALSE)</f>
        <v>#N/A</v>
      </c>
      <c r="C15" s="37" t="s">
        <v>247</v>
      </c>
      <c r="D15" s="1" t="e">
        <f>VLOOKUP(C15,'Project Uses'!$B$10:$D$81,3,FALSE)</f>
        <v>#N/A</v>
      </c>
      <c r="M15" s="19"/>
      <c r="P15" s="19" t="s">
        <v>598</v>
      </c>
      <c r="Q15" t="b">
        <f>IF('Project Information'!$I$12="Public Agency",TRUE,FALSE)</f>
        <v>0</v>
      </c>
    </row>
    <row r="16" spans="1:18" x14ac:dyDescent="0.25">
      <c r="A16" s="33" t="s">
        <v>240</v>
      </c>
      <c r="B16" s="1" t="e">
        <f>VLOOKUP(A16,'Project Uses'!$B$10:$D$81,3,FALSE)</f>
        <v>#N/A</v>
      </c>
      <c r="C16" s="39" t="s">
        <v>248</v>
      </c>
      <c r="D16" s="1" t="e">
        <f>VLOOKUP(C16,'Project Uses'!$B$10:$D$81,3,FALSE)</f>
        <v>#N/A</v>
      </c>
      <c r="G16" s="1" t="s">
        <v>599</v>
      </c>
    </row>
    <row r="17" spans="1:17" x14ac:dyDescent="0.25">
      <c r="A17" s="33" t="s">
        <v>241</v>
      </c>
      <c r="B17" s="1" t="e">
        <f>VLOOKUP(A17,'Project Uses'!$B$10:$D$81,3,FALSE)</f>
        <v>#N/A</v>
      </c>
      <c r="C17" s="37" t="s">
        <v>249</v>
      </c>
      <c r="D17" s="1">
        <f>VLOOKUP(C17,'Project Uses'!$B$10:$D$81,3,FALSE)</f>
        <v>0</v>
      </c>
      <c r="E17" t="s">
        <v>591</v>
      </c>
      <c r="G17" s="1" t="s">
        <v>55</v>
      </c>
    </row>
    <row r="18" spans="1:17" x14ac:dyDescent="0.25">
      <c r="A18" s="33" t="s">
        <v>242</v>
      </c>
      <c r="B18" s="1" t="e">
        <f>VLOOKUP(A18,'Project Uses'!$B$10:$D$81,3,FALSE)</f>
        <v>#N/A</v>
      </c>
      <c r="C18" s="37" t="s">
        <v>250</v>
      </c>
      <c r="D18" s="1" t="e">
        <f>VLOOKUP(C18,'Project Uses'!$B$10:$D$81,3,FALSE)</f>
        <v>#N/A</v>
      </c>
      <c r="G18" s="1" t="s">
        <v>56</v>
      </c>
      <c r="P18" s="19" t="s">
        <v>600</v>
      </c>
      <c r="Q18" t="str">
        <f>'Project Information'!J52</f>
        <v>    </v>
      </c>
    </row>
    <row r="19" spans="1:17" x14ac:dyDescent="0.25">
      <c r="A19" s="33" t="s">
        <v>243</v>
      </c>
      <c r="B19" s="1" t="e">
        <f>VLOOKUP(A19,'Project Uses'!$B$10:$D$81,3,FALSE)</f>
        <v>#N/A</v>
      </c>
      <c r="C19" s="37" t="s">
        <v>252</v>
      </c>
      <c r="D19" s="1" t="e">
        <f>VLOOKUP(C19,'Project Uses'!$B$10:$D$81,3,FALSE)</f>
        <v>#N/A</v>
      </c>
      <c r="E19" t="s">
        <v>591</v>
      </c>
      <c r="G19" s="1" t="s">
        <v>57</v>
      </c>
    </row>
    <row r="20" spans="1:17" x14ac:dyDescent="0.25">
      <c r="A20" s="37" t="s">
        <v>244</v>
      </c>
      <c r="B20" s="1" t="e">
        <f>VLOOKUP(A20,'Project Uses'!$B$10:$D$81,3,FALSE)</f>
        <v>#N/A</v>
      </c>
      <c r="C20" s="37" t="s">
        <v>253</v>
      </c>
      <c r="D20" s="1" t="e">
        <f>VLOOKUP(C20,'Project Uses'!$B$10:$D$81,3,FALSE)</f>
        <v>#N/A</v>
      </c>
      <c r="G20" s="1" t="s">
        <v>58</v>
      </c>
      <c r="P20" t="s">
        <v>15</v>
      </c>
    </row>
    <row r="21" spans="1:17" x14ac:dyDescent="0.25">
      <c r="A21" s="49" t="s">
        <v>601</v>
      </c>
      <c r="B21" s="1" t="e">
        <f>SUM(B1:B19)</f>
        <v>#N/A</v>
      </c>
      <c r="C21" s="37" t="s">
        <v>254</v>
      </c>
      <c r="D21" s="1" t="e">
        <f>VLOOKUP(C21,'Project Uses'!$B$10:$D$81,3,FALSE)</f>
        <v>#N/A</v>
      </c>
      <c r="E21" t="s">
        <v>591</v>
      </c>
      <c r="P21" t="s">
        <v>602</v>
      </c>
      <c r="Q21" t="b">
        <f>IF('Project Information'!H12="Urban",TRUE,FALSE)</f>
        <v>0</v>
      </c>
    </row>
    <row r="22" spans="1:17" x14ac:dyDescent="0.25">
      <c r="C22" s="37" t="s">
        <v>255</v>
      </c>
      <c r="D22" s="1" t="e">
        <f>VLOOKUP(C22,'Project Uses'!$B$10:$D$81,3,FALSE)</f>
        <v>#N/A</v>
      </c>
      <c r="G22" s="1" t="e">
        <f>#REF!</f>
        <v>#REF!</v>
      </c>
      <c r="P22" t="s">
        <v>603</v>
      </c>
      <c r="Q22" t="b">
        <f>IF('Project Information'!H12="Mid-sized Urban",TRUE,FALSE)</f>
        <v>0</v>
      </c>
    </row>
    <row r="23" spans="1:17" x14ac:dyDescent="0.25">
      <c r="C23" s="37" t="s">
        <v>256</v>
      </c>
      <c r="D23" s="1">
        <f>VLOOKUP(C23,'Project Uses'!$B$10:$D$81,3,FALSE)</f>
        <v>2250</v>
      </c>
      <c r="E23" t="s">
        <v>591</v>
      </c>
      <c r="P23" t="s">
        <v>604</v>
      </c>
      <c r="Q23" t="b">
        <f>IF('Project Information'!H12="Rural",TRUE,FALSE)</f>
        <v>0</v>
      </c>
    </row>
    <row r="24" spans="1:17" x14ac:dyDescent="0.25">
      <c r="C24" s="37" t="s">
        <v>258</v>
      </c>
      <c r="D24" s="1" t="e">
        <f>VLOOKUP(C24,'Project Uses'!$B$10:$D$81,3,FALSE)</f>
        <v>#N/A</v>
      </c>
      <c r="E24" t="s">
        <v>591</v>
      </c>
    </row>
    <row r="25" spans="1:17" x14ac:dyDescent="0.25">
      <c r="C25" s="37" t="s">
        <v>259</v>
      </c>
      <c r="D25" s="1" t="e">
        <f>VLOOKUP(C25,'Project Uses'!$B$10:$D$81,3,FALSE)</f>
        <v>#N/A</v>
      </c>
    </row>
    <row r="27" spans="1:17" x14ac:dyDescent="0.25">
      <c r="C27" s="42" t="s">
        <v>605</v>
      </c>
      <c r="D27" t="e">
        <f>SITENG+ENVIRO+CONSINT+RETAX+MISCCC+D23+D24</f>
        <v>#N/A</v>
      </c>
    </row>
    <row r="29" spans="1:17" x14ac:dyDescent="0.25">
      <c r="B29" s="1" t="e" cm="1">
        <f t="array" ref="B29">'Document Checklist'!#REF!</f>
        <v>#REF!</v>
      </c>
    </row>
    <row r="53" spans="2:2" x14ac:dyDescent="0.25">
      <c r="B53" s="1" t="e" cm="1">
        <f t="array" ref="B53">'Document Checklist'!#REF!</f>
        <v>#REF!</v>
      </c>
    </row>
    <row r="77" spans="2:2" x14ac:dyDescent="0.25">
      <c r="B77" s="1" t="e" cm="1">
        <f t="array" ref="B77">'Document Checklist'!#REF!</f>
        <v>#REF!</v>
      </c>
    </row>
    <row r="101" spans="2:2" x14ac:dyDescent="0.25">
      <c r="B101" s="1" t="e" cm="1">
        <f t="array" ref="B101">'Document Checklist'!#REF!</f>
        <v>#REF!</v>
      </c>
    </row>
  </sheetData>
  <phoneticPr fontId="46" type="noConversion"/>
  <dataValidations count="10">
    <dataValidation type="list" errorStyle="warning" showInputMessage="1" showErrorMessage="1" errorTitle="SmartDox" error="The value you entered for the dropdown is not valid." sqref="J8" xr:uid="{0529F4CA-6DA6-43EC-ABF5-556AC257A8DC}">
      <formula1>SD_D_PL_TaxCreditPercentType_Name</formula1>
    </dataValidation>
    <dataValidation type="list" errorStyle="warning" showInputMessage="1" showErrorMessage="1" errorTitle="SmartDox" error="The value you entered for the dropdown is not valid." sqref="J4" xr:uid="{EF1A7718-241B-4459-9766-B23B56AF86C9}">
      <formula1>SD_D_PL_ResidentialApartmentType_Name</formula1>
    </dataValidation>
    <dataValidation type="list" errorStyle="warning" showInputMessage="1" showErrorMessage="1" errorTitle="SmartDox" error="The value you entered for the dropdown is not valid." sqref="J5" xr:uid="{9934CD69-E401-4BA1-BE0B-CDDA787FFF3C}">
      <formula1>SD_D_PL_UnitMixAmiPercent_Name</formula1>
    </dataValidation>
    <dataValidation type="list" errorStyle="warning" showInputMessage="1" showErrorMessage="1" errorTitle="SmartDox" error="The value you entered for the dropdown is not valid." sqref="J3" xr:uid="{BC546824-0DD4-4277-8DE1-9D581D2F90AF}">
      <formula1>SD_D_PL_UnitType_Name</formula1>
    </dataValidation>
    <dataValidation type="list" errorStyle="warning" showInputMessage="1" showErrorMessage="1" errorTitle="SmartDox" error="The value you entered for the dropdown is not valid." sqref="J2" xr:uid="{29084219-9626-4CB4-8EA2-F6C020E4788B}">
      <formula1>SD_D_PL_BuildingType_Name</formula1>
    </dataValidation>
    <dataValidation type="list" errorStyle="warning" showInputMessage="1" showErrorMessage="1" errorTitle="SmartDox" error="The value you entered for the dropdown is not valid." sqref="J7" xr:uid="{E4F43678-4D68-42C3-9F35-47008AD1F31A}">
      <formula1>SD_D_PL_ConstructionControlType_Name</formula1>
    </dataValidation>
    <dataValidation type="list" errorStyle="warning" showInputMessage="1" showErrorMessage="1" errorTitle="SmartDox" error="The value you entered for the dropdown is not valid." sqref="J9" xr:uid="{331306CE-0D52-416C-A98F-FDDF04F4F692}">
      <formula1>SD_D_PL_FundingOpportunity_Name</formula1>
    </dataValidation>
    <dataValidation type="list" errorStyle="warning" showInputMessage="1" showErrorMessage="1" errorTitle="SmartDox" error="The value you entered for the dropdown is not valid." sqref="M12" xr:uid="{B502E952-1E48-46CF-81DA-C5CCE307F425}">
      <formula1>SD_D_DEVFundingSource_Name</formula1>
    </dataValidation>
    <dataValidation type="list" errorStyle="warning" showInputMessage="1" showErrorMessage="1" errorTitle="SmartDox" error="The value you entered for the dropdown is not valid." sqref="P8:P9 P4:P6" xr:uid="{BDF92A3D-C5D4-4233-A1C8-FFA9839D0870}">
      <formula1>SD_D_PL_EntityCompanyOrIndividual_Name</formula1>
    </dataValidation>
    <dataValidation type="list" errorStyle="warning" showInputMessage="1" showErrorMessage="1" errorTitle="SmartDox" error="The value you entered for the dropdown is not valid." sqref="J13 M5:M6 M2:M3" xr:uid="{4FB633F8-D2DA-4450-8EF6-8B8834A4E607}">
      <formula1>SD_D_PL_DealEntityRole_Name</formula1>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1F20B-141C-49CF-94D6-F963EA3AF659}">
  <sheetPr codeName="Sheet12"/>
  <dimension ref="A1:AV70"/>
  <sheetViews>
    <sheetView workbookViewId="0"/>
  </sheetViews>
  <sheetFormatPr defaultRowHeight="15" x14ac:dyDescent="0.25"/>
  <sheetData>
    <row r="1" spans="1:48" x14ac:dyDescent="0.25">
      <c r="A1" t="s">
        <v>606</v>
      </c>
      <c r="B1" t="s">
        <v>607</v>
      </c>
    </row>
    <row r="2" spans="1:48" x14ac:dyDescent="0.25">
      <c r="A2" t="s">
        <v>608</v>
      </c>
      <c r="B2" t="s">
        <v>609</v>
      </c>
      <c r="C2" s="19" t="s">
        <v>616</v>
      </c>
      <c r="D2">
        <v>23</v>
      </c>
      <c r="E2" s="19" t="s">
        <v>1026</v>
      </c>
      <c r="F2">
        <v>1</v>
      </c>
      <c r="G2" s="19" t="s">
        <v>611</v>
      </c>
      <c r="H2">
        <v>1</v>
      </c>
      <c r="I2" s="19" t="s">
        <v>1033</v>
      </c>
      <c r="J2">
        <v>1</v>
      </c>
      <c r="K2" s="19" t="s">
        <v>1033</v>
      </c>
      <c r="L2">
        <v>1</v>
      </c>
      <c r="M2" s="19" t="s">
        <v>1037</v>
      </c>
      <c r="N2">
        <v>1</v>
      </c>
      <c r="O2" s="19" t="s">
        <v>579</v>
      </c>
      <c r="P2">
        <v>1</v>
      </c>
      <c r="Q2" s="19" t="s">
        <v>615</v>
      </c>
      <c r="R2">
        <v>3</v>
      </c>
      <c r="S2" s="19" t="s">
        <v>614</v>
      </c>
      <c r="T2">
        <v>5</v>
      </c>
      <c r="U2" s="19" t="s">
        <v>1046</v>
      </c>
      <c r="V2">
        <v>1</v>
      </c>
      <c r="W2" s="19" t="s">
        <v>891</v>
      </c>
      <c r="X2">
        <v>11</v>
      </c>
      <c r="Y2" s="19" t="s">
        <v>618</v>
      </c>
      <c r="Z2">
        <v>1</v>
      </c>
      <c r="AA2" s="19" t="s">
        <v>227</v>
      </c>
      <c r="AB2">
        <v>1</v>
      </c>
      <c r="AC2" s="19" t="s">
        <v>1056</v>
      </c>
      <c r="AD2">
        <v>1</v>
      </c>
      <c r="AE2" s="19" t="s">
        <v>589</v>
      </c>
      <c r="AF2">
        <v>1</v>
      </c>
      <c r="AG2" s="19" t="s">
        <v>616</v>
      </c>
      <c r="AH2">
        <v>39</v>
      </c>
      <c r="AI2" s="19" t="s">
        <v>1150</v>
      </c>
      <c r="AJ2">
        <v>4</v>
      </c>
      <c r="AK2" s="19" t="s">
        <v>613</v>
      </c>
      <c r="AL2">
        <v>13</v>
      </c>
      <c r="AM2" s="19" t="s">
        <v>613</v>
      </c>
      <c r="AN2">
        <v>43</v>
      </c>
      <c r="AO2" s="19" t="s">
        <v>612</v>
      </c>
      <c r="AP2">
        <v>104</v>
      </c>
      <c r="AQ2" s="19" t="s">
        <v>619</v>
      </c>
      <c r="AR2">
        <v>138</v>
      </c>
      <c r="AS2" s="19" t="s">
        <v>585</v>
      </c>
      <c r="AT2">
        <v>1</v>
      </c>
      <c r="AU2" s="19" t="s">
        <v>617</v>
      </c>
      <c r="AV2">
        <v>37</v>
      </c>
    </row>
    <row r="3" spans="1:48" x14ac:dyDescent="0.25">
      <c r="A3" t="s">
        <v>620</v>
      </c>
      <c r="B3" t="s">
        <v>621</v>
      </c>
      <c r="C3" s="19" t="s">
        <v>1146</v>
      </c>
      <c r="D3">
        <v>24</v>
      </c>
      <c r="E3" s="19" t="s">
        <v>1027</v>
      </c>
      <c r="F3">
        <v>2</v>
      </c>
      <c r="G3" s="19" t="s">
        <v>623</v>
      </c>
      <c r="H3">
        <v>2</v>
      </c>
      <c r="I3" s="19" t="s">
        <v>1034</v>
      </c>
      <c r="J3">
        <v>2</v>
      </c>
      <c r="K3" s="19" t="s">
        <v>1034</v>
      </c>
      <c r="L3">
        <v>2</v>
      </c>
      <c r="M3" s="19" t="s">
        <v>1038</v>
      </c>
      <c r="N3">
        <v>2</v>
      </c>
      <c r="O3" s="19" t="s">
        <v>626</v>
      </c>
      <c r="P3">
        <v>2</v>
      </c>
      <c r="Q3" s="19" t="s">
        <v>628</v>
      </c>
      <c r="R3">
        <v>5</v>
      </c>
      <c r="S3" s="19" t="s">
        <v>627</v>
      </c>
      <c r="T3">
        <v>38</v>
      </c>
      <c r="U3" s="19" t="s">
        <v>1047</v>
      </c>
      <c r="V3">
        <v>2</v>
      </c>
      <c r="W3" s="19" t="s">
        <v>610</v>
      </c>
      <c r="X3">
        <v>7</v>
      </c>
      <c r="Y3" s="19" t="s">
        <v>632</v>
      </c>
      <c r="Z3">
        <v>2</v>
      </c>
      <c r="AA3" s="19" t="s">
        <v>1043</v>
      </c>
      <c r="AB3">
        <v>2</v>
      </c>
      <c r="AC3" s="19" t="s">
        <v>1057</v>
      </c>
      <c r="AD3">
        <v>2</v>
      </c>
      <c r="AG3" s="19" t="s">
        <v>629</v>
      </c>
      <c r="AH3">
        <v>30</v>
      </c>
      <c r="AI3" s="19" t="s">
        <v>957</v>
      </c>
      <c r="AJ3">
        <v>11</v>
      </c>
      <c r="AK3" s="19" t="s">
        <v>625</v>
      </c>
      <c r="AL3">
        <v>14</v>
      </c>
      <c r="AM3" s="19" t="s">
        <v>625</v>
      </c>
      <c r="AN3">
        <v>44</v>
      </c>
      <c r="AO3" s="19" t="s">
        <v>624</v>
      </c>
      <c r="AP3">
        <v>105</v>
      </c>
      <c r="AQ3" s="19" t="s">
        <v>634</v>
      </c>
      <c r="AR3">
        <v>139</v>
      </c>
      <c r="AS3" s="19" t="s">
        <v>633</v>
      </c>
      <c r="AT3">
        <v>2</v>
      </c>
      <c r="AU3" s="19" t="s">
        <v>631</v>
      </c>
      <c r="AV3">
        <v>48</v>
      </c>
    </row>
    <row r="4" spans="1:48" x14ac:dyDescent="0.25">
      <c r="A4" t="s">
        <v>635</v>
      </c>
      <c r="B4" t="s">
        <v>636</v>
      </c>
      <c r="C4" s="19" t="s">
        <v>630</v>
      </c>
      <c r="D4">
        <v>1</v>
      </c>
      <c r="E4" s="19" t="s">
        <v>1028</v>
      </c>
      <c r="F4">
        <v>3</v>
      </c>
      <c r="G4" s="19" t="s">
        <v>638</v>
      </c>
      <c r="H4">
        <v>3</v>
      </c>
      <c r="I4" s="19" t="s">
        <v>1035</v>
      </c>
      <c r="J4">
        <v>3</v>
      </c>
      <c r="K4" s="19" t="s">
        <v>1036</v>
      </c>
      <c r="L4">
        <v>3</v>
      </c>
      <c r="M4" s="19" t="s">
        <v>1039</v>
      </c>
      <c r="N4">
        <v>3</v>
      </c>
      <c r="O4" s="19" t="s">
        <v>641</v>
      </c>
      <c r="P4">
        <v>3</v>
      </c>
      <c r="Q4" s="19" t="s">
        <v>643</v>
      </c>
      <c r="R4">
        <v>6</v>
      </c>
      <c r="S4" s="19" t="s">
        <v>642</v>
      </c>
      <c r="T4">
        <v>42</v>
      </c>
      <c r="U4" s="19" t="s">
        <v>1048</v>
      </c>
      <c r="V4">
        <v>3</v>
      </c>
      <c r="W4" s="19" t="s">
        <v>622</v>
      </c>
      <c r="X4">
        <v>8</v>
      </c>
      <c r="Y4" s="19" t="s">
        <v>645</v>
      </c>
      <c r="Z4">
        <v>3</v>
      </c>
      <c r="AA4" s="19" t="s">
        <v>1054</v>
      </c>
      <c r="AB4">
        <v>3</v>
      </c>
      <c r="AC4" s="19" t="s">
        <v>1058</v>
      </c>
      <c r="AD4">
        <v>3</v>
      </c>
      <c r="AG4" s="19" t="s">
        <v>1147</v>
      </c>
      <c r="AH4">
        <v>73</v>
      </c>
      <c r="AI4" s="19" t="s">
        <v>958</v>
      </c>
      <c r="AJ4">
        <v>21</v>
      </c>
      <c r="AK4" s="19" t="s">
        <v>640</v>
      </c>
      <c r="AL4">
        <v>15</v>
      </c>
      <c r="AM4" s="19" t="s">
        <v>640</v>
      </c>
      <c r="AN4">
        <v>45</v>
      </c>
      <c r="AO4" s="19" t="s">
        <v>639</v>
      </c>
      <c r="AP4">
        <v>106</v>
      </c>
      <c r="AQ4" s="19" t="s">
        <v>646</v>
      </c>
      <c r="AR4">
        <v>140</v>
      </c>
      <c r="AU4" s="19" t="s">
        <v>80</v>
      </c>
      <c r="AV4">
        <v>-1</v>
      </c>
    </row>
    <row r="5" spans="1:48" x14ac:dyDescent="0.25">
      <c r="A5" t="s">
        <v>647</v>
      </c>
      <c r="B5" t="s">
        <v>648</v>
      </c>
      <c r="C5" s="19" t="s">
        <v>644</v>
      </c>
      <c r="D5">
        <v>2</v>
      </c>
      <c r="E5" s="19" t="s">
        <v>1029</v>
      </c>
      <c r="F5">
        <v>4</v>
      </c>
      <c r="G5" s="19" t="s">
        <v>650</v>
      </c>
      <c r="H5">
        <v>4</v>
      </c>
      <c r="M5" s="19" t="s">
        <v>1040</v>
      </c>
      <c r="N5">
        <v>4</v>
      </c>
      <c r="O5" s="19" t="s">
        <v>653</v>
      </c>
      <c r="P5">
        <v>4</v>
      </c>
      <c r="Q5" s="19" t="s">
        <v>655</v>
      </c>
      <c r="R5">
        <v>8</v>
      </c>
      <c r="S5" s="19" t="s">
        <v>654</v>
      </c>
      <c r="T5">
        <v>43</v>
      </c>
      <c r="U5" s="19" t="s">
        <v>1049</v>
      </c>
      <c r="V5">
        <v>4</v>
      </c>
      <c r="W5" s="19" t="s">
        <v>892</v>
      </c>
      <c r="X5">
        <v>13</v>
      </c>
      <c r="Y5" s="19" t="s">
        <v>658</v>
      </c>
      <c r="Z5">
        <v>4</v>
      </c>
      <c r="AA5" s="19" t="s">
        <v>293</v>
      </c>
      <c r="AB5">
        <v>4</v>
      </c>
      <c r="AC5" s="19" t="s">
        <v>1059</v>
      </c>
      <c r="AD5">
        <v>4</v>
      </c>
      <c r="AG5" s="19" t="s">
        <v>1148</v>
      </c>
      <c r="AH5">
        <v>72</v>
      </c>
      <c r="AI5" s="19" t="s">
        <v>959</v>
      </c>
      <c r="AJ5">
        <v>48</v>
      </c>
      <c r="AK5" s="19" t="s">
        <v>652</v>
      </c>
      <c r="AL5">
        <v>16</v>
      </c>
      <c r="AM5" s="19" t="s">
        <v>652</v>
      </c>
      <c r="AN5">
        <v>46</v>
      </c>
      <c r="AO5" s="19" t="s">
        <v>651</v>
      </c>
      <c r="AP5">
        <v>107</v>
      </c>
      <c r="AU5" s="19" t="s">
        <v>993</v>
      </c>
      <c r="AV5">
        <v>56</v>
      </c>
    </row>
    <row r="6" spans="1:48" x14ac:dyDescent="0.25">
      <c r="A6" t="s">
        <v>659</v>
      </c>
      <c r="B6" t="s">
        <v>660</v>
      </c>
      <c r="C6" s="19" t="s">
        <v>656</v>
      </c>
      <c r="D6">
        <v>3</v>
      </c>
      <c r="E6" s="19" t="s">
        <v>1030</v>
      </c>
      <c r="F6">
        <v>5</v>
      </c>
      <c r="M6" s="19" t="s">
        <v>293</v>
      </c>
      <c r="N6">
        <v>5</v>
      </c>
      <c r="O6" s="19" t="s">
        <v>289</v>
      </c>
      <c r="P6">
        <v>5</v>
      </c>
      <c r="Q6" s="19" t="s">
        <v>664</v>
      </c>
      <c r="R6">
        <v>12</v>
      </c>
      <c r="S6" s="19" t="s">
        <v>663</v>
      </c>
      <c r="T6">
        <v>44</v>
      </c>
      <c r="U6" s="19" t="s">
        <v>1050</v>
      </c>
      <c r="V6">
        <v>5</v>
      </c>
      <c r="W6" s="19" t="s">
        <v>893</v>
      </c>
      <c r="X6">
        <v>10</v>
      </c>
      <c r="Y6" s="19" t="s">
        <v>667</v>
      </c>
      <c r="Z6">
        <v>5</v>
      </c>
      <c r="AA6" s="19" t="s">
        <v>1055</v>
      </c>
      <c r="AB6">
        <v>5</v>
      </c>
      <c r="AC6" s="19" t="s">
        <v>1043</v>
      </c>
      <c r="AD6">
        <v>5</v>
      </c>
      <c r="AG6" s="19" t="s">
        <v>1023</v>
      </c>
      <c r="AH6">
        <v>71</v>
      </c>
      <c r="AI6" s="19" t="s">
        <v>960</v>
      </c>
      <c r="AJ6">
        <v>52</v>
      </c>
      <c r="AK6" s="19" t="s">
        <v>662</v>
      </c>
      <c r="AL6">
        <v>17</v>
      </c>
      <c r="AM6" s="19" t="s">
        <v>662</v>
      </c>
      <c r="AN6">
        <v>47</v>
      </c>
      <c r="AO6" s="19" t="s">
        <v>661</v>
      </c>
      <c r="AP6">
        <v>108</v>
      </c>
      <c r="AU6" s="19" t="s">
        <v>657</v>
      </c>
      <c r="AV6">
        <v>26</v>
      </c>
    </row>
    <row r="7" spans="1:48" x14ac:dyDescent="0.25">
      <c r="A7" t="s">
        <v>668</v>
      </c>
      <c r="B7" t="s">
        <v>669</v>
      </c>
      <c r="C7" s="19" t="s">
        <v>665</v>
      </c>
      <c r="D7">
        <v>4</v>
      </c>
      <c r="E7" s="19" t="s">
        <v>1031</v>
      </c>
      <c r="F7">
        <v>6</v>
      </c>
      <c r="M7" s="19" t="s">
        <v>1041</v>
      </c>
      <c r="N7">
        <v>6</v>
      </c>
      <c r="O7" s="19" t="s">
        <v>293</v>
      </c>
      <c r="P7">
        <v>6</v>
      </c>
      <c r="Q7" s="19" t="s">
        <v>672</v>
      </c>
      <c r="R7">
        <v>15</v>
      </c>
      <c r="S7" s="19" t="s">
        <v>671</v>
      </c>
      <c r="T7">
        <v>45</v>
      </c>
      <c r="U7" s="19" t="s">
        <v>1051</v>
      </c>
      <c r="V7">
        <v>6</v>
      </c>
      <c r="W7" s="19" t="s">
        <v>894</v>
      </c>
      <c r="X7">
        <v>12</v>
      </c>
      <c r="Y7" s="19" t="s">
        <v>675</v>
      </c>
      <c r="Z7">
        <v>6</v>
      </c>
      <c r="AC7" s="19" t="s">
        <v>1060</v>
      </c>
      <c r="AD7">
        <v>6</v>
      </c>
      <c r="AG7" s="19" t="s">
        <v>1149</v>
      </c>
      <c r="AH7">
        <v>74</v>
      </c>
      <c r="AI7" s="19" t="s">
        <v>961</v>
      </c>
      <c r="AJ7">
        <v>53</v>
      </c>
      <c r="AK7" s="19" t="s">
        <v>670</v>
      </c>
      <c r="AL7">
        <v>18</v>
      </c>
      <c r="AM7" s="19" t="s">
        <v>670</v>
      </c>
      <c r="AN7">
        <v>48</v>
      </c>
      <c r="AO7" s="19" t="s">
        <v>1153</v>
      </c>
      <c r="AP7">
        <v>539</v>
      </c>
      <c r="AU7" s="19" t="s">
        <v>674</v>
      </c>
      <c r="AV7">
        <v>29</v>
      </c>
    </row>
    <row r="8" spans="1:48" x14ac:dyDescent="0.25">
      <c r="A8" t="s">
        <v>676</v>
      </c>
      <c r="B8" t="s">
        <v>677</v>
      </c>
      <c r="C8" s="19" t="s">
        <v>673</v>
      </c>
      <c r="D8">
        <v>5</v>
      </c>
      <c r="E8" s="19" t="s">
        <v>1032</v>
      </c>
      <c r="F8">
        <v>7</v>
      </c>
      <c r="M8" s="19" t="s">
        <v>1042</v>
      </c>
      <c r="N8">
        <v>7</v>
      </c>
      <c r="Q8" s="19" t="s">
        <v>680</v>
      </c>
      <c r="R8">
        <v>18</v>
      </c>
      <c r="S8" s="19" t="s">
        <v>679</v>
      </c>
      <c r="T8">
        <v>46</v>
      </c>
      <c r="U8" s="19" t="s">
        <v>1043</v>
      </c>
      <c r="V8">
        <v>7</v>
      </c>
      <c r="W8" s="19" t="s">
        <v>637</v>
      </c>
      <c r="X8">
        <v>9</v>
      </c>
      <c r="Y8" s="19" t="s">
        <v>683</v>
      </c>
      <c r="Z8">
        <v>7</v>
      </c>
      <c r="AG8" s="19" t="s">
        <v>897</v>
      </c>
      <c r="AH8">
        <v>62</v>
      </c>
      <c r="AI8" s="19" t="s">
        <v>962</v>
      </c>
      <c r="AJ8">
        <v>66</v>
      </c>
      <c r="AK8" s="19" t="s">
        <v>678</v>
      </c>
      <c r="AL8">
        <v>19</v>
      </c>
      <c r="AM8" s="19" t="s">
        <v>678</v>
      </c>
      <c r="AN8">
        <v>49</v>
      </c>
      <c r="AU8" s="19" t="s">
        <v>690</v>
      </c>
      <c r="AV8">
        <v>43</v>
      </c>
    </row>
    <row r="9" spans="1:48" x14ac:dyDescent="0.25">
      <c r="A9" t="s">
        <v>684</v>
      </c>
      <c r="B9" t="s">
        <v>685</v>
      </c>
      <c r="C9" s="19" t="s">
        <v>681</v>
      </c>
      <c r="D9">
        <v>6</v>
      </c>
      <c r="M9" s="19" t="s">
        <v>1043</v>
      </c>
      <c r="N9">
        <v>8</v>
      </c>
      <c r="Q9" s="19" t="s">
        <v>688</v>
      </c>
      <c r="R9">
        <v>26</v>
      </c>
      <c r="S9" s="19" t="s">
        <v>687</v>
      </c>
      <c r="T9">
        <v>47</v>
      </c>
      <c r="U9" s="19" t="s">
        <v>1052</v>
      </c>
      <c r="V9">
        <v>8</v>
      </c>
      <c r="W9" s="19" t="s">
        <v>649</v>
      </c>
      <c r="X9">
        <v>6</v>
      </c>
      <c r="Y9" s="19" t="s">
        <v>691</v>
      </c>
      <c r="Z9">
        <v>8</v>
      </c>
      <c r="AG9" s="19" t="s">
        <v>903</v>
      </c>
      <c r="AH9">
        <v>70</v>
      </c>
      <c r="AI9" s="19" t="s">
        <v>963</v>
      </c>
      <c r="AJ9">
        <v>74</v>
      </c>
      <c r="AK9" s="19" t="s">
        <v>686</v>
      </c>
      <c r="AL9">
        <v>20</v>
      </c>
      <c r="AM9" s="19" t="s">
        <v>686</v>
      </c>
      <c r="AN9">
        <v>50</v>
      </c>
      <c r="AU9" s="19" t="s">
        <v>89</v>
      </c>
      <c r="AV9">
        <v>41</v>
      </c>
    </row>
    <row r="10" spans="1:48" x14ac:dyDescent="0.25">
      <c r="A10" t="s">
        <v>692</v>
      </c>
      <c r="B10" t="s">
        <v>693</v>
      </c>
      <c r="C10" s="19" t="s">
        <v>689</v>
      </c>
      <c r="D10">
        <v>11</v>
      </c>
      <c r="M10" s="19" t="s">
        <v>1044</v>
      </c>
      <c r="N10">
        <v>9</v>
      </c>
      <c r="Q10" s="19" t="s">
        <v>586</v>
      </c>
      <c r="R10">
        <v>1</v>
      </c>
      <c r="S10" s="19" t="s">
        <v>695</v>
      </c>
      <c r="T10">
        <v>41</v>
      </c>
      <c r="U10" s="19" t="s">
        <v>1053</v>
      </c>
      <c r="V10">
        <v>9</v>
      </c>
      <c r="W10" s="19" t="s">
        <v>579</v>
      </c>
      <c r="X10">
        <v>1</v>
      </c>
      <c r="Y10" s="19" t="s">
        <v>697</v>
      </c>
      <c r="Z10">
        <v>9</v>
      </c>
      <c r="AG10" s="19" t="s">
        <v>896</v>
      </c>
      <c r="AH10">
        <v>61</v>
      </c>
      <c r="AI10" s="19" t="s">
        <v>964</v>
      </c>
      <c r="AJ10">
        <v>75</v>
      </c>
      <c r="AK10" s="19" t="s">
        <v>694</v>
      </c>
      <c r="AL10">
        <v>21</v>
      </c>
      <c r="AM10" s="19" t="s">
        <v>694</v>
      </c>
      <c r="AN10">
        <v>51</v>
      </c>
      <c r="AU10" s="19" t="s">
        <v>704</v>
      </c>
      <c r="AV10">
        <v>25</v>
      </c>
    </row>
    <row r="11" spans="1:48" x14ac:dyDescent="0.25">
      <c r="A11" t="s">
        <v>698</v>
      </c>
      <c r="B11" t="s">
        <v>699</v>
      </c>
      <c r="C11" s="19" t="s">
        <v>696</v>
      </c>
      <c r="D11">
        <v>12</v>
      </c>
      <c r="M11" s="19" t="s">
        <v>1045</v>
      </c>
      <c r="N11">
        <v>10</v>
      </c>
      <c r="Q11" s="19" t="s">
        <v>702</v>
      </c>
      <c r="R11">
        <v>2</v>
      </c>
      <c r="S11" s="19" t="s">
        <v>701</v>
      </c>
      <c r="T11">
        <v>6</v>
      </c>
      <c r="W11" s="19" t="s">
        <v>626</v>
      </c>
      <c r="X11">
        <v>2</v>
      </c>
      <c r="Y11" s="19" t="s">
        <v>705</v>
      </c>
      <c r="Z11">
        <v>10</v>
      </c>
      <c r="AG11" s="19" t="s">
        <v>898</v>
      </c>
      <c r="AH11">
        <v>63</v>
      </c>
      <c r="AI11" s="19" t="s">
        <v>965</v>
      </c>
      <c r="AJ11">
        <v>80</v>
      </c>
      <c r="AK11" s="19" t="s">
        <v>700</v>
      </c>
      <c r="AL11">
        <v>22</v>
      </c>
      <c r="AM11" s="19" t="s">
        <v>700</v>
      </c>
      <c r="AN11">
        <v>52</v>
      </c>
      <c r="AU11" s="19" t="s">
        <v>1154</v>
      </c>
      <c r="AV11">
        <v>59</v>
      </c>
    </row>
    <row r="12" spans="1:48" x14ac:dyDescent="0.25">
      <c r="A12" t="s">
        <v>706</v>
      </c>
      <c r="B12" t="s">
        <v>707</v>
      </c>
      <c r="C12" s="19" t="s">
        <v>703</v>
      </c>
      <c r="D12">
        <v>14</v>
      </c>
      <c r="Q12" s="19" t="s">
        <v>710</v>
      </c>
      <c r="R12">
        <v>7</v>
      </c>
      <c r="S12" s="19" t="s">
        <v>709</v>
      </c>
      <c r="T12">
        <v>7</v>
      </c>
      <c r="W12" s="19" t="s">
        <v>641</v>
      </c>
      <c r="X12">
        <v>3</v>
      </c>
      <c r="Y12" s="19" t="s">
        <v>713</v>
      </c>
      <c r="Z12">
        <v>11</v>
      </c>
      <c r="AG12" s="19" t="s">
        <v>899</v>
      </c>
      <c r="AH12">
        <v>64</v>
      </c>
      <c r="AI12" s="19" t="s">
        <v>966</v>
      </c>
      <c r="AJ12">
        <v>82</v>
      </c>
      <c r="AK12" s="19" t="s">
        <v>708</v>
      </c>
      <c r="AL12">
        <v>23</v>
      </c>
      <c r="AM12" s="19" t="s">
        <v>708</v>
      </c>
      <c r="AN12">
        <v>53</v>
      </c>
      <c r="AU12" s="19" t="s">
        <v>728</v>
      </c>
      <c r="AV12">
        <v>35</v>
      </c>
    </row>
    <row r="13" spans="1:48" x14ac:dyDescent="0.25">
      <c r="A13" t="s">
        <v>714</v>
      </c>
      <c r="B13" t="s">
        <v>715</v>
      </c>
      <c r="C13" s="19" t="s">
        <v>711</v>
      </c>
      <c r="D13">
        <v>15</v>
      </c>
      <c r="S13" s="19" t="s">
        <v>717</v>
      </c>
      <c r="T13">
        <v>8</v>
      </c>
      <c r="W13" s="19" t="s">
        <v>653</v>
      </c>
      <c r="X13">
        <v>4</v>
      </c>
      <c r="Y13" s="19" t="s">
        <v>718</v>
      </c>
      <c r="Z13">
        <v>12</v>
      </c>
      <c r="AG13" s="19" t="s">
        <v>900</v>
      </c>
      <c r="AH13">
        <v>65</v>
      </c>
      <c r="AI13" s="19" t="s">
        <v>967</v>
      </c>
      <c r="AJ13">
        <v>103</v>
      </c>
      <c r="AK13" s="19" t="s">
        <v>716</v>
      </c>
      <c r="AL13">
        <v>24</v>
      </c>
      <c r="AM13" s="19" t="s">
        <v>716</v>
      </c>
      <c r="AN13">
        <v>54</v>
      </c>
      <c r="AU13" s="19" t="s">
        <v>998</v>
      </c>
      <c r="AV13">
        <v>57</v>
      </c>
    </row>
    <row r="14" spans="1:48" x14ac:dyDescent="0.25">
      <c r="A14" t="s">
        <v>719</v>
      </c>
      <c r="B14" t="s">
        <v>720</v>
      </c>
      <c r="C14" s="19" t="s">
        <v>590</v>
      </c>
      <c r="D14">
        <v>16</v>
      </c>
      <c r="S14" s="19" t="s">
        <v>722</v>
      </c>
      <c r="T14">
        <v>9</v>
      </c>
      <c r="W14" s="19" t="s">
        <v>289</v>
      </c>
      <c r="X14">
        <v>5</v>
      </c>
      <c r="Y14" s="19" t="s">
        <v>724</v>
      </c>
      <c r="Z14">
        <v>13</v>
      </c>
      <c r="AG14" s="19" t="s">
        <v>901</v>
      </c>
      <c r="AH14">
        <v>66</v>
      </c>
      <c r="AI14" s="19" t="s">
        <v>968</v>
      </c>
      <c r="AJ14">
        <v>113</v>
      </c>
      <c r="AK14" s="19" t="s">
        <v>721</v>
      </c>
      <c r="AL14">
        <v>25</v>
      </c>
      <c r="AM14" s="19" t="s">
        <v>721</v>
      </c>
      <c r="AN14">
        <v>55</v>
      </c>
      <c r="AU14" s="19" t="s">
        <v>999</v>
      </c>
      <c r="AV14">
        <v>55</v>
      </c>
    </row>
    <row r="15" spans="1:48" x14ac:dyDescent="0.25">
      <c r="A15" t="s">
        <v>725</v>
      </c>
      <c r="B15" t="s">
        <v>726</v>
      </c>
      <c r="S15" s="19" t="s">
        <v>583</v>
      </c>
      <c r="T15">
        <v>10</v>
      </c>
      <c r="Y15" s="19" t="s">
        <v>426</v>
      </c>
      <c r="Z15">
        <v>14</v>
      </c>
      <c r="AG15" s="19" t="s">
        <v>902</v>
      </c>
      <c r="AH15">
        <v>67</v>
      </c>
      <c r="AI15" s="19" t="s">
        <v>969</v>
      </c>
      <c r="AJ15">
        <v>121</v>
      </c>
      <c r="AK15" s="19" t="s">
        <v>727</v>
      </c>
      <c r="AL15">
        <v>26</v>
      </c>
      <c r="AM15" s="19" t="s">
        <v>727</v>
      </c>
      <c r="AN15">
        <v>56</v>
      </c>
      <c r="AU15" s="19" t="s">
        <v>788</v>
      </c>
      <c r="AV15">
        <v>39</v>
      </c>
    </row>
    <row r="16" spans="1:48" x14ac:dyDescent="0.25">
      <c r="A16" t="s">
        <v>729</v>
      </c>
      <c r="B16" t="s">
        <v>730</v>
      </c>
      <c r="S16" s="19" t="s">
        <v>732</v>
      </c>
      <c r="T16">
        <v>11</v>
      </c>
      <c r="Y16" s="19" t="s">
        <v>734</v>
      </c>
      <c r="Z16">
        <v>15</v>
      </c>
      <c r="AG16" s="19" t="s">
        <v>904</v>
      </c>
      <c r="AH16">
        <v>69</v>
      </c>
      <c r="AI16" s="19" t="s">
        <v>970</v>
      </c>
      <c r="AJ16">
        <v>128</v>
      </c>
      <c r="AK16" s="19" t="s">
        <v>731</v>
      </c>
      <c r="AL16">
        <v>27</v>
      </c>
      <c r="AM16" s="19" t="s">
        <v>731</v>
      </c>
      <c r="AN16">
        <v>57</v>
      </c>
      <c r="AU16" s="19" t="s">
        <v>799</v>
      </c>
      <c r="AV16">
        <v>27</v>
      </c>
    </row>
    <row r="17" spans="1:48" x14ac:dyDescent="0.25">
      <c r="A17" t="s">
        <v>735</v>
      </c>
      <c r="B17" t="s">
        <v>736</v>
      </c>
      <c r="S17" s="19" t="s">
        <v>738</v>
      </c>
      <c r="T17">
        <v>12</v>
      </c>
      <c r="Y17" s="19" t="s">
        <v>436</v>
      </c>
      <c r="Z17">
        <v>16</v>
      </c>
      <c r="AG17" s="19" t="s">
        <v>906</v>
      </c>
      <c r="AH17">
        <v>51</v>
      </c>
      <c r="AI17" s="19" t="s">
        <v>971</v>
      </c>
      <c r="AJ17">
        <v>130</v>
      </c>
      <c r="AK17" s="19" t="s">
        <v>737</v>
      </c>
      <c r="AL17">
        <v>28</v>
      </c>
      <c r="AM17" s="19" t="s">
        <v>737</v>
      </c>
      <c r="AN17">
        <v>58</v>
      </c>
      <c r="AU17" s="19" t="s">
        <v>804</v>
      </c>
      <c r="AV17">
        <v>45</v>
      </c>
    </row>
    <row r="18" spans="1:48" x14ac:dyDescent="0.25">
      <c r="A18" t="s">
        <v>740</v>
      </c>
      <c r="B18" t="s">
        <v>741</v>
      </c>
      <c r="S18" s="19" t="s">
        <v>743</v>
      </c>
      <c r="T18">
        <v>13</v>
      </c>
      <c r="Y18" s="19" t="s">
        <v>745</v>
      </c>
      <c r="Z18">
        <v>17</v>
      </c>
      <c r="AG18" s="19" t="s">
        <v>907</v>
      </c>
      <c r="AH18">
        <v>53</v>
      </c>
      <c r="AI18" s="19" t="s">
        <v>972</v>
      </c>
      <c r="AJ18">
        <v>132</v>
      </c>
      <c r="AK18" s="19" t="s">
        <v>742</v>
      </c>
      <c r="AL18">
        <v>29</v>
      </c>
      <c r="AM18" s="19" t="s">
        <v>742</v>
      </c>
      <c r="AN18">
        <v>59</v>
      </c>
      <c r="AU18" s="19" t="s">
        <v>1000</v>
      </c>
      <c r="AV18">
        <v>52</v>
      </c>
    </row>
    <row r="19" spans="1:48" x14ac:dyDescent="0.25">
      <c r="A19" t="s">
        <v>746</v>
      </c>
      <c r="B19" t="s">
        <v>747</v>
      </c>
      <c r="S19" s="19" t="s">
        <v>749</v>
      </c>
      <c r="T19">
        <v>34</v>
      </c>
      <c r="Y19" s="19" t="s">
        <v>750</v>
      </c>
      <c r="Z19">
        <v>18</v>
      </c>
      <c r="AG19" s="19" t="s">
        <v>908</v>
      </c>
      <c r="AH19">
        <v>52</v>
      </c>
      <c r="AI19" s="19" t="s">
        <v>974</v>
      </c>
      <c r="AJ19">
        <v>144</v>
      </c>
      <c r="AK19" s="19" t="s">
        <v>748</v>
      </c>
      <c r="AL19">
        <v>30</v>
      </c>
      <c r="AM19" s="19" t="s">
        <v>748</v>
      </c>
      <c r="AN19">
        <v>60</v>
      </c>
      <c r="AU19" s="19" t="s">
        <v>817</v>
      </c>
      <c r="AV19">
        <v>30</v>
      </c>
    </row>
    <row r="20" spans="1:48" x14ac:dyDescent="0.25">
      <c r="A20" t="s">
        <v>751</v>
      </c>
      <c r="B20" t="s">
        <v>752</v>
      </c>
      <c r="S20" s="19" t="s">
        <v>754</v>
      </c>
      <c r="T20">
        <v>36</v>
      </c>
      <c r="Y20" s="19" t="s">
        <v>756</v>
      </c>
      <c r="Z20">
        <v>19</v>
      </c>
      <c r="AG20" s="19" t="s">
        <v>909</v>
      </c>
      <c r="AH20">
        <v>54</v>
      </c>
      <c r="AI20" s="19" t="s">
        <v>975</v>
      </c>
      <c r="AJ20">
        <v>150</v>
      </c>
      <c r="AK20" s="19" t="s">
        <v>753</v>
      </c>
      <c r="AL20">
        <v>31</v>
      </c>
      <c r="AM20" s="19" t="s">
        <v>748</v>
      </c>
      <c r="AN20">
        <v>61</v>
      </c>
      <c r="AU20" s="19" t="s">
        <v>682</v>
      </c>
      <c r="AV20">
        <v>42</v>
      </c>
    </row>
    <row r="21" spans="1:48" x14ac:dyDescent="0.25">
      <c r="A21" t="s">
        <v>757</v>
      </c>
      <c r="B21" t="s">
        <v>758</v>
      </c>
      <c r="S21" s="19" t="s">
        <v>760</v>
      </c>
      <c r="T21">
        <v>14</v>
      </c>
      <c r="Y21" s="19" t="s">
        <v>761</v>
      </c>
      <c r="Z21">
        <v>20</v>
      </c>
      <c r="AG21" s="19" t="s">
        <v>910</v>
      </c>
      <c r="AH21">
        <v>56</v>
      </c>
      <c r="AI21" s="19" t="s">
        <v>976</v>
      </c>
      <c r="AJ21">
        <v>227</v>
      </c>
      <c r="AK21" s="19" t="s">
        <v>759</v>
      </c>
      <c r="AL21">
        <v>32</v>
      </c>
      <c r="AM21" s="19" t="s">
        <v>753</v>
      </c>
      <c r="AN21">
        <v>62</v>
      </c>
      <c r="AU21" s="19" t="s">
        <v>996</v>
      </c>
      <c r="AV21">
        <v>54</v>
      </c>
    </row>
    <row r="22" spans="1:48" x14ac:dyDescent="0.25">
      <c r="A22" t="s">
        <v>762</v>
      </c>
      <c r="B22" t="s">
        <v>763</v>
      </c>
      <c r="S22" s="19" t="s">
        <v>765</v>
      </c>
      <c r="T22">
        <v>15</v>
      </c>
      <c r="Y22" s="19" t="s">
        <v>767</v>
      </c>
      <c r="Z22">
        <v>21</v>
      </c>
      <c r="AG22" s="19" t="s">
        <v>911</v>
      </c>
      <c r="AH22">
        <v>55</v>
      </c>
      <c r="AI22" s="19" t="s">
        <v>977</v>
      </c>
      <c r="AJ22">
        <v>230</v>
      </c>
      <c r="AK22" s="19" t="s">
        <v>764</v>
      </c>
      <c r="AL22">
        <v>33</v>
      </c>
      <c r="AM22" s="19" t="s">
        <v>759</v>
      </c>
      <c r="AN22">
        <v>63</v>
      </c>
      <c r="AU22" s="19" t="s">
        <v>997</v>
      </c>
      <c r="AV22">
        <v>58</v>
      </c>
    </row>
    <row r="23" spans="1:48" x14ac:dyDescent="0.25">
      <c r="A23" t="s">
        <v>768</v>
      </c>
      <c r="B23" t="s">
        <v>769</v>
      </c>
      <c r="S23" s="19" t="s">
        <v>771</v>
      </c>
      <c r="T23">
        <v>16</v>
      </c>
      <c r="Y23" s="19" t="s">
        <v>773</v>
      </c>
      <c r="Z23">
        <v>22</v>
      </c>
      <c r="AG23" s="19" t="s">
        <v>912</v>
      </c>
      <c r="AH23">
        <v>57</v>
      </c>
      <c r="AI23" s="19" t="s">
        <v>978</v>
      </c>
      <c r="AJ23">
        <v>231</v>
      </c>
      <c r="AK23" s="19" t="s">
        <v>770</v>
      </c>
      <c r="AL23">
        <v>34</v>
      </c>
      <c r="AM23" s="19" t="s">
        <v>764</v>
      </c>
      <c r="AN23">
        <v>64</v>
      </c>
      <c r="AU23" s="19" t="s">
        <v>712</v>
      </c>
      <c r="AV23">
        <v>36</v>
      </c>
    </row>
    <row r="24" spans="1:48" x14ac:dyDescent="0.25">
      <c r="S24" s="19" t="s">
        <v>775</v>
      </c>
      <c r="T24">
        <v>17</v>
      </c>
      <c r="Y24" s="19" t="s">
        <v>777</v>
      </c>
      <c r="Z24">
        <v>23</v>
      </c>
      <c r="AG24" s="19" t="s">
        <v>913</v>
      </c>
      <c r="AH24">
        <v>58</v>
      </c>
      <c r="AI24" s="19" t="s">
        <v>979</v>
      </c>
      <c r="AJ24">
        <v>232</v>
      </c>
      <c r="AK24" s="19" t="s">
        <v>774</v>
      </c>
      <c r="AL24">
        <v>35</v>
      </c>
      <c r="AM24" s="19" t="s">
        <v>770</v>
      </c>
      <c r="AN24">
        <v>65</v>
      </c>
      <c r="AU24" s="19" t="s">
        <v>580</v>
      </c>
      <c r="AV24">
        <v>9</v>
      </c>
    </row>
    <row r="25" spans="1:48" x14ac:dyDescent="0.25">
      <c r="S25" s="19" t="s">
        <v>779</v>
      </c>
      <c r="T25">
        <v>18</v>
      </c>
      <c r="Y25" s="19" t="s">
        <v>781</v>
      </c>
      <c r="Z25">
        <v>24</v>
      </c>
      <c r="AG25" s="19" t="s">
        <v>895</v>
      </c>
      <c r="AH25">
        <v>60</v>
      </c>
      <c r="AI25" s="19" t="s">
        <v>980</v>
      </c>
      <c r="AJ25">
        <v>233</v>
      </c>
      <c r="AK25" s="19" t="s">
        <v>778</v>
      </c>
      <c r="AL25">
        <v>36</v>
      </c>
      <c r="AM25" s="19" t="s">
        <v>774</v>
      </c>
      <c r="AN25">
        <v>66</v>
      </c>
      <c r="AU25" s="19" t="s">
        <v>723</v>
      </c>
      <c r="AV25">
        <v>31</v>
      </c>
    </row>
    <row r="26" spans="1:48" x14ac:dyDescent="0.25">
      <c r="S26" s="19" t="s">
        <v>783</v>
      </c>
      <c r="T26">
        <v>37</v>
      </c>
      <c r="Y26" s="19" t="s">
        <v>785</v>
      </c>
      <c r="Z26">
        <v>25</v>
      </c>
      <c r="AG26" s="19" t="s">
        <v>914</v>
      </c>
      <c r="AH26">
        <v>41</v>
      </c>
      <c r="AI26" s="19" t="s">
        <v>981</v>
      </c>
      <c r="AJ26">
        <v>234</v>
      </c>
      <c r="AK26" s="19" t="s">
        <v>782</v>
      </c>
      <c r="AL26">
        <v>37</v>
      </c>
      <c r="AM26" s="19" t="s">
        <v>778</v>
      </c>
      <c r="AN26">
        <v>67</v>
      </c>
      <c r="AU26" s="19" t="s">
        <v>733</v>
      </c>
      <c r="AV26">
        <v>24</v>
      </c>
    </row>
    <row r="27" spans="1:48" x14ac:dyDescent="0.25">
      <c r="S27" s="19" t="s">
        <v>787</v>
      </c>
      <c r="T27">
        <v>19</v>
      </c>
      <c r="Y27" s="19" t="s">
        <v>789</v>
      </c>
      <c r="Z27">
        <v>26</v>
      </c>
      <c r="AG27" s="19" t="s">
        <v>915</v>
      </c>
      <c r="AH27">
        <v>42</v>
      </c>
      <c r="AI27" s="19" t="s">
        <v>982</v>
      </c>
      <c r="AJ27">
        <v>235</v>
      </c>
      <c r="AK27" s="19" t="s">
        <v>786</v>
      </c>
      <c r="AL27">
        <v>38</v>
      </c>
      <c r="AM27" s="19" t="s">
        <v>782</v>
      </c>
      <c r="AN27">
        <v>68</v>
      </c>
      <c r="AU27" s="19" t="s">
        <v>739</v>
      </c>
      <c r="AV27">
        <v>23</v>
      </c>
    </row>
    <row r="28" spans="1:48" x14ac:dyDescent="0.25">
      <c r="S28" s="19" t="s">
        <v>791</v>
      </c>
      <c r="T28">
        <v>20</v>
      </c>
      <c r="Y28" s="19" t="s">
        <v>793</v>
      </c>
      <c r="Z28">
        <v>27</v>
      </c>
      <c r="AG28" s="19" t="s">
        <v>916</v>
      </c>
      <c r="AH28">
        <v>43</v>
      </c>
      <c r="AI28" s="19" t="s">
        <v>983</v>
      </c>
      <c r="AJ28">
        <v>236</v>
      </c>
      <c r="AK28" s="19" t="s">
        <v>790</v>
      </c>
      <c r="AL28">
        <v>39</v>
      </c>
      <c r="AM28" s="19" t="s">
        <v>786</v>
      </c>
      <c r="AN28">
        <v>69</v>
      </c>
      <c r="AU28" s="19" t="s">
        <v>595</v>
      </c>
      <c r="AV28">
        <v>1</v>
      </c>
    </row>
    <row r="29" spans="1:48" x14ac:dyDescent="0.25">
      <c r="S29" s="19" t="s">
        <v>795</v>
      </c>
      <c r="T29">
        <v>21</v>
      </c>
      <c r="Y29" s="19" t="s">
        <v>796</v>
      </c>
      <c r="Z29">
        <v>28</v>
      </c>
      <c r="AG29" s="19" t="s">
        <v>917</v>
      </c>
      <c r="AH29">
        <v>44</v>
      </c>
      <c r="AI29" s="19" t="s">
        <v>984</v>
      </c>
      <c r="AJ29">
        <v>237</v>
      </c>
      <c r="AK29" s="19" t="s">
        <v>794</v>
      </c>
      <c r="AL29">
        <v>40</v>
      </c>
      <c r="AM29" s="19" t="s">
        <v>790</v>
      </c>
      <c r="AN29">
        <v>70</v>
      </c>
      <c r="AU29" s="19" t="s">
        <v>584</v>
      </c>
      <c r="AV29">
        <v>14</v>
      </c>
    </row>
    <row r="30" spans="1:48" x14ac:dyDescent="0.25">
      <c r="S30" s="19" t="s">
        <v>798</v>
      </c>
      <c r="T30">
        <v>22</v>
      </c>
      <c r="Y30" s="19" t="s">
        <v>546</v>
      </c>
      <c r="Z30">
        <v>29</v>
      </c>
      <c r="AG30" s="19" t="s">
        <v>918</v>
      </c>
      <c r="AH30">
        <v>45</v>
      </c>
      <c r="AI30" s="19" t="s">
        <v>985</v>
      </c>
      <c r="AJ30">
        <v>238</v>
      </c>
      <c r="AK30" s="19" t="s">
        <v>797</v>
      </c>
      <c r="AL30">
        <v>41</v>
      </c>
      <c r="AM30" s="19" t="s">
        <v>794</v>
      </c>
      <c r="AN30">
        <v>71</v>
      </c>
      <c r="AU30" s="19" t="s">
        <v>755</v>
      </c>
      <c r="AV30">
        <v>16</v>
      </c>
    </row>
    <row r="31" spans="1:48" x14ac:dyDescent="0.25">
      <c r="S31" s="19" t="s">
        <v>801</v>
      </c>
      <c r="T31">
        <v>35</v>
      </c>
      <c r="Y31" s="19" t="s">
        <v>552</v>
      </c>
      <c r="Z31">
        <v>30</v>
      </c>
      <c r="AG31" s="19" t="s">
        <v>919</v>
      </c>
      <c r="AH31">
        <v>46</v>
      </c>
      <c r="AI31" s="19" t="s">
        <v>986</v>
      </c>
      <c r="AJ31">
        <v>239</v>
      </c>
      <c r="AK31" s="19" t="s">
        <v>800</v>
      </c>
      <c r="AL31">
        <v>42</v>
      </c>
      <c r="AM31" s="19" t="s">
        <v>797</v>
      </c>
      <c r="AN31">
        <v>72</v>
      </c>
      <c r="AU31" s="19" t="s">
        <v>587</v>
      </c>
      <c r="AV31">
        <v>11</v>
      </c>
    </row>
    <row r="32" spans="1:48" x14ac:dyDescent="0.25">
      <c r="S32" s="19" t="s">
        <v>803</v>
      </c>
      <c r="T32">
        <v>23</v>
      </c>
      <c r="Y32" s="19" t="s">
        <v>553</v>
      </c>
      <c r="Z32">
        <v>31</v>
      </c>
      <c r="AG32" s="19" t="s">
        <v>920</v>
      </c>
      <c r="AH32">
        <v>47</v>
      </c>
      <c r="AI32" s="19" t="s">
        <v>987</v>
      </c>
      <c r="AJ32">
        <v>240</v>
      </c>
      <c r="AM32" s="19" t="s">
        <v>800</v>
      </c>
      <c r="AN32">
        <v>73</v>
      </c>
      <c r="AU32" s="19" t="s">
        <v>766</v>
      </c>
      <c r="AV32">
        <v>40</v>
      </c>
    </row>
    <row r="33" spans="19:48" x14ac:dyDescent="0.25">
      <c r="S33" s="19" t="s">
        <v>806</v>
      </c>
      <c r="T33">
        <v>33</v>
      </c>
      <c r="Y33" s="19" t="s">
        <v>559</v>
      </c>
      <c r="Z33">
        <v>32</v>
      </c>
      <c r="AG33" s="19" t="s">
        <v>921</v>
      </c>
      <c r="AH33">
        <v>48</v>
      </c>
      <c r="AI33" s="19" t="s">
        <v>988</v>
      </c>
      <c r="AJ33">
        <v>241</v>
      </c>
      <c r="AM33" s="19" t="s">
        <v>805</v>
      </c>
      <c r="AN33">
        <v>74</v>
      </c>
      <c r="AU33" s="19" t="s">
        <v>772</v>
      </c>
      <c r="AV33">
        <v>32</v>
      </c>
    </row>
    <row r="34" spans="19:48" x14ac:dyDescent="0.25">
      <c r="S34" s="19" t="s">
        <v>809</v>
      </c>
      <c r="T34">
        <v>24</v>
      </c>
      <c r="Y34" s="19" t="s">
        <v>561</v>
      </c>
      <c r="Z34">
        <v>33</v>
      </c>
      <c r="AG34" s="19" t="s">
        <v>922</v>
      </c>
      <c r="AH34">
        <v>49</v>
      </c>
      <c r="AI34" s="19" t="s">
        <v>989</v>
      </c>
      <c r="AJ34">
        <v>242</v>
      </c>
      <c r="AM34" s="19" t="s">
        <v>808</v>
      </c>
      <c r="AN34">
        <v>75</v>
      </c>
      <c r="AU34" s="19" t="s">
        <v>780</v>
      </c>
      <c r="AV34">
        <v>34</v>
      </c>
    </row>
    <row r="35" spans="19:48" x14ac:dyDescent="0.25">
      <c r="S35" s="19" t="s">
        <v>812</v>
      </c>
      <c r="T35">
        <v>25</v>
      </c>
      <c r="Y35" s="19" t="s">
        <v>814</v>
      </c>
      <c r="Z35">
        <v>34</v>
      </c>
      <c r="AG35" s="19" t="s">
        <v>905</v>
      </c>
      <c r="AH35">
        <v>50</v>
      </c>
      <c r="AI35" s="19" t="s">
        <v>990</v>
      </c>
      <c r="AJ35">
        <v>243</v>
      </c>
      <c r="AM35" s="19" t="s">
        <v>811</v>
      </c>
      <c r="AN35">
        <v>76</v>
      </c>
      <c r="AU35" s="19" t="s">
        <v>784</v>
      </c>
      <c r="AV35">
        <v>33</v>
      </c>
    </row>
    <row r="36" spans="19:48" x14ac:dyDescent="0.25">
      <c r="S36" s="19" t="s">
        <v>816</v>
      </c>
      <c r="T36">
        <v>26</v>
      </c>
      <c r="Y36" s="19" t="s">
        <v>566</v>
      </c>
      <c r="Z36">
        <v>35</v>
      </c>
      <c r="AG36" s="19" t="s">
        <v>923</v>
      </c>
      <c r="AH36">
        <v>31</v>
      </c>
      <c r="AI36" s="19" t="s">
        <v>991</v>
      </c>
      <c r="AJ36">
        <v>244</v>
      </c>
      <c r="AM36" s="19" t="s">
        <v>815</v>
      </c>
      <c r="AN36">
        <v>77</v>
      </c>
      <c r="AU36" s="19" t="s">
        <v>792</v>
      </c>
      <c r="AV36">
        <v>38</v>
      </c>
    </row>
    <row r="37" spans="19:48" x14ac:dyDescent="0.25">
      <c r="S37" s="19" t="s">
        <v>819</v>
      </c>
      <c r="T37">
        <v>27</v>
      </c>
      <c r="Y37" s="19" t="s">
        <v>573</v>
      </c>
      <c r="Z37">
        <v>36</v>
      </c>
      <c r="AG37" s="19" t="s">
        <v>924</v>
      </c>
      <c r="AH37">
        <v>32</v>
      </c>
      <c r="AI37" s="19" t="s">
        <v>992</v>
      </c>
      <c r="AJ37">
        <v>245</v>
      </c>
      <c r="AM37" s="19" t="s">
        <v>818</v>
      </c>
      <c r="AN37">
        <v>78</v>
      </c>
      <c r="AU37" s="19" t="s">
        <v>293</v>
      </c>
      <c r="AV37">
        <v>15</v>
      </c>
    </row>
    <row r="38" spans="19:48" x14ac:dyDescent="0.25">
      <c r="S38" s="19" t="s">
        <v>822</v>
      </c>
      <c r="T38">
        <v>29</v>
      </c>
      <c r="AG38" s="19" t="s">
        <v>925</v>
      </c>
      <c r="AH38">
        <v>33</v>
      </c>
      <c r="AI38" s="19" t="s">
        <v>1151</v>
      </c>
      <c r="AJ38">
        <v>246</v>
      </c>
      <c r="AM38" s="19" t="s">
        <v>821</v>
      </c>
      <c r="AN38">
        <v>79</v>
      </c>
      <c r="AU38" s="19" t="s">
        <v>802</v>
      </c>
      <c r="AV38">
        <v>46</v>
      </c>
    </row>
    <row r="39" spans="19:48" x14ac:dyDescent="0.25">
      <c r="S39" s="19" t="s">
        <v>825</v>
      </c>
      <c r="T39">
        <v>28</v>
      </c>
      <c r="AG39" s="19" t="s">
        <v>926</v>
      </c>
      <c r="AH39">
        <v>34</v>
      </c>
      <c r="AI39" s="19" t="s">
        <v>1152</v>
      </c>
      <c r="AJ39">
        <v>248</v>
      </c>
      <c r="AM39" s="19" t="s">
        <v>824</v>
      </c>
      <c r="AN39">
        <v>80</v>
      </c>
      <c r="AU39" s="19" t="s">
        <v>807</v>
      </c>
      <c r="AV39">
        <v>44</v>
      </c>
    </row>
    <row r="40" spans="19:48" x14ac:dyDescent="0.25">
      <c r="S40" s="19" t="s">
        <v>827</v>
      </c>
      <c r="T40">
        <v>39</v>
      </c>
      <c r="AG40" s="19" t="s">
        <v>927</v>
      </c>
      <c r="AH40">
        <v>35</v>
      </c>
      <c r="AM40" s="19" t="s">
        <v>826</v>
      </c>
      <c r="AN40">
        <v>81</v>
      </c>
      <c r="AU40" s="19" t="s">
        <v>810</v>
      </c>
      <c r="AV40">
        <v>50</v>
      </c>
    </row>
    <row r="41" spans="19:48" x14ac:dyDescent="0.25">
      <c r="AG41" s="19" t="s">
        <v>928</v>
      </c>
      <c r="AH41">
        <v>36</v>
      </c>
      <c r="AM41" s="19" t="s">
        <v>829</v>
      </c>
      <c r="AN41">
        <v>82</v>
      </c>
      <c r="AU41" s="19" t="s">
        <v>813</v>
      </c>
      <c r="AV41">
        <v>49</v>
      </c>
    </row>
    <row r="42" spans="19:48" x14ac:dyDescent="0.25">
      <c r="AG42" s="19" t="s">
        <v>929</v>
      </c>
      <c r="AH42">
        <v>37</v>
      </c>
      <c r="AM42" s="19" t="s">
        <v>830</v>
      </c>
      <c r="AN42">
        <v>83</v>
      </c>
      <c r="AU42" s="19" t="s">
        <v>820</v>
      </c>
      <c r="AV42">
        <v>47</v>
      </c>
    </row>
    <row r="43" spans="19:48" x14ac:dyDescent="0.25">
      <c r="AG43" s="19" t="s">
        <v>930</v>
      </c>
      <c r="AH43">
        <v>38</v>
      </c>
      <c r="AM43" s="19" t="s">
        <v>832</v>
      </c>
      <c r="AN43">
        <v>84</v>
      </c>
      <c r="AU43" s="19" t="s">
        <v>823</v>
      </c>
      <c r="AV43">
        <v>22</v>
      </c>
    </row>
    <row r="44" spans="19:48" x14ac:dyDescent="0.25">
      <c r="AG44" s="19" t="s">
        <v>931</v>
      </c>
      <c r="AH44">
        <v>40</v>
      </c>
      <c r="AM44" s="19" t="s">
        <v>834</v>
      </c>
      <c r="AN44">
        <v>85</v>
      </c>
      <c r="AU44" s="19" t="s">
        <v>588</v>
      </c>
      <c r="AV44">
        <v>21</v>
      </c>
    </row>
    <row r="45" spans="19:48" x14ac:dyDescent="0.25">
      <c r="AG45" s="19" t="s">
        <v>932</v>
      </c>
      <c r="AH45">
        <v>4</v>
      </c>
      <c r="AM45" s="19" t="s">
        <v>836</v>
      </c>
      <c r="AN45">
        <v>86</v>
      </c>
      <c r="AU45" s="19" t="s">
        <v>828</v>
      </c>
      <c r="AV45">
        <v>4</v>
      </c>
    </row>
    <row r="46" spans="19:48" x14ac:dyDescent="0.25">
      <c r="AG46" s="19" t="s">
        <v>933</v>
      </c>
      <c r="AH46">
        <v>5</v>
      </c>
      <c r="AM46" s="19" t="s">
        <v>838</v>
      </c>
      <c r="AN46">
        <v>87</v>
      </c>
      <c r="AU46" s="19" t="s">
        <v>219</v>
      </c>
      <c r="AV46">
        <v>5</v>
      </c>
    </row>
    <row r="47" spans="19:48" x14ac:dyDescent="0.25">
      <c r="AG47" s="19" t="s">
        <v>934</v>
      </c>
      <c r="AH47">
        <v>6</v>
      </c>
      <c r="AM47" s="19" t="s">
        <v>839</v>
      </c>
      <c r="AN47">
        <v>88</v>
      </c>
      <c r="AU47" s="19" t="s">
        <v>666</v>
      </c>
      <c r="AV47">
        <v>7</v>
      </c>
    </row>
    <row r="48" spans="19:48" x14ac:dyDescent="0.25">
      <c r="AG48" s="19" t="s">
        <v>935</v>
      </c>
      <c r="AH48">
        <v>7</v>
      </c>
      <c r="AM48" s="19" t="s">
        <v>840</v>
      </c>
      <c r="AN48">
        <v>89</v>
      </c>
      <c r="AU48" s="19" t="s">
        <v>994</v>
      </c>
      <c r="AV48">
        <v>51</v>
      </c>
    </row>
    <row r="49" spans="33:48" x14ac:dyDescent="0.25">
      <c r="AG49" s="19" t="s">
        <v>936</v>
      </c>
      <c r="AH49">
        <v>8</v>
      </c>
      <c r="AM49" s="19" t="s">
        <v>841</v>
      </c>
      <c r="AN49">
        <v>90</v>
      </c>
      <c r="AU49" s="19" t="s">
        <v>831</v>
      </c>
      <c r="AV49">
        <v>12</v>
      </c>
    </row>
    <row r="50" spans="33:48" x14ac:dyDescent="0.25">
      <c r="AG50" s="19" t="s">
        <v>937</v>
      </c>
      <c r="AH50">
        <v>9</v>
      </c>
      <c r="AM50" s="19" t="s">
        <v>842</v>
      </c>
      <c r="AN50">
        <v>91</v>
      </c>
      <c r="AU50" s="19" t="s">
        <v>833</v>
      </c>
      <c r="AV50">
        <v>13</v>
      </c>
    </row>
    <row r="51" spans="33:48" x14ac:dyDescent="0.25">
      <c r="AG51" s="19" t="s">
        <v>938</v>
      </c>
      <c r="AH51">
        <v>10</v>
      </c>
      <c r="AM51" s="19" t="s">
        <v>843</v>
      </c>
      <c r="AN51">
        <v>92</v>
      </c>
      <c r="AU51" s="19" t="s">
        <v>835</v>
      </c>
      <c r="AV51">
        <v>2</v>
      </c>
    </row>
    <row r="52" spans="33:48" x14ac:dyDescent="0.25">
      <c r="AG52" s="19" t="s">
        <v>939</v>
      </c>
      <c r="AH52">
        <v>11</v>
      </c>
      <c r="AM52" s="19" t="s">
        <v>844</v>
      </c>
      <c r="AN52">
        <v>93</v>
      </c>
      <c r="AU52" s="19" t="s">
        <v>837</v>
      </c>
      <c r="AV52">
        <v>18</v>
      </c>
    </row>
    <row r="53" spans="33:48" x14ac:dyDescent="0.25">
      <c r="AG53" s="19" t="s">
        <v>940</v>
      </c>
      <c r="AH53">
        <v>12</v>
      </c>
      <c r="AM53" s="19" t="s">
        <v>845</v>
      </c>
      <c r="AN53">
        <v>94</v>
      </c>
      <c r="AU53" s="19" t="s">
        <v>995</v>
      </c>
      <c r="AV53">
        <v>53</v>
      </c>
    </row>
    <row r="54" spans="33:48" x14ac:dyDescent="0.25">
      <c r="AG54" s="19" t="s">
        <v>941</v>
      </c>
      <c r="AH54">
        <v>13</v>
      </c>
      <c r="AM54" s="19" t="s">
        <v>846</v>
      </c>
      <c r="AN54">
        <v>95</v>
      </c>
      <c r="AU54" s="19" t="s">
        <v>776</v>
      </c>
      <c r="AV54">
        <v>28</v>
      </c>
    </row>
    <row r="55" spans="33:48" x14ac:dyDescent="0.25">
      <c r="AG55" s="19" t="s">
        <v>942</v>
      </c>
      <c r="AH55">
        <v>14</v>
      </c>
      <c r="AM55" s="19" t="s">
        <v>847</v>
      </c>
      <c r="AN55">
        <v>96</v>
      </c>
    </row>
    <row r="56" spans="33:48" x14ac:dyDescent="0.25">
      <c r="AG56" s="19" t="s">
        <v>943</v>
      </c>
      <c r="AH56">
        <v>15</v>
      </c>
      <c r="AM56" s="19" t="s">
        <v>848</v>
      </c>
      <c r="AN56">
        <v>97</v>
      </c>
    </row>
    <row r="57" spans="33:48" x14ac:dyDescent="0.25">
      <c r="AG57" s="19" t="s">
        <v>944</v>
      </c>
      <c r="AH57">
        <v>16</v>
      </c>
      <c r="AM57" s="19" t="s">
        <v>849</v>
      </c>
      <c r="AN57">
        <v>98</v>
      </c>
    </row>
    <row r="58" spans="33:48" x14ac:dyDescent="0.25">
      <c r="AG58" s="19" t="s">
        <v>945</v>
      </c>
      <c r="AH58">
        <v>17</v>
      </c>
      <c r="AM58" s="19" t="s">
        <v>850</v>
      </c>
      <c r="AN58">
        <v>99</v>
      </c>
    </row>
    <row r="59" spans="33:48" x14ac:dyDescent="0.25">
      <c r="AG59" s="19" t="s">
        <v>946</v>
      </c>
      <c r="AH59">
        <v>18</v>
      </c>
      <c r="AM59" s="19" t="s">
        <v>851</v>
      </c>
      <c r="AN59">
        <v>100</v>
      </c>
    </row>
    <row r="60" spans="33:48" x14ac:dyDescent="0.25">
      <c r="AG60" s="19" t="s">
        <v>947</v>
      </c>
      <c r="AH60">
        <v>19</v>
      </c>
      <c r="AM60" s="19" t="s">
        <v>852</v>
      </c>
      <c r="AN60">
        <v>101</v>
      </c>
    </row>
    <row r="61" spans="33:48" x14ac:dyDescent="0.25">
      <c r="AG61" s="19" t="s">
        <v>948</v>
      </c>
      <c r="AH61">
        <v>28</v>
      </c>
      <c r="AM61" s="19" t="s">
        <v>853</v>
      </c>
      <c r="AN61">
        <v>102</v>
      </c>
    </row>
    <row r="62" spans="33:48" x14ac:dyDescent="0.25">
      <c r="AG62" s="19" t="s">
        <v>949</v>
      </c>
      <c r="AH62">
        <v>20</v>
      </c>
      <c r="AM62" s="19" t="s">
        <v>854</v>
      </c>
      <c r="AN62">
        <v>103</v>
      </c>
    </row>
    <row r="63" spans="33:48" x14ac:dyDescent="0.25">
      <c r="AG63" s="19" t="s">
        <v>950</v>
      </c>
      <c r="AH63">
        <v>21</v>
      </c>
    </row>
    <row r="64" spans="33:48" x14ac:dyDescent="0.25">
      <c r="AG64" s="19" t="s">
        <v>951</v>
      </c>
      <c r="AH64">
        <v>22</v>
      </c>
    </row>
    <row r="65" spans="33:34" x14ac:dyDescent="0.25">
      <c r="AG65" s="19" t="s">
        <v>952</v>
      </c>
      <c r="AH65">
        <v>23</v>
      </c>
    </row>
    <row r="66" spans="33:34" x14ac:dyDescent="0.25">
      <c r="AG66" s="19" t="s">
        <v>953</v>
      </c>
      <c r="AH66">
        <v>27</v>
      </c>
    </row>
    <row r="67" spans="33:34" x14ac:dyDescent="0.25">
      <c r="AG67" s="19" t="s">
        <v>954</v>
      </c>
      <c r="AH67">
        <v>24</v>
      </c>
    </row>
    <row r="68" spans="33:34" x14ac:dyDescent="0.25">
      <c r="AG68" s="19" t="s">
        <v>955</v>
      </c>
      <c r="AH68">
        <v>25</v>
      </c>
    </row>
    <row r="69" spans="33:34" x14ac:dyDescent="0.25">
      <c r="AG69" s="19" t="s">
        <v>744</v>
      </c>
      <c r="AH69">
        <v>29</v>
      </c>
    </row>
    <row r="70" spans="33:34" x14ac:dyDescent="0.25">
      <c r="AG70" s="19" t="s">
        <v>956</v>
      </c>
      <c r="AH70">
        <v>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A5C1-9DDB-4919-8E19-D4D2817B0889}">
  <sheetPr codeName="Sheet3">
    <tabColor theme="8"/>
  </sheetPr>
  <dimension ref="A4:X112"/>
  <sheetViews>
    <sheetView zoomScale="80" zoomScaleNormal="80" workbookViewId="0">
      <selection activeCell="G17" sqref="G17"/>
    </sheetView>
  </sheetViews>
  <sheetFormatPr defaultColWidth="9.140625" defaultRowHeight="15" x14ac:dyDescent="0.25"/>
  <cols>
    <col min="1" max="1" width="5.140625" style="27" customWidth="1"/>
    <col min="2" max="2" width="9.140625" style="27"/>
    <col min="3" max="3" width="17.5703125" style="27" customWidth="1"/>
    <col min="4" max="4" width="15.5703125" style="27" customWidth="1"/>
    <col min="5" max="5" width="16.140625" style="27" customWidth="1"/>
    <col min="6" max="6" width="15.85546875" style="27" customWidth="1"/>
    <col min="7" max="7" width="15.140625" style="27" customWidth="1"/>
    <col min="8" max="8" width="15.5703125" style="27" customWidth="1"/>
    <col min="9" max="9" width="13.7109375" style="27" customWidth="1"/>
    <col min="10" max="10" width="18" style="27" customWidth="1"/>
    <col min="11" max="11" width="19.42578125" style="27" customWidth="1"/>
    <col min="12" max="12" width="17.85546875" style="27" customWidth="1"/>
    <col min="13" max="13" width="14.5703125" style="27" customWidth="1"/>
    <col min="14" max="14" width="16.5703125" style="27" customWidth="1"/>
    <col min="15" max="15" width="12" style="27" customWidth="1"/>
    <col min="16" max="16" width="15.140625" style="27" customWidth="1"/>
    <col min="17" max="17" width="12" style="27" customWidth="1"/>
    <col min="18" max="18" width="10.28515625" style="27" customWidth="1"/>
    <col min="19" max="19" width="11.42578125" style="27" customWidth="1"/>
    <col min="20" max="22" width="9.140625" style="27"/>
    <col min="23" max="23" width="11.85546875" style="27" customWidth="1"/>
    <col min="24" max="24" width="10.28515625" style="27" customWidth="1"/>
    <col min="25" max="16384" width="9.140625" style="27"/>
  </cols>
  <sheetData>
    <row r="4" spans="1:14" s="24" customFormat="1" ht="33.75" customHeight="1" x14ac:dyDescent="0.35">
      <c r="A4" s="111" t="s">
        <v>8</v>
      </c>
      <c r="F4" s="25"/>
    </row>
    <row r="6" spans="1:14" ht="19.5" customHeight="1" x14ac:dyDescent="0.3">
      <c r="B6" s="267" t="s">
        <v>9</v>
      </c>
      <c r="C6" s="267"/>
      <c r="D6" s="273"/>
      <c r="E6" s="273"/>
      <c r="F6" s="273"/>
      <c r="G6" s="273"/>
      <c r="H6" s="273"/>
      <c r="I6" s="273"/>
    </row>
    <row r="7" spans="1:14" ht="10.5" customHeight="1" x14ac:dyDescent="0.3">
      <c r="B7" s="112"/>
      <c r="C7" s="112"/>
    </row>
    <row r="8" spans="1:14" ht="19.5" customHeight="1" x14ac:dyDescent="0.3">
      <c r="B8" s="267" t="s">
        <v>10</v>
      </c>
      <c r="C8" s="267"/>
      <c r="D8" s="14"/>
    </row>
    <row r="9" spans="1:14" ht="18.75" customHeight="1" x14ac:dyDescent="0.3">
      <c r="B9" s="113"/>
      <c r="C9" s="113"/>
      <c r="H9" s="112" t="s">
        <v>14</v>
      </c>
      <c r="I9" s="112"/>
    </row>
    <row r="10" spans="1:14" ht="21" customHeight="1" x14ac:dyDescent="0.3">
      <c r="B10" s="267" t="s">
        <v>11</v>
      </c>
      <c r="C10" s="267"/>
      <c r="D10" s="269" t="s">
        <v>12</v>
      </c>
      <c r="E10" s="269"/>
      <c r="F10" s="52" t="s">
        <v>13</v>
      </c>
      <c r="H10" s="261" t="s">
        <v>869</v>
      </c>
      <c r="I10" s="261" t="s">
        <v>16</v>
      </c>
      <c r="J10" s="261" t="s">
        <v>17</v>
      </c>
      <c r="K10" s="261" t="s">
        <v>18</v>
      </c>
      <c r="L10" s="261" t="s">
        <v>19</v>
      </c>
      <c r="M10" s="259" t="s">
        <v>20</v>
      </c>
      <c r="N10" s="263"/>
    </row>
    <row r="11" spans="1:14" ht="17.25" customHeight="1" x14ac:dyDescent="0.3">
      <c r="B11" s="112"/>
      <c r="C11" s="112"/>
      <c r="D11" s="270" t="s">
        <v>206</v>
      </c>
      <c r="E11" s="270"/>
      <c r="F11" s="201"/>
      <c r="H11" s="262"/>
      <c r="I11" s="262"/>
      <c r="J11" s="262"/>
      <c r="K11" s="262"/>
      <c r="L11" s="262"/>
      <c r="M11" s="260"/>
      <c r="N11" s="263"/>
    </row>
    <row r="12" spans="1:14" ht="30.75" customHeight="1" x14ac:dyDescent="0.3">
      <c r="B12" s="112"/>
      <c r="C12" s="112"/>
      <c r="D12" s="270" t="s">
        <v>973</v>
      </c>
      <c r="E12" s="270"/>
      <c r="F12" s="211"/>
      <c r="H12" s="208"/>
      <c r="I12" s="208"/>
      <c r="J12" s="208"/>
      <c r="K12" s="208"/>
      <c r="L12" s="209" t="str">
        <f>IFERROR(IF($F$19="","",IF(OR($F$19="Clackamas",$F$19="Columbia",$F$19="Multnomah",$F$19="Washington",$F$19="Yamhill"),"Region 1",IF(OR($F$19="Clatsop",$F$19="Tillamook",$F$19="Polk",$F$19="Marion",$F$19="Lincoln",$F$19="Benton",$F$19="Lane",$F$19="Coos",$F$19="Douglas",$F$19="Curry",$F$19="Josephine",$F$19="Jackson"),"Regions 2 &amp; 3","Regions 4 &amp; 5"))),"")</f>
        <v/>
      </c>
      <c r="M12" s="210" t="str">
        <f>IFERROR(IF(L12="","",IF(L12="Region 1",0.3,IF(L12="Region 2 &amp; 3",0.2,0.2))),"")</f>
        <v/>
      </c>
    </row>
    <row r="13" spans="1:14" ht="21.75" customHeight="1" x14ac:dyDescent="0.3">
      <c r="B13" s="112"/>
      <c r="C13" s="112"/>
      <c r="D13" s="205"/>
      <c r="E13" s="205"/>
      <c r="F13" s="202"/>
      <c r="H13" s="285" t="s">
        <v>1200</v>
      </c>
      <c r="I13" s="285"/>
      <c r="J13" s="285"/>
      <c r="K13" s="285"/>
      <c r="L13" s="285"/>
      <c r="M13" s="285"/>
      <c r="N13" s="285"/>
    </row>
    <row r="14" spans="1:14" ht="18.75" customHeight="1" x14ac:dyDescent="0.3">
      <c r="B14" s="267" t="s">
        <v>1104</v>
      </c>
      <c r="C14" s="267"/>
      <c r="D14" s="279"/>
      <c r="E14" s="280"/>
      <c r="F14" s="281"/>
      <c r="H14" s="285"/>
      <c r="I14" s="285"/>
      <c r="J14" s="285"/>
      <c r="K14" s="285"/>
      <c r="L14" s="285"/>
      <c r="M14" s="285"/>
      <c r="N14" s="285"/>
    </row>
    <row r="15" spans="1:14" ht="18" customHeight="1" x14ac:dyDescent="0.25">
      <c r="H15" s="266" t="s">
        <v>1126</v>
      </c>
      <c r="I15" s="266"/>
      <c r="J15" s="266"/>
      <c r="K15" s="266"/>
      <c r="L15" s="266"/>
      <c r="M15" s="31"/>
    </row>
    <row r="16" spans="1:14" ht="18.75" x14ac:dyDescent="0.3">
      <c r="B16" s="267" t="s">
        <v>1125</v>
      </c>
      <c r="C16" s="267"/>
      <c r="D16" s="279"/>
      <c r="E16" s="280"/>
      <c r="F16" s="281"/>
    </row>
    <row r="17" spans="2:17" s="42" customFormat="1" ht="31.5" customHeight="1" x14ac:dyDescent="0.3">
      <c r="B17" s="53" t="s">
        <v>22</v>
      </c>
      <c r="C17" s="54"/>
      <c r="D17" s="54"/>
      <c r="E17" s="54"/>
      <c r="G17"/>
      <c r="H17" s="54"/>
      <c r="I17" s="54"/>
      <c r="J17" s="54"/>
      <c r="K17" s="286" t="s">
        <v>1119</v>
      </c>
      <c r="L17" s="287"/>
      <c r="M17" s="288"/>
      <c r="N17" s="54"/>
      <c r="O17" s="114"/>
    </row>
    <row r="18" spans="2:17" s="54" customFormat="1" ht="30" x14ac:dyDescent="0.25">
      <c r="B18" s="52" t="s">
        <v>1111</v>
      </c>
      <c r="C18" s="52" t="s">
        <v>23</v>
      </c>
      <c r="D18" s="52" t="s">
        <v>24</v>
      </c>
      <c r="E18" s="52" t="s">
        <v>25</v>
      </c>
      <c r="F18" s="52" t="s">
        <v>26</v>
      </c>
      <c r="G18" s="52" t="s">
        <v>27</v>
      </c>
      <c r="H18" s="52" t="s">
        <v>1112</v>
      </c>
      <c r="I18" s="52" t="s">
        <v>1113</v>
      </c>
      <c r="J18" s="52" t="s">
        <v>1118</v>
      </c>
      <c r="K18" s="52" t="s">
        <v>28</v>
      </c>
      <c r="L18" s="52" t="s">
        <v>29</v>
      </c>
      <c r="M18" s="52" t="s">
        <v>30</v>
      </c>
      <c r="N18" s="52" t="s">
        <v>31</v>
      </c>
      <c r="O18" s="42"/>
    </row>
    <row r="19" spans="2:17" x14ac:dyDescent="0.25">
      <c r="B19" s="14">
        <v>1</v>
      </c>
      <c r="C19" s="14"/>
      <c r="D19" s="50"/>
      <c r="E19" s="14"/>
      <c r="F19" s="50"/>
      <c r="G19" s="14"/>
      <c r="H19" s="14"/>
      <c r="I19" s="14"/>
      <c r="J19" s="14"/>
      <c r="K19" s="50"/>
      <c r="L19" s="50"/>
      <c r="M19" s="50"/>
      <c r="N19" s="14"/>
    </row>
    <row r="20" spans="2:17" x14ac:dyDescent="0.25">
      <c r="B20" s="14">
        <v>2</v>
      </c>
      <c r="C20" s="14"/>
      <c r="D20" s="50"/>
      <c r="E20" s="14"/>
      <c r="F20" s="50"/>
      <c r="G20" s="14"/>
      <c r="H20" s="14"/>
      <c r="I20" s="14"/>
      <c r="J20" s="14"/>
      <c r="K20" s="14"/>
      <c r="L20" s="14"/>
      <c r="M20" s="14"/>
      <c r="N20" s="14"/>
    </row>
    <row r="21" spans="2:17" x14ac:dyDescent="0.25">
      <c r="B21" s="14">
        <v>3</v>
      </c>
      <c r="C21" s="14"/>
      <c r="D21" s="50"/>
      <c r="E21" s="14"/>
      <c r="F21" s="50"/>
      <c r="G21" s="14"/>
      <c r="H21" s="14"/>
      <c r="I21" s="14"/>
      <c r="J21" s="14"/>
      <c r="K21" s="14"/>
      <c r="L21" s="14"/>
      <c r="M21" s="14"/>
      <c r="N21" s="14"/>
    </row>
    <row r="22" spans="2:17" x14ac:dyDescent="0.25">
      <c r="B22" s="14">
        <v>4</v>
      </c>
      <c r="C22" s="14"/>
      <c r="D22" s="50"/>
      <c r="E22" s="14"/>
      <c r="F22" s="50"/>
      <c r="G22" s="14"/>
      <c r="H22" s="14"/>
      <c r="I22" s="14"/>
      <c r="J22" s="14"/>
      <c r="K22" s="14"/>
      <c r="L22" s="14"/>
      <c r="M22" s="14"/>
      <c r="N22" s="14"/>
    </row>
    <row r="23" spans="2:17" x14ac:dyDescent="0.25">
      <c r="B23" s="14">
        <v>5</v>
      </c>
      <c r="C23" s="14"/>
      <c r="D23" s="50"/>
      <c r="E23" s="14"/>
      <c r="F23" s="50"/>
      <c r="G23" s="14"/>
      <c r="H23" s="14"/>
      <c r="I23" s="14"/>
      <c r="J23" s="14"/>
      <c r="K23" s="14"/>
      <c r="L23" s="14"/>
      <c r="M23" s="14"/>
      <c r="N23" s="14"/>
    </row>
    <row r="24" spans="2:17" x14ac:dyDescent="0.25">
      <c r="B24" s="27" t="s">
        <v>1114</v>
      </c>
      <c r="D24" s="56"/>
      <c r="F24" s="56"/>
    </row>
    <row r="25" spans="2:17" x14ac:dyDescent="0.25">
      <c r="B25" s="57" t="s">
        <v>1115</v>
      </c>
    </row>
    <row r="26" spans="2:17" x14ac:dyDescent="0.25">
      <c r="B26" s="55" t="s">
        <v>1116</v>
      </c>
    </row>
    <row r="27" spans="2:17" x14ac:dyDescent="0.25">
      <c r="B27" s="271" t="s">
        <v>1117</v>
      </c>
      <c r="C27" s="271"/>
      <c r="D27" s="271"/>
      <c r="E27" s="271"/>
      <c r="F27" s="271"/>
      <c r="G27" s="271"/>
      <c r="H27" s="271"/>
      <c r="I27" s="271"/>
      <c r="J27" s="271"/>
      <c r="K27" s="271"/>
    </row>
    <row r="28" spans="2:17" x14ac:dyDescent="0.25">
      <c r="B28" s="206"/>
      <c r="C28" s="206"/>
      <c r="D28" s="206"/>
      <c r="E28" s="206"/>
      <c r="F28" s="206"/>
      <c r="G28" s="206"/>
      <c r="H28" s="206"/>
      <c r="I28" s="206"/>
      <c r="J28" s="206"/>
      <c r="K28" s="206"/>
    </row>
    <row r="29" spans="2:17" s="42" customFormat="1" ht="30" customHeight="1" x14ac:dyDescent="0.3">
      <c r="B29" s="53" t="s">
        <v>32</v>
      </c>
      <c r="F29" s="54"/>
      <c r="G29" s="54"/>
      <c r="H29" s="54"/>
      <c r="J29" s="264" t="s">
        <v>33</v>
      </c>
      <c r="K29" s="289"/>
      <c r="L29" s="289"/>
      <c r="M29" s="289"/>
      <c r="N29" s="289"/>
      <c r="O29" s="289"/>
      <c r="P29" s="289"/>
      <c r="Q29" s="265"/>
    </row>
    <row r="30" spans="2:17" s="54" customFormat="1" ht="66.75" customHeight="1" x14ac:dyDescent="0.25">
      <c r="B30" s="52" t="s">
        <v>34</v>
      </c>
      <c r="C30" s="52" t="s">
        <v>35</v>
      </c>
      <c r="D30" s="52" t="s">
        <v>36</v>
      </c>
      <c r="E30" s="52" t="s">
        <v>1164</v>
      </c>
      <c r="F30" s="52" t="s">
        <v>37</v>
      </c>
      <c r="G30" s="52" t="s">
        <v>1165</v>
      </c>
      <c r="H30" s="268" t="s">
        <v>1166</v>
      </c>
      <c r="I30" s="268"/>
      <c r="J30" s="264" t="s">
        <v>38</v>
      </c>
      <c r="K30" s="265"/>
      <c r="L30" s="264" t="s">
        <v>39</v>
      </c>
      <c r="M30" s="265"/>
      <c r="N30" s="264" t="s">
        <v>40</v>
      </c>
      <c r="O30" s="265"/>
      <c r="P30" s="264" t="s">
        <v>41</v>
      </c>
      <c r="Q30" s="265"/>
    </row>
    <row r="31" spans="2:17" x14ac:dyDescent="0.25">
      <c r="B31" s="14">
        <v>1</v>
      </c>
      <c r="C31" s="14"/>
      <c r="D31" s="14"/>
      <c r="E31" s="50"/>
      <c r="F31" s="50"/>
      <c r="G31" s="14"/>
      <c r="H31" s="290"/>
      <c r="I31" s="290"/>
      <c r="J31" s="274"/>
      <c r="K31" s="275"/>
      <c r="L31" s="274"/>
      <c r="M31" s="275"/>
      <c r="N31" s="274"/>
      <c r="O31" s="275"/>
      <c r="P31" s="274"/>
      <c r="Q31" s="275"/>
    </row>
    <row r="32" spans="2:17" x14ac:dyDescent="0.25">
      <c r="B32" s="14">
        <v>2</v>
      </c>
      <c r="C32" s="14"/>
      <c r="D32" s="14"/>
      <c r="E32" s="50"/>
      <c r="F32" s="50"/>
      <c r="G32" s="14"/>
      <c r="H32" s="290"/>
      <c r="I32" s="290"/>
      <c r="J32" s="274"/>
      <c r="K32" s="275"/>
      <c r="L32" s="274"/>
      <c r="M32" s="275"/>
      <c r="N32" s="274"/>
      <c r="O32" s="275"/>
      <c r="P32" s="274"/>
      <c r="Q32" s="275"/>
    </row>
    <row r="33" spans="2:24" x14ac:dyDescent="0.25">
      <c r="B33" s="14">
        <v>3</v>
      </c>
      <c r="C33" s="14"/>
      <c r="D33" s="14"/>
      <c r="E33" s="50"/>
      <c r="F33" s="50"/>
      <c r="G33" s="14"/>
      <c r="H33" s="290"/>
      <c r="I33" s="290"/>
      <c r="J33" s="274"/>
      <c r="K33" s="275"/>
      <c r="L33" s="274"/>
      <c r="M33" s="275"/>
      <c r="N33" s="274"/>
      <c r="O33" s="275"/>
      <c r="P33" s="274"/>
      <c r="Q33" s="275"/>
    </row>
    <row r="34" spans="2:24" x14ac:dyDescent="0.25">
      <c r="B34" s="14">
        <v>4</v>
      </c>
      <c r="C34" s="14"/>
      <c r="D34" s="14"/>
      <c r="E34" s="50"/>
      <c r="F34" s="50"/>
      <c r="G34" s="14"/>
      <c r="H34" s="290"/>
      <c r="I34" s="290"/>
      <c r="J34" s="274"/>
      <c r="K34" s="275"/>
      <c r="L34" s="274"/>
      <c r="M34" s="275"/>
      <c r="N34" s="274"/>
      <c r="O34" s="275"/>
      <c r="P34" s="274"/>
      <c r="Q34" s="275"/>
    </row>
    <row r="35" spans="2:24" x14ac:dyDescent="0.25">
      <c r="B35" s="14">
        <v>5</v>
      </c>
      <c r="C35" s="14"/>
      <c r="D35" s="14"/>
      <c r="E35" s="50"/>
      <c r="F35" s="50"/>
      <c r="G35" s="14"/>
      <c r="H35" s="290"/>
      <c r="I35" s="290"/>
      <c r="J35" s="274"/>
      <c r="K35" s="275"/>
      <c r="L35" s="274"/>
      <c r="M35" s="275"/>
      <c r="N35" s="274"/>
      <c r="O35" s="275"/>
      <c r="P35" s="274"/>
      <c r="Q35" s="275"/>
    </row>
    <row r="37" spans="2:24" ht="18.75" x14ac:dyDescent="0.3">
      <c r="B37" s="53" t="s">
        <v>42</v>
      </c>
    </row>
    <row r="38" spans="2:24" ht="30" x14ac:dyDescent="0.25">
      <c r="B38" s="52" t="s">
        <v>34</v>
      </c>
      <c r="C38" s="52" t="s">
        <v>43</v>
      </c>
      <c r="D38" s="52" t="s">
        <v>44</v>
      </c>
      <c r="E38" s="52" t="s">
        <v>45</v>
      </c>
      <c r="F38" s="52" t="s">
        <v>872</v>
      </c>
      <c r="G38" s="52" t="s">
        <v>46</v>
      </c>
      <c r="H38" s="52" t="s">
        <v>47</v>
      </c>
      <c r="I38" s="52" t="s">
        <v>48</v>
      </c>
      <c r="J38" s="52" t="s">
        <v>49</v>
      </c>
      <c r="K38" s="52" t="s">
        <v>50</v>
      </c>
      <c r="L38" s="52" t="s">
        <v>51</v>
      </c>
    </row>
    <row r="39" spans="2:24" x14ac:dyDescent="0.25">
      <c r="B39" s="14">
        <v>1</v>
      </c>
      <c r="C39" s="50"/>
      <c r="D39" s="50"/>
      <c r="E39" s="50"/>
      <c r="F39" s="50"/>
      <c r="G39" s="50"/>
      <c r="H39" s="50"/>
      <c r="I39" s="50"/>
      <c r="J39" s="50"/>
      <c r="K39" s="50"/>
      <c r="L39" s="50"/>
    </row>
    <row r="40" spans="2:24" x14ac:dyDescent="0.25">
      <c r="B40" s="14">
        <v>2</v>
      </c>
      <c r="C40" s="50"/>
      <c r="D40" s="50"/>
      <c r="E40" s="50"/>
      <c r="F40" s="50"/>
      <c r="G40" s="50"/>
      <c r="H40" s="50"/>
      <c r="I40" s="50"/>
      <c r="J40" s="50"/>
      <c r="K40" s="50"/>
      <c r="L40" s="50"/>
    </row>
    <row r="41" spans="2:24" x14ac:dyDescent="0.25">
      <c r="B41" s="14">
        <v>3</v>
      </c>
      <c r="C41" s="50"/>
      <c r="D41" s="50"/>
      <c r="E41" s="50"/>
      <c r="F41" s="50"/>
      <c r="G41" s="50"/>
      <c r="H41" s="50"/>
      <c r="I41" s="50"/>
      <c r="J41" s="50"/>
      <c r="K41" s="50"/>
      <c r="L41" s="50"/>
    </row>
    <row r="42" spans="2:24" x14ac:dyDescent="0.25">
      <c r="B42" s="14">
        <v>4</v>
      </c>
      <c r="C42" s="50"/>
      <c r="D42" s="50"/>
      <c r="E42" s="50"/>
      <c r="F42" s="50"/>
      <c r="G42" s="50"/>
      <c r="H42" s="50"/>
      <c r="I42" s="50"/>
      <c r="J42" s="50"/>
      <c r="K42" s="50"/>
      <c r="L42" s="50"/>
    </row>
    <row r="43" spans="2:24" x14ac:dyDescent="0.25">
      <c r="B43" s="14">
        <v>5</v>
      </c>
      <c r="C43" s="50"/>
      <c r="D43" s="50"/>
      <c r="E43" s="50"/>
      <c r="F43" s="50"/>
      <c r="G43" s="50"/>
      <c r="H43" s="50"/>
      <c r="I43" s="50"/>
      <c r="J43" s="50"/>
      <c r="K43" s="50"/>
      <c r="L43" s="50"/>
    </row>
    <row r="45" spans="2:24" ht="15.75" customHeight="1" x14ac:dyDescent="0.25">
      <c r="H45" s="56"/>
      <c r="I45" s="56"/>
      <c r="J45" s="56"/>
      <c r="K45" s="56"/>
      <c r="L45" s="56"/>
      <c r="M45" s="158"/>
      <c r="N45" s="56"/>
      <c r="O45" s="56"/>
      <c r="P45" s="56"/>
      <c r="Q45" s="56"/>
      <c r="R45" s="56"/>
      <c r="S45" s="56"/>
      <c r="T45" s="56"/>
      <c r="U45" s="56"/>
      <c r="V45" s="56"/>
      <c r="W45" s="56"/>
      <c r="X45" s="56"/>
    </row>
    <row r="46" spans="2:24" ht="31.5" customHeight="1" x14ac:dyDescent="0.25">
      <c r="C46" s="282" t="s">
        <v>59</v>
      </c>
      <c r="D46" s="283"/>
      <c r="E46" s="284"/>
      <c r="F46" s="115"/>
      <c r="G46" s="272" t="s">
        <v>1124</v>
      </c>
      <c r="H46" s="272"/>
      <c r="I46" s="272"/>
      <c r="J46" s="272"/>
      <c r="K46" s="56"/>
      <c r="L46" s="56"/>
      <c r="M46" s="56"/>
      <c r="N46" s="56"/>
      <c r="O46" s="56"/>
      <c r="P46" s="56"/>
      <c r="Q46" s="56"/>
      <c r="R46" s="56"/>
      <c r="S46" s="56"/>
      <c r="T46" s="56"/>
      <c r="U46" s="56"/>
      <c r="V46" s="56"/>
      <c r="W46" s="56"/>
      <c r="X46" s="56"/>
    </row>
    <row r="47" spans="2:24" ht="32.25" customHeight="1" x14ac:dyDescent="0.25">
      <c r="B47" s="261" t="s">
        <v>34</v>
      </c>
      <c r="C47" s="268" t="s">
        <v>60</v>
      </c>
      <c r="D47" s="268" t="s">
        <v>61</v>
      </c>
      <c r="E47" s="268" t="s">
        <v>62</v>
      </c>
      <c r="G47" s="278" t="s">
        <v>870</v>
      </c>
      <c r="H47" s="278"/>
      <c r="I47" s="278"/>
      <c r="J47" s="278"/>
    </row>
    <row r="48" spans="2:24" ht="15" customHeight="1" x14ac:dyDescent="0.25">
      <c r="B48" s="262"/>
      <c r="C48" s="268"/>
      <c r="D48" s="268"/>
      <c r="E48" s="268"/>
      <c r="G48" s="277" t="s">
        <v>63</v>
      </c>
      <c r="H48" s="277"/>
      <c r="I48" s="277"/>
      <c r="J48" s="20"/>
    </row>
    <row r="49" spans="2:11" x14ac:dyDescent="0.25">
      <c r="B49" s="14">
        <v>1</v>
      </c>
      <c r="C49" s="14"/>
      <c r="D49" s="51"/>
      <c r="E49" s="14"/>
      <c r="G49" s="277" t="s">
        <v>64</v>
      </c>
      <c r="H49" s="277"/>
      <c r="I49" s="277"/>
      <c r="J49" s="20"/>
    </row>
    <row r="50" spans="2:11" x14ac:dyDescent="0.25">
      <c r="B50" s="14">
        <v>2</v>
      </c>
      <c r="C50" s="14"/>
      <c r="D50" s="51"/>
      <c r="E50" s="14"/>
      <c r="G50" s="277" t="s">
        <v>65</v>
      </c>
      <c r="H50" s="277"/>
      <c r="I50" s="277"/>
      <c r="J50" s="20" t="s">
        <v>66</v>
      </c>
    </row>
    <row r="51" spans="2:11" ht="15" customHeight="1" x14ac:dyDescent="0.25">
      <c r="B51" s="14">
        <v>3</v>
      </c>
      <c r="C51" s="14"/>
      <c r="D51" s="51"/>
      <c r="E51" s="14"/>
      <c r="G51" s="277" t="s">
        <v>67</v>
      </c>
      <c r="H51" s="277"/>
      <c r="I51" s="277"/>
      <c r="J51" s="20" t="s">
        <v>66</v>
      </c>
    </row>
    <row r="52" spans="2:11" ht="15" customHeight="1" x14ac:dyDescent="0.25">
      <c r="B52" s="14">
        <v>4</v>
      </c>
      <c r="C52" s="14"/>
      <c r="D52" s="51"/>
      <c r="E52" s="14"/>
      <c r="G52" s="277" t="s">
        <v>871</v>
      </c>
      <c r="H52" s="277"/>
      <c r="I52" s="277"/>
      <c r="J52" s="186" t="s">
        <v>66</v>
      </c>
      <c r="K52"/>
    </row>
    <row r="53" spans="2:11" ht="15" customHeight="1" x14ac:dyDescent="0.25">
      <c r="B53" s="14">
        <v>5</v>
      </c>
      <c r="C53" s="14"/>
      <c r="D53" s="14"/>
      <c r="E53" s="14"/>
      <c r="G53" s="277" t="s">
        <v>68</v>
      </c>
      <c r="H53" s="277"/>
      <c r="I53" s="277"/>
      <c r="J53" s="20" t="s">
        <v>66</v>
      </c>
    </row>
    <row r="54" spans="2:11" ht="15" customHeight="1" x14ac:dyDescent="0.25">
      <c r="G54" s="277" t="s">
        <v>69</v>
      </c>
      <c r="H54" s="277"/>
      <c r="I54" s="277"/>
      <c r="J54" s="20" t="s">
        <v>66</v>
      </c>
    </row>
    <row r="55" spans="2:11" ht="15" customHeight="1" x14ac:dyDescent="0.25">
      <c r="G55" s="277" t="s">
        <v>70</v>
      </c>
      <c r="H55" s="277"/>
      <c r="I55" s="277"/>
      <c r="J55" s="20" t="s">
        <v>66</v>
      </c>
    </row>
    <row r="56" spans="2:11" ht="15" customHeight="1" x14ac:dyDescent="0.25">
      <c r="G56" s="277" t="s">
        <v>71</v>
      </c>
      <c r="H56" s="277"/>
      <c r="I56" s="277"/>
      <c r="J56" s="20" t="s">
        <v>66</v>
      </c>
    </row>
    <row r="57" spans="2:11" ht="15" customHeight="1" x14ac:dyDescent="0.25">
      <c r="G57" s="277" t="s">
        <v>72</v>
      </c>
      <c r="H57" s="277"/>
      <c r="I57" s="277"/>
      <c r="J57" s="20" t="s">
        <v>66</v>
      </c>
    </row>
    <row r="58" spans="2:11" ht="15" customHeight="1" x14ac:dyDescent="0.25">
      <c r="G58" s="277" t="s">
        <v>73</v>
      </c>
      <c r="H58" s="277"/>
      <c r="I58" s="277"/>
      <c r="J58" s="20" t="s">
        <v>66</v>
      </c>
    </row>
    <row r="59" spans="2:11" ht="15" customHeight="1" x14ac:dyDescent="0.25">
      <c r="G59" s="277" t="s">
        <v>1066</v>
      </c>
      <c r="H59" s="277"/>
      <c r="I59" s="277"/>
      <c r="J59" s="20" t="s">
        <v>66</v>
      </c>
    </row>
    <row r="60" spans="2:11" ht="15" customHeight="1" x14ac:dyDescent="0.25">
      <c r="G60" s="277" t="s">
        <v>74</v>
      </c>
      <c r="H60" s="277"/>
      <c r="I60" s="277"/>
      <c r="J60" s="20"/>
    </row>
    <row r="61" spans="2:11" x14ac:dyDescent="0.25">
      <c r="G61" s="276" t="s">
        <v>1105</v>
      </c>
      <c r="H61" s="276"/>
      <c r="I61" s="276"/>
      <c r="J61" s="20" t="s">
        <v>66</v>
      </c>
    </row>
    <row r="62" spans="2:11" ht="15" customHeight="1" x14ac:dyDescent="0.25">
      <c r="G62" s="276" t="s">
        <v>1105</v>
      </c>
      <c r="H62" s="276"/>
      <c r="I62" s="276"/>
      <c r="J62" s="20" t="s">
        <v>66</v>
      </c>
    </row>
    <row r="63" spans="2:11" ht="15" customHeight="1" x14ac:dyDescent="0.25">
      <c r="G63" s="276" t="s">
        <v>1105</v>
      </c>
      <c r="H63" s="276"/>
      <c r="I63" s="276"/>
      <c r="J63" s="20" t="s">
        <v>66</v>
      </c>
    </row>
    <row r="64" spans="2:11" x14ac:dyDescent="0.25">
      <c r="G64" s="116"/>
      <c r="H64" s="116"/>
      <c r="I64" s="117"/>
    </row>
    <row r="65" spans="7:9" x14ac:dyDescent="0.25">
      <c r="G65" s="116"/>
      <c r="H65" s="116"/>
      <c r="I65" s="117"/>
    </row>
    <row r="66" spans="7:9" x14ac:dyDescent="0.25">
      <c r="G66" s="116"/>
      <c r="H66" s="116"/>
      <c r="I66" s="117"/>
    </row>
    <row r="67" spans="7:9" x14ac:dyDescent="0.25">
      <c r="G67" s="116"/>
      <c r="H67" s="116"/>
      <c r="I67" s="117"/>
    </row>
    <row r="68" spans="7:9" x14ac:dyDescent="0.25">
      <c r="G68" s="116"/>
      <c r="H68" s="116"/>
      <c r="I68" s="117"/>
    </row>
    <row r="69" spans="7:9" x14ac:dyDescent="0.25">
      <c r="G69" s="116"/>
      <c r="H69" s="116"/>
      <c r="I69" s="117"/>
    </row>
    <row r="70" spans="7:9" x14ac:dyDescent="0.25">
      <c r="G70" s="116"/>
      <c r="H70" s="116"/>
      <c r="I70" s="117"/>
    </row>
    <row r="71" spans="7:9" x14ac:dyDescent="0.25">
      <c r="G71" s="116"/>
      <c r="H71" s="116"/>
      <c r="I71" s="117"/>
    </row>
    <row r="72" spans="7:9" x14ac:dyDescent="0.25">
      <c r="G72" s="116"/>
      <c r="H72" s="116"/>
      <c r="I72" s="117"/>
    </row>
    <row r="73" spans="7:9" x14ac:dyDescent="0.25">
      <c r="G73" s="116"/>
      <c r="H73" s="116"/>
      <c r="I73" s="117"/>
    </row>
    <row r="74" spans="7:9" x14ac:dyDescent="0.25">
      <c r="G74" s="116"/>
      <c r="H74" s="116"/>
      <c r="I74" s="117"/>
    </row>
    <row r="75" spans="7:9" x14ac:dyDescent="0.25">
      <c r="G75" s="116"/>
      <c r="H75" s="116"/>
      <c r="I75" s="117"/>
    </row>
    <row r="76" spans="7:9" x14ac:dyDescent="0.25">
      <c r="G76" s="116"/>
      <c r="H76" s="116"/>
      <c r="I76" s="117"/>
    </row>
    <row r="77" spans="7:9" x14ac:dyDescent="0.25">
      <c r="G77" s="116"/>
      <c r="H77" s="116"/>
      <c r="I77" s="117"/>
    </row>
    <row r="78" spans="7:9" x14ac:dyDescent="0.25">
      <c r="G78" s="116"/>
      <c r="H78" s="116"/>
      <c r="I78" s="117"/>
    </row>
    <row r="79" spans="7:9" x14ac:dyDescent="0.25">
      <c r="G79" s="116"/>
      <c r="H79" s="116"/>
      <c r="I79" s="117"/>
    </row>
    <row r="80" spans="7:9" x14ac:dyDescent="0.25">
      <c r="G80" s="116"/>
      <c r="H80" s="116"/>
      <c r="I80" s="117"/>
    </row>
    <row r="81" spans="7:9" x14ac:dyDescent="0.25">
      <c r="G81" s="116"/>
      <c r="H81" s="116"/>
      <c r="I81" s="117"/>
    </row>
    <row r="82" spans="7:9" x14ac:dyDescent="0.25">
      <c r="G82" s="116"/>
      <c r="H82" s="116"/>
      <c r="I82" s="117"/>
    </row>
    <row r="83" spans="7:9" x14ac:dyDescent="0.25">
      <c r="G83" s="116"/>
      <c r="H83" s="116"/>
      <c r="I83" s="117"/>
    </row>
    <row r="84" spans="7:9" x14ac:dyDescent="0.25">
      <c r="G84" s="116"/>
      <c r="H84" s="116"/>
      <c r="I84" s="117"/>
    </row>
    <row r="85" spans="7:9" x14ac:dyDescent="0.25">
      <c r="G85" s="116"/>
      <c r="H85" s="116"/>
      <c r="I85" s="117"/>
    </row>
    <row r="86" spans="7:9" x14ac:dyDescent="0.25">
      <c r="G86" s="116"/>
      <c r="H86" s="116"/>
      <c r="I86" s="117"/>
    </row>
    <row r="87" spans="7:9" x14ac:dyDescent="0.25">
      <c r="G87" s="116"/>
      <c r="H87" s="116"/>
      <c r="I87" s="117"/>
    </row>
    <row r="88" spans="7:9" x14ac:dyDescent="0.25">
      <c r="G88" s="116"/>
      <c r="H88" s="116"/>
      <c r="I88" s="117"/>
    </row>
    <row r="89" spans="7:9" x14ac:dyDescent="0.25">
      <c r="G89" s="116"/>
      <c r="H89" s="116"/>
      <c r="I89" s="117"/>
    </row>
    <row r="90" spans="7:9" x14ac:dyDescent="0.25">
      <c r="G90" s="116"/>
      <c r="H90" s="116"/>
      <c r="I90" s="117"/>
    </row>
    <row r="91" spans="7:9" x14ac:dyDescent="0.25">
      <c r="G91" s="116"/>
      <c r="H91" s="116"/>
      <c r="I91" s="117"/>
    </row>
    <row r="92" spans="7:9" x14ac:dyDescent="0.25">
      <c r="G92" s="116"/>
      <c r="H92" s="116"/>
      <c r="I92" s="117"/>
    </row>
    <row r="93" spans="7:9" x14ac:dyDescent="0.25">
      <c r="G93" s="116"/>
      <c r="H93" s="116"/>
      <c r="I93" s="117"/>
    </row>
    <row r="94" spans="7:9" x14ac:dyDescent="0.25">
      <c r="G94" s="116"/>
      <c r="H94" s="116"/>
      <c r="I94" s="117"/>
    </row>
    <row r="95" spans="7:9" x14ac:dyDescent="0.25">
      <c r="G95" s="116"/>
      <c r="H95" s="116"/>
      <c r="I95" s="117"/>
    </row>
    <row r="96" spans="7:9" x14ac:dyDescent="0.25">
      <c r="G96" s="116"/>
      <c r="H96" s="116"/>
      <c r="I96" s="117"/>
    </row>
    <row r="97" spans="5:9" x14ac:dyDescent="0.25">
      <c r="G97" s="116"/>
      <c r="H97" s="116"/>
      <c r="I97" s="117"/>
    </row>
    <row r="98" spans="5:9" x14ac:dyDescent="0.25">
      <c r="G98" s="116"/>
      <c r="H98" s="116"/>
      <c r="I98" s="117"/>
    </row>
    <row r="99" spans="5:9" x14ac:dyDescent="0.25">
      <c r="G99" s="116"/>
      <c r="H99" s="116"/>
      <c r="I99" s="117"/>
    </row>
    <row r="100" spans="5:9" x14ac:dyDescent="0.25">
      <c r="G100" s="116"/>
      <c r="H100" s="116"/>
      <c r="I100" s="117"/>
    </row>
    <row r="101" spans="5:9" x14ac:dyDescent="0.25">
      <c r="G101" s="116"/>
      <c r="H101" s="116"/>
      <c r="I101" s="117"/>
    </row>
    <row r="102" spans="5:9" x14ac:dyDescent="0.25">
      <c r="G102" s="116"/>
      <c r="H102" s="116"/>
      <c r="I102" s="117"/>
    </row>
    <row r="103" spans="5:9" x14ac:dyDescent="0.25">
      <c r="G103" s="116"/>
      <c r="H103" s="116"/>
      <c r="I103" s="117"/>
    </row>
    <row r="112" spans="5:9" x14ac:dyDescent="0.25">
      <c r="E112"/>
    </row>
  </sheetData>
  <sheetProtection algorithmName="SHA-512" hashValue="0HZ5/0ZiP0RhJF6Tt56lGJFo44j+s7h3hTuWyQOsNz2/ZlojtWFuLqDdzRBqB7FmSQGMB+GZkdwWf/Z4bkMHbA==" saltValue="lCLY4NOXvAQFn8ic1Z3/jg==" spinCount="100000" sheet="1" objects="1" scenarios="1"/>
  <mergeCells count="76">
    <mergeCell ref="J35:K35"/>
    <mergeCell ref="L35:M35"/>
    <mergeCell ref="N35:O35"/>
    <mergeCell ref="P35:Q35"/>
    <mergeCell ref="H30:I30"/>
    <mergeCell ref="H31:I31"/>
    <mergeCell ref="H32:I32"/>
    <mergeCell ref="H33:I33"/>
    <mergeCell ref="H34:I34"/>
    <mergeCell ref="H35:I35"/>
    <mergeCell ref="J30:K30"/>
    <mergeCell ref="J31:K31"/>
    <mergeCell ref="J32:K32"/>
    <mergeCell ref="N34:O34"/>
    <mergeCell ref="P34:Q34"/>
    <mergeCell ref="N33:O33"/>
    <mergeCell ref="B14:C14"/>
    <mergeCell ref="D14:F14"/>
    <mergeCell ref="G52:I52"/>
    <mergeCell ref="G53:I53"/>
    <mergeCell ref="G54:I54"/>
    <mergeCell ref="C46:E46"/>
    <mergeCell ref="B47:B48"/>
    <mergeCell ref="D16:F16"/>
    <mergeCell ref="H13:N14"/>
    <mergeCell ref="N32:O32"/>
    <mergeCell ref="K17:M17"/>
    <mergeCell ref="L34:M34"/>
    <mergeCell ref="J29:Q29"/>
    <mergeCell ref="J33:K33"/>
    <mergeCell ref="J34:K34"/>
    <mergeCell ref="N31:O31"/>
    <mergeCell ref="G55:I55"/>
    <mergeCell ref="G47:J47"/>
    <mergeCell ref="G48:I48"/>
    <mergeCell ref="G49:I49"/>
    <mergeCell ref="G50:I50"/>
    <mergeCell ref="G51:I51"/>
    <mergeCell ref="G63:I63"/>
    <mergeCell ref="G56:I56"/>
    <mergeCell ref="G57:I57"/>
    <mergeCell ref="G58:I58"/>
    <mergeCell ref="G59:I59"/>
    <mergeCell ref="G60:I60"/>
    <mergeCell ref="G61:I61"/>
    <mergeCell ref="G62:I62"/>
    <mergeCell ref="L31:M31"/>
    <mergeCell ref="L32:M32"/>
    <mergeCell ref="L33:M33"/>
    <mergeCell ref="P30:Q30"/>
    <mergeCell ref="P31:Q31"/>
    <mergeCell ref="P32:Q32"/>
    <mergeCell ref="P33:Q33"/>
    <mergeCell ref="B6:C6"/>
    <mergeCell ref="B10:C10"/>
    <mergeCell ref="C47:C48"/>
    <mergeCell ref="D47:D48"/>
    <mergeCell ref="E47:E48"/>
    <mergeCell ref="D10:E10"/>
    <mergeCell ref="D11:E11"/>
    <mergeCell ref="D12:E12"/>
    <mergeCell ref="B27:K27"/>
    <mergeCell ref="G46:J46"/>
    <mergeCell ref="B8:C8"/>
    <mergeCell ref="H10:H11"/>
    <mergeCell ref="I10:I11"/>
    <mergeCell ref="J10:J11"/>
    <mergeCell ref="D6:I6"/>
    <mergeCell ref="B16:C16"/>
    <mergeCell ref="M10:M11"/>
    <mergeCell ref="K10:K11"/>
    <mergeCell ref="N10:N11"/>
    <mergeCell ref="L10:L11"/>
    <mergeCell ref="N30:O30"/>
    <mergeCell ref="L30:M30"/>
    <mergeCell ref="H15:L15"/>
  </mergeCells>
  <dataValidations count="20">
    <dataValidation type="list" errorStyle="warning" showInputMessage="1" showErrorMessage="1" errorTitle="SmartDox" error="The value you entered for the dropdown is not valid." sqref="J39:J43" xr:uid="{5BD18078-DBB9-4F97-8FE5-269F9D63422B}">
      <formula1>SD_D_PL_CookingType_Name</formula1>
    </dataValidation>
    <dataValidation type="list" errorStyle="warning" showInputMessage="1" showErrorMessage="1" errorTitle="SmartDox" error="The value you entered for the dropdown is not valid." sqref="H39:H43" xr:uid="{43834F34-331A-4B11-BA1D-8F9E6DB1E7F8}">
      <formula1>SD_D_PL_HeatingType_Name</formula1>
    </dataValidation>
    <dataValidation type="list" errorStyle="warning" showInputMessage="1" showErrorMessage="1" errorTitle="SmartDox" error="The value you entered for the dropdown is not valid." sqref="I39:I43" xr:uid="{B8B476C9-E98C-49E5-8D32-A8BBE22B6A63}">
      <formula1>SD_D_PL_HotWaterType_Name</formula1>
    </dataValidation>
    <dataValidation type="list" errorStyle="warning" showInputMessage="1" showErrorMessage="1" errorTitle="SmartDox" error="The value you entered for the dropdown is not valid." sqref="L39:L43" xr:uid="{2B37E18C-664A-4701-80FF-BEAD36255367}">
      <formula1>SD_D_PL_GeneralFloorMaterial_Name</formula1>
    </dataValidation>
    <dataValidation type="list" errorStyle="warning" showInputMessage="1" showErrorMessage="1" errorTitle="SmartDox" error="The value you entered for the dropdown is not valid." sqref="C39:C43" xr:uid="{7DD64376-B072-4799-A2F7-E5F7BFBA4907}">
      <formula1>SD_D_PL_BuildingType_Name</formula1>
    </dataValidation>
    <dataValidation type="list" errorStyle="warning" showInputMessage="1" showErrorMessage="1" errorTitle="SmartDox" error="The value you entered for the dropdown is not valid." sqref="D39:D43" xr:uid="{CB5AD947-7F97-419C-8831-83642344B6F5}">
      <formula1>SD_D_PL_ConstructionType_Name</formula1>
    </dataValidation>
    <dataValidation type="list" errorStyle="warning" showInputMessage="1" showErrorMessage="1" errorTitle="SmartDox" error="The value you entered for the dropdown is not valid." sqref="E39:E43" xr:uid="{13C7C35D-04D2-4140-8505-6D8E33DA6F1B}">
      <formula1>SD_D_PL_RoofType_Name</formula1>
    </dataValidation>
    <dataValidation type="list" errorStyle="warning" showInputMessage="1" showErrorMessage="1" errorTitle="SmartDox" error="The value you entered for the dropdown is not valid." sqref="F39:G43" xr:uid="{75A19123-5DB7-4FB6-9AA7-1D9F1F7EB468}">
      <formula1>SD_D_PL_ExteriorFacadeType_Name</formula1>
    </dataValidation>
    <dataValidation type="list" allowBlank="1" showInputMessage="1" showErrorMessage="1" sqref="K12" xr:uid="{F823AFBC-513C-4C55-B806-8590B4F217E4}">
      <formula1>"TRUE,FALSE"</formula1>
    </dataValidation>
    <dataValidation type="list" allowBlank="1" showInputMessage="1" showErrorMessage="1" sqref="H12" xr:uid="{32C61E1C-76E6-4974-B95C-681FCE1543FC}">
      <formula1>"Urban,Rural"</formula1>
    </dataValidation>
    <dataValidation type="decimal" allowBlank="1" showInputMessage="1" showErrorMessage="1" error="Please input lat/long as a decimal value without any letters (such as N or W)" sqref="G19:H23" xr:uid="{8FCFAEA8-43C7-4F42-A412-A15A803156AF}">
      <formula1>-300</formula1>
      <formula2>300</formula2>
    </dataValidation>
    <dataValidation type="list" allowBlank="1" showInputMessage="1" showErrorMessage="1" sqref="D14" xr:uid="{143DC218-E782-431B-8136-602E18E80DBC}">
      <formula1>"One unit on each parcel, Multiple units on each parcel"</formula1>
    </dataValidation>
    <dataValidation type="list" allowBlank="1" showInputMessage="1" showErrorMessage="1" sqref="D16:F16" xr:uid="{2F1A0502-3253-4821-8142-05D3AB4C426C}">
      <formula1>"First Priority/Only Application, Second Priority, Third Priority, Fourth Priority, Fifth Priority"</formula1>
    </dataValidation>
    <dataValidation type="list" errorStyle="warning" showInputMessage="1" showErrorMessage="1" errorTitle="SmartDox" error="The value you entered for the dropdown is not valid." sqref="K39" xr:uid="{9B02AF1D-FC41-49EA-AE5C-44D73831B80F}">
      <formula1>SD_D_PL_AirConditioningType_Name</formula1>
    </dataValidation>
    <dataValidation type="list" errorStyle="warning" showInputMessage="1" showErrorMessage="1" errorTitle="SmartDox" error="The value you entered for the dropdown is not valid." sqref="F19" xr:uid="{70786C57-56F8-4A12-9683-1B851DBD686F}">
      <formula1>SD_D_PL_Jurisdiction_Name</formula1>
    </dataValidation>
    <dataValidation type="list" errorStyle="warning" showInputMessage="1" showErrorMessage="1" errorTitle="SmartDox" error="The value you entered for the dropdown is not valid." sqref="L19" xr:uid="{F8AFA675-AF69-4E6D-B948-5871BAD289B6}">
      <formula1>SD_D_PL_UDF_258_Name</formula1>
    </dataValidation>
    <dataValidation type="list" errorStyle="warning" showInputMessage="1" showErrorMessage="1" errorTitle="SmartDox" error="The value you entered for the dropdown is not valid." sqref="M19" xr:uid="{2465F693-5C6B-49B8-9E30-01D7BD268AD8}">
      <formula1>SD_D_PL_UDF_259_Name</formula1>
    </dataValidation>
    <dataValidation type="list" errorStyle="warning" showInputMessage="1" showErrorMessage="1" errorTitle="SmartDox" error="The value you entered for the dropdown is not valid." sqref="K19" xr:uid="{DE2CDC10-EC94-43BF-86CB-799D6B8AE897}">
      <formula1>SD_D_PL_UDF_460_Name</formula1>
    </dataValidation>
    <dataValidation type="list" errorStyle="warning" showInputMessage="1" showErrorMessage="1" errorTitle="SmartDox" error="The value you entered for the dropdown is not valid." sqref="L12" xr:uid="{4932D805-B15A-4E28-BD88-33321681ED92}">
      <formula1>SD_D_PL_UDF_560_Name</formula1>
    </dataValidation>
    <dataValidation type="list" allowBlank="1" showInputMessage="1" showErrorMessage="1" sqref="H31:I35" xr:uid="{6EC92A29-20DC-4A18-B2D1-7AA7D94C2764}">
      <formula1>"No, Yes - before closing LIFT, Yes - after closing LIFT"</formula1>
    </dataValidation>
  </dataValidations>
  <hyperlinks>
    <hyperlink ref="B25" r:id="rId1" display="**You can find the latitude and longitude by address here: https://www.latlong.net/" xr:uid="{B38FCB3E-A594-45FE-B5FA-20B629E9940A}"/>
    <hyperlink ref="B27" r:id="rId2" display="**** Find your Legislative District numbers here: https://geo.maps.arcgis.com/apps/instant/lookup/index.html?appid=fd070b56c975456ea2a25f7e3f4289d1" xr:uid="{04F8D1C2-520C-4F31-A852-BAD337921B48}"/>
    <hyperlink ref="H13" r:id="rId3" display="*Determine rural status here: https://experience.arcgis.com/experience/8bfb23d2e24044188dfe74cda32350db/page/Page/" xr:uid="{22CCB3BE-BA5C-45FE-9714-FAE5403788FE}"/>
  </hyperlinks>
  <pageMargins left="0.7" right="0.7" top="0.75" bottom="0.75" header="0.3" footer="0.3"/>
  <pageSetup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27649" r:id="rId7" name="SD_A_1">
              <controlPr defaultSize="0" autoFill="0" autoLine="0" autoPict="0">
                <anchor moveWithCells="1">
                  <from>
                    <xdr:col>4</xdr:col>
                    <xdr:colOff>0</xdr:colOff>
                    <xdr:row>111</xdr:row>
                    <xdr:rowOff>0</xdr:rowOff>
                  </from>
                  <to>
                    <xdr:col>4</xdr:col>
                    <xdr:colOff>342900</xdr:colOff>
                    <xdr:row>112</xdr:row>
                    <xdr:rowOff>57150</xdr:rowOff>
                  </to>
                </anchor>
              </controlPr>
            </control>
          </mc:Choice>
        </mc:AlternateContent>
        <mc:AlternateContent xmlns:mc="http://schemas.openxmlformats.org/markup-compatibility/2006">
          <mc:Choice Requires="x14">
            <control shapeId="27650" r:id="rId8" name="Check Box 2">
              <controlPr defaultSize="0" autoFill="0" autoLine="0" autoPict="0">
                <anchor moveWithCells="1">
                  <from>
                    <xdr:col>4</xdr:col>
                    <xdr:colOff>0</xdr:colOff>
                    <xdr:row>111</xdr:row>
                    <xdr:rowOff>0</xdr:rowOff>
                  </from>
                  <to>
                    <xdr:col>4</xdr:col>
                    <xdr:colOff>342900</xdr:colOff>
                    <xdr:row>112</xdr:row>
                    <xdr:rowOff>38100</xdr:rowOff>
                  </to>
                </anchor>
              </controlPr>
            </control>
          </mc:Choice>
        </mc:AlternateContent>
        <mc:AlternateContent xmlns:mc="http://schemas.openxmlformats.org/markup-compatibility/2006">
          <mc:Choice Requires="x14">
            <control shapeId="27651" r:id="rId9" name="SD_A_2">
              <controlPr defaultSize="0" autoFill="0" autoLine="0" autoPict="0">
                <anchor moveWithCells="1">
                  <from>
                    <xdr:col>4</xdr:col>
                    <xdr:colOff>0</xdr:colOff>
                    <xdr:row>111</xdr:row>
                    <xdr:rowOff>0</xdr:rowOff>
                  </from>
                  <to>
                    <xdr:col>4</xdr:col>
                    <xdr:colOff>342900</xdr:colOff>
                    <xdr:row>112</xdr:row>
                    <xdr:rowOff>38100</xdr:rowOff>
                  </to>
                </anchor>
              </controlPr>
            </control>
          </mc:Choice>
        </mc:AlternateContent>
        <mc:AlternateContent xmlns:mc="http://schemas.openxmlformats.org/markup-compatibility/2006">
          <mc:Choice Requires="x14">
            <control shapeId="27652" r:id="rId10" name="SD_A_3">
              <controlPr defaultSize="0" autoFill="0" autoLine="0" autoPict="0">
                <anchor moveWithCells="1">
                  <from>
                    <xdr:col>4</xdr:col>
                    <xdr:colOff>0</xdr:colOff>
                    <xdr:row>111</xdr:row>
                    <xdr:rowOff>0</xdr:rowOff>
                  </from>
                  <to>
                    <xdr:col>4</xdr:col>
                    <xdr:colOff>342900</xdr:colOff>
                    <xdr:row>112</xdr:row>
                    <xdr:rowOff>38100</xdr:rowOff>
                  </to>
                </anchor>
              </controlPr>
            </control>
          </mc:Choice>
        </mc:AlternateContent>
        <mc:AlternateContent xmlns:mc="http://schemas.openxmlformats.org/markup-compatibility/2006">
          <mc:Choice Requires="x14">
            <control shapeId="27653" r:id="rId11" name="SD_A_4">
              <controlPr defaultSize="0" autoFill="0" autoLine="0" autoPict="0">
                <anchor moveWithCells="1">
                  <from>
                    <xdr:col>4</xdr:col>
                    <xdr:colOff>0</xdr:colOff>
                    <xdr:row>111</xdr:row>
                    <xdr:rowOff>0</xdr:rowOff>
                  </from>
                  <to>
                    <xdr:col>4</xdr:col>
                    <xdr:colOff>342900</xdr:colOff>
                    <xdr:row>113</xdr:row>
                    <xdr:rowOff>28575</xdr:rowOff>
                  </to>
                </anchor>
              </controlPr>
            </control>
          </mc:Choice>
        </mc:AlternateContent>
        <mc:AlternateContent xmlns:mc="http://schemas.openxmlformats.org/markup-compatibility/2006">
          <mc:Choice Requires="x14">
            <control shapeId="27654" r:id="rId12" name="SD_A_5">
              <controlPr defaultSize="0" autoFill="0" autoLine="0" autoPict="0">
                <anchor moveWithCells="1">
                  <from>
                    <xdr:col>4</xdr:col>
                    <xdr:colOff>0</xdr:colOff>
                    <xdr:row>111</xdr:row>
                    <xdr:rowOff>0</xdr:rowOff>
                  </from>
                  <to>
                    <xdr:col>4</xdr:col>
                    <xdr:colOff>342900</xdr:colOff>
                    <xdr:row>112</xdr:row>
                    <xdr:rowOff>38100</xdr:rowOff>
                  </to>
                </anchor>
              </controlPr>
            </control>
          </mc:Choice>
        </mc:AlternateContent>
        <mc:AlternateContent xmlns:mc="http://schemas.openxmlformats.org/markup-compatibility/2006">
          <mc:Choice Requires="x14">
            <control shapeId="27655" r:id="rId13" name="SD_A_6">
              <controlPr defaultSize="0" autoFill="0" autoLine="0" autoPict="0">
                <anchor moveWithCells="1">
                  <from>
                    <xdr:col>4</xdr:col>
                    <xdr:colOff>0</xdr:colOff>
                    <xdr:row>111</xdr:row>
                    <xdr:rowOff>0</xdr:rowOff>
                  </from>
                  <to>
                    <xdr:col>4</xdr:col>
                    <xdr:colOff>342900</xdr:colOff>
                    <xdr:row>112</xdr:row>
                    <xdr:rowOff>38100</xdr:rowOff>
                  </to>
                </anchor>
              </controlPr>
            </control>
          </mc:Choice>
        </mc:AlternateContent>
        <mc:AlternateContent xmlns:mc="http://schemas.openxmlformats.org/markup-compatibility/2006">
          <mc:Choice Requires="x14">
            <control shapeId="27656" r:id="rId14" name="SD_A_7">
              <controlPr defaultSize="0" autoFill="0" autoLine="0" autoPict="0">
                <anchor moveWithCells="1">
                  <from>
                    <xdr:col>4</xdr:col>
                    <xdr:colOff>0</xdr:colOff>
                    <xdr:row>111</xdr:row>
                    <xdr:rowOff>0</xdr:rowOff>
                  </from>
                  <to>
                    <xdr:col>4</xdr:col>
                    <xdr:colOff>342900</xdr:colOff>
                    <xdr:row>112</xdr:row>
                    <xdr:rowOff>38100</xdr:rowOff>
                  </to>
                </anchor>
              </controlPr>
            </control>
          </mc:Choice>
        </mc:AlternateContent>
        <mc:AlternateContent xmlns:mc="http://schemas.openxmlformats.org/markup-compatibility/2006">
          <mc:Choice Requires="x14">
            <control shapeId="27659" r:id="rId15" name="SD_A_10">
              <controlPr defaultSize="0" autoFill="0" autoLine="0" autoPict="0">
                <anchor moveWithCells="1">
                  <from>
                    <xdr:col>8</xdr:col>
                    <xdr:colOff>0</xdr:colOff>
                    <xdr:row>110</xdr:row>
                    <xdr:rowOff>0</xdr:rowOff>
                  </from>
                  <to>
                    <xdr:col>8</xdr:col>
                    <xdr:colOff>342900</xdr:colOff>
                    <xdr:row>111</xdr:row>
                    <xdr:rowOff>38100</xdr:rowOff>
                  </to>
                </anchor>
              </controlPr>
            </control>
          </mc:Choice>
        </mc:AlternateContent>
        <mc:AlternateContent xmlns:mc="http://schemas.openxmlformats.org/markup-compatibility/2006">
          <mc:Choice Requires="x14">
            <control shapeId="27660" r:id="rId16" name="SD_A_11">
              <controlPr defaultSize="0" autoFill="0" autoLine="0" autoPict="0">
                <anchor moveWithCells="1">
                  <from>
                    <xdr:col>8</xdr:col>
                    <xdr:colOff>0</xdr:colOff>
                    <xdr:row>110</xdr:row>
                    <xdr:rowOff>0</xdr:rowOff>
                  </from>
                  <to>
                    <xdr:col>8</xdr:col>
                    <xdr:colOff>342900</xdr:colOff>
                    <xdr:row>111</xdr:row>
                    <xdr:rowOff>38100</xdr:rowOff>
                  </to>
                </anchor>
              </controlPr>
            </control>
          </mc:Choice>
        </mc:AlternateContent>
        <mc:AlternateContent xmlns:mc="http://schemas.openxmlformats.org/markup-compatibility/2006">
          <mc:Choice Requires="x14">
            <control shapeId="27661" r:id="rId17" name="SD_A_12">
              <controlPr defaultSize="0" autoFill="0" autoLine="0" autoPict="0">
                <anchor moveWithCells="1">
                  <from>
                    <xdr:col>8</xdr:col>
                    <xdr:colOff>0</xdr:colOff>
                    <xdr:row>110</xdr:row>
                    <xdr:rowOff>0</xdr:rowOff>
                  </from>
                  <to>
                    <xdr:col>8</xdr:col>
                    <xdr:colOff>342900</xdr:colOff>
                    <xdr:row>111</xdr:row>
                    <xdr:rowOff>38100</xdr:rowOff>
                  </to>
                </anchor>
              </controlPr>
            </control>
          </mc:Choice>
        </mc:AlternateContent>
        <mc:AlternateContent xmlns:mc="http://schemas.openxmlformats.org/markup-compatibility/2006">
          <mc:Choice Requires="x14">
            <control shapeId="27662" r:id="rId18" name="SD_A_13">
              <controlPr defaultSize="0" autoFill="0" autoLine="0" autoPict="0">
                <anchor moveWithCells="1">
                  <from>
                    <xdr:col>8</xdr:col>
                    <xdr:colOff>0</xdr:colOff>
                    <xdr:row>110</xdr:row>
                    <xdr:rowOff>0</xdr:rowOff>
                  </from>
                  <to>
                    <xdr:col>8</xdr:col>
                    <xdr:colOff>342900</xdr:colOff>
                    <xdr:row>111</xdr:row>
                    <xdr:rowOff>57150</xdr:rowOff>
                  </to>
                </anchor>
              </controlPr>
            </control>
          </mc:Choice>
        </mc:AlternateContent>
        <mc:AlternateContent xmlns:mc="http://schemas.openxmlformats.org/markup-compatibility/2006">
          <mc:Choice Requires="x14">
            <control shapeId="27663" r:id="rId19" name="SD_A_14">
              <controlPr defaultSize="0" autoFill="0" autoLine="0" autoPict="0">
                <anchor moveWithCells="1">
                  <from>
                    <xdr:col>8</xdr:col>
                    <xdr:colOff>0</xdr:colOff>
                    <xdr:row>110</xdr:row>
                    <xdr:rowOff>0</xdr:rowOff>
                  </from>
                  <to>
                    <xdr:col>8</xdr:col>
                    <xdr:colOff>342900</xdr:colOff>
                    <xdr:row>111</xdr:row>
                    <xdr:rowOff>38100</xdr:rowOff>
                  </to>
                </anchor>
              </controlPr>
            </control>
          </mc:Choice>
        </mc:AlternateContent>
        <mc:AlternateContent xmlns:mc="http://schemas.openxmlformats.org/markup-compatibility/2006">
          <mc:Choice Requires="x14">
            <control shapeId="27664" r:id="rId20" name="SD_A_15">
              <controlPr defaultSize="0" autoFill="0" autoLine="0" autoPict="0">
                <anchor moveWithCells="1">
                  <from>
                    <xdr:col>8</xdr:col>
                    <xdr:colOff>0</xdr:colOff>
                    <xdr:row>110</xdr:row>
                    <xdr:rowOff>0</xdr:rowOff>
                  </from>
                  <to>
                    <xdr:col>8</xdr:col>
                    <xdr:colOff>342900</xdr:colOff>
                    <xdr:row>111</xdr:row>
                    <xdr:rowOff>57150</xdr:rowOff>
                  </to>
                </anchor>
              </controlPr>
            </control>
          </mc:Choice>
        </mc:AlternateContent>
        <mc:AlternateContent xmlns:mc="http://schemas.openxmlformats.org/markup-compatibility/2006">
          <mc:Choice Requires="x14">
            <control shapeId="27665" r:id="rId21" name="SD_A_16">
              <controlPr defaultSize="0" autoFill="0" autoLine="0" autoPict="0">
                <anchor moveWithCells="1">
                  <from>
                    <xdr:col>8</xdr:col>
                    <xdr:colOff>0</xdr:colOff>
                    <xdr:row>110</xdr:row>
                    <xdr:rowOff>0</xdr:rowOff>
                  </from>
                  <to>
                    <xdr:col>8</xdr:col>
                    <xdr:colOff>342900</xdr:colOff>
                    <xdr:row>111</xdr:row>
                    <xdr:rowOff>57150</xdr:rowOff>
                  </to>
                </anchor>
              </controlPr>
            </control>
          </mc:Choice>
        </mc:AlternateContent>
        <mc:AlternateContent xmlns:mc="http://schemas.openxmlformats.org/markup-compatibility/2006">
          <mc:Choice Requires="x14">
            <control shapeId="27666" r:id="rId22" name="SD_A_17">
              <controlPr defaultSize="0" autoFill="0" autoLine="0" autoPict="0">
                <anchor moveWithCells="1">
                  <from>
                    <xdr:col>8</xdr:col>
                    <xdr:colOff>0</xdr:colOff>
                    <xdr:row>110</xdr:row>
                    <xdr:rowOff>0</xdr:rowOff>
                  </from>
                  <to>
                    <xdr:col>8</xdr:col>
                    <xdr:colOff>342900</xdr:colOff>
                    <xdr:row>111</xdr:row>
                    <xdr:rowOff>38100</xdr:rowOff>
                  </to>
                </anchor>
              </controlPr>
            </control>
          </mc:Choice>
        </mc:AlternateContent>
        <mc:AlternateContent xmlns:mc="http://schemas.openxmlformats.org/markup-compatibility/2006">
          <mc:Choice Requires="x14">
            <control shapeId="27667" r:id="rId23" name="SD_A_18">
              <controlPr defaultSize="0" autoFill="0" autoLine="0" autoPict="0">
                <anchor moveWithCells="1">
                  <from>
                    <xdr:col>8</xdr:col>
                    <xdr:colOff>0</xdr:colOff>
                    <xdr:row>110</xdr:row>
                    <xdr:rowOff>0</xdr:rowOff>
                  </from>
                  <to>
                    <xdr:col>8</xdr:col>
                    <xdr:colOff>342900</xdr:colOff>
                    <xdr:row>112</xdr:row>
                    <xdr:rowOff>28575</xdr:rowOff>
                  </to>
                </anchor>
              </controlPr>
            </control>
          </mc:Choice>
        </mc:AlternateContent>
        <mc:AlternateContent xmlns:mc="http://schemas.openxmlformats.org/markup-compatibility/2006">
          <mc:Choice Requires="x14">
            <control shapeId="27668" r:id="rId24" name="SD_A_19">
              <controlPr defaultSize="0" autoFill="0" autoLine="0" autoPict="0">
                <anchor moveWithCells="1">
                  <from>
                    <xdr:col>8</xdr:col>
                    <xdr:colOff>0</xdr:colOff>
                    <xdr:row>110</xdr:row>
                    <xdr:rowOff>0</xdr:rowOff>
                  </from>
                  <to>
                    <xdr:col>8</xdr:col>
                    <xdr:colOff>342900</xdr:colOff>
                    <xdr:row>111</xdr:row>
                    <xdr:rowOff>38100</xdr:rowOff>
                  </to>
                </anchor>
              </controlPr>
            </control>
          </mc:Choice>
        </mc:AlternateContent>
        <mc:AlternateContent xmlns:mc="http://schemas.openxmlformats.org/markup-compatibility/2006">
          <mc:Choice Requires="x14">
            <control shapeId="27669" r:id="rId25" name="SD_A_20">
              <controlPr defaultSize="0" autoFill="0" autoLine="0" autoPict="0">
                <anchor moveWithCells="1">
                  <from>
                    <xdr:col>8</xdr:col>
                    <xdr:colOff>0</xdr:colOff>
                    <xdr:row>110</xdr:row>
                    <xdr:rowOff>0</xdr:rowOff>
                  </from>
                  <to>
                    <xdr:col>8</xdr:col>
                    <xdr:colOff>342900</xdr:colOff>
                    <xdr:row>111</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errorStyle="warning" showInputMessage="1" showErrorMessage="1" errorTitle="SmartDox" error="The value you entered for the dropdown is not valid." xr:uid="{29D86E88-18DC-4F88-AF67-972CDAC5C5F5}">
          <x14:formula1>
            <xm:f>Lists!$E$27:$E$32</xm:f>
          </x14:formula1>
          <xm:sqref>K40:K43</xm:sqref>
        </x14:dataValidation>
        <x14:dataValidation type="list" allowBlank="1" showInputMessage="1" showErrorMessage="1" xr:uid="{BFD4AAA2-8216-4867-AA9C-2ADCC58424AF}">
          <x14:formula1>
            <xm:f>Lists!$A$28:$A$30</xm:f>
          </x14:formula1>
          <xm:sqref>E31:F35</xm:sqref>
        </x14:dataValidation>
        <x14:dataValidation type="list" allowBlank="1" showInputMessage="1" showErrorMessage="1" xr:uid="{55B19E13-11B1-4188-9D1E-013EDD62638B}">
          <x14:formula1>
            <xm:f>Lists!$D$2:$D$4</xm:f>
          </x14:formula1>
          <xm:sqref>I12</xm:sqref>
        </x14:dataValidation>
        <x14:dataValidation type="list" allowBlank="1" showInputMessage="1" showErrorMessage="1" xr:uid="{AA343F37-3221-4395-9C1E-DA73A64270FA}">
          <x14:formula1>
            <xm:f>Lists!$J$1:$J$2</xm:f>
          </x14:formula1>
          <xm:sqref>J48:J63</xm:sqref>
        </x14:dataValidation>
        <x14:dataValidation type="list" allowBlank="1" showInputMessage="1" showErrorMessage="1" xr:uid="{4CC14863-C63D-476C-B833-4495A826DB63}">
          <x14:formula1>
            <xm:f>Lists!$L$2:$L$38</xm:f>
          </x14:formula1>
          <xm:sqref>F20:F24</xm:sqref>
        </x14:dataValidation>
        <x14:dataValidation type="list" allowBlank="1" showInputMessage="1" showErrorMessage="1" xr:uid="{F30D83C4-2851-4404-B12A-50D021F0CDFE}">
          <x14:formula1>
            <xm:f>Lists!$M$2:$M$243</xm:f>
          </x14:formula1>
          <xm:sqref>D19:D24</xm:sqref>
        </x14:dataValidation>
        <x14:dataValidation type="list" allowBlank="1" showInputMessage="1" showErrorMessage="1" xr:uid="{ACF733B0-B352-4FA0-935E-EE989F164929}">
          <x14:formula1>
            <xm:f>Lists!$A$32:$A$33</xm:f>
          </x14:formula1>
          <xm:sqref>F12</xm:sqref>
        </x14:dataValidation>
        <x14:dataValidation type="list" allowBlank="1" showInputMessage="1" showErrorMessage="1" xr:uid="{D5F66382-7FA9-42A3-AD9E-C94E8426C2C1}">
          <x14:formula1>
            <xm:f>Lists!$A$28:$A$29</xm:f>
          </x14:formula1>
          <xm:sqref>M15</xm:sqref>
        </x14:dataValidation>
        <x14:dataValidation type="list" allowBlank="1" showInputMessage="1" showErrorMessage="1" xr:uid="{79B69340-31CF-4AF1-88D3-ACBFD505A922}">
          <x14:formula1>
            <xm:f>Lists!$G$2:$G$8</xm:f>
          </x14:formula1>
          <xm:sqref>J12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7B5B9-F22A-469F-805C-C4A38051E117}">
  <sheetPr codeName="Sheet4">
    <tabColor theme="8"/>
  </sheetPr>
  <dimension ref="A1:Z74"/>
  <sheetViews>
    <sheetView zoomScale="80" zoomScaleNormal="80" workbookViewId="0">
      <selection activeCell="A4" sqref="A4"/>
    </sheetView>
  </sheetViews>
  <sheetFormatPr defaultColWidth="9.140625" defaultRowHeight="15" x14ac:dyDescent="0.25"/>
  <cols>
    <col min="1" max="1" width="9.140625" style="27"/>
    <col min="2" max="2" width="28.85546875" style="27" customWidth="1"/>
    <col min="3" max="3" width="32.42578125" style="27" customWidth="1"/>
    <col min="4" max="4" width="25.28515625" style="27" customWidth="1"/>
    <col min="5" max="5" width="26.140625" style="27" customWidth="1"/>
    <col min="6" max="6" width="37.42578125" style="27" customWidth="1"/>
    <col min="7" max="7" width="29.42578125" style="27" customWidth="1"/>
    <col min="8" max="8" width="13.7109375" style="27" customWidth="1"/>
    <col min="9" max="9" width="11.5703125" style="27" customWidth="1"/>
    <col min="10" max="12" width="9.140625" style="27"/>
    <col min="13" max="13" width="6.85546875" style="27" customWidth="1"/>
    <col min="14" max="25" width="9.140625" style="27" hidden="1" customWidth="1"/>
    <col min="26" max="26" width="6.85546875" style="27" hidden="1" customWidth="1"/>
    <col min="27" max="16384" width="9.140625" style="27"/>
  </cols>
  <sheetData>
    <row r="1" spans="1:20" ht="64.5" customHeight="1" x14ac:dyDescent="0.25"/>
    <row r="2" spans="1:20" s="24" customFormat="1" ht="33.75" customHeight="1" x14ac:dyDescent="0.35">
      <c r="A2" s="111" t="s">
        <v>75</v>
      </c>
      <c r="F2" s="25"/>
    </row>
    <row r="3" spans="1:20" s="26" customFormat="1" ht="20.100000000000001" customHeight="1" x14ac:dyDescent="0.25">
      <c r="A3" s="312">
        <v>0</v>
      </c>
      <c r="B3" s="255"/>
      <c r="C3" s="255"/>
      <c r="D3" s="255"/>
      <c r="E3" s="255"/>
      <c r="F3" s="255"/>
      <c r="G3" s="255"/>
      <c r="H3" s="255"/>
      <c r="I3" s="255"/>
      <c r="J3" s="255"/>
    </row>
    <row r="4" spans="1:20" ht="15" customHeight="1" x14ac:dyDescent="0.25">
      <c r="B4" s="118" t="s">
        <v>76</v>
      </c>
      <c r="C4" s="119"/>
      <c r="D4" s="119"/>
      <c r="E4" s="119"/>
      <c r="F4" s="119"/>
      <c r="N4" s="27" t="s">
        <v>77</v>
      </c>
      <c r="O4" s="27" t="s">
        <v>78</v>
      </c>
      <c r="Q4" s="27" t="s">
        <v>79</v>
      </c>
      <c r="R4" s="27" t="s">
        <v>80</v>
      </c>
      <c r="T4" s="27" t="s">
        <v>81</v>
      </c>
    </row>
    <row r="5" spans="1:20" ht="15.75" customHeight="1" x14ac:dyDescent="0.25">
      <c r="B5" s="119"/>
      <c r="C5" s="119"/>
      <c r="D5" s="119"/>
      <c r="E5" s="119"/>
      <c r="F5" s="119"/>
      <c r="N5" s="27" t="s">
        <v>82</v>
      </c>
      <c r="O5" s="27" t="s">
        <v>83</v>
      </c>
      <c r="Q5" s="27" t="s">
        <v>84</v>
      </c>
      <c r="R5" s="27" t="s">
        <v>85</v>
      </c>
      <c r="T5" s="27" t="s">
        <v>86</v>
      </c>
    </row>
    <row r="6" spans="1:20" ht="19.5" customHeight="1" thickBot="1" x14ac:dyDescent="0.35">
      <c r="B6" s="53" t="s">
        <v>1067</v>
      </c>
      <c r="C6" s="53"/>
      <c r="D6" s="120"/>
      <c r="E6" s="53" t="s">
        <v>1069</v>
      </c>
      <c r="F6" s="53"/>
      <c r="N6" s="27" t="s">
        <v>79</v>
      </c>
      <c r="O6" s="27" t="s">
        <v>87</v>
      </c>
      <c r="Q6" s="27" t="s">
        <v>88</v>
      </c>
      <c r="R6" s="27" t="s">
        <v>89</v>
      </c>
      <c r="T6" s="27" t="s">
        <v>90</v>
      </c>
    </row>
    <row r="7" spans="1:20" ht="18" customHeight="1" thickBot="1" x14ac:dyDescent="0.3">
      <c r="B7" s="121" t="s">
        <v>91</v>
      </c>
      <c r="C7" s="291" t="s">
        <v>92</v>
      </c>
      <c r="D7" s="292"/>
      <c r="E7" s="121" t="s">
        <v>91</v>
      </c>
      <c r="F7" s="291"/>
      <c r="G7" s="292"/>
      <c r="O7" s="27" t="s">
        <v>93</v>
      </c>
      <c r="Q7" s="27" t="s">
        <v>94</v>
      </c>
      <c r="R7" s="27" t="s">
        <v>95</v>
      </c>
      <c r="T7" s="27" t="s">
        <v>96</v>
      </c>
    </row>
    <row r="8" spans="1:20" ht="15.75" thickBot="1" x14ac:dyDescent="0.3">
      <c r="B8" s="121" t="s">
        <v>877</v>
      </c>
      <c r="C8" s="9" t="s">
        <v>92</v>
      </c>
      <c r="D8" s="9"/>
      <c r="E8" s="121" t="s">
        <v>877</v>
      </c>
      <c r="F8" s="9" t="s">
        <v>92</v>
      </c>
      <c r="G8" s="9"/>
      <c r="O8" s="27" t="s">
        <v>98</v>
      </c>
      <c r="Q8" s="27" t="s">
        <v>99</v>
      </c>
      <c r="T8" s="27" t="s">
        <v>79</v>
      </c>
    </row>
    <row r="9" spans="1:20" ht="15.75" thickBot="1" x14ac:dyDescent="0.3">
      <c r="B9" s="121" t="s">
        <v>100</v>
      </c>
      <c r="C9" s="291" t="s">
        <v>92</v>
      </c>
      <c r="D9" s="292"/>
      <c r="E9" s="121" t="s">
        <v>100</v>
      </c>
      <c r="F9" s="291" t="s">
        <v>92</v>
      </c>
      <c r="G9" s="292"/>
      <c r="O9" s="27" t="s">
        <v>101</v>
      </c>
    </row>
    <row r="10" spans="1:20" ht="15.75" thickBot="1" x14ac:dyDescent="0.3">
      <c r="B10" s="121" t="s">
        <v>102</v>
      </c>
      <c r="C10" s="291" t="s">
        <v>92</v>
      </c>
      <c r="D10" s="292"/>
      <c r="E10" s="121" t="s">
        <v>103</v>
      </c>
      <c r="F10" s="291" t="s">
        <v>92</v>
      </c>
      <c r="G10" s="292"/>
    </row>
    <row r="11" spans="1:20" ht="16.5" customHeight="1" thickBot="1" x14ac:dyDescent="0.3">
      <c r="B11" s="121" t="s">
        <v>104</v>
      </c>
      <c r="C11" s="9" t="s">
        <v>92</v>
      </c>
      <c r="D11" s="23"/>
      <c r="E11" s="121" t="s">
        <v>104</v>
      </c>
      <c r="F11" s="9" t="s">
        <v>92</v>
      </c>
      <c r="G11" s="23"/>
      <c r="I11" s="101"/>
      <c r="J11" s="313"/>
      <c r="K11" s="313"/>
      <c r="L11" s="313"/>
      <c r="M11" s="313"/>
      <c r="N11" s="313"/>
      <c r="O11" s="313"/>
      <c r="P11" s="313"/>
      <c r="Q11" s="313"/>
      <c r="R11" s="87"/>
      <c r="S11" s="87"/>
      <c r="T11" s="87"/>
    </row>
    <row r="12" spans="1:20" ht="15.75" thickBot="1" x14ac:dyDescent="0.3">
      <c r="B12" s="121" t="s">
        <v>106</v>
      </c>
      <c r="C12" s="22" t="s">
        <v>92</v>
      </c>
      <c r="D12" s="315"/>
      <c r="E12" s="121" t="s">
        <v>106</v>
      </c>
      <c r="F12" s="22" t="s">
        <v>92</v>
      </c>
      <c r="G12" s="315"/>
      <c r="J12" s="314"/>
      <c r="K12" s="314"/>
      <c r="L12" s="314"/>
      <c r="M12" s="314"/>
      <c r="N12" s="314"/>
      <c r="O12" s="314"/>
      <c r="P12" s="314"/>
      <c r="Q12" s="314"/>
      <c r="R12" s="314"/>
      <c r="S12" s="87"/>
      <c r="T12" s="87"/>
    </row>
    <row r="13" spans="1:20" ht="15.75" thickBot="1" x14ac:dyDescent="0.3">
      <c r="B13" s="121" t="s">
        <v>107</v>
      </c>
      <c r="C13" s="22" t="s">
        <v>92</v>
      </c>
      <c r="D13" s="316"/>
      <c r="E13" s="121" t="s">
        <v>107</v>
      </c>
      <c r="F13" s="22" t="s">
        <v>92</v>
      </c>
      <c r="G13" s="316"/>
      <c r="J13" s="314"/>
      <c r="K13" s="314"/>
      <c r="L13" s="314"/>
      <c r="M13" s="314"/>
      <c r="N13" s="314"/>
      <c r="O13" s="314"/>
      <c r="P13" s="314"/>
      <c r="Q13" s="314"/>
      <c r="R13" s="314"/>
      <c r="S13" s="87"/>
      <c r="T13" s="87"/>
    </row>
    <row r="14" spans="1:20" ht="15.75" thickBot="1" x14ac:dyDescent="0.3">
      <c r="B14" s="121" t="s">
        <v>108</v>
      </c>
      <c r="C14" s="22" t="s">
        <v>92</v>
      </c>
      <c r="D14" s="316"/>
      <c r="E14" s="121" t="s">
        <v>108</v>
      </c>
      <c r="F14" s="22" t="s">
        <v>92</v>
      </c>
      <c r="G14" s="316"/>
      <c r="J14" s="314"/>
      <c r="K14" s="314"/>
      <c r="L14" s="314"/>
      <c r="M14" s="314"/>
      <c r="N14" s="314"/>
      <c r="O14" s="314"/>
      <c r="P14" s="314"/>
      <c r="Q14" s="314"/>
      <c r="R14" s="314"/>
      <c r="S14" s="87"/>
      <c r="T14" s="87"/>
    </row>
    <row r="15" spans="1:20" ht="15.75" thickBot="1" x14ac:dyDescent="0.3">
      <c r="B15" s="121" t="s">
        <v>1101</v>
      </c>
      <c r="C15" s="200"/>
      <c r="D15" s="316"/>
      <c r="E15" s="121" t="s">
        <v>1102</v>
      </c>
      <c r="F15" s="200" t="s">
        <v>92</v>
      </c>
      <c r="G15" s="316"/>
      <c r="H15" s="122"/>
      <c r="J15" s="245"/>
      <c r="K15" s="245"/>
      <c r="L15" s="245"/>
      <c r="M15" s="245"/>
      <c r="N15" s="245"/>
      <c r="O15" s="245"/>
      <c r="P15" s="245"/>
      <c r="Q15" s="245"/>
      <c r="R15" s="245"/>
      <c r="S15" s="245"/>
      <c r="T15" s="245"/>
    </row>
    <row r="16" spans="1:20" ht="15.75" thickBot="1" x14ac:dyDescent="0.3">
      <c r="B16" s="121" t="s">
        <v>109</v>
      </c>
      <c r="C16" s="22"/>
      <c r="D16" s="317"/>
      <c r="E16" s="121" t="s">
        <v>109</v>
      </c>
      <c r="F16" s="22"/>
      <c r="G16" s="317"/>
      <c r="J16" s="105"/>
      <c r="K16" s="105"/>
      <c r="L16" s="105"/>
      <c r="M16" s="105"/>
      <c r="N16" s="105"/>
      <c r="O16" s="105"/>
      <c r="P16" s="105"/>
      <c r="Q16" s="105"/>
      <c r="R16" s="105"/>
      <c r="S16" s="105"/>
      <c r="T16" s="105"/>
    </row>
    <row r="17" spans="2:20" ht="15.75" thickBot="1" x14ac:dyDescent="0.3">
      <c r="B17" s="121" t="s">
        <v>110</v>
      </c>
      <c r="C17" s="9"/>
      <c r="D17" s="9"/>
      <c r="E17" s="121" t="s">
        <v>110</v>
      </c>
      <c r="F17" s="9"/>
      <c r="G17" s="9"/>
      <c r="R17" s="105"/>
      <c r="S17" s="105"/>
      <c r="T17" s="105"/>
    </row>
    <row r="18" spans="2:20" ht="15.75" thickBot="1" x14ac:dyDescent="0.3">
      <c r="B18" s="121" t="s">
        <v>111</v>
      </c>
      <c r="C18" s="10"/>
      <c r="D18" s="123"/>
      <c r="E18" s="121" t="s">
        <v>112</v>
      </c>
      <c r="F18" s="10"/>
      <c r="G18" s="138"/>
    </row>
    <row r="19" spans="2:20" ht="15.75" thickBot="1" x14ac:dyDescent="0.3">
      <c r="B19" s="121" t="s">
        <v>113</v>
      </c>
      <c r="C19" s="10"/>
      <c r="D19" s="121" t="s">
        <v>114</v>
      </c>
      <c r="E19" s="121" t="s">
        <v>113</v>
      </c>
      <c r="F19" s="10"/>
      <c r="G19" s="121" t="s">
        <v>115</v>
      </c>
    </row>
    <row r="20" spans="2:20" ht="18" customHeight="1" thickBot="1" x14ac:dyDescent="0.3">
      <c r="B20" s="121" t="s">
        <v>116</v>
      </c>
      <c r="C20" s="10"/>
      <c r="D20" s="13"/>
      <c r="E20" s="121" t="s">
        <v>116</v>
      </c>
      <c r="F20" s="10"/>
      <c r="G20" s="13"/>
      <c r="T20" s="27" t="s">
        <v>117</v>
      </c>
    </row>
    <row r="21" spans="2:20" ht="15.75" thickBot="1" x14ac:dyDescent="0.3">
      <c r="B21" s="121" t="s">
        <v>874</v>
      </c>
      <c r="C21" s="9" t="s">
        <v>92</v>
      </c>
      <c r="D21" s="9"/>
      <c r="E21" s="121" t="s">
        <v>874</v>
      </c>
      <c r="F21" s="9" t="s">
        <v>92</v>
      </c>
      <c r="G21" s="9"/>
      <c r="T21" s="27" t="s">
        <v>118</v>
      </c>
    </row>
    <row r="22" spans="2:20" ht="15.75" thickBot="1" x14ac:dyDescent="0.3">
      <c r="B22" s="121" t="s">
        <v>100</v>
      </c>
      <c r="C22" s="291"/>
      <c r="D22" s="292"/>
      <c r="E22" s="121" t="s">
        <v>100</v>
      </c>
      <c r="F22" s="291"/>
      <c r="G22" s="292"/>
    </row>
    <row r="23" spans="2:20" ht="15.75" thickBot="1" x14ac:dyDescent="0.3">
      <c r="B23" s="121" t="s">
        <v>106</v>
      </c>
      <c r="C23" s="9"/>
      <c r="E23" s="121" t="s">
        <v>106</v>
      </c>
      <c r="F23" s="9"/>
    </row>
    <row r="24" spans="2:20" ht="15.75" thickBot="1" x14ac:dyDescent="0.3">
      <c r="B24" s="121" t="s">
        <v>873</v>
      </c>
      <c r="C24" s="9"/>
      <c r="E24" s="121" t="s">
        <v>873</v>
      </c>
      <c r="F24" s="9"/>
    </row>
    <row r="25" spans="2:20" x14ac:dyDescent="0.25">
      <c r="T25" s="27" t="s">
        <v>119</v>
      </c>
    </row>
    <row r="27" spans="2:20" ht="16.5" customHeight="1" thickBot="1" x14ac:dyDescent="0.35">
      <c r="B27" s="53" t="s">
        <v>1068</v>
      </c>
      <c r="C27" s="53"/>
      <c r="D27" s="120"/>
      <c r="E27" s="53" t="s">
        <v>120</v>
      </c>
      <c r="F27" s="120"/>
      <c r="T27" s="27" t="s">
        <v>121</v>
      </c>
    </row>
    <row r="28" spans="2:20" ht="15.75" customHeight="1" thickBot="1" x14ac:dyDescent="0.3">
      <c r="B28" s="121" t="s">
        <v>91</v>
      </c>
      <c r="C28" s="291" t="s">
        <v>92</v>
      </c>
      <c r="D28" s="292"/>
      <c r="E28" s="121" t="s">
        <v>91</v>
      </c>
      <c r="F28" s="22" t="s">
        <v>92</v>
      </c>
      <c r="G28" s="319" t="s">
        <v>122</v>
      </c>
      <c r="H28" s="320"/>
      <c r="T28" s="27" t="s">
        <v>123</v>
      </c>
    </row>
    <row r="29" spans="2:20" ht="15.75" thickBot="1" x14ac:dyDescent="0.3">
      <c r="B29" s="121" t="s">
        <v>97</v>
      </c>
      <c r="C29" s="9" t="s">
        <v>92</v>
      </c>
      <c r="D29" s="9"/>
      <c r="E29" s="121" t="s">
        <v>124</v>
      </c>
      <c r="F29" s="22" t="s">
        <v>92</v>
      </c>
      <c r="G29" s="321"/>
      <c r="H29" s="322"/>
      <c r="T29" s="27" t="s">
        <v>125</v>
      </c>
    </row>
    <row r="30" spans="2:20" ht="15.75" thickBot="1" x14ac:dyDescent="0.3">
      <c r="B30" s="121" t="s">
        <v>100</v>
      </c>
      <c r="C30" s="291" t="s">
        <v>92</v>
      </c>
      <c r="D30" s="292"/>
      <c r="E30" s="121" t="s">
        <v>100</v>
      </c>
      <c r="F30" s="22" t="s">
        <v>92</v>
      </c>
      <c r="G30" s="323"/>
      <c r="H30" s="324"/>
      <c r="T30" s="27" t="s">
        <v>126</v>
      </c>
    </row>
    <row r="31" spans="2:20" ht="15.75" thickBot="1" x14ac:dyDescent="0.3">
      <c r="B31" s="121" t="s">
        <v>103</v>
      </c>
      <c r="C31" s="291" t="s">
        <v>92</v>
      </c>
      <c r="D31" s="292"/>
      <c r="E31" s="121" t="s">
        <v>103</v>
      </c>
      <c r="F31" s="22" t="s">
        <v>92</v>
      </c>
      <c r="G31" s="325"/>
      <c r="H31" s="326"/>
    </row>
    <row r="32" spans="2:20" ht="15.75" thickBot="1" x14ac:dyDescent="0.3">
      <c r="B32" s="121" t="s">
        <v>104</v>
      </c>
      <c r="C32" s="9" t="s">
        <v>92</v>
      </c>
      <c r="D32" s="9"/>
      <c r="E32" s="121" t="s">
        <v>105</v>
      </c>
      <c r="F32" s="9" t="s">
        <v>92</v>
      </c>
    </row>
    <row r="33" spans="2:9" ht="15.75" thickBot="1" x14ac:dyDescent="0.3">
      <c r="B33" s="121" t="s">
        <v>106</v>
      </c>
      <c r="C33" s="291" t="s">
        <v>92</v>
      </c>
      <c r="D33" s="292"/>
      <c r="E33" s="121" t="s">
        <v>106</v>
      </c>
      <c r="F33" s="9" t="s">
        <v>92</v>
      </c>
    </row>
    <row r="34" spans="2:9" ht="15.75" thickBot="1" x14ac:dyDescent="0.3">
      <c r="B34" s="121" t="s">
        <v>107</v>
      </c>
      <c r="C34" s="291" t="s">
        <v>92</v>
      </c>
      <c r="D34" s="292"/>
      <c r="E34" s="121" t="s">
        <v>107</v>
      </c>
      <c r="F34" s="9" t="s">
        <v>92</v>
      </c>
    </row>
    <row r="35" spans="2:9" ht="15.75" thickBot="1" x14ac:dyDescent="0.3">
      <c r="B35" s="121" t="s">
        <v>108</v>
      </c>
      <c r="C35" s="291" t="s">
        <v>92</v>
      </c>
      <c r="D35" s="292"/>
      <c r="E35" s="121" t="s">
        <v>108</v>
      </c>
      <c r="F35" s="9" t="s">
        <v>92</v>
      </c>
    </row>
    <row r="36" spans="2:9" ht="15.75" thickBot="1" x14ac:dyDescent="0.3">
      <c r="B36" s="121" t="s">
        <v>1102</v>
      </c>
      <c r="C36" s="293" t="s">
        <v>92</v>
      </c>
      <c r="D36" s="294"/>
      <c r="E36" s="121" t="s">
        <v>116</v>
      </c>
      <c r="F36" s="10"/>
      <c r="G36" s="122"/>
      <c r="H36" s="122"/>
      <c r="I36" s="122"/>
    </row>
    <row r="38" spans="2:9" ht="15.75" customHeight="1" thickBot="1" x14ac:dyDescent="0.3"/>
    <row r="39" spans="2:9" ht="16.5" customHeight="1" thickBot="1" x14ac:dyDescent="0.35">
      <c r="B39" s="329" t="s">
        <v>127</v>
      </c>
      <c r="C39" s="329"/>
      <c r="D39" s="330"/>
      <c r="E39" s="327"/>
      <c r="F39" s="328"/>
    </row>
    <row r="40" spans="2:9" ht="15.75" thickBot="1" x14ac:dyDescent="0.3">
      <c r="B40" s="121" t="s">
        <v>91</v>
      </c>
      <c r="C40" s="291" t="s">
        <v>92</v>
      </c>
      <c r="D40" s="292"/>
      <c r="E40" s="121" t="s">
        <v>103</v>
      </c>
      <c r="F40" s="9" t="s">
        <v>92</v>
      </c>
    </row>
    <row r="41" spans="2:9" ht="15.75" thickBot="1" x14ac:dyDescent="0.3">
      <c r="B41" s="121" t="s">
        <v>124</v>
      </c>
      <c r="C41" s="291" t="s">
        <v>92</v>
      </c>
      <c r="D41" s="292"/>
      <c r="E41" s="121" t="s">
        <v>105</v>
      </c>
      <c r="F41" s="9" t="s">
        <v>92</v>
      </c>
    </row>
    <row r="42" spans="2:9" ht="15.75" thickBot="1" x14ac:dyDescent="0.3">
      <c r="B42" s="121" t="s">
        <v>100</v>
      </c>
      <c r="C42" s="291" t="s">
        <v>92</v>
      </c>
      <c r="D42" s="292"/>
      <c r="E42" s="121" t="s">
        <v>108</v>
      </c>
      <c r="F42" s="9" t="s">
        <v>92</v>
      </c>
    </row>
    <row r="43" spans="2:9" ht="15.75" thickBot="1" x14ac:dyDescent="0.3">
      <c r="B43" s="121" t="s">
        <v>106</v>
      </c>
      <c r="C43" s="291" t="s">
        <v>92</v>
      </c>
      <c r="D43" s="292"/>
      <c r="E43" s="121" t="s">
        <v>107</v>
      </c>
      <c r="F43" s="9" t="s">
        <v>92</v>
      </c>
    </row>
    <row r="44" spans="2:9" x14ac:dyDescent="0.25">
      <c r="B44" s="124"/>
      <c r="C44" s="318"/>
      <c r="D44" s="318"/>
      <c r="E44" s="318"/>
      <c r="F44" s="124"/>
      <c r="G44" s="124"/>
      <c r="H44" s="124"/>
    </row>
    <row r="45" spans="2:9" x14ac:dyDescent="0.25">
      <c r="B45" s="124"/>
      <c r="C45" s="124"/>
      <c r="D45" s="124"/>
      <c r="E45" s="124"/>
      <c r="F45" s="124"/>
      <c r="G45" s="124"/>
      <c r="H45" s="124"/>
    </row>
    <row r="46" spans="2:9" ht="15" customHeight="1" x14ac:dyDescent="0.3">
      <c r="B46" s="112" t="s">
        <v>128</v>
      </c>
      <c r="C46" s="112"/>
      <c r="D46" s="161"/>
      <c r="E46" s="161"/>
      <c r="F46" s="58"/>
      <c r="G46" s="58"/>
      <c r="H46" s="58"/>
      <c r="I46" s="58"/>
    </row>
    <row r="47" spans="2:9" ht="15.75" thickBot="1" x14ac:dyDescent="0.3">
      <c r="B47" s="125"/>
    </row>
    <row r="48" spans="2:9" ht="30.75" thickBot="1" x14ac:dyDescent="0.3">
      <c r="B48" s="126"/>
      <c r="C48" s="121" t="s">
        <v>129</v>
      </c>
      <c r="D48" s="121" t="s">
        <v>130</v>
      </c>
      <c r="E48" s="121" t="s">
        <v>131</v>
      </c>
      <c r="F48" s="121" t="s">
        <v>132</v>
      </c>
      <c r="G48" s="121" t="s">
        <v>133</v>
      </c>
      <c r="H48" s="121" t="s">
        <v>134</v>
      </c>
      <c r="I48" s="127" t="s">
        <v>135</v>
      </c>
    </row>
    <row r="49" spans="2:14" ht="15.75" thickBot="1" x14ac:dyDescent="0.3">
      <c r="B49" s="121" t="s">
        <v>136</v>
      </c>
      <c r="C49" s="11" t="s">
        <v>92</v>
      </c>
      <c r="D49" s="11"/>
      <c r="E49" s="11" t="s">
        <v>92</v>
      </c>
      <c r="F49" s="11" t="s">
        <v>92</v>
      </c>
      <c r="G49" s="11" t="s">
        <v>92</v>
      </c>
      <c r="H49" s="10"/>
      <c r="I49" s="11" t="s">
        <v>92</v>
      </c>
    </row>
    <row r="50" spans="2:14" ht="15.75" thickBot="1" x14ac:dyDescent="0.3">
      <c r="B50" s="121" t="s">
        <v>137</v>
      </c>
      <c r="C50" s="11" t="s">
        <v>92</v>
      </c>
      <c r="D50" s="11"/>
      <c r="E50" s="11" t="s">
        <v>92</v>
      </c>
      <c r="F50" s="11" t="s">
        <v>92</v>
      </c>
      <c r="G50" s="11" t="s">
        <v>92</v>
      </c>
      <c r="H50" s="10"/>
      <c r="I50" s="11" t="s">
        <v>92</v>
      </c>
    </row>
    <row r="51" spans="2:14" ht="15.75" thickBot="1" x14ac:dyDescent="0.3">
      <c r="B51" s="121" t="s">
        <v>138</v>
      </c>
      <c r="C51" s="11" t="s">
        <v>92</v>
      </c>
      <c r="D51" s="11"/>
      <c r="E51" s="11" t="s">
        <v>92</v>
      </c>
      <c r="F51" s="11" t="s">
        <v>92</v>
      </c>
      <c r="G51" s="11" t="s">
        <v>92</v>
      </c>
      <c r="H51" s="10"/>
      <c r="I51" s="11" t="s">
        <v>92</v>
      </c>
    </row>
    <row r="52" spans="2:14" ht="15.75" thickBot="1" x14ac:dyDescent="0.3">
      <c r="B52" s="121" t="s">
        <v>54</v>
      </c>
      <c r="C52" s="11" t="s">
        <v>92</v>
      </c>
      <c r="D52" s="11"/>
      <c r="E52" s="11" t="s">
        <v>92</v>
      </c>
      <c r="F52" s="11" t="s">
        <v>92</v>
      </c>
      <c r="G52" s="11" t="s">
        <v>92</v>
      </c>
      <c r="H52" s="10"/>
      <c r="I52" s="11" t="s">
        <v>92</v>
      </c>
    </row>
    <row r="53" spans="2:14" ht="15.75" thickBot="1" x14ac:dyDescent="0.3"/>
    <row r="54" spans="2:14" ht="15.75" thickBot="1" x14ac:dyDescent="0.3">
      <c r="B54" s="121" t="s">
        <v>139</v>
      </c>
      <c r="C54" s="310" t="s">
        <v>92</v>
      </c>
      <c r="D54" s="311"/>
      <c r="E54" s="121" t="s">
        <v>140</v>
      </c>
      <c r="F54" s="11"/>
      <c r="G54" s="121" t="s">
        <v>141</v>
      </c>
    </row>
    <row r="55" spans="2:14" ht="15.75" thickBot="1" x14ac:dyDescent="0.3">
      <c r="B55" s="121" t="s">
        <v>142</v>
      </c>
      <c r="C55" s="11" t="s">
        <v>92</v>
      </c>
      <c r="D55" s="11"/>
      <c r="E55" s="121" t="s">
        <v>105</v>
      </c>
      <c r="F55" s="11"/>
      <c r="G55" s="11" t="s">
        <v>92</v>
      </c>
    </row>
    <row r="56" spans="2:14" ht="15.75" thickBot="1" x14ac:dyDescent="0.3">
      <c r="B56" s="121" t="s">
        <v>108</v>
      </c>
      <c r="C56" s="291" t="s">
        <v>92</v>
      </c>
      <c r="D56" s="292"/>
      <c r="E56" s="121" t="s">
        <v>143</v>
      </c>
      <c r="F56" s="11"/>
      <c r="G56" s="27" t="s">
        <v>92</v>
      </c>
    </row>
    <row r="59" spans="2:14" ht="18.75" customHeight="1" x14ac:dyDescent="0.3">
      <c r="B59" s="112" t="s">
        <v>144</v>
      </c>
      <c r="C59" s="112"/>
      <c r="D59" s="112"/>
      <c r="E59" s="112"/>
      <c r="N59" s="128"/>
    </row>
    <row r="60" spans="2:14" ht="15.75" thickBot="1" x14ac:dyDescent="0.3">
      <c r="B60" s="129"/>
      <c r="C60" s="129"/>
      <c r="D60" s="129"/>
      <c r="E60" s="129"/>
      <c r="I60" s="130"/>
      <c r="J60" s="130"/>
      <c r="N60" s="130"/>
    </row>
    <row r="61" spans="2:14" ht="33.75" customHeight="1" thickBot="1" x14ac:dyDescent="0.3">
      <c r="B61" s="131" t="s">
        <v>145</v>
      </c>
      <c r="C61" s="11" t="s">
        <v>92</v>
      </c>
      <c r="D61" s="132" t="s">
        <v>146</v>
      </c>
      <c r="E61" s="11"/>
    </row>
    <row r="62" spans="2:14" ht="48.75" customHeight="1" thickBot="1" x14ac:dyDescent="0.3">
      <c r="B62" s="132" t="s">
        <v>147</v>
      </c>
      <c r="C62" s="11"/>
      <c r="D62" s="132" t="s">
        <v>148</v>
      </c>
      <c r="E62" s="11"/>
    </row>
    <row r="63" spans="2:14" ht="30" customHeight="1" thickBot="1" x14ac:dyDescent="0.3">
      <c r="B63" s="132" t="s">
        <v>149</v>
      </c>
      <c r="C63" s="11"/>
      <c r="D63" s="132" t="s">
        <v>150</v>
      </c>
      <c r="E63" s="11"/>
    </row>
    <row r="64" spans="2:14" ht="15.75" thickBot="1" x14ac:dyDescent="0.3"/>
    <row r="65" spans="2:6" ht="17.25" customHeight="1" thickBot="1" x14ac:dyDescent="0.3">
      <c r="B65" s="307" t="s">
        <v>151</v>
      </c>
      <c r="C65" s="308"/>
      <c r="D65" s="309"/>
      <c r="E65" s="160"/>
    </row>
    <row r="66" spans="2:6" ht="32.25" customHeight="1" thickBot="1" x14ac:dyDescent="0.3">
      <c r="B66" s="295" t="s">
        <v>875</v>
      </c>
      <c r="C66" s="296"/>
      <c r="D66" s="297"/>
      <c r="E66" s="160"/>
    </row>
    <row r="67" spans="2:6" ht="17.25" customHeight="1" thickBot="1" x14ac:dyDescent="0.3">
      <c r="B67" s="307" t="s">
        <v>876</v>
      </c>
      <c r="C67" s="308"/>
      <c r="D67" s="291"/>
      <c r="E67" s="292"/>
    </row>
    <row r="68" spans="2:6" ht="15.75" thickBot="1" x14ac:dyDescent="0.3">
      <c r="B68" s="125"/>
    </row>
    <row r="69" spans="2:6" ht="24" customHeight="1" thickBot="1" x14ac:dyDescent="0.3">
      <c r="B69" s="295" t="s">
        <v>152</v>
      </c>
      <c r="C69" s="296"/>
      <c r="D69" s="296"/>
      <c r="E69" s="296"/>
      <c r="F69" s="297"/>
    </row>
    <row r="70" spans="2:6" x14ac:dyDescent="0.25">
      <c r="B70" s="298"/>
      <c r="C70" s="299"/>
      <c r="D70" s="299"/>
      <c r="E70" s="299"/>
      <c r="F70" s="300"/>
    </row>
    <row r="71" spans="2:6" x14ac:dyDescent="0.25">
      <c r="B71" s="301"/>
      <c r="C71" s="302"/>
      <c r="D71" s="302"/>
      <c r="E71" s="302"/>
      <c r="F71" s="303"/>
    </row>
    <row r="72" spans="2:6" ht="90.75" customHeight="1" thickBot="1" x14ac:dyDescent="0.3">
      <c r="B72" s="304"/>
      <c r="C72" s="305"/>
      <c r="D72" s="305"/>
      <c r="E72" s="305"/>
      <c r="F72" s="306"/>
    </row>
    <row r="73" spans="2:6" ht="15.75" thickBot="1" x14ac:dyDescent="0.3"/>
    <row r="74" spans="2:6" ht="32.25" customHeight="1" thickBot="1" x14ac:dyDescent="0.3">
      <c r="B74" s="295" t="s">
        <v>1070</v>
      </c>
      <c r="C74" s="296"/>
      <c r="D74" s="297"/>
      <c r="E74" s="160"/>
    </row>
  </sheetData>
  <sheetProtection algorithmName="SHA-512" hashValue="JeUXDP/VXIVnhfKVLqZZzx4oGbwdow4fu0LrvKOCSmGHYNovU3W6DxucqDsg6GAaJYKVI7QTBdDLnyMpDrCYfQ==" saltValue="ghwGi7L79nhQD2JsXYMcJQ==" spinCount="100000" sheet="1" objects="1" scenarios="1"/>
  <mergeCells count="41">
    <mergeCell ref="C22:D22"/>
    <mergeCell ref="F22:G22"/>
    <mergeCell ref="B67:C67"/>
    <mergeCell ref="D67:E67"/>
    <mergeCell ref="C42:D42"/>
    <mergeCell ref="C43:D43"/>
    <mergeCell ref="C44:E44"/>
    <mergeCell ref="C40:D40"/>
    <mergeCell ref="C41:D41"/>
    <mergeCell ref="G28:H30"/>
    <mergeCell ref="G31:H31"/>
    <mergeCell ref="E39:F39"/>
    <mergeCell ref="B39:D39"/>
    <mergeCell ref="C28:D28"/>
    <mergeCell ref="C30:D30"/>
    <mergeCell ref="C31:D31"/>
    <mergeCell ref="A3:J3"/>
    <mergeCell ref="J11:Q11"/>
    <mergeCell ref="J12:R12"/>
    <mergeCell ref="J13:R13"/>
    <mergeCell ref="J14:R14"/>
    <mergeCell ref="C7:D7"/>
    <mergeCell ref="C9:D9"/>
    <mergeCell ref="C10:D10"/>
    <mergeCell ref="D12:D16"/>
    <mergeCell ref="F7:G7"/>
    <mergeCell ref="F9:G9"/>
    <mergeCell ref="F10:G10"/>
    <mergeCell ref="G12:G16"/>
    <mergeCell ref="J15:T15"/>
    <mergeCell ref="C33:D33"/>
    <mergeCell ref="C34:D34"/>
    <mergeCell ref="C35:D35"/>
    <mergeCell ref="C36:D36"/>
    <mergeCell ref="B74:D74"/>
    <mergeCell ref="B70:F72"/>
    <mergeCell ref="B69:F69"/>
    <mergeCell ref="B65:D65"/>
    <mergeCell ref="B66:D66"/>
    <mergeCell ref="C54:D54"/>
    <mergeCell ref="C56:D56"/>
  </mergeCells>
  <dataValidations count="6">
    <dataValidation type="list" errorStyle="information" allowBlank="1" showInputMessage="1" showErrorMessage="1" error="Please select from drop down menu." sqref="C18 F18" xr:uid="{8F72522B-C882-42E1-A19B-65D7048F97B5}">
      <formula1>$O$4:$O$9</formula1>
    </dataValidation>
    <dataValidation type="list" allowBlank="1" showInputMessage="1" showErrorMessage="1" sqref="C20 H49:H52 F20 F36" xr:uid="{BC2631FF-ADDF-4020-A6FE-D23A9787139A}">
      <formula1>$Q$4:$Q$8</formula1>
    </dataValidation>
    <dataValidation type="list" allowBlank="1" showInputMessage="1" showErrorMessage="1" sqref="E39:F39" xr:uid="{7534E07A-F23E-43B8-9851-25478568D692}">
      <formula1>"Applicant, Developer, Consultant, Other (Name Below)"</formula1>
    </dataValidation>
    <dataValidation type="list" errorStyle="information" allowBlank="1" showInputMessage="1" showErrorMessage="1" error="Please select from drop down menu." sqref="C19" xr:uid="{C28C64D5-31B5-4DD8-853A-7C27E41B4936}">
      <formula1>$T$4:$T$8</formula1>
    </dataValidation>
    <dataValidation type="list" allowBlank="1" showInputMessage="1" showErrorMessage="1" sqref="F19" xr:uid="{DFB59DDD-757A-43A2-B14C-DF85AC37DE58}">
      <formula1>$T$4:$T$8</formula1>
    </dataValidation>
    <dataValidation type="list" allowBlank="1" showInputMessage="1" showErrorMessage="1" sqref="G31:H31" xr:uid="{B5C5C378-9875-4121-A605-C854DB0B0F22}">
      <formula1>$T$20:$T$30</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FC8D47E-5378-468A-9647-5E7E8A2AB85A}">
          <x14:formula1>
            <xm:f>Lists!$J$1:$J$2</xm:f>
          </x14:formula1>
          <xm:sqref>E65:E66 E74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DCE6D-93A7-4BE8-AA8D-9BCC9FA9FB9C}">
  <sheetPr codeName="Sheet5">
    <tabColor theme="8"/>
  </sheetPr>
  <dimension ref="A1:AO261"/>
  <sheetViews>
    <sheetView zoomScale="80" zoomScaleNormal="80" workbookViewId="0">
      <selection activeCell="A3" sqref="A3"/>
    </sheetView>
  </sheetViews>
  <sheetFormatPr defaultRowHeight="15" x14ac:dyDescent="0.25"/>
  <cols>
    <col min="2" max="2" width="44" customWidth="1"/>
    <col min="3" max="3" width="22.5703125" customWidth="1"/>
    <col min="4" max="4" width="25.5703125" customWidth="1"/>
    <col min="5" max="5" width="12.7109375" customWidth="1"/>
  </cols>
  <sheetData>
    <row r="1" spans="1:4" s="27" customFormat="1" ht="43.5" customHeight="1" x14ac:dyDescent="0.25"/>
    <row r="2" spans="1:4" s="24" customFormat="1" ht="33.75" customHeight="1" x14ac:dyDescent="0.25">
      <c r="A2" s="111" t="s">
        <v>153</v>
      </c>
    </row>
    <row r="3" spans="1:4" s="27" customFormat="1" x14ac:dyDescent="0.25"/>
    <row r="4" spans="1:4" s="27" customFormat="1" ht="15.75" x14ac:dyDescent="0.25">
      <c r="B4" s="334" t="s">
        <v>1158</v>
      </c>
      <c r="C4" s="334"/>
      <c r="D4" s="334"/>
    </row>
    <row r="5" spans="1:4" s="27" customFormat="1" ht="57.75" customHeight="1" x14ac:dyDescent="0.25">
      <c r="B5" s="335" t="s">
        <v>1201</v>
      </c>
      <c r="C5" s="335"/>
      <c r="D5" s="335"/>
    </row>
    <row r="6" spans="1:4" s="27" customFormat="1" ht="11.25" customHeight="1" x14ac:dyDescent="0.25"/>
    <row r="7" spans="1:4" s="27" customFormat="1" ht="18.75" x14ac:dyDescent="0.3">
      <c r="B7" s="331" t="s">
        <v>153</v>
      </c>
      <c r="C7" s="332"/>
      <c r="D7" s="333"/>
    </row>
    <row r="8" spans="1:4" s="27" customFormat="1" ht="77.25" customHeight="1" x14ac:dyDescent="0.25">
      <c r="B8" s="139"/>
      <c r="C8" s="102" t="s">
        <v>858</v>
      </c>
      <c r="D8" s="102" t="s">
        <v>859</v>
      </c>
    </row>
    <row r="9" spans="1:4" s="27" customFormat="1" x14ac:dyDescent="0.25">
      <c r="B9" s="140" t="s">
        <v>154</v>
      </c>
      <c r="C9" s="30"/>
      <c r="D9" s="30"/>
    </row>
    <row r="10" spans="1:4" s="27" customFormat="1" x14ac:dyDescent="0.25">
      <c r="B10" s="140" t="s">
        <v>155</v>
      </c>
      <c r="C10" s="30"/>
      <c r="D10" s="30"/>
    </row>
    <row r="11" spans="1:4" s="27" customFormat="1" x14ac:dyDescent="0.25">
      <c r="B11" s="140" t="s">
        <v>156</v>
      </c>
      <c r="C11" s="30"/>
      <c r="D11" s="30"/>
    </row>
    <row r="12" spans="1:4" s="27" customFormat="1" x14ac:dyDescent="0.25">
      <c r="B12" s="140" t="s">
        <v>157</v>
      </c>
      <c r="C12" s="30"/>
      <c r="D12" s="30"/>
    </row>
    <row r="13" spans="1:4" s="27" customFormat="1" ht="18" customHeight="1" x14ac:dyDescent="0.25">
      <c r="B13" s="141" t="s">
        <v>158</v>
      </c>
      <c r="C13" s="30"/>
      <c r="D13" s="30"/>
    </row>
    <row r="14" spans="1:4" s="27" customFormat="1" x14ac:dyDescent="0.25">
      <c r="B14" s="141" t="s">
        <v>860</v>
      </c>
      <c r="C14" s="30"/>
      <c r="D14" s="30"/>
    </row>
    <row r="15" spans="1:4" s="27" customFormat="1" x14ac:dyDescent="0.25">
      <c r="B15" s="140" t="s">
        <v>159</v>
      </c>
      <c r="C15" s="30"/>
      <c r="D15" s="30"/>
    </row>
    <row r="16" spans="1:4" s="27" customFormat="1" x14ac:dyDescent="0.25">
      <c r="B16" s="142" t="s">
        <v>160</v>
      </c>
      <c r="C16" s="143"/>
      <c r="D16" s="144"/>
    </row>
    <row r="17" spans="2:4" s="27" customFormat="1" ht="30" x14ac:dyDescent="0.25">
      <c r="B17" s="141" t="s">
        <v>861</v>
      </c>
      <c r="C17" s="30"/>
      <c r="D17" s="30"/>
    </row>
    <row r="18" spans="2:4" s="27" customFormat="1" x14ac:dyDescent="0.25">
      <c r="B18" s="140" t="s">
        <v>161</v>
      </c>
      <c r="C18" s="30"/>
      <c r="D18" s="30"/>
    </row>
    <row r="19" spans="2:4" s="27" customFormat="1" x14ac:dyDescent="0.25">
      <c r="B19" s="140" t="s">
        <v>162</v>
      </c>
      <c r="C19" s="30"/>
      <c r="D19" s="30"/>
    </row>
    <row r="20" spans="2:4" s="27" customFormat="1" x14ac:dyDescent="0.25">
      <c r="B20" s="142" t="s">
        <v>163</v>
      </c>
      <c r="C20" s="143"/>
      <c r="D20" s="144"/>
    </row>
    <row r="21" spans="2:4" s="27" customFormat="1" x14ac:dyDescent="0.25">
      <c r="B21" s="140" t="s">
        <v>164</v>
      </c>
      <c r="C21" s="30"/>
      <c r="D21" s="30"/>
    </row>
    <row r="22" spans="2:4" s="27" customFormat="1" x14ac:dyDescent="0.25">
      <c r="B22" s="141" t="s">
        <v>165</v>
      </c>
      <c r="C22" s="30"/>
      <c r="D22" s="30"/>
    </row>
    <row r="23" spans="2:4" s="27" customFormat="1" x14ac:dyDescent="0.25">
      <c r="B23" s="140" t="s">
        <v>1155</v>
      </c>
      <c r="C23" s="30"/>
      <c r="D23" s="30"/>
    </row>
    <row r="24" spans="2:4" s="27" customFormat="1" x14ac:dyDescent="0.25">
      <c r="B24" s="142" t="s">
        <v>166</v>
      </c>
      <c r="C24" s="143"/>
      <c r="D24" s="144"/>
    </row>
    <row r="25" spans="2:4" s="27" customFormat="1" x14ac:dyDescent="0.25">
      <c r="B25" s="140" t="s">
        <v>167</v>
      </c>
      <c r="C25" s="30"/>
      <c r="D25" s="30"/>
    </row>
    <row r="26" spans="2:4" s="27" customFormat="1" x14ac:dyDescent="0.25">
      <c r="B26" s="140" t="s">
        <v>168</v>
      </c>
      <c r="C26" s="30"/>
      <c r="D26" s="30"/>
    </row>
    <row r="27" spans="2:4" s="27" customFormat="1" x14ac:dyDescent="0.25">
      <c r="B27" s="140" t="s">
        <v>169</v>
      </c>
      <c r="C27" s="30"/>
      <c r="D27" s="30"/>
    </row>
    <row r="28" spans="2:4" s="27" customFormat="1" x14ac:dyDescent="0.25">
      <c r="B28" s="140" t="s">
        <v>170</v>
      </c>
      <c r="C28" s="30"/>
      <c r="D28" s="30"/>
    </row>
    <row r="29" spans="2:4" s="27" customFormat="1" x14ac:dyDescent="0.25">
      <c r="B29" s="140" t="s">
        <v>171</v>
      </c>
      <c r="C29" s="30"/>
      <c r="D29" s="30"/>
    </row>
    <row r="30" spans="2:4" s="27" customFormat="1" x14ac:dyDescent="0.25">
      <c r="B30" s="142" t="s">
        <v>172</v>
      </c>
      <c r="C30" s="143"/>
      <c r="D30" s="144"/>
    </row>
    <row r="31" spans="2:4" s="27" customFormat="1" x14ac:dyDescent="0.25">
      <c r="B31" s="140" t="s">
        <v>173</v>
      </c>
      <c r="C31" s="30"/>
      <c r="D31" s="30"/>
    </row>
    <row r="32" spans="2:4" s="27" customFormat="1" x14ac:dyDescent="0.25">
      <c r="C32" s="145"/>
      <c r="D32" s="145"/>
    </row>
    <row r="33" spans="1:41" s="27" customFormat="1" x14ac:dyDescent="0.25">
      <c r="B33" s="146"/>
      <c r="C33" s="135" t="s">
        <v>174</v>
      </c>
      <c r="D33" s="135" t="s">
        <v>175</v>
      </c>
    </row>
    <row r="34" spans="1:41" s="27" customFormat="1" x14ac:dyDescent="0.25">
      <c r="B34" s="140" t="s">
        <v>1025</v>
      </c>
      <c r="C34" s="30"/>
      <c r="D34" s="30"/>
    </row>
    <row r="35" spans="1:41" s="27" customFormat="1" x14ac:dyDescent="0.25"/>
    <row r="36" spans="1:41" x14ac:dyDescent="0.25">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row>
    <row r="37" spans="1:41" x14ac:dyDescent="0.25">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row>
    <row r="38" spans="1:41" x14ac:dyDescent="0.25">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row>
    <row r="39" spans="1:41" x14ac:dyDescent="0.25">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row>
    <row r="40" spans="1:41" x14ac:dyDescent="0.25">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row>
    <row r="41" spans="1:41" x14ac:dyDescent="0.25">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row>
    <row r="42" spans="1:41" x14ac:dyDescent="0.2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row>
    <row r="43" spans="1:41" x14ac:dyDescent="0.25">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row>
    <row r="44" spans="1:41" x14ac:dyDescent="0.2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row>
    <row r="45" spans="1:41" x14ac:dyDescent="0.2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row>
    <row r="46" spans="1:41" x14ac:dyDescent="0.2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row>
    <row r="47" spans="1:41" s="27" customFormat="1" x14ac:dyDescent="0.25"/>
    <row r="48" spans="1:41" s="27" customFormat="1" x14ac:dyDescent="0.25"/>
    <row r="49" s="27" customFormat="1" x14ac:dyDescent="0.25"/>
    <row r="50" s="27" customFormat="1" x14ac:dyDescent="0.25"/>
    <row r="51" s="27" customFormat="1" x14ac:dyDescent="0.25"/>
    <row r="52" s="27" customFormat="1" x14ac:dyDescent="0.25"/>
    <row r="53" s="27" customFormat="1" x14ac:dyDescent="0.25"/>
    <row r="54" s="27" customFormat="1" x14ac:dyDescent="0.25"/>
    <row r="55" s="27" customFormat="1" x14ac:dyDescent="0.25"/>
    <row r="56" s="27" customFormat="1" x14ac:dyDescent="0.25"/>
    <row r="57" s="27" customFormat="1" x14ac:dyDescent="0.25"/>
    <row r="58" s="27" customFormat="1" x14ac:dyDescent="0.25"/>
    <row r="59" s="27" customFormat="1" x14ac:dyDescent="0.25"/>
    <row r="60" s="27" customFormat="1" x14ac:dyDescent="0.25"/>
    <row r="61" s="27" customFormat="1" x14ac:dyDescent="0.25"/>
    <row r="62" s="27" customFormat="1" x14ac:dyDescent="0.25"/>
    <row r="63" s="27" customFormat="1" x14ac:dyDescent="0.25"/>
    <row r="64" s="27" customFormat="1" x14ac:dyDescent="0.25"/>
    <row r="65" s="27" customFormat="1" x14ac:dyDescent="0.25"/>
    <row r="66" s="27" customFormat="1" x14ac:dyDescent="0.25"/>
    <row r="67" s="27" customFormat="1" x14ac:dyDescent="0.25"/>
    <row r="68" s="27" customFormat="1" x14ac:dyDescent="0.25"/>
    <row r="69" s="27" customFormat="1" x14ac:dyDescent="0.25"/>
    <row r="70" s="27" customFormat="1" x14ac:dyDescent="0.25"/>
    <row r="71" s="27" customFormat="1" x14ac:dyDescent="0.25"/>
    <row r="72" s="27" customFormat="1" x14ac:dyDescent="0.25"/>
    <row r="73" s="27" customFormat="1" x14ac:dyDescent="0.25"/>
    <row r="74" s="27" customFormat="1" x14ac:dyDescent="0.25"/>
    <row r="75" s="27" customFormat="1" x14ac:dyDescent="0.25"/>
    <row r="76" s="27" customFormat="1" x14ac:dyDescent="0.25"/>
    <row r="77" s="27" customFormat="1" x14ac:dyDescent="0.25"/>
    <row r="78" s="27" customFormat="1" x14ac:dyDescent="0.25"/>
    <row r="79" s="27" customFormat="1" x14ac:dyDescent="0.25"/>
    <row r="80" s="27" customFormat="1" x14ac:dyDescent="0.25"/>
    <row r="81" s="27" customFormat="1" x14ac:dyDescent="0.25"/>
    <row r="82" s="27" customFormat="1" x14ac:dyDescent="0.25"/>
    <row r="83" s="27" customFormat="1" x14ac:dyDescent="0.25"/>
    <row r="84" s="27" customFormat="1" x14ac:dyDescent="0.25"/>
    <row r="85" s="27" customFormat="1" x14ac:dyDescent="0.25"/>
    <row r="86" s="27" customFormat="1" x14ac:dyDescent="0.25"/>
    <row r="87" s="27" customFormat="1" x14ac:dyDescent="0.25"/>
    <row r="88" s="27" customFormat="1" x14ac:dyDescent="0.25"/>
    <row r="89" s="27" customFormat="1" x14ac:dyDescent="0.25"/>
    <row r="90" s="27" customFormat="1" x14ac:dyDescent="0.25"/>
    <row r="91" s="27" customFormat="1" x14ac:dyDescent="0.25"/>
    <row r="92" s="27" customFormat="1" x14ac:dyDescent="0.25"/>
    <row r="93" s="27" customFormat="1" x14ac:dyDescent="0.25"/>
    <row r="94" s="27" customFormat="1" x14ac:dyDescent="0.25"/>
    <row r="95" s="27" customFormat="1" x14ac:dyDescent="0.25"/>
    <row r="96" s="27" customFormat="1" x14ac:dyDescent="0.25"/>
    <row r="97" s="27" customFormat="1" x14ac:dyDescent="0.25"/>
    <row r="98" s="27" customFormat="1" x14ac:dyDescent="0.25"/>
    <row r="99" s="27" customFormat="1" x14ac:dyDescent="0.25"/>
    <row r="100" s="27" customFormat="1" x14ac:dyDescent="0.25"/>
    <row r="101" s="27" customFormat="1" x14ac:dyDescent="0.25"/>
    <row r="102" s="27" customFormat="1" x14ac:dyDescent="0.25"/>
    <row r="103" s="27" customFormat="1" x14ac:dyDescent="0.25"/>
    <row r="104" s="27" customFormat="1" x14ac:dyDescent="0.25"/>
    <row r="105" s="27" customFormat="1" x14ac:dyDescent="0.25"/>
    <row r="106" s="27" customFormat="1" x14ac:dyDescent="0.25"/>
    <row r="107" s="27" customFormat="1" x14ac:dyDescent="0.25"/>
    <row r="108" s="27" customFormat="1" x14ac:dyDescent="0.25"/>
    <row r="109" s="27" customFormat="1" x14ac:dyDescent="0.25"/>
    <row r="110" s="27" customFormat="1" x14ac:dyDescent="0.25"/>
    <row r="111" s="27" customFormat="1" x14ac:dyDescent="0.25"/>
    <row r="112" s="27" customFormat="1" x14ac:dyDescent="0.25"/>
    <row r="113" s="27" customFormat="1" x14ac:dyDescent="0.25"/>
    <row r="114" s="27" customFormat="1" x14ac:dyDescent="0.25"/>
    <row r="115" s="27" customFormat="1" x14ac:dyDescent="0.25"/>
    <row r="116" s="27" customFormat="1" x14ac:dyDescent="0.25"/>
    <row r="117" s="27" customFormat="1" x14ac:dyDescent="0.25"/>
    <row r="118" s="27" customFormat="1" x14ac:dyDescent="0.25"/>
    <row r="119" s="27" customFormat="1" x14ac:dyDescent="0.25"/>
    <row r="120" s="27" customFormat="1" x14ac:dyDescent="0.25"/>
    <row r="121" s="27" customFormat="1" x14ac:dyDescent="0.25"/>
    <row r="122" s="27" customFormat="1" x14ac:dyDescent="0.25"/>
    <row r="123" s="27" customFormat="1" x14ac:dyDescent="0.25"/>
    <row r="124" s="27" customFormat="1" x14ac:dyDescent="0.25"/>
    <row r="125" s="27" customFormat="1" x14ac:dyDescent="0.25"/>
    <row r="126" s="27" customFormat="1" x14ac:dyDescent="0.25"/>
    <row r="127" s="27" customFormat="1" x14ac:dyDescent="0.25"/>
    <row r="128" s="27" customFormat="1" x14ac:dyDescent="0.25"/>
    <row r="129" s="27" customFormat="1" x14ac:dyDescent="0.25"/>
    <row r="130" s="27" customFormat="1" x14ac:dyDescent="0.25"/>
    <row r="131" s="27" customFormat="1" x14ac:dyDescent="0.25"/>
    <row r="132" s="27" customFormat="1" x14ac:dyDescent="0.25"/>
    <row r="133" s="27" customFormat="1" x14ac:dyDescent="0.25"/>
    <row r="134" s="27" customFormat="1" x14ac:dyDescent="0.25"/>
    <row r="135" s="27" customFormat="1" x14ac:dyDescent="0.25"/>
    <row r="136" s="27" customFormat="1" x14ac:dyDescent="0.25"/>
    <row r="137" s="27" customFormat="1" x14ac:dyDescent="0.25"/>
    <row r="138" s="27" customFormat="1" x14ac:dyDescent="0.25"/>
    <row r="139" s="27" customFormat="1" x14ac:dyDescent="0.25"/>
    <row r="140" s="27" customFormat="1" x14ac:dyDescent="0.25"/>
    <row r="141" s="27" customFormat="1" x14ac:dyDescent="0.25"/>
    <row r="142" s="27" customFormat="1" x14ac:dyDescent="0.25"/>
    <row r="143" s="27" customFormat="1" x14ac:dyDescent="0.25"/>
    <row r="144" s="27" customFormat="1" x14ac:dyDescent="0.25"/>
    <row r="145" s="27" customFormat="1" x14ac:dyDescent="0.25"/>
    <row r="146" s="27" customFormat="1" x14ac:dyDescent="0.25"/>
    <row r="147" s="27" customFormat="1" x14ac:dyDescent="0.25"/>
    <row r="148" s="27" customFormat="1" x14ac:dyDescent="0.25"/>
    <row r="149" s="27" customFormat="1" x14ac:dyDescent="0.25"/>
    <row r="150" s="27" customFormat="1" x14ac:dyDescent="0.25"/>
    <row r="151" s="27" customFormat="1" x14ac:dyDescent="0.25"/>
    <row r="152" s="27" customFormat="1" x14ac:dyDescent="0.25"/>
    <row r="153" s="27" customFormat="1" x14ac:dyDescent="0.25"/>
    <row r="154" s="27" customFormat="1" x14ac:dyDescent="0.25"/>
    <row r="155" s="27" customFormat="1" x14ac:dyDescent="0.25"/>
    <row r="156" s="27" customFormat="1" x14ac:dyDescent="0.25"/>
    <row r="157" s="27" customFormat="1" x14ac:dyDescent="0.25"/>
    <row r="158" s="27" customFormat="1" x14ac:dyDescent="0.25"/>
    <row r="159" s="27" customFormat="1" x14ac:dyDescent="0.25"/>
    <row r="160" s="27" customFormat="1" x14ac:dyDescent="0.25"/>
    <row r="161" s="27" customFormat="1" x14ac:dyDescent="0.25"/>
    <row r="162" s="27" customFormat="1" x14ac:dyDescent="0.25"/>
    <row r="163" s="27" customFormat="1" x14ac:dyDescent="0.25"/>
    <row r="164" s="27" customFormat="1" x14ac:dyDescent="0.25"/>
    <row r="165" s="27" customFormat="1" x14ac:dyDescent="0.25"/>
    <row r="166" s="27" customFormat="1" x14ac:dyDescent="0.25"/>
    <row r="167" s="27" customFormat="1" x14ac:dyDescent="0.25"/>
    <row r="168" s="27" customFormat="1" x14ac:dyDescent="0.25"/>
    <row r="169" s="27" customFormat="1" x14ac:dyDescent="0.25"/>
    <row r="170" s="27" customFormat="1" x14ac:dyDescent="0.25"/>
    <row r="171" s="27" customFormat="1" x14ac:dyDescent="0.25"/>
    <row r="172" s="27" customFormat="1" x14ac:dyDescent="0.25"/>
    <row r="173" s="27" customFormat="1" x14ac:dyDescent="0.25"/>
    <row r="174" s="27" customFormat="1" x14ac:dyDescent="0.25"/>
    <row r="175" s="27" customFormat="1" x14ac:dyDescent="0.25"/>
    <row r="176" s="27" customFormat="1" x14ac:dyDescent="0.25"/>
    <row r="177" s="27" customFormat="1" x14ac:dyDescent="0.25"/>
    <row r="178" s="27" customFormat="1" x14ac:dyDescent="0.25"/>
    <row r="179" s="27" customFormat="1" x14ac:dyDescent="0.25"/>
    <row r="180" s="27" customFormat="1" x14ac:dyDescent="0.25"/>
    <row r="181" s="27" customFormat="1" x14ac:dyDescent="0.25"/>
    <row r="182" s="27" customFormat="1" x14ac:dyDescent="0.25"/>
    <row r="183" s="27" customFormat="1" x14ac:dyDescent="0.25"/>
    <row r="184" s="27" customFormat="1" x14ac:dyDescent="0.25"/>
    <row r="185" s="27" customFormat="1" x14ac:dyDescent="0.25"/>
    <row r="186" s="27" customFormat="1" x14ac:dyDescent="0.25"/>
    <row r="187" s="27" customFormat="1" x14ac:dyDescent="0.25"/>
    <row r="188" s="27" customFormat="1" x14ac:dyDescent="0.25"/>
    <row r="189" s="27" customFormat="1" x14ac:dyDescent="0.25"/>
    <row r="190" s="27" customFormat="1" x14ac:dyDescent="0.25"/>
    <row r="191" s="27" customFormat="1" x14ac:dyDescent="0.25"/>
    <row r="192" s="27" customFormat="1" x14ac:dyDescent="0.25"/>
    <row r="193" s="27" customFormat="1" x14ac:dyDescent="0.25"/>
    <row r="194" s="27" customFormat="1" x14ac:dyDescent="0.25"/>
    <row r="195" s="27" customFormat="1" x14ac:dyDescent="0.25"/>
    <row r="196" s="27" customFormat="1" x14ac:dyDescent="0.25"/>
    <row r="197" s="27" customFormat="1" x14ac:dyDescent="0.25"/>
    <row r="198" s="27" customFormat="1" x14ac:dyDescent="0.25"/>
    <row r="199" s="27" customFormat="1" x14ac:dyDescent="0.25"/>
    <row r="200" s="27" customFormat="1" x14ac:dyDescent="0.25"/>
    <row r="201" s="27" customFormat="1" x14ac:dyDescent="0.25"/>
    <row r="202" s="27" customFormat="1" x14ac:dyDescent="0.25"/>
    <row r="203" s="27" customFormat="1" x14ac:dyDescent="0.25"/>
    <row r="204" s="27" customFormat="1" x14ac:dyDescent="0.25"/>
    <row r="205" s="27" customFormat="1" x14ac:dyDescent="0.25"/>
    <row r="206" s="27" customFormat="1" x14ac:dyDescent="0.25"/>
    <row r="207" s="27" customFormat="1" x14ac:dyDescent="0.25"/>
    <row r="208" s="27" customFormat="1" x14ac:dyDescent="0.25"/>
    <row r="209" s="27" customFormat="1" x14ac:dyDescent="0.25"/>
    <row r="210" s="27" customFormat="1" x14ac:dyDescent="0.25"/>
    <row r="211" s="27" customFormat="1" x14ac:dyDescent="0.25"/>
    <row r="212" s="27" customFormat="1" x14ac:dyDescent="0.25"/>
    <row r="213" s="27" customFormat="1" x14ac:dyDescent="0.25"/>
    <row r="214" s="27" customFormat="1" x14ac:dyDescent="0.25"/>
    <row r="215" s="27" customFormat="1" x14ac:dyDescent="0.25"/>
    <row r="216" s="27" customFormat="1" x14ac:dyDescent="0.25"/>
    <row r="217" s="27" customFormat="1" x14ac:dyDescent="0.25"/>
    <row r="218" s="27" customFormat="1" x14ac:dyDescent="0.25"/>
    <row r="219" s="27" customFormat="1" x14ac:dyDescent="0.25"/>
    <row r="220" s="27" customFormat="1" x14ac:dyDescent="0.25"/>
    <row r="221" s="27" customFormat="1" x14ac:dyDescent="0.25"/>
    <row r="222" s="27" customFormat="1" x14ac:dyDescent="0.25"/>
    <row r="223" s="27" customFormat="1" x14ac:dyDescent="0.25"/>
    <row r="224" s="27" customFormat="1" x14ac:dyDescent="0.25"/>
    <row r="225" s="27" customFormat="1" x14ac:dyDescent="0.25"/>
    <row r="226" s="27" customFormat="1" x14ac:dyDescent="0.25"/>
    <row r="227" s="27" customFormat="1" x14ac:dyDescent="0.25"/>
    <row r="228" s="27" customFormat="1" x14ac:dyDescent="0.25"/>
    <row r="229" s="27" customFormat="1" x14ac:dyDescent="0.25"/>
    <row r="230" s="27" customFormat="1" x14ac:dyDescent="0.25"/>
    <row r="231" s="27" customFormat="1" x14ac:dyDescent="0.25"/>
    <row r="232" s="27" customFormat="1" x14ac:dyDescent="0.25"/>
    <row r="233" s="27" customFormat="1" x14ac:dyDescent="0.25"/>
    <row r="234" s="27" customFormat="1" x14ac:dyDescent="0.25"/>
    <row r="235" s="27" customFormat="1" x14ac:dyDescent="0.25"/>
    <row r="236" s="27" customFormat="1" x14ac:dyDescent="0.25"/>
    <row r="237" s="27" customFormat="1" x14ac:dyDescent="0.25"/>
    <row r="238" s="27" customFormat="1" x14ac:dyDescent="0.25"/>
    <row r="239" s="27" customFormat="1" x14ac:dyDescent="0.25"/>
    <row r="240" s="27" customFormat="1" x14ac:dyDescent="0.25"/>
    <row r="241" s="27" customFormat="1" x14ac:dyDescent="0.25"/>
    <row r="242" s="27" customFormat="1" x14ac:dyDescent="0.25"/>
    <row r="243" s="27" customFormat="1" x14ac:dyDescent="0.25"/>
    <row r="244" s="27" customFormat="1" x14ac:dyDescent="0.25"/>
    <row r="245" s="27" customFormat="1" x14ac:dyDescent="0.25"/>
    <row r="246" s="27" customFormat="1" x14ac:dyDescent="0.25"/>
    <row r="247" s="27" customFormat="1" x14ac:dyDescent="0.25"/>
    <row r="248" s="27" customFormat="1" x14ac:dyDescent="0.25"/>
    <row r="249" s="27" customFormat="1" x14ac:dyDescent="0.25"/>
    <row r="250" s="27" customFormat="1" x14ac:dyDescent="0.25"/>
    <row r="251" s="27" customFormat="1" x14ac:dyDescent="0.25"/>
    <row r="252" s="27" customFormat="1" x14ac:dyDescent="0.25"/>
    <row r="253" s="27" customFormat="1" x14ac:dyDescent="0.25"/>
    <row r="254" s="27" customFormat="1" x14ac:dyDescent="0.25"/>
    <row r="255" s="27" customFormat="1" x14ac:dyDescent="0.25"/>
    <row r="256" s="27" customFormat="1" x14ac:dyDescent="0.25"/>
    <row r="257" s="27" customFormat="1" x14ac:dyDescent="0.25"/>
    <row r="258" s="27" customFormat="1" x14ac:dyDescent="0.25"/>
    <row r="259" s="27" customFormat="1" x14ac:dyDescent="0.25"/>
    <row r="260" s="27" customFormat="1" x14ac:dyDescent="0.25"/>
    <row r="261" s="27" customFormat="1" x14ac:dyDescent="0.25"/>
  </sheetData>
  <sheetProtection algorithmName="SHA-512" hashValue="XlLD2HPnXx91JHTvZaPVnKXwql1XrZ7iroye8Q5iiv8Unk8mRr4JLY3m5Rxm8jtyWi9tv6kNxOa9YNM4jKHNMA==" saltValue="IsNWYmNi2AW6LNp5EoWp0g==" spinCount="100000" sheet="1" objects="1" scenarios="1"/>
  <mergeCells count="3">
    <mergeCell ref="B7:D7"/>
    <mergeCell ref="B4:D4"/>
    <mergeCell ref="B5:D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35404-0351-497D-BEC8-25468AC6B68C}">
  <sheetPr codeName="Sheet6">
    <tabColor theme="8"/>
    <pageSetUpPr fitToPage="1"/>
  </sheetPr>
  <dimension ref="A1:AQ57"/>
  <sheetViews>
    <sheetView zoomScale="80" zoomScaleNormal="80" workbookViewId="0">
      <selection activeCell="A4" sqref="A4"/>
    </sheetView>
  </sheetViews>
  <sheetFormatPr defaultColWidth="9.140625" defaultRowHeight="15" x14ac:dyDescent="0.25"/>
  <cols>
    <col min="1" max="1" width="7.7109375" style="27" customWidth="1"/>
    <col min="2" max="2" width="6.140625" style="27" customWidth="1"/>
    <col min="3" max="3" width="9.140625" style="27"/>
    <col min="4" max="4" width="11.7109375" style="27" customWidth="1"/>
    <col min="5" max="5" width="12.42578125" style="27" customWidth="1"/>
    <col min="6" max="6" width="11.140625" style="27" customWidth="1"/>
    <col min="7" max="7" width="12" style="27" customWidth="1"/>
    <col min="8" max="8" width="15.5703125" style="27" customWidth="1"/>
    <col min="9" max="9" width="14.7109375" style="27" customWidth="1"/>
    <col min="10" max="10" width="16.7109375" style="27" customWidth="1"/>
    <col min="11" max="11" width="13.85546875" style="27" customWidth="1"/>
    <col min="12" max="12" width="15.7109375" style="27" customWidth="1"/>
    <col min="13" max="13" width="18.28515625" style="27" customWidth="1"/>
    <col min="14" max="15" width="16.140625" style="27" customWidth="1"/>
    <col min="16" max="16" width="15.42578125" style="27" customWidth="1"/>
    <col min="17" max="17" width="20" style="27" customWidth="1"/>
    <col min="18" max="18" width="28.85546875" style="27" customWidth="1"/>
    <col min="19" max="19" width="28.5703125" style="27" customWidth="1"/>
    <col min="20" max="20" width="12.85546875" style="27" customWidth="1"/>
    <col min="21" max="21" width="16.85546875" style="27" customWidth="1"/>
    <col min="22" max="22" width="40.7109375" style="27" customWidth="1"/>
    <col min="23" max="16384" width="9.140625" style="27"/>
  </cols>
  <sheetData>
    <row r="1" spans="1:26" ht="64.5" customHeight="1" x14ac:dyDescent="0.25"/>
    <row r="2" spans="1:26" s="24" customFormat="1" ht="33.75" customHeight="1" x14ac:dyDescent="0.35">
      <c r="B2" s="162" t="s">
        <v>179</v>
      </c>
      <c r="G2" s="25"/>
      <c r="H2" s="25"/>
    </row>
    <row r="3" spans="1:26" s="26" customFormat="1" ht="20.100000000000001" customHeight="1" x14ac:dyDescent="0.25">
      <c r="B3" s="255"/>
      <c r="C3" s="255"/>
      <c r="D3" s="255"/>
      <c r="E3" s="255"/>
      <c r="F3" s="255"/>
      <c r="G3" s="255"/>
      <c r="H3" s="255"/>
      <c r="I3" s="255"/>
      <c r="J3" s="255"/>
      <c r="K3" s="255"/>
      <c r="L3" s="255"/>
      <c r="M3" s="255"/>
      <c r="N3" s="255"/>
    </row>
    <row r="4" spans="1:26" ht="15.75" customHeight="1" x14ac:dyDescent="0.25">
      <c r="P4" s="58"/>
      <c r="Q4" s="58"/>
      <c r="R4" s="58"/>
      <c r="S4" s="58"/>
      <c r="T4" s="58"/>
      <c r="U4" s="58"/>
      <c r="V4" s="58"/>
      <c r="W4" s="58"/>
    </row>
    <row r="5" spans="1:26" ht="18.75" x14ac:dyDescent="0.3">
      <c r="C5" s="267" t="s">
        <v>180</v>
      </c>
      <c r="D5" s="267"/>
    </row>
    <row r="6" spans="1:26" x14ac:dyDescent="0.25">
      <c r="C6" s="58"/>
      <c r="D6" s="58"/>
      <c r="E6" s="58"/>
      <c r="F6" s="58"/>
      <c r="G6" s="58"/>
      <c r="H6" s="58"/>
      <c r="I6" s="58"/>
      <c r="J6" s="58"/>
      <c r="K6" s="59"/>
      <c r="L6" s="59"/>
      <c r="M6" s="59"/>
      <c r="N6" s="59"/>
    </row>
    <row r="7" spans="1:26" x14ac:dyDescent="0.25">
      <c r="C7" s="42" t="s">
        <v>181</v>
      </c>
      <c r="D7" s="58"/>
      <c r="E7" s="58"/>
      <c r="F7" s="58"/>
      <c r="G7" s="58"/>
      <c r="H7" s="58"/>
      <c r="I7" s="58"/>
      <c r="J7" s="58"/>
      <c r="K7" s="59"/>
      <c r="L7" s="59"/>
      <c r="M7" s="59"/>
      <c r="N7" s="59"/>
    </row>
    <row r="8" spans="1:26" x14ac:dyDescent="0.25">
      <c r="C8" s="60" t="s">
        <v>182</v>
      </c>
      <c r="D8" s="60"/>
      <c r="E8" s="60"/>
      <c r="F8" s="60"/>
      <c r="G8" s="60"/>
      <c r="H8" s="60"/>
      <c r="I8" s="60"/>
      <c r="J8" s="60"/>
      <c r="K8" s="60"/>
      <c r="L8" s="60"/>
    </row>
    <row r="9" spans="1:26" x14ac:dyDescent="0.25">
      <c r="C9" s="60" t="s">
        <v>1075</v>
      </c>
      <c r="D9" s="60"/>
      <c r="E9" s="60"/>
      <c r="F9" s="60"/>
      <c r="G9" s="60"/>
      <c r="H9" s="60"/>
      <c r="I9" s="60"/>
      <c r="J9" s="60"/>
      <c r="K9" s="60"/>
      <c r="L9" s="60"/>
    </row>
    <row r="10" spans="1:26" x14ac:dyDescent="0.25">
      <c r="C10" s="60" t="s">
        <v>1202</v>
      </c>
      <c r="D10" s="60"/>
      <c r="E10" s="60"/>
      <c r="F10" s="60"/>
      <c r="G10" s="60"/>
      <c r="H10" s="60"/>
      <c r="I10" s="60"/>
      <c r="J10" s="60"/>
      <c r="K10" s="60"/>
      <c r="L10" s="60"/>
    </row>
    <row r="11" spans="1:26" ht="57.75" customHeight="1" x14ac:dyDescent="0.25">
      <c r="C11" s="341" t="s">
        <v>183</v>
      </c>
      <c r="D11" s="342"/>
      <c r="E11" s="342"/>
      <c r="F11" s="342"/>
      <c r="G11" s="343"/>
      <c r="H11" s="104" t="s">
        <v>184</v>
      </c>
      <c r="I11" s="62" t="s">
        <v>185</v>
      </c>
      <c r="J11" s="62" t="s">
        <v>186</v>
      </c>
      <c r="K11" s="62" t="s">
        <v>187</v>
      </c>
      <c r="L11" s="63" t="s">
        <v>879</v>
      </c>
      <c r="M11" s="64" t="s">
        <v>1078</v>
      </c>
      <c r="N11" s="63" t="s">
        <v>188</v>
      </c>
      <c r="O11" s="61" t="s">
        <v>1178</v>
      </c>
      <c r="P11" s="61" t="s">
        <v>189</v>
      </c>
      <c r="Q11" s="61" t="s">
        <v>190</v>
      </c>
      <c r="R11" s="61" t="s">
        <v>191</v>
      </c>
    </row>
    <row r="12" spans="1:26" ht="41.25" customHeight="1" x14ac:dyDescent="0.25">
      <c r="C12" s="337" t="s">
        <v>192</v>
      </c>
      <c r="D12" s="338"/>
      <c r="E12" s="338"/>
      <c r="F12" s="338"/>
      <c r="G12" s="339"/>
      <c r="H12" s="65">
        <f>SUM(I12:K12)</f>
        <v>150000</v>
      </c>
      <c r="I12" s="65">
        <v>50000</v>
      </c>
      <c r="J12" s="65">
        <v>50000</v>
      </c>
      <c r="K12" s="65">
        <v>50000</v>
      </c>
      <c r="L12" s="66" t="s">
        <v>193</v>
      </c>
      <c r="M12" s="67">
        <v>0.01</v>
      </c>
      <c r="N12" s="66">
        <v>36</v>
      </c>
      <c r="O12" s="65" t="s">
        <v>77</v>
      </c>
      <c r="P12" s="68">
        <v>150000</v>
      </c>
      <c r="Q12" s="66" t="s">
        <v>194</v>
      </c>
      <c r="R12" s="66" t="s">
        <v>195</v>
      </c>
    </row>
    <row r="13" spans="1:26" x14ac:dyDescent="0.25">
      <c r="A13" s="340" t="s">
        <v>1167</v>
      </c>
      <c r="B13" s="340"/>
      <c r="C13" s="344" t="s">
        <v>1079</v>
      </c>
      <c r="D13" s="344"/>
      <c r="E13" s="344"/>
      <c r="F13" s="344"/>
      <c r="G13" s="344"/>
      <c r="H13" s="217">
        <f>P54</f>
        <v>0</v>
      </c>
      <c r="I13" s="218">
        <f>($O$42*H42)+($O$43*H43)+($O$44*H44)+($O$45*H45)+($O$46*H46)+($O$47*H47)+($O$48*H48)+($O$49*H49)+($O$50*H50)+($O$51*H51)+($O$52*H52)+($O$53*H53)</f>
        <v>0</v>
      </c>
      <c r="J13" s="218">
        <f t="shared" ref="J13" si="0">($O$42*I42)+($O$43*I43)+($O$44*I44)+($O$45*I45)+($O$46*I46)+($O$47*I47)+($O$48*I48)+($O$49*I49)+($O$50*I50)+($O$51*I51)+($O$52*I52)+($O$53*I53)</f>
        <v>0</v>
      </c>
      <c r="K13" s="218">
        <f>($O$42*J42)+($O$43*J43)+($O$44*J44)+($O$45*J45)+($O$46*J46)+($O$47*J47)+($O$48*J48)+($O$49*J49)+($O$50*J50)+($O$51*J51)+($O$52*J52)+($O$53*J53)</f>
        <v>0</v>
      </c>
      <c r="L13" s="225" t="s">
        <v>887</v>
      </c>
      <c r="M13" s="169"/>
      <c r="N13" s="170"/>
      <c r="O13" s="31"/>
      <c r="P13" s="212" t="str">
        <f>IF(O13="Yes",H13,"")</f>
        <v/>
      </c>
      <c r="Q13" s="31"/>
      <c r="R13" s="171"/>
      <c r="S13" s="199"/>
      <c r="T13" s="134"/>
      <c r="U13" s="134"/>
      <c r="V13" s="134"/>
      <c r="W13" s="134"/>
      <c r="X13" s="134"/>
      <c r="Y13" s="134"/>
      <c r="Z13" s="134"/>
    </row>
    <row r="14" spans="1:26" ht="15" customHeight="1" x14ac:dyDescent="0.25">
      <c r="A14" s="340"/>
      <c r="B14" s="340"/>
      <c r="C14" s="336"/>
      <c r="D14" s="336"/>
      <c r="E14" s="336"/>
      <c r="F14" s="336"/>
      <c r="G14" s="336"/>
      <c r="H14" s="217">
        <f t="shared" ref="H14:H32" si="1">SUM(I14:K14)</f>
        <v>0</v>
      </c>
      <c r="I14" s="167"/>
      <c r="J14" s="168"/>
      <c r="K14" s="168"/>
      <c r="L14" s="31"/>
      <c r="M14" s="169"/>
      <c r="N14" s="170"/>
      <c r="O14" s="31"/>
      <c r="P14" s="212" t="str">
        <f t="shared" ref="P14:P32" si="2">IF(O14="Yes",H14,"")</f>
        <v/>
      </c>
      <c r="Q14" s="31"/>
      <c r="R14" s="171"/>
      <c r="S14" s="134"/>
      <c r="T14" s="134"/>
      <c r="U14" s="134"/>
      <c r="V14" s="134"/>
      <c r="W14" s="134"/>
      <c r="X14" s="134"/>
      <c r="Y14" s="134"/>
      <c r="Z14" s="134"/>
    </row>
    <row r="15" spans="1:26" x14ac:dyDescent="0.25">
      <c r="A15" s="340"/>
      <c r="B15" s="340"/>
      <c r="C15" s="336"/>
      <c r="D15" s="336"/>
      <c r="E15" s="336"/>
      <c r="F15" s="336"/>
      <c r="G15" s="336"/>
      <c r="H15" s="217">
        <f t="shared" si="1"/>
        <v>0</v>
      </c>
      <c r="I15" s="167"/>
      <c r="J15" s="168"/>
      <c r="K15" s="168"/>
      <c r="L15" s="31"/>
      <c r="M15" s="169"/>
      <c r="N15" s="170"/>
      <c r="O15" s="31"/>
      <c r="P15" s="212" t="str">
        <f t="shared" si="2"/>
        <v/>
      </c>
      <c r="Q15" s="31"/>
      <c r="R15" s="171"/>
      <c r="S15" s="134"/>
      <c r="T15" s="134"/>
      <c r="U15" s="134"/>
      <c r="V15" s="134"/>
      <c r="W15" s="134"/>
      <c r="X15" s="134"/>
      <c r="Y15" s="134"/>
      <c r="Z15" s="134"/>
    </row>
    <row r="16" spans="1:26" x14ac:dyDescent="0.25">
      <c r="A16" s="340"/>
      <c r="B16" s="340"/>
      <c r="C16" s="336"/>
      <c r="D16" s="336"/>
      <c r="E16" s="336"/>
      <c r="F16" s="336"/>
      <c r="G16" s="336"/>
      <c r="H16" s="217">
        <f t="shared" si="1"/>
        <v>0</v>
      </c>
      <c r="I16" s="167"/>
      <c r="J16" s="168"/>
      <c r="K16" s="168"/>
      <c r="L16" s="31"/>
      <c r="M16" s="169"/>
      <c r="N16" s="170"/>
      <c r="O16" s="31"/>
      <c r="P16" s="212" t="str">
        <f t="shared" si="2"/>
        <v/>
      </c>
      <c r="Q16" s="31"/>
      <c r="R16" s="171"/>
      <c r="S16" s="134"/>
      <c r="T16" s="134"/>
      <c r="U16" s="134"/>
      <c r="V16" s="134"/>
      <c r="W16" s="134"/>
      <c r="X16" s="134"/>
      <c r="Y16" s="134"/>
      <c r="Z16" s="134"/>
    </row>
    <row r="17" spans="1:26" x14ac:dyDescent="0.25">
      <c r="A17" s="340"/>
      <c r="B17" s="340"/>
      <c r="C17" s="336"/>
      <c r="D17" s="336"/>
      <c r="E17" s="336"/>
      <c r="F17" s="336"/>
      <c r="G17" s="336"/>
      <c r="H17" s="217">
        <f t="shared" si="1"/>
        <v>0</v>
      </c>
      <c r="I17" s="167"/>
      <c r="J17" s="168"/>
      <c r="K17" s="168"/>
      <c r="L17" s="31"/>
      <c r="M17" s="169"/>
      <c r="N17" s="170"/>
      <c r="O17" s="31"/>
      <c r="P17" s="212" t="str">
        <f t="shared" si="2"/>
        <v/>
      </c>
      <c r="Q17" s="31"/>
      <c r="R17" s="171"/>
      <c r="S17" s="134"/>
      <c r="T17" s="134"/>
      <c r="U17" s="134"/>
      <c r="V17" s="134"/>
      <c r="W17" s="134"/>
      <c r="X17" s="134"/>
      <c r="Y17" s="134"/>
      <c r="Z17" s="134"/>
    </row>
    <row r="18" spans="1:26" x14ac:dyDescent="0.25">
      <c r="A18" s="340"/>
      <c r="B18" s="340"/>
      <c r="C18" s="336"/>
      <c r="D18" s="336"/>
      <c r="E18" s="336"/>
      <c r="F18" s="336"/>
      <c r="G18" s="336"/>
      <c r="H18" s="217">
        <f t="shared" si="1"/>
        <v>0</v>
      </c>
      <c r="I18" s="167"/>
      <c r="J18" s="168"/>
      <c r="K18" s="168"/>
      <c r="L18" s="31"/>
      <c r="M18" s="169"/>
      <c r="N18" s="170"/>
      <c r="O18" s="31"/>
      <c r="P18" s="212" t="str">
        <f t="shared" si="2"/>
        <v/>
      </c>
      <c r="Q18" s="31"/>
      <c r="R18" s="171"/>
      <c r="S18" s="134"/>
      <c r="T18" s="134"/>
      <c r="U18" s="134"/>
      <c r="V18" s="134"/>
      <c r="W18" s="134"/>
      <c r="X18" s="134"/>
      <c r="Y18" s="134"/>
      <c r="Z18" s="134"/>
    </row>
    <row r="19" spans="1:26" x14ac:dyDescent="0.25">
      <c r="A19" s="340"/>
      <c r="B19" s="340"/>
      <c r="C19" s="336"/>
      <c r="D19" s="336"/>
      <c r="E19" s="336"/>
      <c r="F19" s="336"/>
      <c r="G19" s="336"/>
      <c r="H19" s="217">
        <f t="shared" si="1"/>
        <v>0</v>
      </c>
      <c r="I19" s="167"/>
      <c r="J19" s="168"/>
      <c r="K19" s="168"/>
      <c r="L19" s="31"/>
      <c r="M19" s="169"/>
      <c r="N19" s="170"/>
      <c r="O19" s="31"/>
      <c r="P19" s="212" t="str">
        <f t="shared" si="2"/>
        <v/>
      </c>
      <c r="Q19" s="31"/>
      <c r="R19" s="171"/>
      <c r="S19" s="74"/>
      <c r="T19" s="74"/>
      <c r="U19" s="74"/>
      <c r="V19" s="74"/>
      <c r="W19" s="74"/>
      <c r="X19" s="74"/>
      <c r="Y19" s="74"/>
      <c r="Z19" s="74"/>
    </row>
    <row r="20" spans="1:26" x14ac:dyDescent="0.25">
      <c r="A20" s="340"/>
      <c r="B20" s="340"/>
      <c r="C20" s="336"/>
      <c r="D20" s="336"/>
      <c r="E20" s="336"/>
      <c r="F20" s="336"/>
      <c r="G20" s="336"/>
      <c r="H20" s="217">
        <f t="shared" si="1"/>
        <v>0</v>
      </c>
      <c r="I20" s="167"/>
      <c r="J20" s="168"/>
      <c r="K20" s="168"/>
      <c r="L20" s="31"/>
      <c r="M20" s="169"/>
      <c r="N20" s="170"/>
      <c r="O20" s="31"/>
      <c r="P20" s="212" t="str">
        <f t="shared" si="2"/>
        <v/>
      </c>
      <c r="Q20" s="31"/>
      <c r="R20" s="171"/>
      <c r="S20" s="74"/>
      <c r="T20" s="74"/>
      <c r="U20" s="74"/>
      <c r="V20" s="74"/>
      <c r="W20" s="74"/>
      <c r="X20" s="74"/>
      <c r="Y20" s="74"/>
      <c r="Z20" s="74"/>
    </row>
    <row r="21" spans="1:26" x14ac:dyDescent="0.25">
      <c r="A21" s="340"/>
      <c r="B21" s="340"/>
      <c r="C21" s="351"/>
      <c r="D21" s="352"/>
      <c r="E21" s="352"/>
      <c r="F21" s="352"/>
      <c r="G21" s="353"/>
      <c r="H21" s="217">
        <f t="shared" si="1"/>
        <v>0</v>
      </c>
      <c r="I21" s="167"/>
      <c r="J21" s="168"/>
      <c r="K21" s="168"/>
      <c r="L21" s="31"/>
      <c r="M21" s="169"/>
      <c r="N21" s="170"/>
      <c r="O21" s="31"/>
      <c r="P21" s="212" t="str">
        <f t="shared" si="2"/>
        <v/>
      </c>
      <c r="Q21" s="31"/>
      <c r="R21" s="171"/>
    </row>
    <row r="22" spans="1:26" ht="15" customHeight="1" x14ac:dyDescent="0.25">
      <c r="A22" s="340"/>
      <c r="B22" s="340"/>
      <c r="C22" s="336"/>
      <c r="D22" s="336"/>
      <c r="E22" s="336"/>
      <c r="F22" s="336"/>
      <c r="G22" s="336"/>
      <c r="H22" s="217">
        <f t="shared" si="1"/>
        <v>0</v>
      </c>
      <c r="I22" s="167"/>
      <c r="J22" s="168"/>
      <c r="K22" s="168"/>
      <c r="L22" s="31"/>
      <c r="M22" s="169"/>
      <c r="N22" s="170"/>
      <c r="O22" s="31"/>
      <c r="P22" s="212" t="str">
        <f t="shared" si="2"/>
        <v/>
      </c>
      <c r="Q22" s="31"/>
      <c r="R22" s="171"/>
    </row>
    <row r="23" spans="1:26" ht="15" customHeight="1" x14ac:dyDescent="0.25">
      <c r="A23" s="340"/>
      <c r="B23" s="340"/>
      <c r="C23" s="336"/>
      <c r="D23" s="336"/>
      <c r="E23" s="336"/>
      <c r="F23" s="336"/>
      <c r="G23" s="336"/>
      <c r="H23" s="217">
        <f t="shared" si="1"/>
        <v>0</v>
      </c>
      <c r="I23" s="167"/>
      <c r="J23" s="168"/>
      <c r="K23" s="168"/>
      <c r="L23" s="31"/>
      <c r="M23" s="169"/>
      <c r="N23" s="170"/>
      <c r="O23" s="31"/>
      <c r="P23" s="212" t="str">
        <f t="shared" si="2"/>
        <v/>
      </c>
      <c r="Q23" s="31"/>
      <c r="R23" s="171"/>
    </row>
    <row r="24" spans="1:26" ht="15" customHeight="1" x14ac:dyDescent="0.25">
      <c r="A24" s="340"/>
      <c r="B24" s="340"/>
      <c r="C24" s="336"/>
      <c r="D24" s="336"/>
      <c r="E24" s="336"/>
      <c r="F24" s="336"/>
      <c r="G24" s="336"/>
      <c r="H24" s="217">
        <f t="shared" si="1"/>
        <v>0</v>
      </c>
      <c r="I24" s="167"/>
      <c r="J24" s="168"/>
      <c r="K24" s="168"/>
      <c r="L24" s="31"/>
      <c r="M24" s="169"/>
      <c r="N24" s="170"/>
      <c r="O24" s="31"/>
      <c r="P24" s="212" t="str">
        <f t="shared" si="2"/>
        <v/>
      </c>
      <c r="Q24" s="31"/>
      <c r="R24" s="171"/>
    </row>
    <row r="25" spans="1:26" ht="15" customHeight="1" x14ac:dyDescent="0.25">
      <c r="A25" s="340"/>
      <c r="B25" s="340"/>
      <c r="C25" s="336"/>
      <c r="D25" s="336"/>
      <c r="E25" s="336"/>
      <c r="F25" s="336"/>
      <c r="G25" s="336"/>
      <c r="H25" s="217">
        <f t="shared" si="1"/>
        <v>0</v>
      </c>
      <c r="I25" s="167"/>
      <c r="J25" s="168"/>
      <c r="K25" s="168"/>
      <c r="L25" s="31"/>
      <c r="M25" s="169"/>
      <c r="N25" s="170"/>
      <c r="O25" s="31"/>
      <c r="P25" s="212" t="str">
        <f t="shared" si="2"/>
        <v/>
      </c>
      <c r="Q25" s="31"/>
      <c r="R25" s="171"/>
    </row>
    <row r="26" spans="1:26" ht="15" customHeight="1" x14ac:dyDescent="0.25">
      <c r="A26" s="340" t="s">
        <v>1168</v>
      </c>
      <c r="B26" s="340"/>
      <c r="C26" s="355" t="s">
        <v>206</v>
      </c>
      <c r="D26" s="356"/>
      <c r="E26" s="356"/>
      <c r="F26" s="356"/>
      <c r="G26" s="357"/>
      <c r="H26" s="217">
        <f>'Project Information'!F11</f>
        <v>0</v>
      </c>
      <c r="I26" s="167"/>
      <c r="J26" s="168"/>
      <c r="K26" s="168"/>
      <c r="L26" s="225" t="s">
        <v>193</v>
      </c>
      <c r="M26" s="226">
        <v>0</v>
      </c>
      <c r="N26" s="227" t="s">
        <v>1179</v>
      </c>
      <c r="O26" s="225" t="s">
        <v>350</v>
      </c>
      <c r="P26" s="228">
        <v>0</v>
      </c>
      <c r="Q26" s="225" t="s">
        <v>321</v>
      </c>
      <c r="R26" s="171"/>
    </row>
    <row r="27" spans="1:26" x14ac:dyDescent="0.25">
      <c r="A27" s="340"/>
      <c r="B27" s="340"/>
      <c r="C27" s="336"/>
      <c r="D27" s="336"/>
      <c r="E27" s="336"/>
      <c r="F27" s="336"/>
      <c r="G27" s="336"/>
      <c r="H27" s="217">
        <f t="shared" si="1"/>
        <v>0</v>
      </c>
      <c r="I27" s="167"/>
      <c r="J27" s="168"/>
      <c r="K27" s="168"/>
      <c r="L27" s="31"/>
      <c r="M27" s="169"/>
      <c r="N27" s="170"/>
      <c r="O27" s="31"/>
      <c r="P27" s="212" t="str">
        <f t="shared" si="2"/>
        <v/>
      </c>
      <c r="Q27" s="31"/>
      <c r="R27" s="171"/>
    </row>
    <row r="28" spans="1:26" x14ac:dyDescent="0.25">
      <c r="A28" s="340"/>
      <c r="B28" s="340"/>
      <c r="C28" s="351"/>
      <c r="D28" s="352"/>
      <c r="E28" s="352"/>
      <c r="F28" s="352"/>
      <c r="G28" s="353"/>
      <c r="H28" s="217">
        <f t="shared" si="1"/>
        <v>0</v>
      </c>
      <c r="I28" s="167"/>
      <c r="J28" s="168"/>
      <c r="K28" s="168"/>
      <c r="L28" s="31"/>
      <c r="M28" s="169"/>
      <c r="N28" s="170"/>
      <c r="O28" s="31"/>
      <c r="P28" s="212" t="str">
        <f t="shared" si="2"/>
        <v/>
      </c>
      <c r="Q28" s="31"/>
      <c r="R28" s="171"/>
    </row>
    <row r="29" spans="1:26" x14ac:dyDescent="0.25">
      <c r="A29" s="340"/>
      <c r="B29" s="340"/>
      <c r="C29" s="351"/>
      <c r="D29" s="352"/>
      <c r="E29" s="352"/>
      <c r="F29" s="352"/>
      <c r="G29" s="353"/>
      <c r="H29" s="217">
        <f t="shared" si="1"/>
        <v>0</v>
      </c>
      <c r="I29" s="167"/>
      <c r="J29" s="168"/>
      <c r="K29" s="168"/>
      <c r="L29" s="31"/>
      <c r="M29" s="169"/>
      <c r="N29" s="170"/>
      <c r="O29" s="31"/>
      <c r="P29" s="212" t="str">
        <f t="shared" si="2"/>
        <v/>
      </c>
      <c r="Q29" s="31"/>
      <c r="R29" s="171"/>
    </row>
    <row r="30" spans="1:26" ht="15" customHeight="1" x14ac:dyDescent="0.25">
      <c r="A30" s="340"/>
      <c r="B30" s="340"/>
      <c r="C30" s="336"/>
      <c r="D30" s="336"/>
      <c r="E30" s="336"/>
      <c r="F30" s="336"/>
      <c r="G30" s="336"/>
      <c r="H30" s="217">
        <f t="shared" si="1"/>
        <v>0</v>
      </c>
      <c r="I30" s="167"/>
      <c r="J30" s="168"/>
      <c r="K30" s="168"/>
      <c r="L30" s="31"/>
      <c r="M30" s="234"/>
      <c r="N30" s="171"/>
      <c r="O30" s="31"/>
      <c r="P30" s="212" t="str">
        <f t="shared" si="2"/>
        <v/>
      </c>
      <c r="Q30" s="31"/>
      <c r="R30" s="171"/>
    </row>
    <row r="31" spans="1:26" ht="15" customHeight="1" x14ac:dyDescent="0.25">
      <c r="A31" s="340"/>
      <c r="B31" s="340"/>
      <c r="C31" s="336"/>
      <c r="D31" s="336"/>
      <c r="E31" s="336"/>
      <c r="F31" s="336"/>
      <c r="G31" s="336"/>
      <c r="H31" s="217">
        <f t="shared" si="1"/>
        <v>0</v>
      </c>
      <c r="I31" s="167"/>
      <c r="J31" s="168"/>
      <c r="K31" s="168"/>
      <c r="L31" s="31"/>
      <c r="M31" s="234"/>
      <c r="N31" s="171"/>
      <c r="O31" s="31"/>
      <c r="P31" s="212" t="str">
        <f t="shared" si="2"/>
        <v/>
      </c>
      <c r="Q31" s="31"/>
      <c r="R31" s="171"/>
    </row>
    <row r="32" spans="1:26" ht="15" customHeight="1" x14ac:dyDescent="0.25">
      <c r="A32" s="340"/>
      <c r="B32" s="340"/>
      <c r="C32" s="354"/>
      <c r="D32" s="354"/>
      <c r="E32" s="354"/>
      <c r="F32" s="354"/>
      <c r="G32" s="354"/>
      <c r="H32" s="217">
        <f t="shared" si="1"/>
        <v>0</v>
      </c>
      <c r="I32" s="232"/>
      <c r="J32" s="233"/>
      <c r="K32" s="233"/>
      <c r="L32" s="235"/>
      <c r="M32" s="236"/>
      <c r="N32" s="231"/>
      <c r="O32" s="235"/>
      <c r="P32" s="212" t="str">
        <f t="shared" si="2"/>
        <v/>
      </c>
      <c r="Q32" s="235"/>
      <c r="R32" s="171"/>
    </row>
    <row r="33" spans="1:43" s="70" customFormat="1" x14ac:dyDescent="0.25">
      <c r="C33" s="348" t="s">
        <v>196</v>
      </c>
      <c r="D33" s="348"/>
      <c r="E33" s="348"/>
      <c r="F33" s="348"/>
      <c r="G33" s="348"/>
      <c r="H33" s="69">
        <f>SUM(H13:H32)</f>
        <v>0</v>
      </c>
      <c r="I33" s="69">
        <f>SUM(I13:I32)</f>
        <v>0</v>
      </c>
      <c r="J33" s="69">
        <f>SUM(J13:J32)</f>
        <v>0</v>
      </c>
      <c r="K33" s="69">
        <f>SUM(K13:K32)</f>
        <v>0</v>
      </c>
      <c r="L33" s="71"/>
      <c r="M33" s="72"/>
      <c r="N33" s="72"/>
      <c r="O33" s="72"/>
      <c r="P33" s="73">
        <f>SUM(P13:P32)</f>
        <v>0</v>
      </c>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row>
    <row r="34" spans="1:43" ht="15.75" customHeight="1" x14ac:dyDescent="0.25">
      <c r="C34" s="350" t="s">
        <v>1100</v>
      </c>
      <c r="D34" s="350"/>
      <c r="E34" s="350"/>
      <c r="F34" s="350"/>
      <c r="G34" s="350"/>
      <c r="H34" s="350"/>
      <c r="I34" s="350"/>
      <c r="J34" s="350"/>
      <c r="K34" s="350"/>
      <c r="L34" s="350"/>
      <c r="M34" s="350"/>
      <c r="N34" s="350"/>
      <c r="O34" s="350"/>
      <c r="P34" s="350"/>
      <c r="Q34" s="350"/>
      <c r="R34" s="350"/>
    </row>
    <row r="35" spans="1:43" x14ac:dyDescent="0.25">
      <c r="C35" s="350"/>
      <c r="D35" s="350"/>
      <c r="E35" s="350"/>
      <c r="F35" s="350"/>
      <c r="G35" s="350"/>
      <c r="H35" s="350"/>
      <c r="I35" s="350"/>
      <c r="J35" s="350"/>
      <c r="K35" s="350"/>
      <c r="L35" s="350"/>
      <c r="M35" s="350"/>
      <c r="N35" s="350"/>
      <c r="O35" s="350"/>
      <c r="P35" s="350"/>
      <c r="Q35" s="350"/>
      <c r="R35" s="350"/>
    </row>
    <row r="36" spans="1:43" x14ac:dyDescent="0.25">
      <c r="C36" s="350"/>
      <c r="D36" s="350"/>
      <c r="E36" s="350"/>
      <c r="F36" s="350"/>
      <c r="G36" s="350"/>
      <c r="H36" s="350"/>
      <c r="I36" s="350"/>
      <c r="J36" s="350"/>
      <c r="K36" s="350"/>
      <c r="L36" s="350"/>
      <c r="M36" s="350"/>
      <c r="N36" s="350"/>
      <c r="O36" s="350"/>
      <c r="P36" s="350"/>
      <c r="Q36" s="350"/>
      <c r="R36" s="350"/>
    </row>
    <row r="37" spans="1:43" x14ac:dyDescent="0.25">
      <c r="C37" s="55"/>
    </row>
    <row r="38" spans="1:43" ht="18.75" x14ac:dyDescent="0.3">
      <c r="C38" s="53" t="s">
        <v>197</v>
      </c>
      <c r="D38" s="53"/>
    </row>
    <row r="40" spans="1:43" s="76" customFormat="1" ht="94.5" x14ac:dyDescent="0.25">
      <c r="A40" s="74"/>
      <c r="B40" s="74"/>
      <c r="C40" s="75" t="s">
        <v>198</v>
      </c>
      <c r="D40" s="75" t="s">
        <v>880</v>
      </c>
      <c r="E40" s="75" t="s">
        <v>199</v>
      </c>
      <c r="F40" s="75" t="s">
        <v>200</v>
      </c>
      <c r="G40" s="75" t="s">
        <v>201</v>
      </c>
      <c r="H40" s="75" t="s">
        <v>1071</v>
      </c>
      <c r="I40" s="75" t="s">
        <v>1072</v>
      </c>
      <c r="J40" s="75" t="s">
        <v>1073</v>
      </c>
      <c r="K40" s="75" t="s">
        <v>17</v>
      </c>
      <c r="L40" s="75" t="s">
        <v>202</v>
      </c>
      <c r="M40" s="75" t="s">
        <v>203</v>
      </c>
      <c r="N40" s="75" t="s">
        <v>204</v>
      </c>
      <c r="O40" s="75" t="s">
        <v>1184</v>
      </c>
      <c r="P40" s="75" t="s">
        <v>205</v>
      </c>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row>
    <row r="41" spans="1:43" customFormat="1" ht="21.75" customHeight="1" x14ac:dyDescent="0.25">
      <c r="A41" s="340" t="s">
        <v>862</v>
      </c>
      <c r="B41" s="340"/>
      <c r="C41" s="103">
        <v>1</v>
      </c>
      <c r="D41" s="103">
        <v>2</v>
      </c>
      <c r="E41" s="103">
        <v>1</v>
      </c>
      <c r="F41" s="103">
        <v>1</v>
      </c>
      <c r="G41" s="103">
        <v>5</v>
      </c>
      <c r="H41" s="103">
        <v>0</v>
      </c>
      <c r="I41" s="103">
        <v>2</v>
      </c>
      <c r="J41" s="103">
        <v>3</v>
      </c>
      <c r="K41" s="77" t="s">
        <v>1061</v>
      </c>
      <c r="L41" s="78">
        <v>0.8</v>
      </c>
      <c r="M41" s="77">
        <v>1000</v>
      </c>
      <c r="N41" s="79">
        <f t="shared" ref="N41:N53" si="3">G41*M41</f>
        <v>5000</v>
      </c>
      <c r="O41" s="188">
        <v>220000</v>
      </c>
      <c r="P41" s="80">
        <f>O41*G41</f>
        <v>1100000</v>
      </c>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row>
    <row r="42" spans="1:43" customFormat="1" ht="15.75" customHeight="1" x14ac:dyDescent="0.25">
      <c r="A42" s="349"/>
      <c r="B42" s="349"/>
      <c r="C42" s="191"/>
      <c r="D42" s="191"/>
      <c r="E42" s="192"/>
      <c r="F42" s="191"/>
      <c r="G42" s="190">
        <f>SUM(H42:J42)</f>
        <v>0</v>
      </c>
      <c r="H42" s="191"/>
      <c r="I42" s="191"/>
      <c r="J42" s="191"/>
      <c r="K42" s="20"/>
      <c r="L42" s="193" t="s">
        <v>92</v>
      </c>
      <c r="M42" s="191"/>
      <c r="N42" s="79">
        <f t="shared" si="3"/>
        <v>0</v>
      </c>
      <c r="O42" s="189"/>
      <c r="P42" s="85">
        <f>O42*G42</f>
        <v>0</v>
      </c>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row>
    <row r="43" spans="1:43" customFormat="1" ht="18.75" customHeight="1" x14ac:dyDescent="0.25">
      <c r="A43" s="349"/>
      <c r="B43" s="349"/>
      <c r="C43" s="191"/>
      <c r="D43" s="191" t="s">
        <v>92</v>
      </c>
      <c r="E43" s="192"/>
      <c r="F43" s="191"/>
      <c r="G43" s="190">
        <f t="shared" ref="G43:G53" si="4">SUM(H43:J43)</f>
        <v>0</v>
      </c>
      <c r="H43" s="191"/>
      <c r="I43" s="191"/>
      <c r="J43" s="191"/>
      <c r="K43" s="20"/>
      <c r="L43" s="193" t="s">
        <v>92</v>
      </c>
      <c r="M43" s="191"/>
      <c r="N43" s="79">
        <f t="shared" si="3"/>
        <v>0</v>
      </c>
      <c r="O43" s="189"/>
      <c r="P43" s="85">
        <f t="shared" ref="P43:P53" si="5">O43*G43</f>
        <v>0</v>
      </c>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row>
    <row r="44" spans="1:43" customFormat="1" ht="15.75" customHeight="1" x14ac:dyDescent="0.25">
      <c r="A44" s="349"/>
      <c r="B44" s="349"/>
      <c r="C44" s="191"/>
      <c r="D44" s="191" t="s">
        <v>92</v>
      </c>
      <c r="E44" s="192"/>
      <c r="F44" s="191"/>
      <c r="G44" s="190">
        <f t="shared" si="4"/>
        <v>0</v>
      </c>
      <c r="H44" s="191"/>
      <c r="I44" s="191"/>
      <c r="J44" s="191"/>
      <c r="K44" s="20"/>
      <c r="L44" s="193" t="s">
        <v>92</v>
      </c>
      <c r="M44" s="191"/>
      <c r="N44" s="79">
        <f t="shared" si="3"/>
        <v>0</v>
      </c>
      <c r="O44" s="189"/>
      <c r="P44" s="85">
        <f t="shared" si="5"/>
        <v>0</v>
      </c>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row>
    <row r="45" spans="1:43" customFormat="1" ht="15.75" customHeight="1" x14ac:dyDescent="0.25">
      <c r="A45" s="349"/>
      <c r="B45" s="349"/>
      <c r="C45" s="191"/>
      <c r="D45" s="191" t="s">
        <v>92</v>
      </c>
      <c r="E45" s="192"/>
      <c r="F45" s="191"/>
      <c r="G45" s="190">
        <f t="shared" si="4"/>
        <v>0</v>
      </c>
      <c r="H45" s="191"/>
      <c r="I45" s="191"/>
      <c r="J45" s="191"/>
      <c r="K45" s="20"/>
      <c r="L45" s="193" t="s">
        <v>92</v>
      </c>
      <c r="M45" s="191"/>
      <c r="N45" s="79">
        <f t="shared" si="3"/>
        <v>0</v>
      </c>
      <c r="O45" s="189"/>
      <c r="P45" s="85">
        <f t="shared" si="5"/>
        <v>0</v>
      </c>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row>
    <row r="46" spans="1:43" customFormat="1" ht="15.75" customHeight="1" x14ac:dyDescent="0.25">
      <c r="A46" s="27"/>
      <c r="B46" s="27"/>
      <c r="C46" s="191"/>
      <c r="D46" s="191" t="s">
        <v>92</v>
      </c>
      <c r="E46" s="192"/>
      <c r="F46" s="191"/>
      <c r="G46" s="190">
        <f t="shared" si="4"/>
        <v>0</v>
      </c>
      <c r="H46" s="191"/>
      <c r="I46" s="191"/>
      <c r="J46" s="191"/>
      <c r="K46" s="20"/>
      <c r="L46" s="193" t="s">
        <v>92</v>
      </c>
      <c r="M46" s="191"/>
      <c r="N46" s="79">
        <f t="shared" si="3"/>
        <v>0</v>
      </c>
      <c r="O46" s="189"/>
      <c r="P46" s="85">
        <f t="shared" si="5"/>
        <v>0</v>
      </c>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row>
    <row r="47" spans="1:43" customFormat="1" x14ac:dyDescent="0.25">
      <c r="A47" s="27"/>
      <c r="B47" s="27"/>
      <c r="C47" s="191"/>
      <c r="D47" s="191" t="s">
        <v>92</v>
      </c>
      <c r="E47" s="192"/>
      <c r="F47" s="191"/>
      <c r="G47" s="190">
        <f t="shared" si="4"/>
        <v>0</v>
      </c>
      <c r="H47" s="191"/>
      <c r="I47" s="191"/>
      <c r="J47" s="191"/>
      <c r="K47" s="20"/>
      <c r="L47" s="193" t="s">
        <v>92</v>
      </c>
      <c r="M47" s="191"/>
      <c r="N47" s="79">
        <f t="shared" si="3"/>
        <v>0</v>
      </c>
      <c r="O47" s="189"/>
      <c r="P47" s="85">
        <f t="shared" si="5"/>
        <v>0</v>
      </c>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row>
    <row r="48" spans="1:43" customFormat="1" x14ac:dyDescent="0.25">
      <c r="A48" s="27"/>
      <c r="B48" s="27"/>
      <c r="C48" s="191"/>
      <c r="D48" s="191" t="s">
        <v>92</v>
      </c>
      <c r="E48" s="192"/>
      <c r="F48" s="191"/>
      <c r="G48" s="190">
        <f t="shared" si="4"/>
        <v>0</v>
      </c>
      <c r="H48" s="191"/>
      <c r="I48" s="191"/>
      <c r="J48" s="191"/>
      <c r="K48" s="20"/>
      <c r="L48" s="193" t="s">
        <v>92</v>
      </c>
      <c r="M48" s="191"/>
      <c r="N48" s="79">
        <f t="shared" si="3"/>
        <v>0</v>
      </c>
      <c r="O48" s="189"/>
      <c r="P48" s="85">
        <f t="shared" si="5"/>
        <v>0</v>
      </c>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row>
    <row r="49" spans="1:43" customFormat="1" x14ac:dyDescent="0.25">
      <c r="A49" s="27"/>
      <c r="B49" s="27"/>
      <c r="C49" s="191"/>
      <c r="D49" s="191" t="s">
        <v>92</v>
      </c>
      <c r="E49" s="192"/>
      <c r="F49" s="191"/>
      <c r="G49" s="190">
        <f t="shared" si="4"/>
        <v>0</v>
      </c>
      <c r="H49" s="191"/>
      <c r="I49" s="191"/>
      <c r="J49" s="191"/>
      <c r="K49" s="20"/>
      <c r="L49" s="193" t="s">
        <v>92</v>
      </c>
      <c r="M49" s="191"/>
      <c r="N49" s="79">
        <f t="shared" si="3"/>
        <v>0</v>
      </c>
      <c r="O49" s="189"/>
      <c r="P49" s="85">
        <f t="shared" si="5"/>
        <v>0</v>
      </c>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row>
    <row r="50" spans="1:43" customFormat="1" ht="15.75" customHeight="1" x14ac:dyDescent="0.25">
      <c r="A50" s="27"/>
      <c r="B50" s="27"/>
      <c r="C50" s="191"/>
      <c r="D50" s="191" t="s">
        <v>92</v>
      </c>
      <c r="E50" s="192"/>
      <c r="F50" s="191"/>
      <c r="G50" s="190">
        <f t="shared" si="4"/>
        <v>0</v>
      </c>
      <c r="H50" s="191"/>
      <c r="I50" s="191"/>
      <c r="J50" s="191"/>
      <c r="K50" s="20"/>
      <c r="L50" s="193" t="s">
        <v>92</v>
      </c>
      <c r="M50" s="191"/>
      <c r="N50" s="79">
        <f t="shared" si="3"/>
        <v>0</v>
      </c>
      <c r="O50" s="189"/>
      <c r="P50" s="85">
        <f t="shared" si="5"/>
        <v>0</v>
      </c>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row>
    <row r="51" spans="1:43" customFormat="1" ht="15.75" customHeight="1" x14ac:dyDescent="0.25">
      <c r="A51" s="27"/>
      <c r="B51" s="27"/>
      <c r="C51" s="191"/>
      <c r="D51" s="191" t="s">
        <v>92</v>
      </c>
      <c r="E51" s="192"/>
      <c r="F51" s="191"/>
      <c r="G51" s="190">
        <f t="shared" si="4"/>
        <v>0</v>
      </c>
      <c r="H51" s="191"/>
      <c r="I51" s="191"/>
      <c r="J51" s="191"/>
      <c r="K51" s="20"/>
      <c r="L51" s="193" t="s">
        <v>92</v>
      </c>
      <c r="M51" s="191"/>
      <c r="N51" s="79">
        <f t="shared" si="3"/>
        <v>0</v>
      </c>
      <c r="O51" s="189"/>
      <c r="P51" s="85">
        <f t="shared" si="5"/>
        <v>0</v>
      </c>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row>
    <row r="52" spans="1:43" customFormat="1" x14ac:dyDescent="0.25">
      <c r="A52" s="27"/>
      <c r="B52" s="27"/>
      <c r="C52" s="191"/>
      <c r="D52" s="191" t="s">
        <v>92</v>
      </c>
      <c r="E52" s="192"/>
      <c r="F52" s="191"/>
      <c r="G52" s="190">
        <f t="shared" si="4"/>
        <v>0</v>
      </c>
      <c r="H52" s="191"/>
      <c r="I52" s="191"/>
      <c r="J52" s="191"/>
      <c r="K52" s="20"/>
      <c r="L52" s="193" t="s">
        <v>92</v>
      </c>
      <c r="M52" s="191"/>
      <c r="N52" s="79">
        <f t="shared" si="3"/>
        <v>0</v>
      </c>
      <c r="O52" s="189"/>
      <c r="P52" s="85">
        <f t="shared" si="5"/>
        <v>0</v>
      </c>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row>
    <row r="53" spans="1:43" customFormat="1" x14ac:dyDescent="0.25">
      <c r="A53" s="27"/>
      <c r="B53" s="27"/>
      <c r="C53" s="191"/>
      <c r="D53" s="191" t="s">
        <v>92</v>
      </c>
      <c r="E53" s="192"/>
      <c r="F53" s="191"/>
      <c r="G53" s="190">
        <f t="shared" si="4"/>
        <v>0</v>
      </c>
      <c r="H53" s="191"/>
      <c r="I53" s="191"/>
      <c r="J53" s="191"/>
      <c r="K53" s="20"/>
      <c r="L53" s="193" t="s">
        <v>92</v>
      </c>
      <c r="M53" s="191"/>
      <c r="N53" s="79">
        <f t="shared" si="3"/>
        <v>0</v>
      </c>
      <c r="O53" s="189"/>
      <c r="P53" s="85">
        <f t="shared" si="5"/>
        <v>0</v>
      </c>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row>
    <row r="54" spans="1:43" customFormat="1" x14ac:dyDescent="0.25">
      <c r="A54" s="27"/>
      <c r="B54" s="27"/>
      <c r="C54" s="81" t="s">
        <v>209</v>
      </c>
      <c r="D54" s="82">
        <f>SUM(D42:D53)</f>
        <v>0</v>
      </c>
      <c r="E54" s="82">
        <f t="shared" ref="E54:J54" si="6">SUM(E42:E53)</f>
        <v>0</v>
      </c>
      <c r="F54" s="82">
        <f t="shared" si="6"/>
        <v>0</v>
      </c>
      <c r="G54" s="82">
        <f t="shared" si="6"/>
        <v>0</v>
      </c>
      <c r="H54" s="82">
        <f t="shared" si="6"/>
        <v>0</v>
      </c>
      <c r="I54" s="82">
        <f t="shared" si="6"/>
        <v>0</v>
      </c>
      <c r="J54" s="82">
        <f t="shared" si="6"/>
        <v>0</v>
      </c>
      <c r="K54" s="83"/>
      <c r="L54" s="83"/>
      <c r="M54" s="82">
        <f t="shared" ref="M54:P54" si="7">SUM(M42:M53)</f>
        <v>0</v>
      </c>
      <c r="N54" s="82">
        <f t="shared" si="7"/>
        <v>0</v>
      </c>
      <c r="O54" s="84">
        <f t="shared" si="7"/>
        <v>0</v>
      </c>
      <c r="P54" s="84">
        <f t="shared" si="7"/>
        <v>0</v>
      </c>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row>
    <row r="55" spans="1:43" x14ac:dyDescent="0.25">
      <c r="E55" s="97"/>
      <c r="F55" s="90"/>
    </row>
    <row r="56" spans="1:43" x14ac:dyDescent="0.25">
      <c r="C56" s="346" t="s">
        <v>1074</v>
      </c>
      <c r="D56" s="346"/>
      <c r="E56" s="346"/>
      <c r="F56" s="347"/>
      <c r="G56" s="345"/>
      <c r="H56" s="345"/>
      <c r="I56" s="345"/>
      <c r="J56" s="345"/>
      <c r="K56" s="345"/>
      <c r="L56" s="345"/>
      <c r="M56" s="345"/>
      <c r="N56" s="345"/>
      <c r="O56" s="345"/>
      <c r="P56" s="345"/>
    </row>
    <row r="57" spans="1:43" x14ac:dyDescent="0.25">
      <c r="C57" s="346"/>
      <c r="D57" s="346"/>
      <c r="E57" s="346"/>
      <c r="F57" s="347"/>
      <c r="G57" s="345"/>
      <c r="H57" s="345"/>
      <c r="I57" s="345"/>
      <c r="J57" s="345"/>
      <c r="K57" s="345"/>
      <c r="L57" s="345"/>
      <c r="M57" s="345"/>
      <c r="N57" s="345"/>
      <c r="O57" s="345"/>
      <c r="P57" s="345"/>
    </row>
  </sheetData>
  <sheetProtection algorithmName="SHA-512" hashValue="lGkZPwAa22JwknwVQeebufpgk7lZ2DrWhFOxUntJ1kIn5jh9sJcuU9wWO2aWRbZj4o3bJZiiRe3TwgvrSGmqEQ==" saltValue="kJOIkvnOHVO5HXxuBKMbVQ==" spinCount="100000" sheet="1" objects="1" scenarios="1"/>
  <mergeCells count="32">
    <mergeCell ref="C21:G21"/>
    <mergeCell ref="C22:G22"/>
    <mergeCell ref="A26:B32"/>
    <mergeCell ref="C29:G29"/>
    <mergeCell ref="C30:G30"/>
    <mergeCell ref="C31:G31"/>
    <mergeCell ref="C32:G32"/>
    <mergeCell ref="C28:G28"/>
    <mergeCell ref="C27:G27"/>
    <mergeCell ref="C26:G26"/>
    <mergeCell ref="A41:B41"/>
    <mergeCell ref="G56:P57"/>
    <mergeCell ref="C56:F57"/>
    <mergeCell ref="C33:G33"/>
    <mergeCell ref="A42:B45"/>
    <mergeCell ref="C34:R36"/>
    <mergeCell ref="B3:N3"/>
    <mergeCell ref="C18:G18"/>
    <mergeCell ref="C19:G19"/>
    <mergeCell ref="C12:G12"/>
    <mergeCell ref="C25:G25"/>
    <mergeCell ref="A13:B25"/>
    <mergeCell ref="C23:G23"/>
    <mergeCell ref="C24:G24"/>
    <mergeCell ref="C5:D5"/>
    <mergeCell ref="C17:G17"/>
    <mergeCell ref="C15:G15"/>
    <mergeCell ref="C16:G16"/>
    <mergeCell ref="C11:G11"/>
    <mergeCell ref="C13:G13"/>
    <mergeCell ref="C14:G14"/>
    <mergeCell ref="C20:G20"/>
  </mergeCells>
  <dataValidations count="4">
    <dataValidation type="list" allowBlank="1" showInputMessage="1" showErrorMessage="1" sqref="Q12 Q30:Q33" xr:uid="{5F86C062-4F2A-4017-9B25-A1AB463C64E1}">
      <formula1>"Committed, Conditional, Tentative, Applied"</formula1>
    </dataValidation>
    <dataValidation type="list" allowBlank="1" showInputMessage="1" showErrorMessage="1" sqref="K6:K7" xr:uid="{D41BCC71-E15B-4D85-9F94-05018B27170F}">
      <formula1>"No, Yes Evidence will be uploaded"</formula1>
    </dataValidation>
    <dataValidation type="list" allowBlank="1" showInputMessage="1" showErrorMessage="1" sqref="L12 L33" xr:uid="{00841AB3-333E-4800-A917-6E9D5656FC28}">
      <formula1>"Grant, Loan, Cash"</formula1>
    </dataValidation>
    <dataValidation type="list" allowBlank="1" showInputMessage="1" showErrorMessage="1" sqref="L13:L32" xr:uid="{0F0BAB5E-D8A1-48B1-A129-8AAD9A92734B}">
      <formula1>"Grant, Loan, Cash, Line of Credit"</formula1>
    </dataValidation>
  </dataValidations>
  <pageMargins left="0.7" right="0.7" top="0.75" bottom="0.75" header="0.3" footer="0.3"/>
  <pageSetup scale="65"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7A85339E-04A5-4F1F-A2FA-D0E46427EA3D}">
          <x14:formula1>
            <xm:f>Lists!$H$14:$H$16</xm:f>
          </x14:formula1>
          <xm:sqref>Q13:Q29</xm:sqref>
        </x14:dataValidation>
        <x14:dataValidation type="list" allowBlank="1" showInputMessage="1" showErrorMessage="1" xr:uid="{69974C7A-D5E5-4836-9045-A13939C9A36C}">
          <x14:formula1>
            <xm:f>Lists!$G$2:$G$8</xm:f>
          </x14:formula1>
          <xm:sqref>K42:K53</xm:sqref>
        </x14:dataValidation>
        <x14:dataValidation type="list" allowBlank="1" showInputMessage="1" showErrorMessage="1" xr:uid="{B7DCDC02-6009-48BA-939D-2F6063A830FD}">
          <x14:formula1>
            <xm:f>Lists!$A$28:$A$29</xm:f>
          </x14:formula1>
          <xm:sqref>O13:O32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26A02-FEF9-44C2-A813-808E515C882A}">
  <sheetPr codeName="Sheet7">
    <tabColor theme="8"/>
    <pageSetUpPr fitToPage="1"/>
  </sheetPr>
  <dimension ref="A1:U100"/>
  <sheetViews>
    <sheetView zoomScale="80" zoomScaleNormal="80" workbookViewId="0">
      <selection activeCell="C100" sqref="C100"/>
    </sheetView>
  </sheetViews>
  <sheetFormatPr defaultColWidth="9.140625" defaultRowHeight="15" x14ac:dyDescent="0.25"/>
  <cols>
    <col min="1" max="1" width="8.7109375" style="27" customWidth="1"/>
    <col min="2" max="2" width="50.85546875" style="27" customWidth="1"/>
    <col min="3" max="3" width="18.42578125" style="97" customWidth="1"/>
    <col min="4" max="4" width="18.7109375" style="90" customWidth="1"/>
    <col min="5" max="5" width="19.28515625" style="90" hidden="1" customWidth="1"/>
    <col min="6" max="6" width="2" style="27" customWidth="1"/>
    <col min="7" max="9" width="15.7109375" style="27" customWidth="1"/>
    <col min="10" max="13" width="9.140625" style="27"/>
    <col min="14" max="14" width="12.28515625" style="27" customWidth="1"/>
    <col min="15" max="16384" width="9.140625" style="27"/>
  </cols>
  <sheetData>
    <row r="1" spans="1:15" ht="64.5" customHeight="1" x14ac:dyDescent="0.25">
      <c r="C1" s="27"/>
      <c r="D1" s="27"/>
      <c r="E1" s="27"/>
    </row>
    <row r="2" spans="1:15" s="24" customFormat="1" ht="33.75" customHeight="1" x14ac:dyDescent="0.35">
      <c r="A2" s="111" t="s">
        <v>1076</v>
      </c>
      <c r="G2" s="25"/>
    </row>
    <row r="3" spans="1:15" s="26" customFormat="1" ht="20.100000000000001" customHeight="1" x14ac:dyDescent="0.25">
      <c r="A3" s="312"/>
      <c r="B3" s="255"/>
      <c r="C3" s="255"/>
      <c r="D3" s="255"/>
      <c r="E3" s="255"/>
      <c r="F3" s="255"/>
      <c r="G3" s="255"/>
      <c r="H3" s="255"/>
      <c r="I3" s="255"/>
    </row>
    <row r="4" spans="1:15" ht="15" customHeight="1" x14ac:dyDescent="0.25">
      <c r="C4" s="27"/>
      <c r="D4" s="27"/>
      <c r="E4" s="27"/>
      <c r="I4" s="314"/>
      <c r="J4" s="314"/>
      <c r="K4" s="314"/>
      <c r="L4" s="314"/>
      <c r="M4" s="314"/>
      <c r="N4" s="87"/>
      <c r="O4" s="87"/>
    </row>
    <row r="5" spans="1:15" ht="15" customHeight="1" x14ac:dyDescent="0.25">
      <c r="B5" s="359" t="s">
        <v>210</v>
      </c>
      <c r="C5" s="359"/>
      <c r="D5" s="359"/>
      <c r="E5" s="86"/>
      <c r="I5" s="314"/>
      <c r="J5" s="314"/>
      <c r="K5" s="314"/>
      <c r="L5" s="314"/>
      <c r="M5" s="314"/>
      <c r="N5" s="87"/>
      <c r="O5" s="87"/>
    </row>
    <row r="6" spans="1:15" ht="15" customHeight="1" x14ac:dyDescent="0.25">
      <c r="A6" s="88"/>
      <c r="B6" s="359"/>
      <c r="C6" s="359"/>
      <c r="D6" s="359"/>
      <c r="E6" s="86"/>
      <c r="I6" s="245"/>
      <c r="J6" s="245"/>
      <c r="K6" s="245"/>
      <c r="L6" s="245"/>
      <c r="M6" s="245"/>
      <c r="N6" s="245"/>
      <c r="O6" s="245"/>
    </row>
    <row r="7" spans="1:15" ht="15.75" customHeight="1" x14ac:dyDescent="0.25">
      <c r="A7" s="96"/>
      <c r="B7" s="96"/>
      <c r="C7" s="89"/>
    </row>
    <row r="8" spans="1:15" ht="18.75" x14ac:dyDescent="0.25">
      <c r="B8" s="89" t="s">
        <v>214</v>
      </c>
      <c r="E8" s="92"/>
      <c r="G8" s="360" t="s">
        <v>215</v>
      </c>
      <c r="H8" s="360"/>
      <c r="I8" s="360"/>
    </row>
    <row r="9" spans="1:15" x14ac:dyDescent="0.25">
      <c r="A9" s="358" t="s">
        <v>1080</v>
      </c>
      <c r="B9" s="358"/>
      <c r="C9" s="91" t="s">
        <v>211</v>
      </c>
      <c r="D9" s="92" t="s">
        <v>21</v>
      </c>
      <c r="G9" s="99" t="s">
        <v>1180</v>
      </c>
      <c r="H9" s="99" t="s">
        <v>212</v>
      </c>
      <c r="I9" s="99" t="s">
        <v>213</v>
      </c>
    </row>
    <row r="10" spans="1:15" x14ac:dyDescent="0.25">
      <c r="B10" s="38" t="s">
        <v>216</v>
      </c>
      <c r="C10" s="107" t="e">
        <f>D10/'Project Information'!$D$8</f>
        <v>#DIV/0!</v>
      </c>
      <c r="D10" s="175"/>
      <c r="E10" s="27"/>
      <c r="G10" s="183"/>
      <c r="H10" s="184"/>
      <c r="I10" s="184"/>
    </row>
    <row r="11" spans="1:15" x14ac:dyDescent="0.25">
      <c r="B11" s="203" t="s">
        <v>1105</v>
      </c>
      <c r="C11" s="204" t="e">
        <f>D11/'Project Information'!$D$8</f>
        <v>#DIV/0!</v>
      </c>
      <c r="D11" s="176"/>
      <c r="E11" s="27"/>
      <c r="G11" s="180"/>
      <c r="H11" s="180"/>
      <c r="I11" s="180"/>
    </row>
    <row r="12" spans="1:15" x14ac:dyDescent="0.25">
      <c r="B12" s="203" t="s">
        <v>1105</v>
      </c>
      <c r="C12" s="107" t="e">
        <f>D12/'Project Information'!$D$8</f>
        <v>#DIV/0!</v>
      </c>
      <c r="D12" s="176"/>
      <c r="E12" s="27"/>
      <c r="G12" s="180"/>
      <c r="H12" s="180"/>
      <c r="I12" s="180"/>
    </row>
    <row r="13" spans="1:15" x14ac:dyDescent="0.25">
      <c r="B13" s="203" t="s">
        <v>1105</v>
      </c>
      <c r="C13" s="107" t="e">
        <f>D13/'Project Information'!$D$8</f>
        <v>#DIV/0!</v>
      </c>
      <c r="D13" s="176"/>
      <c r="E13" s="27"/>
      <c r="G13" s="180"/>
      <c r="H13" s="180"/>
      <c r="I13" s="180"/>
    </row>
    <row r="14" spans="1:15" x14ac:dyDescent="0.25">
      <c r="B14" s="203" t="s">
        <v>1105</v>
      </c>
      <c r="C14" s="107" t="e">
        <f>D14/'Project Information'!$D$8</f>
        <v>#DIV/0!</v>
      </c>
      <c r="D14" s="176"/>
      <c r="E14" s="27"/>
      <c r="G14" s="180"/>
      <c r="H14" s="180"/>
      <c r="I14" s="180"/>
    </row>
    <row r="15" spans="1:15" x14ac:dyDescent="0.25">
      <c r="B15" s="203" t="s">
        <v>1105</v>
      </c>
      <c r="C15" s="107" t="e">
        <f>D15/'Project Information'!$D$8</f>
        <v>#DIV/0!</v>
      </c>
      <c r="D15" s="176"/>
      <c r="E15" s="27"/>
      <c r="G15" s="180"/>
      <c r="H15" s="180"/>
      <c r="I15" s="180"/>
    </row>
    <row r="16" spans="1:15" x14ac:dyDescent="0.25">
      <c r="B16" s="149"/>
      <c r="C16" s="147"/>
      <c r="D16" s="148"/>
      <c r="E16" s="27"/>
      <c r="G16" s="90"/>
      <c r="H16" s="90"/>
      <c r="I16" s="90"/>
    </row>
    <row r="17" spans="1:9" x14ac:dyDescent="0.25">
      <c r="B17" s="7" t="s">
        <v>1181</v>
      </c>
      <c r="C17" s="107" t="e">
        <f>SUM(C7:C15)</f>
        <v>#DIV/0!</v>
      </c>
      <c r="D17" s="107">
        <f>SUM(D10:D15)</f>
        <v>0</v>
      </c>
      <c r="E17" s="98" t="e">
        <f>SUM(#REF!,#REF!)</f>
        <v>#REF!</v>
      </c>
      <c r="F17" s="98"/>
      <c r="G17" s="107">
        <f>SUM(G10:G15)</f>
        <v>0</v>
      </c>
      <c r="H17" s="107">
        <f t="shared" ref="H17:I17" si="0">SUM(H10:H15)</f>
        <v>0</v>
      </c>
      <c r="I17" s="107">
        <f t="shared" si="0"/>
        <v>0</v>
      </c>
    </row>
    <row r="18" spans="1:9" x14ac:dyDescent="0.25">
      <c r="B18" s="149"/>
      <c r="C18" s="147"/>
      <c r="D18" s="148"/>
      <c r="E18" s="27"/>
      <c r="G18" s="90"/>
      <c r="H18" s="90"/>
      <c r="I18" s="90"/>
    </row>
    <row r="19" spans="1:9" x14ac:dyDescent="0.25">
      <c r="A19" s="358" t="s">
        <v>1106</v>
      </c>
      <c r="B19" s="358"/>
      <c r="C19" s="91" t="s">
        <v>211</v>
      </c>
      <c r="D19" s="92" t="s">
        <v>21</v>
      </c>
      <c r="E19" s="27"/>
      <c r="G19" s="99" t="s">
        <v>1180</v>
      </c>
      <c r="H19" s="99" t="s">
        <v>212</v>
      </c>
      <c r="I19" s="99" t="s">
        <v>213</v>
      </c>
    </row>
    <row r="20" spans="1:9" x14ac:dyDescent="0.25">
      <c r="B20" s="38" t="s">
        <v>1081</v>
      </c>
      <c r="C20" s="107" t="e">
        <f>D20/'Project Information'!$D$8</f>
        <v>#DIV/0!</v>
      </c>
      <c r="D20" s="175"/>
      <c r="E20" s="27"/>
      <c r="G20" s="183"/>
      <c r="H20" s="184"/>
      <c r="I20" s="184"/>
    </row>
    <row r="21" spans="1:9" x14ac:dyDescent="0.25">
      <c r="B21" s="38" t="s">
        <v>1082</v>
      </c>
      <c r="C21" s="107" t="e">
        <f>D21/'Project Information'!$D$8</f>
        <v>#DIV/0!</v>
      </c>
      <c r="D21" s="175"/>
      <c r="E21" s="27"/>
      <c r="G21" s="181"/>
      <c r="H21" s="182"/>
      <c r="I21" s="182"/>
    </row>
    <row r="22" spans="1:9" x14ac:dyDescent="0.25">
      <c r="B22" s="39" t="s">
        <v>1182</v>
      </c>
      <c r="C22" s="107" t="e">
        <f>D22/'Project Information'!$D$8</f>
        <v>#DIV/0!</v>
      </c>
      <c r="D22" s="176"/>
      <c r="E22" s="27"/>
      <c r="G22" s="179"/>
      <c r="H22" s="179"/>
      <c r="I22" s="179"/>
    </row>
    <row r="23" spans="1:9" x14ac:dyDescent="0.25">
      <c r="B23" s="203" t="s">
        <v>1105</v>
      </c>
      <c r="C23" s="204" t="e">
        <f>D23/'Project Information'!$D$8</f>
        <v>#DIV/0!</v>
      </c>
      <c r="D23" s="176"/>
      <c r="E23" s="27"/>
      <c r="G23" s="180"/>
      <c r="H23" s="180"/>
      <c r="I23" s="180"/>
    </row>
    <row r="24" spans="1:9" x14ac:dyDescent="0.25">
      <c r="B24" s="203" t="s">
        <v>1105</v>
      </c>
      <c r="C24" s="204" t="e">
        <f>D24/'Project Information'!$D$8</f>
        <v>#DIV/0!</v>
      </c>
      <c r="D24" s="176"/>
      <c r="E24" s="27"/>
      <c r="G24" s="180"/>
      <c r="H24" s="180"/>
      <c r="I24" s="180"/>
    </row>
    <row r="25" spans="1:9" x14ac:dyDescent="0.25">
      <c r="B25" s="203" t="s">
        <v>1105</v>
      </c>
      <c r="C25" s="107" t="e">
        <f>D25/'Project Information'!$D$8</f>
        <v>#DIV/0!</v>
      </c>
      <c r="D25" s="176"/>
      <c r="E25" s="27"/>
      <c r="G25" s="180"/>
      <c r="H25" s="180"/>
      <c r="I25" s="180"/>
    </row>
    <row r="26" spans="1:9" x14ac:dyDescent="0.25">
      <c r="B26" s="203" t="s">
        <v>1105</v>
      </c>
      <c r="C26" s="107" t="e">
        <f>D26/'Project Information'!$D$8</f>
        <v>#DIV/0!</v>
      </c>
      <c r="D26" s="176"/>
      <c r="E26" s="27"/>
      <c r="G26" s="180"/>
      <c r="H26" s="180"/>
      <c r="I26" s="180"/>
    </row>
    <row r="27" spans="1:9" x14ac:dyDescent="0.25">
      <c r="B27" s="203" t="s">
        <v>1105</v>
      </c>
      <c r="C27" s="107" t="e">
        <f>D27/'Project Information'!$D$8</f>
        <v>#DIV/0!</v>
      </c>
      <c r="D27" s="176"/>
      <c r="E27" s="27"/>
      <c r="G27" s="180"/>
      <c r="H27" s="180"/>
      <c r="I27" s="180"/>
    </row>
    <row r="28" spans="1:9" x14ac:dyDescent="0.25">
      <c r="B28" s="203" t="s">
        <v>1105</v>
      </c>
      <c r="C28" s="107" t="e">
        <f>D28/'Project Information'!$D$8</f>
        <v>#DIV/0!</v>
      </c>
      <c r="D28" s="176"/>
      <c r="E28" s="27"/>
      <c r="G28" s="180"/>
      <c r="H28" s="180"/>
      <c r="I28" s="180"/>
    </row>
    <row r="29" spans="1:9" x14ac:dyDescent="0.25">
      <c r="B29" s="203" t="s">
        <v>1105</v>
      </c>
      <c r="C29" s="107" t="e">
        <f>D29/'Project Information'!$D$8</f>
        <v>#DIV/0!</v>
      </c>
      <c r="D29" s="176"/>
      <c r="E29" s="27"/>
      <c r="G29" s="180"/>
      <c r="H29" s="180"/>
      <c r="I29" s="180"/>
    </row>
    <row r="30" spans="1:9" x14ac:dyDescent="0.25">
      <c r="B30" s="149"/>
      <c r="C30" s="147"/>
      <c r="D30" s="148"/>
      <c r="E30" s="27"/>
      <c r="G30" s="90"/>
      <c r="H30" s="90"/>
      <c r="I30" s="90"/>
    </row>
    <row r="31" spans="1:9" x14ac:dyDescent="0.25">
      <c r="B31" s="7" t="s">
        <v>1107</v>
      </c>
      <c r="C31" s="107" t="e">
        <f>SUM(C20:C29)</f>
        <v>#DIV/0!</v>
      </c>
      <c r="D31" s="107">
        <f>SUM(D20:D29)</f>
        <v>0</v>
      </c>
      <c r="E31" s="98" t="e">
        <f>SUM(#REF!,#REF!)</f>
        <v>#REF!</v>
      </c>
      <c r="F31" s="98"/>
      <c r="G31" s="107">
        <f>SUM(G20:G29)</f>
        <v>0</v>
      </c>
      <c r="H31" s="107">
        <f>SUM(H20:H29)</f>
        <v>0</v>
      </c>
      <c r="I31" s="107">
        <f>SUM(I20:I29)</f>
        <v>0</v>
      </c>
    </row>
    <row r="32" spans="1:9" x14ac:dyDescent="0.25">
      <c r="B32" s="149"/>
      <c r="C32" s="147"/>
      <c r="D32" s="148"/>
      <c r="E32" s="27"/>
      <c r="G32" s="90"/>
      <c r="H32" s="90"/>
      <c r="I32" s="90"/>
    </row>
    <row r="33" spans="1:9" x14ac:dyDescent="0.25">
      <c r="A33" s="358" t="s">
        <v>1170</v>
      </c>
      <c r="B33" s="358"/>
      <c r="C33" s="91" t="s">
        <v>211</v>
      </c>
      <c r="D33" s="92" t="s">
        <v>21</v>
      </c>
      <c r="E33" s="27"/>
      <c r="G33" s="99" t="s">
        <v>1180</v>
      </c>
      <c r="H33" s="99" t="s">
        <v>212</v>
      </c>
      <c r="I33" s="99" t="s">
        <v>213</v>
      </c>
    </row>
    <row r="34" spans="1:9" x14ac:dyDescent="0.25">
      <c r="B34" s="37" t="s">
        <v>218</v>
      </c>
      <c r="C34" s="107" t="e">
        <f>D34/'Project Information'!$D$8</f>
        <v>#DIV/0!</v>
      </c>
      <c r="D34" s="176"/>
      <c r="E34" s="27"/>
      <c r="G34" s="179"/>
      <c r="H34" s="179"/>
      <c r="I34" s="179"/>
    </row>
    <row r="35" spans="1:9" x14ac:dyDescent="0.25">
      <c r="B35" s="37" t="s">
        <v>1083</v>
      </c>
      <c r="C35" s="107" t="e">
        <f>D35/'Project Information'!$D$8</f>
        <v>#DIV/0!</v>
      </c>
      <c r="D35" s="176"/>
      <c r="E35" s="27"/>
      <c r="G35" s="179"/>
      <c r="H35" s="179"/>
      <c r="I35" s="179"/>
    </row>
    <row r="36" spans="1:9" x14ac:dyDescent="0.25">
      <c r="B36" s="37" t="s">
        <v>1093</v>
      </c>
      <c r="C36" s="107" t="e">
        <f>D36/'Project Information'!$D$8</f>
        <v>#DIV/0!</v>
      </c>
      <c r="D36" s="176"/>
      <c r="E36" s="27"/>
      <c r="G36" s="179"/>
      <c r="H36" s="179"/>
      <c r="I36" s="179"/>
    </row>
    <row r="37" spans="1:9" x14ac:dyDescent="0.25">
      <c r="B37" s="37" t="s">
        <v>1084</v>
      </c>
      <c r="C37" s="107" t="e">
        <f>D37/'Project Information'!$D$8</f>
        <v>#DIV/0!</v>
      </c>
      <c r="D37" s="176"/>
      <c r="E37" s="27"/>
      <c r="G37" s="179"/>
      <c r="H37" s="179"/>
      <c r="I37" s="179"/>
    </row>
    <row r="38" spans="1:9" x14ac:dyDescent="0.25">
      <c r="B38" s="37" t="s">
        <v>249</v>
      </c>
      <c r="C38" s="107" t="e">
        <f>D38/'Project Information'!$D$8</f>
        <v>#DIV/0!</v>
      </c>
      <c r="D38" s="176"/>
      <c r="E38" s="27"/>
      <c r="G38" s="180"/>
      <c r="H38" s="180"/>
      <c r="I38" s="180"/>
    </row>
    <row r="39" spans="1:9" x14ac:dyDescent="0.25">
      <c r="B39" s="37" t="s">
        <v>221</v>
      </c>
      <c r="C39" s="107" t="e">
        <f>D39/'Project Information'!$D$8</f>
        <v>#DIV/0!</v>
      </c>
      <c r="D39" s="176"/>
      <c r="E39" s="27"/>
      <c r="G39" s="180"/>
      <c r="H39" s="180"/>
      <c r="I39" s="180"/>
    </row>
    <row r="40" spans="1:9" x14ac:dyDescent="0.25">
      <c r="B40" s="37" t="s">
        <v>1169</v>
      </c>
      <c r="C40" s="107" t="e">
        <f>D40/'Project Information'!$D$8</f>
        <v>#DIV/0!</v>
      </c>
      <c r="D40" s="176"/>
      <c r="E40" s="27"/>
      <c r="G40" s="180"/>
      <c r="H40" s="180"/>
      <c r="I40" s="180"/>
    </row>
    <row r="41" spans="1:9" x14ac:dyDescent="0.25">
      <c r="B41" s="37" t="s">
        <v>1085</v>
      </c>
      <c r="C41" s="107" t="e">
        <f>D41/'Project Information'!$D$8</f>
        <v>#DIV/0!</v>
      </c>
      <c r="D41" s="176"/>
      <c r="E41" s="27"/>
      <c r="G41" s="180"/>
      <c r="H41" s="180"/>
      <c r="I41" s="180"/>
    </row>
    <row r="42" spans="1:9" x14ac:dyDescent="0.25">
      <c r="B42" s="37" t="s">
        <v>1086</v>
      </c>
      <c r="C42" s="107" t="e">
        <f>D42/'Project Information'!$D$8</f>
        <v>#DIV/0!</v>
      </c>
      <c r="D42" s="176"/>
      <c r="E42" s="27"/>
      <c r="G42" s="180"/>
      <c r="H42" s="180"/>
      <c r="I42" s="180"/>
    </row>
    <row r="43" spans="1:9" x14ac:dyDescent="0.25">
      <c r="B43" s="37" t="s">
        <v>251</v>
      </c>
      <c r="C43" s="107" t="e">
        <f>D43/'Project Information'!$D$8</f>
        <v>#DIV/0!</v>
      </c>
      <c r="D43" s="176"/>
      <c r="E43" s="27"/>
      <c r="G43" s="180"/>
      <c r="H43" s="180"/>
      <c r="I43" s="180"/>
    </row>
    <row r="44" spans="1:9" x14ac:dyDescent="0.25">
      <c r="B44" s="37" t="s">
        <v>1087</v>
      </c>
      <c r="C44" s="107" t="e">
        <f>D44/'Project Information'!$D$8</f>
        <v>#DIV/0!</v>
      </c>
      <c r="D44" s="176"/>
      <c r="E44" s="27"/>
      <c r="G44" s="180"/>
      <c r="H44" s="180"/>
      <c r="I44" s="180"/>
    </row>
    <row r="45" spans="1:9" x14ac:dyDescent="0.25">
      <c r="B45" s="37" t="s">
        <v>257</v>
      </c>
      <c r="C45" s="107" t="e">
        <f>D45/'Project Information'!$D$8</f>
        <v>#DIV/0!</v>
      </c>
      <c r="D45" s="176"/>
      <c r="E45" s="27"/>
      <c r="G45" s="180"/>
      <c r="H45" s="180"/>
      <c r="I45" s="180"/>
    </row>
    <row r="46" spans="1:9" x14ac:dyDescent="0.25">
      <c r="B46" s="37" t="s">
        <v>1088</v>
      </c>
      <c r="C46" s="107" t="e">
        <f>D46/'Project Information'!$D$8</f>
        <v>#DIV/0!</v>
      </c>
      <c r="D46" s="176"/>
      <c r="E46" s="27"/>
      <c r="G46" s="180"/>
      <c r="H46" s="180"/>
      <c r="I46" s="180"/>
    </row>
    <row r="47" spans="1:9" x14ac:dyDescent="0.25">
      <c r="B47" s="37" t="s">
        <v>1089</v>
      </c>
      <c r="C47" s="107" t="e">
        <f>D47/'Project Information'!$D$8</f>
        <v>#DIV/0!</v>
      </c>
      <c r="D47" s="176"/>
      <c r="E47" s="27"/>
      <c r="G47" s="180"/>
      <c r="H47" s="180"/>
      <c r="I47" s="180"/>
    </row>
    <row r="48" spans="1:9" x14ac:dyDescent="0.25">
      <c r="B48" s="37" t="s">
        <v>1091</v>
      </c>
      <c r="C48" s="107" t="e">
        <f>D48/'Project Information'!$D$8</f>
        <v>#DIV/0!</v>
      </c>
      <c r="D48" s="176"/>
      <c r="E48" s="27"/>
      <c r="G48" s="180"/>
      <c r="H48" s="180"/>
      <c r="I48" s="180"/>
    </row>
    <row r="49" spans="1:9" x14ac:dyDescent="0.25">
      <c r="B49" s="37" t="s">
        <v>1090</v>
      </c>
      <c r="C49" s="107" t="e">
        <f>D49/'Project Information'!$D$8</f>
        <v>#DIV/0!</v>
      </c>
      <c r="D49" s="176"/>
      <c r="E49" s="27"/>
      <c r="G49" s="180"/>
      <c r="H49" s="180"/>
      <c r="I49" s="180"/>
    </row>
    <row r="50" spans="1:9" x14ac:dyDescent="0.25">
      <c r="B50" s="203" t="s">
        <v>1105</v>
      </c>
      <c r="C50" s="204" t="e">
        <f>D50/'Project Information'!$D$8</f>
        <v>#DIV/0!</v>
      </c>
      <c r="D50" s="176"/>
      <c r="E50" s="27"/>
      <c r="G50" s="180"/>
      <c r="H50" s="180"/>
      <c r="I50" s="180"/>
    </row>
    <row r="51" spans="1:9" x14ac:dyDescent="0.25">
      <c r="B51" s="203" t="s">
        <v>1105</v>
      </c>
      <c r="C51" s="204" t="e">
        <f>D51/'Project Information'!$D$8</f>
        <v>#DIV/0!</v>
      </c>
      <c r="D51" s="176"/>
      <c r="E51" s="27"/>
      <c r="G51" s="180"/>
      <c r="H51" s="180"/>
      <c r="I51" s="180"/>
    </row>
    <row r="52" spans="1:9" x14ac:dyDescent="0.25">
      <c r="B52" s="203" t="s">
        <v>1105</v>
      </c>
      <c r="C52" s="107" t="e">
        <f>D52/'Project Information'!$D$8</f>
        <v>#DIV/0!</v>
      </c>
      <c r="D52" s="176"/>
      <c r="E52" s="27"/>
      <c r="G52" s="180"/>
      <c r="H52" s="180"/>
      <c r="I52" s="180"/>
    </row>
    <row r="53" spans="1:9" x14ac:dyDescent="0.25">
      <c r="B53" s="203" t="s">
        <v>1105</v>
      </c>
      <c r="C53" s="107" t="e">
        <f>D53/'Project Information'!$D$8</f>
        <v>#DIV/0!</v>
      </c>
      <c r="D53" s="176"/>
      <c r="E53" s="27"/>
      <c r="G53" s="180"/>
      <c r="H53" s="180"/>
      <c r="I53" s="180"/>
    </row>
    <row r="54" spans="1:9" x14ac:dyDescent="0.25">
      <c r="B54" s="203" t="s">
        <v>1105</v>
      </c>
      <c r="C54" s="107" t="e">
        <f>D54/'Project Information'!$D$8</f>
        <v>#DIV/0!</v>
      </c>
      <c r="D54" s="176"/>
      <c r="E54" s="27"/>
      <c r="G54" s="180"/>
      <c r="H54" s="180"/>
      <c r="I54" s="180"/>
    </row>
    <row r="55" spans="1:9" x14ac:dyDescent="0.25">
      <c r="B55" s="203" t="s">
        <v>1105</v>
      </c>
      <c r="C55" s="107" t="e">
        <f>D55/'Project Information'!$D$8</f>
        <v>#DIV/0!</v>
      </c>
      <c r="D55" s="176"/>
      <c r="E55" s="27"/>
      <c r="G55" s="180"/>
      <c r="H55" s="180"/>
      <c r="I55" s="180"/>
    </row>
    <row r="56" spans="1:9" x14ac:dyDescent="0.25">
      <c r="B56" s="203" t="s">
        <v>1105</v>
      </c>
      <c r="C56" s="107" t="e">
        <f>D56/'Project Information'!$D$8</f>
        <v>#DIV/0!</v>
      </c>
      <c r="D56" s="176"/>
      <c r="E56" s="27"/>
      <c r="G56" s="180"/>
      <c r="H56" s="180"/>
      <c r="I56" s="180"/>
    </row>
    <row r="57" spans="1:9" x14ac:dyDescent="0.25">
      <c r="B57" s="203" t="s">
        <v>1105</v>
      </c>
      <c r="C57" s="107" t="e">
        <f>D57/'Project Information'!$D$8</f>
        <v>#DIV/0!</v>
      </c>
      <c r="D57" s="176"/>
      <c r="E57" s="27"/>
      <c r="G57" s="180"/>
      <c r="H57" s="180"/>
      <c r="I57" s="180"/>
    </row>
    <row r="58" spans="1:9" x14ac:dyDescent="0.25">
      <c r="B58" s="203" t="s">
        <v>1105</v>
      </c>
      <c r="C58" s="107" t="e">
        <f>D58/'Project Information'!$D$8</f>
        <v>#DIV/0!</v>
      </c>
      <c r="D58" s="176"/>
      <c r="E58" s="27"/>
      <c r="G58" s="180"/>
      <c r="H58" s="180"/>
      <c r="I58" s="180"/>
    </row>
    <row r="59" spans="1:9" x14ac:dyDescent="0.25">
      <c r="B59" s="203" t="s">
        <v>1105</v>
      </c>
      <c r="C59" s="107" t="e">
        <f>D59/'Project Information'!$D$8</f>
        <v>#DIV/0!</v>
      </c>
      <c r="D59" s="176"/>
      <c r="E59" s="27"/>
      <c r="G59" s="180"/>
      <c r="H59" s="180"/>
      <c r="I59" s="180"/>
    </row>
    <row r="60" spans="1:9" x14ac:dyDescent="0.25">
      <c r="B60" s="151"/>
      <c r="C60" s="152"/>
      <c r="D60" s="150"/>
      <c r="E60" s="150"/>
      <c r="G60" s="150"/>
      <c r="H60" s="150"/>
      <c r="I60" s="150"/>
    </row>
    <row r="61" spans="1:9" ht="17.25" customHeight="1" x14ac:dyDescent="0.25">
      <c r="B61" s="34" t="s">
        <v>1092</v>
      </c>
      <c r="C61" s="172" t="e">
        <f>SUM(C34:C49,C60:C60)</f>
        <v>#DIV/0!</v>
      </c>
      <c r="D61" s="178">
        <f>SUM(D34:D59)</f>
        <v>0</v>
      </c>
      <c r="E61" s="100">
        <f>SUM(E34:E49,E60:E60)</f>
        <v>0</v>
      </c>
      <c r="F61" s="194"/>
      <c r="G61" s="178">
        <f>SUM(G34:G59)</f>
        <v>0</v>
      </c>
      <c r="H61" s="178">
        <f>SUM(H34:H59)</f>
        <v>0</v>
      </c>
      <c r="I61" s="178">
        <f>SUM(I34:I59)</f>
        <v>0</v>
      </c>
    </row>
    <row r="62" spans="1:9" x14ac:dyDescent="0.25">
      <c r="B62" s="42"/>
      <c r="C62" s="153"/>
      <c r="D62" s="154"/>
      <c r="E62" s="27"/>
      <c r="G62" s="151"/>
      <c r="H62" s="151"/>
      <c r="I62" s="151"/>
    </row>
    <row r="63" spans="1:9" x14ac:dyDescent="0.25">
      <c r="A63" s="358" t="s">
        <v>1095</v>
      </c>
      <c r="B63" s="358"/>
      <c r="C63" s="91" t="s">
        <v>211</v>
      </c>
      <c r="D63" s="92" t="s">
        <v>21</v>
      </c>
      <c r="E63" s="27"/>
      <c r="G63" s="99" t="s">
        <v>1180</v>
      </c>
      <c r="H63" s="99" t="s">
        <v>212</v>
      </c>
      <c r="I63" s="99" t="s">
        <v>213</v>
      </c>
    </row>
    <row r="64" spans="1:9" x14ac:dyDescent="0.25">
      <c r="B64" s="37" t="s">
        <v>882</v>
      </c>
      <c r="C64" s="107" t="e">
        <f>D64/'Project Information'!$D$8</f>
        <v>#DIV/0!</v>
      </c>
      <c r="D64" s="176">
        <v>1500</v>
      </c>
      <c r="E64" s="27"/>
      <c r="G64" s="219">
        <f>D64</f>
        <v>1500</v>
      </c>
      <c r="H64" s="219"/>
      <c r="I64" s="219"/>
    </row>
    <row r="65" spans="1:9" x14ac:dyDescent="0.25">
      <c r="B65" s="37" t="s">
        <v>883</v>
      </c>
      <c r="C65" s="107" t="e">
        <f>D65/'Project Information'!$D$8</f>
        <v>#DIV/0!</v>
      </c>
      <c r="D65" s="107">
        <v>1000</v>
      </c>
      <c r="E65" s="27"/>
      <c r="G65" s="220">
        <f>D65</f>
        <v>1000</v>
      </c>
      <c r="H65" s="220"/>
      <c r="I65" s="220"/>
    </row>
    <row r="66" spans="1:9" x14ac:dyDescent="0.25">
      <c r="B66" s="37" t="s">
        <v>884</v>
      </c>
      <c r="C66" s="107" t="e">
        <f>D66/'Project Information'!$D$8</f>
        <v>#DIV/0!</v>
      </c>
      <c r="D66" s="107">
        <f>IF('Project Information'!F11&lt;=300000,1000,2000)</f>
        <v>1000</v>
      </c>
      <c r="E66" s="27"/>
      <c r="G66" s="220">
        <f>D66</f>
        <v>1000</v>
      </c>
      <c r="H66" s="220"/>
      <c r="I66" s="220"/>
    </row>
    <row r="67" spans="1:9" x14ac:dyDescent="0.25">
      <c r="B67" s="37" t="s">
        <v>885</v>
      </c>
      <c r="C67" s="107" t="e">
        <f>D67/'Project Information'!$D$8</f>
        <v>#DIV/0!</v>
      </c>
      <c r="D67" s="107">
        <f>'Project Information'!F11*0.015</f>
        <v>0</v>
      </c>
      <c r="E67" s="27"/>
      <c r="G67" s="220">
        <f>D67</f>
        <v>0</v>
      </c>
      <c r="H67" s="220"/>
      <c r="I67" s="220"/>
    </row>
    <row r="68" spans="1:9" x14ac:dyDescent="0.25">
      <c r="B68" s="37" t="s">
        <v>256</v>
      </c>
      <c r="C68" s="107" t="e">
        <f>D68/'Project Information'!$D$8</f>
        <v>#DIV/0!</v>
      </c>
      <c r="D68" s="176">
        <v>2250</v>
      </c>
      <c r="E68" s="27"/>
      <c r="G68" s="220">
        <f>D68</f>
        <v>2250</v>
      </c>
      <c r="H68" s="220"/>
      <c r="I68" s="220"/>
    </row>
    <row r="70" spans="1:9" x14ac:dyDescent="0.25">
      <c r="B70" s="32" t="s">
        <v>1094</v>
      </c>
      <c r="C70" s="107" t="e">
        <f>SUM(C64:C68)</f>
        <v>#DIV/0!</v>
      </c>
      <c r="D70" s="98">
        <f>SUM(D64:D68)</f>
        <v>5750</v>
      </c>
      <c r="E70" s="98" t="e">
        <f>SUM(#REF!, E64:E68)</f>
        <v>#REF!</v>
      </c>
      <c r="F70" s="98"/>
      <c r="G70" s="98">
        <f>SUM(G64:G68)</f>
        <v>5750</v>
      </c>
      <c r="H70" s="98">
        <f t="shared" ref="H70:I70" si="1">SUM(H64:H68)</f>
        <v>0</v>
      </c>
      <c r="I70" s="98">
        <f t="shared" si="1"/>
        <v>0</v>
      </c>
    </row>
    <row r="71" spans="1:9" x14ac:dyDescent="0.25">
      <c r="E71" s="27"/>
    </row>
    <row r="72" spans="1:9" x14ac:dyDescent="0.25">
      <c r="A72" s="358" t="s">
        <v>881</v>
      </c>
      <c r="B72" s="358"/>
      <c r="C72" s="91" t="s">
        <v>211</v>
      </c>
      <c r="D72" s="92" t="s">
        <v>21</v>
      </c>
      <c r="E72" s="27"/>
      <c r="G72" s="99" t="s">
        <v>1180</v>
      </c>
      <c r="H72" s="99" t="s">
        <v>212</v>
      </c>
      <c r="I72" s="99" t="s">
        <v>213</v>
      </c>
    </row>
    <row r="73" spans="1:9" x14ac:dyDescent="0.25">
      <c r="B73" s="37" t="str">
        <f>"Soft Cost Contingency (max "&amp;DOLLAR(D61*0.05)&amp;")"</f>
        <v>Soft Cost Contingency (max $0.00)</v>
      </c>
      <c r="C73" s="107" t="e">
        <f>D73/'Project Information'!$D$8</f>
        <v>#DIV/0!</v>
      </c>
      <c r="D73" s="176"/>
      <c r="E73" s="27"/>
      <c r="G73" s="179"/>
      <c r="H73" s="179"/>
      <c r="I73" s="179"/>
    </row>
    <row r="74" spans="1:9" x14ac:dyDescent="0.25">
      <c r="B74" s="37" t="str">
        <f>"Hard Cost Contingency (max "&amp;DOLLAR(D31*0.05)&amp;")"</f>
        <v>Hard Cost Contingency (max $0.00)</v>
      </c>
      <c r="C74" s="107" t="e">
        <f>D74/'Project Information'!$D$8</f>
        <v>#DIV/0!</v>
      </c>
      <c r="D74" s="176"/>
      <c r="E74" s="27"/>
      <c r="G74" s="179"/>
      <c r="H74" s="179"/>
      <c r="I74" s="179"/>
    </row>
    <row r="75" spans="1:9" x14ac:dyDescent="0.25">
      <c r="B75" s="37" t="str">
        <f>"Escalation (max "&amp;DOLLAR(D31*0.1)&amp;")"</f>
        <v>Escalation (max $0.00)</v>
      </c>
      <c r="C75" s="107" t="e">
        <f>D75/'Project Information'!$D$8</f>
        <v>#DIV/0!</v>
      </c>
      <c r="D75" s="176"/>
      <c r="E75" s="27"/>
      <c r="G75" s="180"/>
      <c r="H75" s="180"/>
      <c r="I75" s="180"/>
    </row>
    <row r="76" spans="1:9" x14ac:dyDescent="0.25">
      <c r="E76" s="27"/>
    </row>
    <row r="77" spans="1:9" x14ac:dyDescent="0.25">
      <c r="B77" s="7" t="s">
        <v>886</v>
      </c>
      <c r="C77" s="107" t="e">
        <f>SUM(C73:C75)</f>
        <v>#DIV/0!</v>
      </c>
      <c r="D77" s="98">
        <f>SUM(D73:D75)</f>
        <v>0</v>
      </c>
      <c r="E77" s="98" t="e">
        <f>SUM(#REF!,E70:E76)</f>
        <v>#REF!</v>
      </c>
      <c r="F77" s="98"/>
      <c r="G77" s="98">
        <f>SUM(G73:G75)</f>
        <v>0</v>
      </c>
      <c r="H77" s="98">
        <f t="shared" ref="H77:I77" si="2">SUM(H73:H75)</f>
        <v>0</v>
      </c>
      <c r="I77" s="98">
        <f t="shared" si="2"/>
        <v>0</v>
      </c>
    </row>
    <row r="78" spans="1:9" ht="18.75" x14ac:dyDescent="0.25">
      <c r="B78" s="89"/>
      <c r="C78" s="89"/>
      <c r="G78" s="187"/>
      <c r="H78" s="187"/>
      <c r="I78" s="187"/>
    </row>
    <row r="79" spans="1:9" x14ac:dyDescent="0.25">
      <c r="A79" s="358" t="s">
        <v>1077</v>
      </c>
      <c r="B79" s="358"/>
      <c r="C79" s="91" t="s">
        <v>211</v>
      </c>
      <c r="D79" s="92" t="s">
        <v>21</v>
      </c>
      <c r="G79" s="99" t="s">
        <v>1180</v>
      </c>
      <c r="H79" s="93" t="s">
        <v>212</v>
      </c>
      <c r="I79" s="93" t="s">
        <v>213</v>
      </c>
    </row>
    <row r="80" spans="1:9" x14ac:dyDescent="0.25">
      <c r="B80" s="32" t="s">
        <v>196</v>
      </c>
      <c r="C80" s="107" t="e">
        <f>D80/'Project Information'!$D$8</f>
        <v>#DIV/0!</v>
      </c>
      <c r="D80" s="177">
        <f>'Sources &amp; Financial Assumptions'!H33</f>
        <v>0</v>
      </c>
      <c r="E80" s="95"/>
      <c r="F80" s="194"/>
      <c r="G80" s="177">
        <f>'Sources &amp; Financial Assumptions'!I33</f>
        <v>0</v>
      </c>
      <c r="H80" s="177">
        <f>'Sources &amp; Financial Assumptions'!J33</f>
        <v>0</v>
      </c>
      <c r="I80" s="177">
        <f>'Sources &amp; Financial Assumptions'!K33</f>
        <v>0</v>
      </c>
    </row>
    <row r="81" spans="1:21" x14ac:dyDescent="0.25">
      <c r="B81" s="32" t="s">
        <v>260</v>
      </c>
      <c r="C81" s="195" t="e">
        <f>SUM(C10,C61,C70,C77,C31)</f>
        <v>#DIV/0!</v>
      </c>
      <c r="D81" s="177">
        <f>SUM(D17,D61,D70,D77,D31)</f>
        <v>5750</v>
      </c>
      <c r="E81" s="94" t="e">
        <f>SUM(E70+#REF!+#REF!+#REF!, E61)</f>
        <v>#REF!</v>
      </c>
      <c r="F81" s="94"/>
      <c r="G81" s="177">
        <f>SUM(G17,G61,G70,G77,G31)</f>
        <v>5750</v>
      </c>
      <c r="H81" s="177">
        <f t="shared" ref="H81" si="3">SUM(H17,H61,H70,H77,H31)</f>
        <v>0</v>
      </c>
      <c r="I81" s="177">
        <f>SUM(I17,I61,I70,I77,I31)</f>
        <v>0</v>
      </c>
    </row>
    <row r="83" spans="1:21" ht="18.75" x14ac:dyDescent="0.25">
      <c r="B83" s="89" t="s">
        <v>261</v>
      </c>
    </row>
    <row r="84" spans="1:21" x14ac:dyDescent="0.25">
      <c r="C84" s="91" t="s">
        <v>211</v>
      </c>
      <c r="D84" s="92" t="s">
        <v>21</v>
      </c>
    </row>
    <row r="85" spans="1:21" x14ac:dyDescent="0.25">
      <c r="A85" s="155" t="s">
        <v>262</v>
      </c>
      <c r="B85" s="33" t="s">
        <v>263</v>
      </c>
      <c r="C85" s="197" t="e">
        <f>D85/'Project Information'!$D$8</f>
        <v>#DIV/0!</v>
      </c>
      <c r="D85" s="108">
        <f>D80</f>
        <v>0</v>
      </c>
    </row>
    <row r="86" spans="1:21" x14ac:dyDescent="0.25">
      <c r="A86" s="155" t="s">
        <v>264</v>
      </c>
      <c r="B86" s="41" t="s">
        <v>1096</v>
      </c>
      <c r="C86" s="107" t="e">
        <f>D86/'Project Information'!$D$8</f>
        <v>#DIV/0!</v>
      </c>
      <c r="D86" s="108">
        <f>D81</f>
        <v>5750</v>
      </c>
      <c r="E86" s="27"/>
    </row>
    <row r="87" spans="1:21" x14ac:dyDescent="0.25">
      <c r="A87" s="155" t="s">
        <v>265</v>
      </c>
      <c r="B87" s="33" t="s">
        <v>1183</v>
      </c>
      <c r="C87" s="107" t="e">
        <f>D87/'Project Information'!$D$8</f>
        <v>#DIV/0!</v>
      </c>
      <c r="D87" s="108">
        <f>'Sources &amp; Financial Assumptions'!P33</f>
        <v>0</v>
      </c>
      <c r="E87" s="27"/>
    </row>
    <row r="88" spans="1:21" x14ac:dyDescent="0.25">
      <c r="A88" s="155" t="s">
        <v>888</v>
      </c>
      <c r="B88" s="33" t="s">
        <v>267</v>
      </c>
      <c r="C88" s="107" t="e">
        <f>D88/'Project Information'!$D$8</f>
        <v>#DIV/0!</v>
      </c>
      <c r="D88" s="108">
        <f>'Sources &amp; Financial Assumptions'!H13</f>
        <v>0</v>
      </c>
      <c r="E88" s="27"/>
    </row>
    <row r="89" spans="1:21" x14ac:dyDescent="0.25">
      <c r="A89" s="155" t="s">
        <v>266</v>
      </c>
      <c r="B89" s="196" t="s">
        <v>890</v>
      </c>
      <c r="C89" s="107" t="e">
        <f>D89/'Project Information'!$D$8</f>
        <v>#DIV/0!</v>
      </c>
      <c r="D89" s="108">
        <f>D38</f>
        <v>0</v>
      </c>
      <c r="E89" s="27"/>
    </row>
    <row r="90" spans="1:21" x14ac:dyDescent="0.25">
      <c r="A90" s="155" t="s">
        <v>1098</v>
      </c>
      <c r="B90" s="35" t="s">
        <v>889</v>
      </c>
      <c r="C90" s="108" t="e">
        <f>D90/'Project Information'!$D$8</f>
        <v>#DIV/0!</v>
      </c>
      <c r="D90" s="108">
        <f>D85-D86-D87+D89</f>
        <v>-5750</v>
      </c>
      <c r="E90" s="27"/>
    </row>
    <row r="91" spans="1:21" x14ac:dyDescent="0.25">
      <c r="B91" s="35" t="s">
        <v>1194</v>
      </c>
      <c r="C91" s="198"/>
      <c r="D91" s="109">
        <f>D90/(D86-D89)</f>
        <v>-1</v>
      </c>
    </row>
    <row r="93" spans="1:21" ht="18.75" x14ac:dyDescent="0.25">
      <c r="B93" s="89" t="s">
        <v>268</v>
      </c>
      <c r="D93" s="92" t="s">
        <v>269</v>
      </c>
    </row>
    <row r="94" spans="1:21" x14ac:dyDescent="0.25">
      <c r="B94" s="41" t="s">
        <v>1097</v>
      </c>
      <c r="C94" s="185" t="e">
        <f>D74/D31</f>
        <v>#DIV/0!</v>
      </c>
      <c r="D94" s="110">
        <v>0.05</v>
      </c>
    </row>
    <row r="95" spans="1:21" x14ac:dyDescent="0.25">
      <c r="B95" s="33" t="s">
        <v>270</v>
      </c>
      <c r="C95" s="185" t="e">
        <f>D73/D61</f>
        <v>#DIV/0!</v>
      </c>
      <c r="D95" s="110">
        <v>0.05</v>
      </c>
    </row>
    <row r="96" spans="1:21" ht="15.75" x14ac:dyDescent="0.25">
      <c r="B96" s="41" t="s">
        <v>1099</v>
      </c>
      <c r="C96" s="185" t="e">
        <f>D75/D31</f>
        <v>#DIV/0!</v>
      </c>
      <c r="D96" s="110">
        <v>0.1</v>
      </c>
      <c r="E96" s="156"/>
      <c r="F96" s="156"/>
      <c r="G96" s="118"/>
      <c r="H96" s="156"/>
      <c r="I96" s="156"/>
      <c r="J96" s="156"/>
      <c r="K96" s="156"/>
      <c r="L96" s="156"/>
      <c r="M96" s="156"/>
      <c r="N96" s="156"/>
      <c r="O96" s="156"/>
      <c r="P96" s="156"/>
      <c r="Q96" s="156"/>
      <c r="R96" s="156"/>
      <c r="S96" s="156"/>
      <c r="T96" s="156"/>
      <c r="U96" s="106"/>
    </row>
    <row r="97" spans="1:21" ht="15" customHeight="1" x14ac:dyDescent="0.25">
      <c r="A97" s="156"/>
      <c r="C97" s="27"/>
      <c r="D97" s="27"/>
      <c r="E97" s="156"/>
      <c r="F97" s="156"/>
      <c r="G97" s="156"/>
      <c r="H97" s="156"/>
      <c r="I97" s="156"/>
      <c r="J97" s="156"/>
      <c r="K97" s="156"/>
      <c r="L97" s="156"/>
      <c r="M97" s="156"/>
      <c r="N97" s="156"/>
      <c r="O97" s="156"/>
      <c r="P97" s="156"/>
      <c r="Q97" s="156"/>
      <c r="R97" s="156"/>
      <c r="S97" s="156"/>
      <c r="T97" s="156"/>
      <c r="U97" s="106"/>
    </row>
    <row r="98" spans="1:21" ht="18.75" x14ac:dyDescent="0.25">
      <c r="B98" s="89" t="s">
        <v>271</v>
      </c>
      <c r="E98" s="27"/>
      <c r="G98" s="157"/>
    </row>
    <row r="99" spans="1:21" x14ac:dyDescent="0.25">
      <c r="B99" s="163" t="s">
        <v>272</v>
      </c>
      <c r="C99" s="173">
        <f>SUM(D22:D22)</f>
        <v>0</v>
      </c>
      <c r="D99" s="164"/>
    </row>
    <row r="100" spans="1:21" x14ac:dyDescent="0.25">
      <c r="B100" s="163" t="s">
        <v>1156</v>
      </c>
      <c r="C100" s="174" t="e">
        <f>C99/(D21+D20)</f>
        <v>#DIV/0!</v>
      </c>
      <c r="D100" s="164"/>
    </row>
  </sheetData>
  <sheetProtection algorithmName="SHA-512" hashValue="SCOsGKjIt79AasSMDVT982g+lByELCbt9xwVtk3+/Y12dXSaXnlQkZ7/KVxAXaLofCrlifgJ87ChHJuYvt8h+Q==" saltValue="BtwzEKXhj+5lzZUFq1IgeQ==" spinCount="100000" sheet="1" objects="1" scenarios="1"/>
  <mergeCells count="12">
    <mergeCell ref="A79:B79"/>
    <mergeCell ref="A72:B72"/>
    <mergeCell ref="A63:B63"/>
    <mergeCell ref="A19:B19"/>
    <mergeCell ref="A3:I3"/>
    <mergeCell ref="I4:M4"/>
    <mergeCell ref="I5:M5"/>
    <mergeCell ref="I6:O6"/>
    <mergeCell ref="B5:D6"/>
    <mergeCell ref="G8:I8"/>
    <mergeCell ref="A9:B9"/>
    <mergeCell ref="A33:B33"/>
  </mergeCells>
  <pageMargins left="0.25" right="0.25" top="0.75" bottom="0.75" header="0.3" footer="0.3"/>
  <pageSetup paperSize="5" fitToHeight="0"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E5B17-DDBD-4CE7-8384-A43E276A65DB}">
  <sheetPr>
    <tabColor theme="8"/>
  </sheetPr>
  <dimension ref="A1:J71"/>
  <sheetViews>
    <sheetView zoomScale="80" zoomScaleNormal="80" workbookViewId="0">
      <selection activeCell="A4" sqref="A4"/>
    </sheetView>
  </sheetViews>
  <sheetFormatPr defaultColWidth="9.140625" defaultRowHeight="15" x14ac:dyDescent="0.25"/>
  <cols>
    <col min="1" max="1" width="9.140625" style="27"/>
    <col min="2" max="2" width="38.7109375" style="27" customWidth="1"/>
    <col min="3" max="3" width="27.28515625" style="27" customWidth="1"/>
    <col min="4" max="4" width="19.7109375" style="27" customWidth="1"/>
    <col min="5" max="5" width="19.140625" style="27" customWidth="1"/>
    <col min="6" max="8" width="20.7109375" style="27" customWidth="1"/>
    <col min="9" max="9" width="27.7109375" style="27" customWidth="1"/>
    <col min="10" max="10" width="12.140625" style="27" customWidth="1"/>
    <col min="11" max="13" width="9.140625" style="27"/>
    <col min="14" max="14" width="11" style="27" customWidth="1"/>
    <col min="15" max="15" width="12.85546875" style="27" customWidth="1"/>
    <col min="16" max="16" width="10.85546875" style="27" customWidth="1"/>
    <col min="17" max="17" width="9.140625" style="27"/>
    <col min="18" max="18" width="10.5703125" style="27" customWidth="1"/>
    <col min="19" max="19" width="9.140625" style="27"/>
    <col min="20" max="20" width="9.28515625" style="27" customWidth="1"/>
    <col min="21" max="16384" width="9.140625" style="27"/>
  </cols>
  <sheetData>
    <row r="1" spans="1:10" ht="64.5" customHeight="1" x14ac:dyDescent="0.25"/>
    <row r="2" spans="1:10" s="24" customFormat="1" ht="33.75" customHeight="1" x14ac:dyDescent="0.35">
      <c r="A2" s="111" t="s">
        <v>1188</v>
      </c>
      <c r="F2" s="25"/>
    </row>
    <row r="3" spans="1:10" s="26" customFormat="1" ht="20.100000000000001" customHeight="1" x14ac:dyDescent="0.25">
      <c r="A3" s="312"/>
      <c r="B3" s="255"/>
      <c r="C3" s="255"/>
      <c r="D3" s="255"/>
      <c r="E3" s="255"/>
      <c r="F3" s="255"/>
      <c r="G3" s="255"/>
      <c r="H3" s="255"/>
      <c r="I3" s="255"/>
      <c r="J3" s="255"/>
    </row>
    <row r="6" spans="1:10" ht="22.5" x14ac:dyDescent="0.3">
      <c r="B6" s="133" t="s">
        <v>864</v>
      </c>
    </row>
    <row r="7" spans="1:10" x14ac:dyDescent="0.25">
      <c r="F7" s="42"/>
    </row>
    <row r="8" spans="1:10" x14ac:dyDescent="0.25">
      <c r="B8" s="42" t="s">
        <v>1189</v>
      </c>
      <c r="F8" s="42"/>
    </row>
    <row r="10" spans="1:10" x14ac:dyDescent="0.25">
      <c r="B10" s="372" t="s">
        <v>1195</v>
      </c>
      <c r="C10" s="372"/>
      <c r="D10" s="372"/>
      <c r="E10" s="372"/>
      <c r="F10" s="372"/>
      <c r="G10" s="372"/>
      <c r="H10" s="372"/>
      <c r="I10" s="372"/>
    </row>
    <row r="11" spans="1:10" ht="14.45" customHeight="1" x14ac:dyDescent="0.25">
      <c r="B11" s="369"/>
      <c r="C11" s="369"/>
      <c r="D11" s="369"/>
      <c r="E11" s="369"/>
      <c r="F11" s="369"/>
      <c r="G11" s="369"/>
      <c r="H11" s="369"/>
      <c r="I11" s="369"/>
    </row>
    <row r="12" spans="1:10" x14ac:dyDescent="0.25">
      <c r="B12" s="369"/>
      <c r="C12" s="369"/>
      <c r="D12" s="369"/>
      <c r="E12" s="369"/>
      <c r="F12" s="369"/>
      <c r="G12" s="369"/>
      <c r="H12" s="369"/>
      <c r="I12" s="369"/>
    </row>
    <row r="13" spans="1:10" x14ac:dyDescent="0.25">
      <c r="B13" s="369"/>
      <c r="C13" s="369"/>
      <c r="D13" s="369"/>
      <c r="E13" s="369"/>
      <c r="F13" s="369"/>
      <c r="G13" s="369"/>
      <c r="H13" s="369"/>
      <c r="I13" s="369"/>
    </row>
    <row r="14" spans="1:10" x14ac:dyDescent="0.25">
      <c r="B14" s="369"/>
      <c r="C14" s="369"/>
      <c r="D14" s="369"/>
      <c r="E14" s="369"/>
      <c r="F14" s="369"/>
      <c r="G14" s="369"/>
      <c r="H14" s="369"/>
      <c r="I14" s="369"/>
    </row>
    <row r="15" spans="1:10" x14ac:dyDescent="0.25">
      <c r="B15" s="369"/>
      <c r="C15" s="369"/>
      <c r="D15" s="369"/>
      <c r="E15" s="369"/>
      <c r="F15" s="369"/>
      <c r="G15" s="369"/>
      <c r="H15" s="369"/>
      <c r="I15" s="369"/>
    </row>
    <row r="16" spans="1:10" x14ac:dyDescent="0.25">
      <c r="B16" s="369"/>
      <c r="C16" s="369"/>
      <c r="D16" s="369"/>
      <c r="E16" s="369"/>
      <c r="F16" s="369"/>
      <c r="G16" s="369"/>
      <c r="H16" s="369"/>
      <c r="I16" s="369"/>
    </row>
    <row r="17" spans="2:9" x14ac:dyDescent="0.25">
      <c r="B17" s="369"/>
      <c r="C17" s="369"/>
      <c r="D17" s="369"/>
      <c r="E17" s="369"/>
      <c r="F17" s="369"/>
      <c r="G17" s="369"/>
      <c r="H17" s="369"/>
      <c r="I17" s="369"/>
    </row>
    <row r="18" spans="2:9" x14ac:dyDescent="0.25">
      <c r="B18" s="369"/>
      <c r="C18" s="369"/>
      <c r="D18" s="369"/>
      <c r="E18" s="369"/>
      <c r="F18" s="369"/>
      <c r="G18" s="369"/>
      <c r="H18" s="369"/>
      <c r="I18" s="369"/>
    </row>
    <row r="19" spans="2:9" x14ac:dyDescent="0.25">
      <c r="B19" s="369"/>
      <c r="C19" s="369"/>
      <c r="D19" s="369"/>
      <c r="E19" s="369"/>
      <c r="F19" s="369"/>
      <c r="G19" s="369"/>
      <c r="H19" s="369"/>
      <c r="I19" s="369"/>
    </row>
    <row r="20" spans="2:9" x14ac:dyDescent="0.25">
      <c r="B20" s="369"/>
      <c r="C20" s="369"/>
      <c r="D20" s="369"/>
      <c r="E20" s="369"/>
      <c r="F20" s="369"/>
      <c r="G20" s="369"/>
      <c r="H20" s="369"/>
      <c r="I20" s="369"/>
    </row>
    <row r="21" spans="2:9" x14ac:dyDescent="0.25">
      <c r="B21" s="369"/>
      <c r="C21" s="369"/>
      <c r="D21" s="369"/>
      <c r="E21" s="369"/>
      <c r="F21" s="369"/>
      <c r="G21" s="369"/>
      <c r="H21" s="369"/>
      <c r="I21" s="369"/>
    </row>
    <row r="22" spans="2:9" x14ac:dyDescent="0.25">
      <c r="B22" s="369"/>
      <c r="C22" s="369"/>
      <c r="D22" s="369"/>
      <c r="E22" s="369"/>
      <c r="F22" s="369"/>
      <c r="G22" s="369"/>
      <c r="H22" s="369"/>
      <c r="I22" s="369"/>
    </row>
    <row r="23" spans="2:9" x14ac:dyDescent="0.25">
      <c r="B23" s="369"/>
      <c r="C23" s="369"/>
      <c r="D23" s="369"/>
      <c r="E23" s="369"/>
      <c r="F23" s="369"/>
      <c r="G23" s="369"/>
      <c r="H23" s="369"/>
      <c r="I23" s="369"/>
    </row>
    <row r="25" spans="2:9" ht="21" x14ac:dyDescent="0.25">
      <c r="B25" s="361"/>
      <c r="C25" s="362"/>
      <c r="D25" s="363"/>
      <c r="E25" s="136" t="s">
        <v>863</v>
      </c>
      <c r="F25" s="136" t="s">
        <v>1109</v>
      </c>
      <c r="G25" s="136" t="s">
        <v>1110</v>
      </c>
      <c r="H25" s="370" t="s">
        <v>1108</v>
      </c>
      <c r="I25" s="371"/>
    </row>
    <row r="26" spans="2:9" ht="30.75" customHeight="1" x14ac:dyDescent="0.25">
      <c r="B26" s="364" t="s">
        <v>1190</v>
      </c>
      <c r="C26" s="365"/>
      <c r="D26" s="366"/>
      <c r="E26" s="207"/>
      <c r="F26" s="207"/>
      <c r="G26" s="207"/>
      <c r="H26" s="367"/>
      <c r="I26" s="368"/>
    </row>
    <row r="28" spans="2:9" ht="15" customHeight="1" x14ac:dyDescent="0.25">
      <c r="B28" s="372" t="s">
        <v>1185</v>
      </c>
      <c r="C28" s="372"/>
      <c r="D28" s="372"/>
      <c r="E28" s="372"/>
      <c r="F28" s="372"/>
      <c r="G28" s="372"/>
      <c r="H28" s="372"/>
      <c r="I28" s="372"/>
    </row>
    <row r="29" spans="2:9" ht="14.45" customHeight="1" x14ac:dyDescent="0.25">
      <c r="B29" s="369"/>
      <c r="C29" s="369"/>
      <c r="D29" s="369"/>
      <c r="E29" s="369"/>
      <c r="F29" s="369"/>
      <c r="G29" s="369"/>
      <c r="H29" s="369"/>
      <c r="I29" s="369"/>
    </row>
    <row r="30" spans="2:9" x14ac:dyDescent="0.25">
      <c r="B30" s="369"/>
      <c r="C30" s="369"/>
      <c r="D30" s="369"/>
      <c r="E30" s="369"/>
      <c r="F30" s="369"/>
      <c r="G30" s="369"/>
      <c r="H30" s="369"/>
      <c r="I30" s="369"/>
    </row>
    <row r="31" spans="2:9" x14ac:dyDescent="0.25">
      <c r="B31" s="369"/>
      <c r="C31" s="369"/>
      <c r="D31" s="369"/>
      <c r="E31" s="369"/>
      <c r="F31" s="369"/>
      <c r="G31" s="369"/>
      <c r="H31" s="369"/>
      <c r="I31" s="369"/>
    </row>
    <row r="32" spans="2:9" x14ac:dyDescent="0.25">
      <c r="B32" s="369"/>
      <c r="C32" s="369"/>
      <c r="D32" s="369"/>
      <c r="E32" s="369"/>
      <c r="F32" s="369"/>
      <c r="G32" s="369"/>
      <c r="H32" s="369"/>
      <c r="I32" s="369"/>
    </row>
    <row r="33" spans="2:9" x14ac:dyDescent="0.25">
      <c r="B33" s="369"/>
      <c r="C33" s="369"/>
      <c r="D33" s="369"/>
      <c r="E33" s="369"/>
      <c r="F33" s="369"/>
      <c r="G33" s="369"/>
      <c r="H33" s="369"/>
      <c r="I33" s="369"/>
    </row>
    <row r="34" spans="2:9" x14ac:dyDescent="0.25">
      <c r="B34" s="369"/>
      <c r="C34" s="369"/>
      <c r="D34" s="369"/>
      <c r="E34" s="369"/>
      <c r="F34" s="369"/>
      <c r="G34" s="369"/>
      <c r="H34" s="369"/>
      <c r="I34" s="369"/>
    </row>
    <row r="35" spans="2:9" x14ac:dyDescent="0.25">
      <c r="B35" s="369"/>
      <c r="C35" s="369"/>
      <c r="D35" s="369"/>
      <c r="E35" s="369"/>
      <c r="F35" s="369"/>
      <c r="G35" s="369"/>
      <c r="H35" s="369"/>
      <c r="I35" s="369"/>
    </row>
    <row r="36" spans="2:9" x14ac:dyDescent="0.25">
      <c r="B36" s="369"/>
      <c r="C36" s="369"/>
      <c r="D36" s="369"/>
      <c r="E36" s="369"/>
      <c r="F36" s="369"/>
      <c r="G36" s="369"/>
      <c r="H36" s="369"/>
      <c r="I36" s="369"/>
    </row>
    <row r="37" spans="2:9" x14ac:dyDescent="0.25">
      <c r="B37" s="369"/>
      <c r="C37" s="369"/>
      <c r="D37" s="369"/>
      <c r="E37" s="369"/>
      <c r="F37" s="369"/>
      <c r="G37" s="369"/>
      <c r="H37" s="369"/>
      <c r="I37" s="369"/>
    </row>
    <row r="38" spans="2:9" x14ac:dyDescent="0.25">
      <c r="B38" s="369"/>
      <c r="C38" s="369"/>
      <c r="D38" s="369"/>
      <c r="E38" s="369"/>
      <c r="F38" s="369"/>
      <c r="G38" s="369"/>
      <c r="H38" s="369"/>
      <c r="I38" s="369"/>
    </row>
    <row r="40" spans="2:9" ht="21" x14ac:dyDescent="0.25">
      <c r="B40" s="361"/>
      <c r="C40" s="362"/>
      <c r="D40" s="363"/>
      <c r="E40" s="136" t="s">
        <v>863</v>
      </c>
      <c r="F40" s="136" t="s">
        <v>1109</v>
      </c>
      <c r="G40" s="136" t="s">
        <v>1110</v>
      </c>
      <c r="H40" s="370" t="s">
        <v>1108</v>
      </c>
      <c r="I40" s="371"/>
    </row>
    <row r="41" spans="2:9" ht="30.75" customHeight="1" x14ac:dyDescent="0.25">
      <c r="B41" s="364" t="s">
        <v>1191</v>
      </c>
      <c r="C41" s="365"/>
      <c r="D41" s="366"/>
      <c r="E41" s="207"/>
      <c r="F41" s="207"/>
      <c r="G41" s="207"/>
      <c r="H41" s="367"/>
      <c r="I41" s="368"/>
    </row>
    <row r="43" spans="2:9" ht="45" customHeight="1" x14ac:dyDescent="0.25">
      <c r="B43" s="372" t="s">
        <v>1187</v>
      </c>
      <c r="C43" s="372"/>
      <c r="D43" s="372"/>
      <c r="E43" s="372"/>
      <c r="F43" s="372"/>
      <c r="G43" s="372"/>
      <c r="H43" s="372"/>
      <c r="I43" s="372"/>
    </row>
    <row r="44" spans="2:9" ht="14.45" customHeight="1" x14ac:dyDescent="0.25">
      <c r="B44" s="369"/>
      <c r="C44" s="369"/>
      <c r="D44" s="369"/>
      <c r="E44" s="369"/>
      <c r="F44" s="369"/>
      <c r="G44" s="369"/>
      <c r="H44" s="369"/>
      <c r="I44" s="369"/>
    </row>
    <row r="45" spans="2:9" ht="14.45" customHeight="1" x14ac:dyDescent="0.25">
      <c r="B45" s="369"/>
      <c r="C45" s="369"/>
      <c r="D45" s="369"/>
      <c r="E45" s="369"/>
      <c r="F45" s="369"/>
      <c r="G45" s="369"/>
      <c r="H45" s="369"/>
      <c r="I45" s="369"/>
    </row>
    <row r="46" spans="2:9" ht="14.45" customHeight="1" x14ac:dyDescent="0.25">
      <c r="B46" s="369"/>
      <c r="C46" s="369"/>
      <c r="D46" s="369"/>
      <c r="E46" s="369"/>
      <c r="F46" s="369"/>
      <c r="G46" s="369"/>
      <c r="H46" s="369"/>
      <c r="I46" s="369"/>
    </row>
    <row r="47" spans="2:9" ht="14.45" customHeight="1" x14ac:dyDescent="0.25">
      <c r="B47" s="369"/>
      <c r="C47" s="369"/>
      <c r="D47" s="369"/>
      <c r="E47" s="369"/>
      <c r="F47" s="369"/>
      <c r="G47" s="369"/>
      <c r="H47" s="369"/>
      <c r="I47" s="369"/>
    </row>
    <row r="48" spans="2:9" ht="14.45" customHeight="1" x14ac:dyDescent="0.25">
      <c r="B48" s="369"/>
      <c r="C48" s="369"/>
      <c r="D48" s="369"/>
      <c r="E48" s="369"/>
      <c r="F48" s="369"/>
      <c r="G48" s="369"/>
      <c r="H48" s="369"/>
      <c r="I48" s="369"/>
    </row>
    <row r="49" spans="2:9" ht="14.45" customHeight="1" x14ac:dyDescent="0.25">
      <c r="B49" s="369"/>
      <c r="C49" s="369"/>
      <c r="D49" s="369"/>
      <c r="E49" s="369"/>
      <c r="F49" s="369"/>
      <c r="G49" s="369"/>
      <c r="H49" s="369"/>
      <c r="I49" s="369"/>
    </row>
    <row r="50" spans="2:9" ht="14.45" customHeight="1" x14ac:dyDescent="0.25">
      <c r="B50" s="369"/>
      <c r="C50" s="369"/>
      <c r="D50" s="369"/>
      <c r="E50" s="369"/>
      <c r="F50" s="369"/>
      <c r="G50" s="369"/>
      <c r="H50" s="369"/>
      <c r="I50" s="369"/>
    </row>
    <row r="51" spans="2:9" ht="14.45" customHeight="1" x14ac:dyDescent="0.25">
      <c r="B51" s="369"/>
      <c r="C51" s="369"/>
      <c r="D51" s="369"/>
      <c r="E51" s="369"/>
      <c r="F51" s="369"/>
      <c r="G51" s="369"/>
      <c r="H51" s="369"/>
      <c r="I51" s="369"/>
    </row>
    <row r="52" spans="2:9" x14ac:dyDescent="0.25">
      <c r="B52" s="369"/>
      <c r="C52" s="369"/>
      <c r="D52" s="369"/>
      <c r="E52" s="369"/>
      <c r="F52" s="369"/>
      <c r="G52" s="369"/>
      <c r="H52" s="369"/>
      <c r="I52" s="369"/>
    </row>
    <row r="53" spans="2:9" x14ac:dyDescent="0.25">
      <c r="B53" s="369"/>
      <c r="C53" s="369"/>
      <c r="D53" s="369"/>
      <c r="E53" s="369"/>
      <c r="F53" s="369"/>
      <c r="G53" s="369"/>
      <c r="H53" s="369"/>
      <c r="I53" s="369"/>
    </row>
    <row r="55" spans="2:9" ht="21" x14ac:dyDescent="0.25">
      <c r="B55" s="361"/>
      <c r="C55" s="362"/>
      <c r="D55" s="363"/>
      <c r="E55" s="136" t="s">
        <v>863</v>
      </c>
      <c r="F55" s="136" t="s">
        <v>1109</v>
      </c>
      <c r="G55" s="136" t="s">
        <v>1110</v>
      </c>
      <c r="H55" s="370" t="s">
        <v>1108</v>
      </c>
      <c r="I55" s="371"/>
    </row>
    <row r="56" spans="2:9" ht="30.75" customHeight="1" x14ac:dyDescent="0.25">
      <c r="B56" s="364" t="s">
        <v>1192</v>
      </c>
      <c r="C56" s="365"/>
      <c r="D56" s="366"/>
      <c r="E56" s="207"/>
      <c r="F56" s="207"/>
      <c r="G56" s="207"/>
      <c r="H56" s="367"/>
      <c r="I56" s="368"/>
    </row>
    <row r="58" spans="2:9" x14ac:dyDescent="0.25">
      <c r="B58" s="372" t="s">
        <v>1186</v>
      </c>
      <c r="C58" s="372"/>
      <c r="D58" s="372"/>
      <c r="E58" s="372"/>
      <c r="F58" s="372"/>
      <c r="G58" s="372"/>
      <c r="H58" s="372"/>
      <c r="I58" s="372"/>
    </row>
    <row r="59" spans="2:9" ht="14.45" customHeight="1" x14ac:dyDescent="0.25">
      <c r="B59" s="369"/>
      <c r="C59" s="369"/>
      <c r="D59" s="369"/>
      <c r="E59" s="369"/>
      <c r="F59" s="369"/>
      <c r="G59" s="369"/>
      <c r="H59" s="369"/>
      <c r="I59" s="369"/>
    </row>
    <row r="60" spans="2:9" x14ac:dyDescent="0.25">
      <c r="B60" s="369"/>
      <c r="C60" s="369"/>
      <c r="D60" s="369"/>
      <c r="E60" s="369"/>
      <c r="F60" s="369"/>
      <c r="G60" s="369"/>
      <c r="H60" s="369"/>
      <c r="I60" s="369"/>
    </row>
    <row r="61" spans="2:9" x14ac:dyDescent="0.25">
      <c r="B61" s="369"/>
      <c r="C61" s="369"/>
      <c r="D61" s="369"/>
      <c r="E61" s="369"/>
      <c r="F61" s="369"/>
      <c r="G61" s="369"/>
      <c r="H61" s="369"/>
      <c r="I61" s="369"/>
    </row>
    <row r="62" spans="2:9" x14ac:dyDescent="0.25">
      <c r="B62" s="369"/>
      <c r="C62" s="369"/>
      <c r="D62" s="369"/>
      <c r="E62" s="369"/>
      <c r="F62" s="369"/>
      <c r="G62" s="369"/>
      <c r="H62" s="369"/>
      <c r="I62" s="369"/>
    </row>
    <row r="63" spans="2:9" x14ac:dyDescent="0.25">
      <c r="B63" s="369"/>
      <c r="C63" s="369"/>
      <c r="D63" s="369"/>
      <c r="E63" s="369"/>
      <c r="F63" s="369"/>
      <c r="G63" s="369"/>
      <c r="H63" s="369"/>
      <c r="I63" s="369"/>
    </row>
    <row r="64" spans="2:9" x14ac:dyDescent="0.25">
      <c r="B64" s="369"/>
      <c r="C64" s="369"/>
      <c r="D64" s="369"/>
      <c r="E64" s="369"/>
      <c r="F64" s="369"/>
      <c r="G64" s="369"/>
      <c r="H64" s="369"/>
      <c r="I64" s="369"/>
    </row>
    <row r="65" spans="2:9" x14ac:dyDescent="0.25">
      <c r="B65" s="369"/>
      <c r="C65" s="369"/>
      <c r="D65" s="369"/>
      <c r="E65" s="369"/>
      <c r="F65" s="369"/>
      <c r="G65" s="369"/>
      <c r="H65" s="369"/>
      <c r="I65" s="369"/>
    </row>
    <row r="66" spans="2:9" x14ac:dyDescent="0.25">
      <c r="B66" s="369"/>
      <c r="C66" s="369"/>
      <c r="D66" s="369"/>
      <c r="E66" s="369"/>
      <c r="F66" s="369"/>
      <c r="G66" s="369"/>
      <c r="H66" s="369"/>
      <c r="I66" s="369"/>
    </row>
    <row r="67" spans="2:9" x14ac:dyDescent="0.25">
      <c r="B67" s="369"/>
      <c r="C67" s="369"/>
      <c r="D67" s="369"/>
      <c r="E67" s="369"/>
      <c r="F67" s="369"/>
      <c r="G67" s="369"/>
      <c r="H67" s="369"/>
      <c r="I67" s="369"/>
    </row>
    <row r="68" spans="2:9" x14ac:dyDescent="0.25">
      <c r="B68" s="369"/>
      <c r="C68" s="369"/>
      <c r="D68" s="369"/>
      <c r="E68" s="369"/>
      <c r="F68" s="369"/>
      <c r="G68" s="369"/>
      <c r="H68" s="369"/>
      <c r="I68" s="369"/>
    </row>
    <row r="70" spans="2:9" ht="21" x14ac:dyDescent="0.25">
      <c r="B70" s="361"/>
      <c r="C70" s="362"/>
      <c r="D70" s="363"/>
      <c r="E70" s="136" t="s">
        <v>863</v>
      </c>
      <c r="F70" s="136" t="s">
        <v>1109</v>
      </c>
      <c r="G70" s="136" t="s">
        <v>1110</v>
      </c>
      <c r="H70" s="370" t="s">
        <v>1108</v>
      </c>
      <c r="I70" s="371"/>
    </row>
    <row r="71" spans="2:9" ht="30.75" customHeight="1" x14ac:dyDescent="0.25">
      <c r="B71" s="364" t="s">
        <v>1193</v>
      </c>
      <c r="C71" s="365"/>
      <c r="D71" s="366"/>
      <c r="E71" s="207"/>
      <c r="F71" s="207"/>
      <c r="G71" s="207"/>
      <c r="H71" s="367"/>
      <c r="I71" s="368"/>
    </row>
  </sheetData>
  <sheetProtection algorithmName="SHA-512" hashValue="xJFRudwIuawzvk3I8De74lxMPfLWqeESKNeQKfcwOIkzsW7beJurcPlI+ZGOEj9a90Tv31OrcxOnMQBt9BjjcQ==" saltValue="+REvu9Vqr9SwBcrwN0VDtw==" spinCount="100000" sheet="1" objects="1" scenarios="1"/>
  <dataConsolidate/>
  <mergeCells count="25">
    <mergeCell ref="A3:J3"/>
    <mergeCell ref="B28:I28"/>
    <mergeCell ref="B43:I43"/>
    <mergeCell ref="B58:I58"/>
    <mergeCell ref="B10:I10"/>
    <mergeCell ref="B11:I23"/>
    <mergeCell ref="B29:I38"/>
    <mergeCell ref="B44:I53"/>
    <mergeCell ref="H25:I25"/>
    <mergeCell ref="H26:I26"/>
    <mergeCell ref="H40:I40"/>
    <mergeCell ref="H41:I41"/>
    <mergeCell ref="B25:D25"/>
    <mergeCell ref="B26:D26"/>
    <mergeCell ref="B40:D40"/>
    <mergeCell ref="B41:D41"/>
    <mergeCell ref="B55:D55"/>
    <mergeCell ref="B56:D56"/>
    <mergeCell ref="H71:I71"/>
    <mergeCell ref="B71:D71"/>
    <mergeCell ref="B70:D70"/>
    <mergeCell ref="B59:I68"/>
    <mergeCell ref="H70:I70"/>
    <mergeCell ref="H55:I55"/>
    <mergeCell ref="H56:I56"/>
  </mergeCells>
  <dataValidations count="1">
    <dataValidation type="list" allowBlank="1" showInputMessage="1" showErrorMessage="1" sqref="E26:G26 E41:G41 E56:G56 E71:G71" xr:uid="{FF4A28EB-0713-409C-B609-6EF8D7F6BA0A}">
      <formula1>"Pass, Fail"</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1BA97-9994-4B16-85AF-51B3A2EC2CB8}">
  <sheetPr codeName="Sheet9">
    <tabColor theme="8"/>
    <pageSetUpPr fitToPage="1"/>
  </sheetPr>
  <dimension ref="B1:K47"/>
  <sheetViews>
    <sheetView zoomScale="80" zoomScaleNormal="80" workbookViewId="0">
      <selection activeCell="A4" sqref="A4"/>
    </sheetView>
  </sheetViews>
  <sheetFormatPr defaultColWidth="9.140625" defaultRowHeight="15" x14ac:dyDescent="0.25"/>
  <cols>
    <col min="1" max="1" width="3.7109375" style="27" customWidth="1"/>
    <col min="2" max="2" width="11.42578125" style="27" customWidth="1"/>
    <col min="3" max="3" width="9.140625" style="27"/>
    <col min="4" max="4" width="42.85546875" style="27" customWidth="1"/>
    <col min="5" max="5" width="83.28515625" style="134" customWidth="1"/>
    <col min="6" max="6" width="17.7109375" style="27" customWidth="1"/>
    <col min="7" max="7" width="19.7109375" style="27" customWidth="1"/>
    <col min="8" max="8" width="9.140625" style="27"/>
    <col min="9" max="9" width="11.85546875" style="27" customWidth="1"/>
    <col min="10" max="16384" width="9.140625" style="27"/>
  </cols>
  <sheetData>
    <row r="1" spans="2:11" ht="64.5" customHeight="1" x14ac:dyDescent="0.25"/>
    <row r="2" spans="2:11" s="24" customFormat="1" ht="33.75" customHeight="1" x14ac:dyDescent="0.35">
      <c r="B2" s="111" t="s">
        <v>1024</v>
      </c>
      <c r="E2" s="222"/>
      <c r="G2" s="25"/>
    </row>
    <row r="3" spans="2:11" s="26" customFormat="1" ht="20.100000000000001" customHeight="1" x14ac:dyDescent="0.25">
      <c r="B3" s="312"/>
      <c r="C3" s="255"/>
      <c r="D3" s="255"/>
      <c r="E3" s="255"/>
      <c r="F3" s="255"/>
      <c r="G3" s="255"/>
      <c r="H3" s="255"/>
      <c r="I3" s="255"/>
      <c r="J3" s="255"/>
      <c r="K3" s="255"/>
    </row>
    <row r="5" spans="2:11" ht="18" x14ac:dyDescent="0.25">
      <c r="B5" s="29" t="s">
        <v>273</v>
      </c>
    </row>
    <row r="7" spans="2:11" x14ac:dyDescent="0.25">
      <c r="B7" s="42" t="s">
        <v>1172</v>
      </c>
    </row>
    <row r="8" spans="2:11" ht="48" customHeight="1" x14ac:dyDescent="0.25">
      <c r="B8" s="335" t="s">
        <v>1142</v>
      </c>
      <c r="C8" s="391"/>
      <c r="D8" s="391"/>
      <c r="E8" s="391"/>
      <c r="F8" s="391"/>
      <c r="G8" s="391"/>
      <c r="H8" s="391"/>
      <c r="I8" s="391"/>
    </row>
    <row r="9" spans="2:11" ht="65.25" customHeight="1" x14ac:dyDescent="0.25">
      <c r="B9" s="383" t="s">
        <v>1127</v>
      </c>
      <c r="C9" s="238"/>
      <c r="D9" s="238"/>
      <c r="E9" s="238"/>
      <c r="F9" s="238"/>
      <c r="G9" s="238"/>
      <c r="H9" s="238"/>
      <c r="I9" s="238"/>
    </row>
    <row r="10" spans="2:11" ht="8.25" customHeight="1" x14ac:dyDescent="0.25"/>
    <row r="11" spans="2:11" ht="42" customHeight="1" x14ac:dyDescent="0.25">
      <c r="B11" s="165" t="s">
        <v>276</v>
      </c>
      <c r="C11" s="388" t="s">
        <v>274</v>
      </c>
      <c r="D11" s="389"/>
      <c r="E11" s="166" t="s">
        <v>275</v>
      </c>
      <c r="F11" s="165" t="s">
        <v>1128</v>
      </c>
      <c r="G11" s="165" t="s">
        <v>1138</v>
      </c>
      <c r="H11" s="42"/>
    </row>
    <row r="12" spans="2:11" ht="15.75" customHeight="1" x14ac:dyDescent="0.25">
      <c r="B12" s="390" t="s">
        <v>1003</v>
      </c>
      <c r="C12" s="390"/>
      <c r="D12" s="390"/>
      <c r="E12" s="390"/>
      <c r="F12" s="390"/>
      <c r="G12" s="390"/>
    </row>
    <row r="13" spans="2:11" ht="75" x14ac:dyDescent="0.25">
      <c r="B13" s="214"/>
      <c r="C13" s="384" t="s">
        <v>1004</v>
      </c>
      <c r="D13" s="385"/>
      <c r="E13" s="223" t="s">
        <v>1175</v>
      </c>
      <c r="F13" s="215"/>
      <c r="G13" s="213" t="s">
        <v>79</v>
      </c>
    </row>
    <row r="14" spans="2:11" ht="30" x14ac:dyDescent="0.25">
      <c r="B14" s="20"/>
      <c r="C14" s="373" t="s">
        <v>1005</v>
      </c>
      <c r="D14" s="374"/>
      <c r="E14" s="216" t="s">
        <v>1171</v>
      </c>
      <c r="F14" s="213" t="s">
        <v>1137</v>
      </c>
      <c r="G14" s="213" t="s">
        <v>1139</v>
      </c>
    </row>
    <row r="15" spans="2:11" ht="30" x14ac:dyDescent="0.25">
      <c r="B15" s="20"/>
      <c r="C15" s="373" t="s">
        <v>279</v>
      </c>
      <c r="D15" s="374"/>
      <c r="E15" s="216" t="s">
        <v>1129</v>
      </c>
      <c r="F15" s="213"/>
      <c r="G15" s="213" t="s">
        <v>1140</v>
      </c>
    </row>
    <row r="16" spans="2:11" ht="62.25" customHeight="1" x14ac:dyDescent="0.25">
      <c r="B16" s="20"/>
      <c r="C16" s="386" t="s">
        <v>1010</v>
      </c>
      <c r="D16" s="387"/>
      <c r="E16" s="216" t="s">
        <v>1159</v>
      </c>
      <c r="F16" s="213" t="s">
        <v>1137</v>
      </c>
      <c r="G16" s="213" t="s">
        <v>1139</v>
      </c>
    </row>
    <row r="17" spans="2:7" ht="36" customHeight="1" x14ac:dyDescent="0.25">
      <c r="B17" s="20"/>
      <c r="C17" s="373" t="s">
        <v>1204</v>
      </c>
      <c r="D17" s="374"/>
      <c r="E17" s="216" t="s">
        <v>1205</v>
      </c>
      <c r="F17" s="213" t="s">
        <v>1137</v>
      </c>
      <c r="G17" s="213" t="s">
        <v>1140</v>
      </c>
    </row>
    <row r="18" spans="2:7" ht="30" x14ac:dyDescent="0.25">
      <c r="B18" s="20"/>
      <c r="C18" s="373" t="s">
        <v>1203</v>
      </c>
      <c r="D18" s="374"/>
      <c r="E18" s="216" t="s">
        <v>1131</v>
      </c>
      <c r="F18" s="213" t="s">
        <v>1137</v>
      </c>
      <c r="G18" s="213" t="s">
        <v>1140</v>
      </c>
    </row>
    <row r="19" spans="2:7" ht="15.75" customHeight="1" x14ac:dyDescent="0.25">
      <c r="B19" s="375" t="s">
        <v>1006</v>
      </c>
      <c r="C19" s="376"/>
      <c r="D19" s="376"/>
      <c r="E19" s="376"/>
      <c r="F19" s="376"/>
      <c r="G19" s="377"/>
    </row>
    <row r="20" spans="2:7" ht="91.5" customHeight="1" x14ac:dyDescent="0.25">
      <c r="B20" s="20"/>
      <c r="C20" s="373" t="s">
        <v>1130</v>
      </c>
      <c r="D20" s="374"/>
      <c r="E20" s="216" t="s">
        <v>1197</v>
      </c>
      <c r="F20" s="213"/>
      <c r="G20" s="213" t="s">
        <v>1140</v>
      </c>
    </row>
    <row r="21" spans="2:7" ht="56.25" customHeight="1" x14ac:dyDescent="0.25">
      <c r="B21" s="20"/>
      <c r="C21" s="373" t="s">
        <v>1007</v>
      </c>
      <c r="D21" s="374"/>
      <c r="E21" s="216" t="s">
        <v>1019</v>
      </c>
      <c r="F21" s="213"/>
      <c r="G21" s="213" t="s">
        <v>1140</v>
      </c>
    </row>
    <row r="22" spans="2:7" x14ac:dyDescent="0.25">
      <c r="B22" s="20"/>
      <c r="C22" s="373" t="s">
        <v>1020</v>
      </c>
      <c r="D22" s="374"/>
      <c r="E22" s="216" t="s">
        <v>1198</v>
      </c>
      <c r="F22" s="213"/>
      <c r="G22" s="213" t="s">
        <v>1140</v>
      </c>
    </row>
    <row r="23" spans="2:7" ht="30" customHeight="1" x14ac:dyDescent="0.25">
      <c r="B23" s="20"/>
      <c r="C23" s="373" t="s">
        <v>1011</v>
      </c>
      <c r="D23" s="374"/>
      <c r="E23" s="216" t="s">
        <v>1199</v>
      </c>
      <c r="F23" s="213"/>
      <c r="G23" s="213" t="s">
        <v>1140</v>
      </c>
    </row>
    <row r="24" spans="2:7" ht="15.75" customHeight="1" x14ac:dyDescent="0.25">
      <c r="B24" s="375" t="s">
        <v>1008</v>
      </c>
      <c r="C24" s="376"/>
      <c r="D24" s="376"/>
      <c r="E24" s="376"/>
      <c r="F24" s="376"/>
      <c r="G24" s="377"/>
    </row>
    <row r="25" spans="2:7" ht="60" x14ac:dyDescent="0.25">
      <c r="B25" s="20"/>
      <c r="C25" s="373" t="s">
        <v>1133</v>
      </c>
      <c r="D25" s="374"/>
      <c r="E25" s="216" t="s">
        <v>1132</v>
      </c>
      <c r="F25" s="213" t="s">
        <v>1137</v>
      </c>
      <c r="G25" s="213" t="s">
        <v>1139</v>
      </c>
    </row>
    <row r="26" spans="2:7" ht="26.25" customHeight="1" x14ac:dyDescent="0.25">
      <c r="B26" s="20"/>
      <c r="C26" s="373" t="s">
        <v>277</v>
      </c>
      <c r="D26" s="374"/>
      <c r="E26" s="216" t="s">
        <v>1017</v>
      </c>
      <c r="F26" s="213"/>
      <c r="G26" s="213" t="s">
        <v>1139</v>
      </c>
    </row>
    <row r="27" spans="2:7" ht="45" x14ac:dyDescent="0.25">
      <c r="B27" s="20"/>
      <c r="C27" s="373" t="s">
        <v>1134</v>
      </c>
      <c r="D27" s="374"/>
      <c r="E27" s="216" t="s">
        <v>1021</v>
      </c>
      <c r="F27" s="213" t="s">
        <v>1137</v>
      </c>
      <c r="G27" s="213" t="s">
        <v>1139</v>
      </c>
    </row>
    <row r="28" spans="2:7" ht="150.75" customHeight="1" x14ac:dyDescent="0.25">
      <c r="B28" s="20"/>
      <c r="C28" s="373" t="s">
        <v>1009</v>
      </c>
      <c r="D28" s="374"/>
      <c r="E28" s="216" t="s">
        <v>1177</v>
      </c>
      <c r="F28" s="213"/>
      <c r="G28" s="213" t="s">
        <v>1139</v>
      </c>
    </row>
    <row r="29" spans="2:7" ht="240" x14ac:dyDescent="0.25">
      <c r="B29" s="20"/>
      <c r="C29" s="373" t="s">
        <v>1018</v>
      </c>
      <c r="D29" s="374"/>
      <c r="E29" s="216" t="s">
        <v>1144</v>
      </c>
      <c r="F29" s="213"/>
      <c r="G29" s="213" t="s">
        <v>1139</v>
      </c>
    </row>
    <row r="30" spans="2:7" ht="92.25" customHeight="1" x14ac:dyDescent="0.25">
      <c r="B30" s="20"/>
      <c r="C30" s="373" t="s">
        <v>1012</v>
      </c>
      <c r="D30" s="374"/>
      <c r="E30" s="216" t="s">
        <v>1173</v>
      </c>
      <c r="F30" s="213"/>
      <c r="G30" s="213" t="s">
        <v>1139</v>
      </c>
    </row>
    <row r="31" spans="2:7" ht="15.75" customHeight="1" x14ac:dyDescent="0.25">
      <c r="B31" s="375" t="s">
        <v>1013</v>
      </c>
      <c r="C31" s="376"/>
      <c r="D31" s="376"/>
      <c r="E31" s="376"/>
      <c r="F31" s="376"/>
      <c r="G31" s="377"/>
    </row>
    <row r="32" spans="2:7" ht="45" x14ac:dyDescent="0.25">
      <c r="B32" s="20"/>
      <c r="C32" s="373" t="s">
        <v>1014</v>
      </c>
      <c r="D32" s="374"/>
      <c r="E32" s="216" t="s">
        <v>1174</v>
      </c>
      <c r="F32" s="213"/>
      <c r="G32" s="213" t="s">
        <v>1140</v>
      </c>
    </row>
    <row r="33" spans="2:7" ht="30" x14ac:dyDescent="0.25">
      <c r="B33" s="20"/>
      <c r="C33" s="373" t="s">
        <v>1015</v>
      </c>
      <c r="D33" s="374"/>
      <c r="E33" s="216" t="s">
        <v>278</v>
      </c>
      <c r="F33" s="213"/>
      <c r="G33" s="213" t="s">
        <v>1139</v>
      </c>
    </row>
    <row r="34" spans="2:7" ht="30" x14ac:dyDescent="0.25">
      <c r="B34" s="20"/>
      <c r="C34" s="378" t="s">
        <v>1016</v>
      </c>
      <c r="D34" s="379"/>
      <c r="E34" s="216" t="s">
        <v>1022</v>
      </c>
      <c r="F34" s="213"/>
      <c r="G34" s="213" t="s">
        <v>1139</v>
      </c>
    </row>
    <row r="35" spans="2:7" ht="48.75" customHeight="1" x14ac:dyDescent="0.25">
      <c r="B35" s="20"/>
      <c r="C35" s="373" t="s">
        <v>1160</v>
      </c>
      <c r="D35" s="374"/>
      <c r="E35" s="216" t="s">
        <v>1176</v>
      </c>
      <c r="F35" s="213"/>
      <c r="G35" s="213" t="s">
        <v>1139</v>
      </c>
    </row>
    <row r="36" spans="2:7" ht="62.25" customHeight="1" x14ac:dyDescent="0.25">
      <c r="B36" s="20"/>
      <c r="C36" s="373" t="s">
        <v>1135</v>
      </c>
      <c r="D36" s="374"/>
      <c r="E36" s="216" t="s">
        <v>1136</v>
      </c>
      <c r="F36" s="213" t="s">
        <v>1137</v>
      </c>
      <c r="G36" s="213" t="s">
        <v>79</v>
      </c>
    </row>
    <row r="37" spans="2:7" ht="15.75" customHeight="1" x14ac:dyDescent="0.25">
      <c r="B37" s="375" t="s">
        <v>1141</v>
      </c>
      <c r="C37" s="376"/>
      <c r="D37" s="376"/>
      <c r="E37" s="376"/>
      <c r="F37" s="376"/>
      <c r="G37" s="377"/>
    </row>
    <row r="38" spans="2:7" ht="63.75" customHeight="1" x14ac:dyDescent="0.25">
      <c r="B38" s="20"/>
      <c r="C38" s="373" t="s">
        <v>1162</v>
      </c>
      <c r="D38" s="374"/>
      <c r="E38" s="216" t="s">
        <v>1161</v>
      </c>
      <c r="F38" s="213" t="s">
        <v>1137</v>
      </c>
      <c r="G38" s="213" t="s">
        <v>1139</v>
      </c>
    </row>
    <row r="39" spans="2:7" ht="17.25" customHeight="1" x14ac:dyDescent="0.25"/>
    <row r="40" spans="2:7" ht="18.75" x14ac:dyDescent="0.3">
      <c r="B40" s="380" t="s">
        <v>176</v>
      </c>
      <c r="C40" s="380"/>
      <c r="D40" s="380"/>
      <c r="E40" s="137" t="s">
        <v>177</v>
      </c>
    </row>
    <row r="41" spans="2:7" ht="33.75" customHeight="1" x14ac:dyDescent="0.25">
      <c r="B41" s="381" t="s">
        <v>178</v>
      </c>
      <c r="C41" s="381"/>
      <c r="D41" s="381"/>
      <c r="E41" s="224"/>
    </row>
    <row r="42" spans="2:7" ht="22.5" customHeight="1" x14ac:dyDescent="0.25">
      <c r="B42" s="381" t="s">
        <v>1163</v>
      </c>
      <c r="C42" s="381"/>
      <c r="D42" s="381"/>
      <c r="E42" s="224"/>
    </row>
    <row r="44" spans="2:7" ht="18.75" x14ac:dyDescent="0.3">
      <c r="B44" s="380" t="s">
        <v>1001</v>
      </c>
      <c r="C44" s="380"/>
      <c r="D44" s="380"/>
      <c r="E44" s="137" t="s">
        <v>177</v>
      </c>
    </row>
    <row r="45" spans="2:7" ht="93" customHeight="1" x14ac:dyDescent="0.25">
      <c r="B45" s="381" t="s">
        <v>1002</v>
      </c>
      <c r="C45" s="381"/>
      <c r="D45" s="381"/>
      <c r="E45" s="224"/>
    </row>
    <row r="46" spans="2:7" ht="90.75" customHeight="1" x14ac:dyDescent="0.25">
      <c r="B46" s="381" t="s">
        <v>1143</v>
      </c>
      <c r="C46" s="381"/>
      <c r="D46" s="381"/>
      <c r="E46" s="224"/>
    </row>
    <row r="47" spans="2:7" x14ac:dyDescent="0.25">
      <c r="B47" s="382"/>
      <c r="C47" s="382"/>
      <c r="D47" s="382"/>
    </row>
  </sheetData>
  <sheetProtection algorithmName="SHA-512" hashValue="jM4IzylEphpTRGz1YaR1LEClOutlm847yncvfLpeLdGGjoJb6j9iBWCjefpX+da0BYZbD1BJtMQ7BBFXuv68ug==" saltValue="I8YJ6ne5LHFrDBAML7kuGA==" spinCount="100000" sheet="1" objects="1" scenarios="1"/>
  <mergeCells count="38">
    <mergeCell ref="B19:G19"/>
    <mergeCell ref="B3:K3"/>
    <mergeCell ref="B9:I9"/>
    <mergeCell ref="C13:D13"/>
    <mergeCell ref="C14:D14"/>
    <mergeCell ref="C16:D16"/>
    <mergeCell ref="C11:D11"/>
    <mergeCell ref="B12:G12"/>
    <mergeCell ref="B8:I8"/>
    <mergeCell ref="C15:D15"/>
    <mergeCell ref="C17:D17"/>
    <mergeCell ref="C18:D18"/>
    <mergeCell ref="B46:D46"/>
    <mergeCell ref="B47:D47"/>
    <mergeCell ref="B42:D42"/>
    <mergeCell ref="B41:D41"/>
    <mergeCell ref="B40:D40"/>
    <mergeCell ref="C38:D38"/>
    <mergeCell ref="C32:D32"/>
    <mergeCell ref="C33:D33"/>
    <mergeCell ref="B44:D44"/>
    <mergeCell ref="B45:D45"/>
    <mergeCell ref="C36:D36"/>
    <mergeCell ref="C35:D35"/>
    <mergeCell ref="B31:G31"/>
    <mergeCell ref="B37:G37"/>
    <mergeCell ref="C25:D25"/>
    <mergeCell ref="C26:D26"/>
    <mergeCell ref="C27:D27"/>
    <mergeCell ref="C28:D28"/>
    <mergeCell ref="C29:D29"/>
    <mergeCell ref="C34:D34"/>
    <mergeCell ref="C30:D30"/>
    <mergeCell ref="C20:D20"/>
    <mergeCell ref="C21:D21"/>
    <mergeCell ref="C22:D22"/>
    <mergeCell ref="C23:D23"/>
    <mergeCell ref="B24:G24"/>
  </mergeCells>
  <dataValidations count="1">
    <dataValidation type="list" allowBlank="1" showInputMessage="1" showErrorMessage="1" sqref="E45:E46" xr:uid="{5EA9CEC7-4415-4CA3-AB20-D01AF647110F}">
      <formula1>"Yes,No"</formula1>
    </dataValidation>
  </dataValidations>
  <pageMargins left="0.7" right="0.7" top="0.75" bottom="0.75" header="0.3" footer="0.3"/>
  <pageSetup scale="65"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DD8AEEC-AE31-4BE9-82BB-BE01140322A4}">
          <x14:formula1>
            <xm:f>Lists!$A$32:$A$34</xm:f>
          </x14:formula1>
          <xm:sqref>B13:B18 B20:B23 B25:B30 B32:B36 B38</xm:sqref>
        </x14:dataValidation>
        <x14:dataValidation type="list" allowBlank="1" showInputMessage="1" showErrorMessage="1" xr:uid="{1DEF321C-5B15-4315-8D3D-5CC17616CD58}">
          <x14:formula1>
            <xm:f>Lists!$J$1:$J$2</xm:f>
          </x14:formula1>
          <xm:sqref>E41:E42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3B340-7782-4CC5-83EC-E440AB096A48}">
  <sheetPr>
    <tabColor theme="2"/>
  </sheetPr>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2786F516674D49A23FCF4F10F6ED8F" ma:contentTypeVersion="8" ma:contentTypeDescription="Create a new document." ma:contentTypeScope="" ma:versionID="f64916ce76c43921382bc0d55b9a5195">
  <xsd:schema xmlns:xsd="http://www.w3.org/2001/XMLSchema" xmlns:xs="http://www.w3.org/2001/XMLSchema" xmlns:p="http://schemas.microsoft.com/office/2006/metadata/properties" xmlns:ns1="http://schemas.microsoft.com/sharepoint/v3" xmlns:ns2="5eebe2b8-ad54-49d4-afc3-bceb2bf81b8d" xmlns:ns3="414e15ea-35fd-4cff-b780-bb342b3dfcbd" targetNamespace="http://schemas.microsoft.com/office/2006/metadata/properties" ma:root="true" ma:fieldsID="ec89d7156e7cb00bda6b6e36d301e64c" ns1:_="" ns2:_="" ns3:_="">
    <xsd:import namespace="http://schemas.microsoft.com/sharepoint/v3"/>
    <xsd:import namespace="5eebe2b8-ad54-49d4-afc3-bceb2bf81b8d"/>
    <xsd:import namespace="414e15ea-35fd-4cff-b780-bb342b3dfcbd"/>
    <xsd:element name="properties">
      <xsd:complexType>
        <xsd:sequence>
          <xsd:element name="documentManagement">
            <xsd:complexType>
              <xsd:all>
                <xsd:element ref="ns2:g4q8" minOccurs="0"/>
                <xsd:element ref="ns1:PublishingStartDate" minOccurs="0"/>
                <xsd:element ref="ns1:PublishingExpirationDate" minOccurs="0"/>
                <xsd:element ref="ns3:SharedWithUsers" minOccurs="0"/>
                <xsd:element ref="ns2:Document" minOccurs="0"/>
                <xsd:element ref="ns2:Ph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5"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6"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ebe2b8-ad54-49d4-afc3-bceb2bf81b8d" elementFormDefault="qualified">
    <xsd:import namespace="http://schemas.microsoft.com/office/2006/documentManagement/types"/>
    <xsd:import namespace="http://schemas.microsoft.com/office/infopath/2007/PartnerControls"/>
    <xsd:element name="g4q8" ma:index="2" nillable="true" ma:displayName="Order" ma:decimals="0" ma:internalName="g4q8" ma:percentage="FALSE">
      <xsd:simpleType>
        <xsd:restriction base="dms:Number"/>
      </xsd:simpleType>
    </xsd:element>
    <xsd:element name="Document" ma:index="8" nillable="true" ma:displayName="Document Name"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element name="Phase" ma:index="9" nillable="true" ma:displayName="Key" ma:internalName="Pha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4e15ea-35fd-4cff-b780-bb342b3dfcbd"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s W V 4 U b o U / k i j A A A A 9 Q A A A B I A H A B D b 2 5 m a W c v U G F j a 2 F n Z S 5 4 b W w g o h g A K K A U A A A A A A A A A A A A A A A A A A A A A A A A A A A A h Y 9 B D o I w F E S v Q r q n R d R I y K c s 3 E p i Q j R u m 1 K h E T 6 G F s v d X H g k r y B G U X c u Z 9 5 b z N y v N 0 i H p v Y u q j O 6 x Y T M a E A 8 h b I t N J Y J 6 e 3 R j 0 j K Y S v k S Z T K G 2 U 0 8 W C K h F T W n m P G n H P U z W n b l S w M g h k 7 Z J t c V q o R 5 C P r / 7 K v 0 V i B U h E O + 9 c Y H t J o S V e L c R K w q Y N M 4 5 e H I 3 v S n x L W f W 3 7 T n G F / i 4 H N k V g 7 w v 8 A V B L A w Q U A A I A C A C x Z X h 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W V 4 U S i K R 7 g O A A A A E Q A A A B M A H A B G b 3 J t d W x h c y 9 T Z W N 0 a W 9 u M S 5 t I K I Y A C i g F A A A A A A A A A A A A A A A A A A A A A A A A A A A A C t O T S 7 J z M 9 T C I b Q h t Y A U E s B A i 0 A F A A C A A g A s W V 4 U b o U / k i j A A A A 9 Q A A A B I A A A A A A A A A A A A A A A A A A A A A A E N v b m Z p Z y 9 Q Y W N r Y W d l L n h t b F B L A Q I t A B Q A A g A I A L F l e F E P y u m r p A A A A O k A A A A T A A A A A A A A A A A A A A A A A O 8 A A A B b Q 2 9 u d G V u d F 9 U e X B l c 1 0 u e G 1 s U E s B A i 0 A F A A C A A g A s W V 4 U 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O W e S 8 z X a 6 x J n d t 5 7 n z 9 H D g A A A A A A g A A A A A A A 2 Y A A M A A A A A Q A A A A Q 9 C f i f 5 g G o 9 Y a m w g B c u i O A A A A A A E g A A A o A A A A B A A A A C g f / t 0 W 2 R k c i G B Z h Y T q J h W U A A A A C w H J m T 8 q X 6 k l V u e W A q m y v C 6 C F L Y 6 p k V 1 S 9 f T 3 g k A F b H k e D d 8 p P 2 Z E u p r / g W 3 L u K V N G x y B 4 H G M 3 s i I d X I S J T X X D T R V 8 N 4 p t w F Y T R i N v e n Q W o F A A A A K Y O f p x V n A R D J o Z T H d l A i d r k 9 P O q < / D a t a M a s h u p > 
</file>

<file path=customXml/item4.xml><?xml version="1.0" encoding="utf-8"?>
<p:properties xmlns:p="http://schemas.microsoft.com/office/2006/metadata/properties" xmlns:xsi="http://www.w3.org/2001/XMLSchema-instance" xmlns:pc="http://schemas.microsoft.com/office/infopath/2007/PartnerControls">
  <documentManagement>
    <Document xmlns="5eebe2b8-ad54-49d4-afc3-bceb2bf81b8d">
      <Url xsi:nil="true"/>
      <Description xsi:nil="true"/>
    </Document>
    <g4q8 xmlns="5eebe2b8-ad54-49d4-afc3-bceb2bf81b8d" xsi:nil="true"/>
    <Phase xmlns="5eebe2b8-ad54-49d4-afc3-bceb2bf81b8d"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EB8A6A1-5CB9-4F55-92EA-367BE92BBF7D}">
  <ds:schemaRefs>
    <ds:schemaRef ds:uri="http://schemas.microsoft.com/sharepoint/v3/contenttype/forms"/>
  </ds:schemaRefs>
</ds:datastoreItem>
</file>

<file path=customXml/itemProps2.xml><?xml version="1.0" encoding="utf-8"?>
<ds:datastoreItem xmlns:ds="http://schemas.openxmlformats.org/officeDocument/2006/customXml" ds:itemID="{4F6BED41-F502-44C1-95F5-573F04761910}"/>
</file>

<file path=customXml/itemProps3.xml><?xml version="1.0" encoding="utf-8"?>
<ds:datastoreItem xmlns:ds="http://schemas.openxmlformats.org/officeDocument/2006/customXml" ds:itemID="{DE6EAB31-3E54-4CA3-9A92-427E34D853FF}">
  <ds:schemaRefs>
    <ds:schemaRef ds:uri="http://schemas.microsoft.com/DataMashup"/>
  </ds:schemaRefs>
</ds:datastoreItem>
</file>

<file path=customXml/itemProps4.xml><?xml version="1.0" encoding="utf-8"?>
<ds:datastoreItem xmlns:ds="http://schemas.openxmlformats.org/officeDocument/2006/customXml" ds:itemID="{828A5B4D-3F7E-41F5-8129-C3E15BF2E181}">
  <ds:schemaRefs>
    <ds:schemaRef ds:uri="http://schemas.microsoft.com/office/2006/documentManagement/types"/>
    <ds:schemaRef ds:uri="http://purl.org/dc/terms/"/>
    <ds:schemaRef ds:uri="http://schemas.microsoft.com/office/infopath/2007/PartnerControls"/>
    <ds:schemaRef ds:uri="e4d77385-473f-48de-8532-74178f8d2c2f"/>
    <ds:schemaRef ds:uri="http://www.w3.org/XML/1998/namespace"/>
    <ds:schemaRef ds:uri="http://schemas.microsoft.com/office/2006/metadata/properties"/>
    <ds:schemaRef ds:uri="http://purl.org/dc/dcmitype/"/>
    <ds:schemaRef ds:uri="http://purl.org/dc/elements/1.1/"/>
    <ds:schemaRef ds:uri="http://schemas.openxmlformats.org/package/2006/metadata/core-properties"/>
    <ds:schemaRef ds:uri="299cb41e-4b11-4357-add8-cc240da9c2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51</vt:i4>
      </vt:variant>
    </vt:vector>
  </HeadingPairs>
  <TitlesOfParts>
    <vt:vector size="62" baseType="lpstr">
      <vt:lpstr>Instructions</vt:lpstr>
      <vt:lpstr>Project Information</vt:lpstr>
      <vt:lpstr>Development Team</vt:lpstr>
      <vt:lpstr>Development Schedule</vt:lpstr>
      <vt:lpstr>Sources &amp; Financial Assumptions</vt:lpstr>
      <vt:lpstr>Project Uses</vt:lpstr>
      <vt:lpstr>Narratives</vt:lpstr>
      <vt:lpstr>Document Checklist</vt:lpstr>
      <vt:lpstr>Blank Worksheet</vt:lpstr>
      <vt:lpstr>Lists</vt:lpstr>
      <vt:lpstr>Prolink</vt:lpstr>
      <vt:lpstr>Instructions!_Toc386460350</vt:lpstr>
      <vt:lpstr>APPRAI</vt:lpstr>
      <vt:lpstr>BBOND</vt:lpstr>
      <vt:lpstr>BUIPER</vt:lpstr>
      <vt:lpstr>CATTAX</vt:lpstr>
      <vt:lpstr>CONSINT</vt:lpstr>
      <vt:lpstr>CONSU</vt:lpstr>
      <vt:lpstr>DEMOLITION</vt:lpstr>
      <vt:lpstr>DENG</vt:lpstr>
      <vt:lpstr>DEVFEE</vt:lpstr>
      <vt:lpstr>DEVID</vt:lpstr>
      <vt:lpstr>'Development Team'!Dropdown3</vt:lpstr>
      <vt:lpstr>DRYUTIL</vt:lpstr>
      <vt:lpstr>EARTH</vt:lpstr>
      <vt:lpstr>ENGINEERING</vt:lpstr>
      <vt:lpstr>ENVIRO</vt:lpstr>
      <vt:lpstr>GENREQ</vt:lpstr>
      <vt:lpstr>HCCONT</vt:lpstr>
      <vt:lpstr>INSPROP</vt:lpstr>
      <vt:lpstr>LANDACQ</vt:lpstr>
      <vt:lpstr>LAWNS</vt:lpstr>
      <vt:lpstr>LEGAL</vt:lpstr>
      <vt:lpstr>LOANFEE</vt:lpstr>
      <vt:lpstr>MISC</vt:lpstr>
      <vt:lpstr>MISCCC</vt:lpstr>
      <vt:lpstr>MISCHC</vt:lpstr>
      <vt:lpstr>MISCPRO</vt:lpstr>
      <vt:lpstr>OFFIMP</vt:lpstr>
      <vt:lpstr>OHCSAPP</vt:lpstr>
      <vt:lpstr>OHEAD</vt:lpstr>
      <vt:lpstr>ORGCOST</vt:lpstr>
      <vt:lpstr>OWORK</vt:lpstr>
      <vt:lpstr>PLUMB</vt:lpstr>
      <vt:lpstr>'Project Uses'!Print_Area</vt:lpstr>
      <vt:lpstr>'Project Uses'!Print_Titles</vt:lpstr>
      <vt:lpstr>PROFIT</vt:lpstr>
      <vt:lpstr>PROJNAME</vt:lpstr>
      <vt:lpstr>RETAX</vt:lpstr>
      <vt:lpstr>ROADWALK</vt:lpstr>
      <vt:lpstr>SCCONT</vt:lpstr>
      <vt:lpstr>SITEIMP</vt:lpstr>
      <vt:lpstr>SITEMIT</vt:lpstr>
      <vt:lpstr>SITENG</vt:lpstr>
      <vt:lpstr>SITEUTILITY</vt:lpstr>
      <vt:lpstr>SPEQUIP</vt:lpstr>
      <vt:lpstr>STRUCTURE</vt:lpstr>
      <vt:lpstr>'Development Team'!Text6</vt:lpstr>
      <vt:lpstr>'Development Team'!Text8</vt:lpstr>
      <vt:lpstr>'Development Team'!Text9</vt:lpstr>
      <vt:lpstr>TITLEREC</vt:lpstr>
      <vt:lpstr>UTILTOOC</vt:lpstr>
    </vt:vector>
  </TitlesOfParts>
  <Manager/>
  <Company>OHCS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LIFT Homeownership Proforma Abbreviated</dc:title>
  <dc:subject/>
  <dc:creator>Talia Kahn-Kravis</dc:creator>
  <cp:keywords>LIFT Homeownership Proforma</cp:keywords>
  <dc:description/>
  <cp:lastModifiedBy>MACKINNON Jessica * HCS</cp:lastModifiedBy>
  <cp:revision/>
  <dcterms:created xsi:type="dcterms:W3CDTF">2018-02-07T20:32:27Z</dcterms:created>
  <dcterms:modified xsi:type="dcterms:W3CDTF">2025-01-29T22:43:45Z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0x010100AF2786F516674D49A23FCF4F10F6ED8F</vt:lpwstr>
  </property>
  <property fmtid="{D5CDD505-2E9C-101B-9397-08002B2CF9AE}" pid="3" name="SmartDoxTemplateName">
    <vt:lpwstr/>
  </property>
  <property fmtid="{D5CDD505-2E9C-101B-9397-08002B2CF9AE}" pid="4" name="AfterGetVBAMethod">
    <vt:lpwstr/>
  </property>
  <property fmtid="{D5CDD505-2E9C-101B-9397-08002B2CF9AE}" pid="5" name="BeforeGetVBAMethod">
    <vt:lpwstr/>
  </property>
  <property fmtid="{D5CDD505-2E9C-101B-9397-08002B2CF9AE}" pid="6" name="AfterSendVBAMethod">
    <vt:lpwstr/>
  </property>
  <property fmtid="{D5CDD505-2E9C-101B-9397-08002B2CF9AE}" pid="7" name="SchemaType">
    <vt:lpwstr>Development</vt:lpwstr>
  </property>
  <property fmtid="{D5CDD505-2E9C-101B-9397-08002B2CF9AE}" pid="8" name="MSIP_Label_db79d039-fcd0-4045-9c78-4cfb2eba0904_Enabled">
    <vt:lpwstr>true</vt:lpwstr>
  </property>
  <property fmtid="{D5CDD505-2E9C-101B-9397-08002B2CF9AE}" pid="9" name="MSIP_Label_db79d039-fcd0-4045-9c78-4cfb2eba0904_SetDate">
    <vt:lpwstr>2023-11-20T16:10:58Z</vt:lpwstr>
  </property>
  <property fmtid="{D5CDD505-2E9C-101B-9397-08002B2CF9AE}" pid="10" name="MSIP_Label_db79d039-fcd0-4045-9c78-4cfb2eba0904_Method">
    <vt:lpwstr>Privileged</vt:lpwstr>
  </property>
  <property fmtid="{D5CDD505-2E9C-101B-9397-08002B2CF9AE}" pid="11" name="MSIP_Label_db79d039-fcd0-4045-9c78-4cfb2eba0904_Name">
    <vt:lpwstr>Level 2 - Limited (Items)</vt:lpwstr>
  </property>
  <property fmtid="{D5CDD505-2E9C-101B-9397-08002B2CF9AE}" pid="12" name="MSIP_Label_db79d039-fcd0-4045-9c78-4cfb2eba0904_SiteId">
    <vt:lpwstr>aa3f6932-fa7c-47b4-a0ce-a598cad161cf</vt:lpwstr>
  </property>
  <property fmtid="{D5CDD505-2E9C-101B-9397-08002B2CF9AE}" pid="13" name="MSIP_Label_db79d039-fcd0-4045-9c78-4cfb2eba0904_ActionId">
    <vt:lpwstr>0e9e4c08-3787-496a-a00c-7819f93273b9</vt:lpwstr>
  </property>
  <property fmtid="{D5CDD505-2E9C-101B-9397-08002B2CF9AE}" pid="14" name="MSIP_Label_db79d039-fcd0-4045-9c78-4cfb2eba0904_ContentBits">
    <vt:lpwstr>0</vt:lpwstr>
  </property>
  <property fmtid="{D5CDD505-2E9C-101B-9397-08002B2CF9AE}" pid="15" name="MediaServiceImageTags">
    <vt:lpwstr/>
  </property>
</Properties>
</file>