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H:\lifeboat\Website\VFC\"/>
    </mc:Choice>
  </mc:AlternateContent>
  <xr:revisionPtr revIDLastSave="0" documentId="8_{D85BCA5F-15F3-49C1-85A0-E0B5D02E7354}" xr6:coauthVersionLast="45" xr6:coauthVersionMax="45" xr10:uidLastSave="{00000000-0000-0000-0000-000000000000}"/>
  <bookViews>
    <workbookView xWindow="1812" yWindow="12612" windowWidth="14652" windowHeight="7812" tabRatio="906" xr2:uid="{00000000-000D-0000-FFFF-FFFF00000000}"/>
  </bookViews>
  <sheets>
    <sheet name="Cover" sheetId="1" r:id="rId1"/>
    <sheet name="Introduction" sheetId="45" r:id="rId2"/>
    <sheet name="User Guide" sheetId="26" r:id="rId3"/>
    <sheet name="Step 1. Staff Category" sheetId="36" r:id="rId4"/>
    <sheet name="Step 2. Vaccine Administered" sheetId="41" r:id="rId5"/>
    <sheet name="Step 3. Costs" sheetId="27" r:id="rId6"/>
    <sheet name="Source Notes" sheetId="46" r:id="rId7"/>
    <sheet name="Variables and Defaults" sheetId="43" r:id="rId8"/>
    <sheet name="Calculations" sheetId="44" r:id="rId9"/>
    <sheet name="Mechanics" sheetId="38" state="hidden" r:id="rId10"/>
  </sheets>
  <definedNames>
    <definedName name="_xlnm._FilterDatabase" localSheetId="7" hidden="1">'Variables and Defaults'!$B$266:$G$273</definedName>
    <definedName name="Administering">'Step 3. Costs'!$A$71:$A$156</definedName>
    <definedName name="Other">'Step 3. Costs'!$A$224:$A$274</definedName>
    <definedName name="Ref_Administering">'Source Notes'!$A$47:$A$98</definedName>
    <definedName name="Ref_Others">'Source Notes'!$A$180:$A$202</definedName>
    <definedName name="Ref_Supplies">'Source Notes'!$A$101:$A$146</definedName>
    <definedName name="Ref_Support">'Source Notes'!$A$148:$A$178</definedName>
    <definedName name="Ref_VaccineManagement">'Source Notes'!$A$1:$A$46</definedName>
    <definedName name="Step3">'Step 3. Costs'!$A$1</definedName>
    <definedName name="Supplies">'Step 3. Costs'!$A$157:$A$199</definedName>
    <definedName name="Support">'Step 3. Costs'!$A$200:$A$223</definedName>
    <definedName name="UserGuide">'User Guide'!$A$1</definedName>
    <definedName name="VaccineManagement">'Step 3. Costs'!$A$8:$A$70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43" l="1"/>
  <c r="D10" i="43"/>
  <c r="B9" i="38" s="1"/>
  <c r="D11" i="43"/>
  <c r="B10" i="38" s="1"/>
  <c r="D12" i="43"/>
  <c r="B11" i="38" s="1"/>
  <c r="D13" i="43"/>
  <c r="B12" i="38" s="1"/>
  <c r="D14" i="43"/>
  <c r="B13" i="38" s="1"/>
  <c r="D15" i="43"/>
  <c r="B14" i="38" s="1"/>
  <c r="D8" i="43"/>
  <c r="B8" i="38" l="1"/>
  <c r="B7" i="38"/>
  <c r="F319" i="43" l="1"/>
  <c r="H302" i="44" s="1"/>
  <c r="E319" i="43"/>
  <c r="G302" i="44" s="1"/>
  <c r="D319" i="43"/>
  <c r="F318" i="43"/>
  <c r="H301" i="44" s="1"/>
  <c r="E318" i="43"/>
  <c r="G301" i="44" s="1"/>
  <c r="D318" i="43"/>
  <c r="F317" i="43"/>
  <c r="H300" i="44" s="1"/>
  <c r="E317" i="43"/>
  <c r="G300" i="44" s="1"/>
  <c r="D317" i="43"/>
  <c r="F316" i="43"/>
  <c r="H299" i="44" s="1"/>
  <c r="E316" i="43"/>
  <c r="G299" i="44" s="1"/>
  <c r="D316" i="43"/>
  <c r="F315" i="43"/>
  <c r="H298" i="44" s="1"/>
  <c r="E315" i="43"/>
  <c r="G298" i="44" s="1"/>
  <c r="D315" i="43"/>
  <c r="F314" i="43"/>
  <c r="H297" i="44" s="1"/>
  <c r="E314" i="43"/>
  <c r="G297" i="44" s="1"/>
  <c r="D314" i="43"/>
  <c r="F313" i="43"/>
  <c r="H296" i="44" s="1"/>
  <c r="E313" i="43"/>
  <c r="G296" i="44" s="1"/>
  <c r="D313" i="43"/>
  <c r="F312" i="43"/>
  <c r="H295" i="44" s="1"/>
  <c r="E312" i="43"/>
  <c r="G295" i="44" s="1"/>
  <c r="D312" i="43"/>
  <c r="H311" i="43"/>
  <c r="Z294" i="44" s="1"/>
  <c r="C311" i="43"/>
  <c r="C294" i="44" s="1"/>
  <c r="B311" i="43"/>
  <c r="F310" i="43"/>
  <c r="H293" i="44" s="1"/>
  <c r="E310" i="43"/>
  <c r="G293" i="44" s="1"/>
  <c r="D310" i="43"/>
  <c r="F309" i="43"/>
  <c r="H292" i="44" s="1"/>
  <c r="E309" i="43"/>
  <c r="G292" i="44" s="1"/>
  <c r="D309" i="43"/>
  <c r="F308" i="43"/>
  <c r="H291" i="44" s="1"/>
  <c r="E308" i="43"/>
  <c r="G291" i="44" s="1"/>
  <c r="D308" i="43"/>
  <c r="F307" i="43"/>
  <c r="H290" i="44" s="1"/>
  <c r="E307" i="43"/>
  <c r="G290" i="44" s="1"/>
  <c r="D307" i="43"/>
  <c r="F306" i="43"/>
  <c r="H289" i="44" s="1"/>
  <c r="E306" i="43"/>
  <c r="G289" i="44" s="1"/>
  <c r="D306" i="43"/>
  <c r="F305" i="43"/>
  <c r="H288" i="44" s="1"/>
  <c r="E305" i="43"/>
  <c r="G288" i="44" s="1"/>
  <c r="D305" i="43"/>
  <c r="F304" i="43"/>
  <c r="H287" i="44" s="1"/>
  <c r="E304" i="43"/>
  <c r="G287" i="44" s="1"/>
  <c r="D304" i="43"/>
  <c r="F303" i="43"/>
  <c r="H286" i="44" s="1"/>
  <c r="E303" i="43"/>
  <c r="G286" i="44" s="1"/>
  <c r="D303" i="43"/>
  <c r="H302" i="43"/>
  <c r="Z285" i="44" s="1"/>
  <c r="C302" i="43"/>
  <c r="C285" i="44" s="1"/>
  <c r="B302" i="43"/>
  <c r="F301" i="43"/>
  <c r="H284" i="44" s="1"/>
  <c r="E301" i="43"/>
  <c r="G284" i="44" s="1"/>
  <c r="D301" i="43"/>
  <c r="F300" i="43"/>
  <c r="H283" i="44" s="1"/>
  <c r="E300" i="43"/>
  <c r="G283" i="44" s="1"/>
  <c r="D300" i="43"/>
  <c r="F299" i="43"/>
  <c r="H282" i="44" s="1"/>
  <c r="E299" i="43"/>
  <c r="G282" i="44" s="1"/>
  <c r="D299" i="43"/>
  <c r="F298" i="43"/>
  <c r="H281" i="44" s="1"/>
  <c r="E298" i="43"/>
  <c r="G281" i="44" s="1"/>
  <c r="D298" i="43"/>
  <c r="F297" i="43"/>
  <c r="H280" i="44" s="1"/>
  <c r="E297" i="43"/>
  <c r="G280" i="44" s="1"/>
  <c r="D297" i="43"/>
  <c r="F296" i="43"/>
  <c r="H279" i="44" s="1"/>
  <c r="E296" i="43"/>
  <c r="G279" i="44" s="1"/>
  <c r="D296" i="43"/>
  <c r="F295" i="43"/>
  <c r="H278" i="44" s="1"/>
  <c r="E295" i="43"/>
  <c r="G278" i="44" s="1"/>
  <c r="D295" i="43"/>
  <c r="F294" i="43"/>
  <c r="H277" i="44" s="1"/>
  <c r="E294" i="43"/>
  <c r="G277" i="44" s="1"/>
  <c r="D294" i="43"/>
  <c r="H293" i="43"/>
  <c r="Z276" i="44" s="1"/>
  <c r="C293" i="43"/>
  <c r="C276" i="44" s="1"/>
  <c r="B293" i="43"/>
  <c r="C200" i="43"/>
  <c r="H200" i="43"/>
  <c r="D201" i="43"/>
  <c r="E201" i="43"/>
  <c r="F201" i="43"/>
  <c r="D202" i="43"/>
  <c r="E202" i="43"/>
  <c r="F202" i="43"/>
  <c r="D203" i="43"/>
  <c r="E203" i="43"/>
  <c r="F203" i="43"/>
  <c r="AA276" i="44" l="1"/>
  <c r="AA285" i="44"/>
  <c r="AA294" i="44"/>
  <c r="B284" i="43" l="1"/>
  <c r="B275" i="43"/>
  <c r="F52" i="43" l="1"/>
  <c r="F53" i="43"/>
  <c r="F54" i="43"/>
  <c r="F55" i="43"/>
  <c r="F56" i="43"/>
  <c r="F57" i="43"/>
  <c r="F58" i="43"/>
  <c r="E52" i="43"/>
  <c r="E53" i="43"/>
  <c r="E54" i="43"/>
  <c r="E55" i="43"/>
  <c r="E56" i="43"/>
  <c r="E57" i="43"/>
  <c r="E58" i="43"/>
  <c r="D53" i="43"/>
  <c r="D54" i="43"/>
  <c r="D55" i="43"/>
  <c r="D56" i="43"/>
  <c r="D57" i="43"/>
  <c r="D58" i="43"/>
  <c r="M17" i="36" l="1"/>
  <c r="D28" i="43" l="1"/>
  <c r="D29" i="43"/>
  <c r="D30" i="43"/>
  <c r="D31" i="43"/>
  <c r="D32" i="43"/>
  <c r="D33" i="43"/>
  <c r="D34" i="43"/>
  <c r="D35" i="43"/>
  <c r="D230" i="43"/>
  <c r="H284" i="43" l="1"/>
  <c r="Z267" i="44" s="1"/>
  <c r="H275" i="43"/>
  <c r="Z258" i="44" s="1"/>
  <c r="F292" i="43"/>
  <c r="H275" i="44" s="1"/>
  <c r="F291" i="43"/>
  <c r="H274" i="44" s="1"/>
  <c r="F290" i="43"/>
  <c r="H273" i="44" s="1"/>
  <c r="F289" i="43"/>
  <c r="H272" i="44" s="1"/>
  <c r="F288" i="43"/>
  <c r="H271" i="44" s="1"/>
  <c r="F287" i="43"/>
  <c r="H270" i="44" s="1"/>
  <c r="F286" i="43"/>
  <c r="H269" i="44" s="1"/>
  <c r="F285" i="43"/>
  <c r="H268" i="44" s="1"/>
  <c r="F283" i="43"/>
  <c r="H266" i="44" s="1"/>
  <c r="F282" i="43"/>
  <c r="H265" i="44" s="1"/>
  <c r="F281" i="43"/>
  <c r="H264" i="44" s="1"/>
  <c r="F280" i="43"/>
  <c r="H263" i="44" s="1"/>
  <c r="F279" i="43"/>
  <c r="H262" i="44" s="1"/>
  <c r="F278" i="43"/>
  <c r="H261" i="44" s="1"/>
  <c r="F277" i="43"/>
  <c r="H260" i="44" s="1"/>
  <c r="F276" i="43"/>
  <c r="H259" i="44" s="1"/>
  <c r="E292" i="43"/>
  <c r="G275" i="44" s="1"/>
  <c r="E291" i="43"/>
  <c r="G274" i="44" s="1"/>
  <c r="E290" i="43"/>
  <c r="G273" i="44" s="1"/>
  <c r="E289" i="43"/>
  <c r="G272" i="44" s="1"/>
  <c r="E288" i="43"/>
  <c r="G271" i="44" s="1"/>
  <c r="E287" i="43"/>
  <c r="G270" i="44" s="1"/>
  <c r="E286" i="43"/>
  <c r="G269" i="44" s="1"/>
  <c r="E285" i="43"/>
  <c r="G268" i="44" s="1"/>
  <c r="E283" i="43"/>
  <c r="G266" i="44" s="1"/>
  <c r="E282" i="43"/>
  <c r="G265" i="44" s="1"/>
  <c r="E281" i="43"/>
  <c r="G264" i="44" s="1"/>
  <c r="E280" i="43"/>
  <c r="G263" i="44" s="1"/>
  <c r="E279" i="43"/>
  <c r="G262" i="44" s="1"/>
  <c r="E278" i="43"/>
  <c r="G261" i="44" s="1"/>
  <c r="E277" i="43"/>
  <c r="G260" i="44" s="1"/>
  <c r="E276" i="43"/>
  <c r="G259" i="44" s="1"/>
  <c r="D292" i="43"/>
  <c r="D291" i="43"/>
  <c r="D290" i="43"/>
  <c r="D289" i="43"/>
  <c r="D288" i="43"/>
  <c r="D287" i="43"/>
  <c r="D286" i="43"/>
  <c r="D285" i="43"/>
  <c r="D283" i="43"/>
  <c r="D282" i="43"/>
  <c r="D281" i="43"/>
  <c r="D280" i="43"/>
  <c r="D279" i="43"/>
  <c r="D278" i="43"/>
  <c r="D277" i="43"/>
  <c r="D276" i="43"/>
  <c r="C284" i="43"/>
  <c r="C267" i="44" s="1"/>
  <c r="C275" i="43"/>
  <c r="C258" i="44" s="1"/>
  <c r="F18" i="44" l="1"/>
  <c r="F19" i="44"/>
  <c r="F20" i="44"/>
  <c r="F21" i="44"/>
  <c r="F22" i="44"/>
  <c r="F23" i="44"/>
  <c r="F24" i="44"/>
  <c r="F17" i="44"/>
  <c r="M18" i="36"/>
  <c r="M19" i="36"/>
  <c r="M20" i="36"/>
  <c r="M21" i="36"/>
  <c r="M22" i="36"/>
  <c r="M23" i="36"/>
  <c r="M24" i="36"/>
  <c r="K21" i="43"/>
  <c r="K19" i="43" s="1"/>
  <c r="D43" i="43" l="1"/>
  <c r="C16" i="44" s="1"/>
  <c r="D42" i="43"/>
  <c r="C17" i="44" s="1"/>
  <c r="D41" i="43"/>
  <c r="C18" i="44" l="1"/>
  <c r="C95" i="43"/>
  <c r="C75" i="44" s="1"/>
  <c r="C86" i="43"/>
  <c r="C66" i="44" s="1"/>
  <c r="C77" i="43"/>
  <c r="C57" i="44" s="1"/>
  <c r="C68" i="43"/>
  <c r="C48" i="44" s="1"/>
  <c r="C59" i="43"/>
  <c r="C39" i="44" s="1"/>
  <c r="H265" i="43"/>
  <c r="Z247" i="44" s="1"/>
  <c r="C265" i="43"/>
  <c r="C247" i="44" s="1"/>
  <c r="H256" i="43"/>
  <c r="Z238" i="44" s="1"/>
  <c r="C256" i="43"/>
  <c r="C238" i="44" s="1"/>
  <c r="H246" i="43"/>
  <c r="Z227" i="44" s="1"/>
  <c r="C246" i="43"/>
  <c r="C227" i="44" s="1"/>
  <c r="H237" i="43"/>
  <c r="Z218" i="44" s="1"/>
  <c r="C237" i="43"/>
  <c r="C218" i="44" s="1"/>
  <c r="H228" i="43"/>
  <c r="Z209" i="44" s="1"/>
  <c r="C228" i="43"/>
  <c r="C209" i="44" s="1"/>
  <c r="H219" i="43"/>
  <c r="Z200" i="44" s="1"/>
  <c r="C219" i="43"/>
  <c r="C200" i="44" s="1"/>
  <c r="H209" i="43"/>
  <c r="Z189" i="44" s="1"/>
  <c r="Z180" i="44"/>
  <c r="C180" i="44"/>
  <c r="H190" i="43"/>
  <c r="Z170" i="44" s="1"/>
  <c r="C190" i="43"/>
  <c r="C170" i="44" s="1"/>
  <c r="H181" i="43"/>
  <c r="Z161" i="44" s="1"/>
  <c r="C181" i="43"/>
  <c r="C161" i="44" s="1"/>
  <c r="H172" i="43"/>
  <c r="Z152" i="44" s="1"/>
  <c r="H163" i="43"/>
  <c r="Z143" i="44" s="1"/>
  <c r="C163" i="43"/>
  <c r="C143" i="44" s="1"/>
  <c r="H153" i="43"/>
  <c r="Z133" i="44" s="1"/>
  <c r="H144" i="43"/>
  <c r="Z124" i="44" s="1"/>
  <c r="C144" i="43"/>
  <c r="C124" i="44" s="1"/>
  <c r="H134" i="43"/>
  <c r="Z114" i="44" s="1"/>
  <c r="C134" i="43"/>
  <c r="C114" i="44" s="1"/>
  <c r="H125" i="43"/>
  <c r="Z105" i="44" s="1"/>
  <c r="H116" i="43"/>
  <c r="Z96" i="44" s="1"/>
  <c r="C116" i="43"/>
  <c r="C96" i="44" s="1"/>
  <c r="H106" i="43"/>
  <c r="Z86" i="44" s="1"/>
  <c r="C106" i="43"/>
  <c r="C86" i="44" s="1"/>
  <c r="F273" i="43"/>
  <c r="H255" i="44" s="1"/>
  <c r="F272" i="43"/>
  <c r="H254" i="44" s="1"/>
  <c r="F271" i="43"/>
  <c r="H253" i="44" s="1"/>
  <c r="F270" i="43"/>
  <c r="H252" i="44" s="1"/>
  <c r="F269" i="43"/>
  <c r="H251" i="44" s="1"/>
  <c r="F268" i="43"/>
  <c r="H250" i="44" s="1"/>
  <c r="F267" i="43"/>
  <c r="H249" i="44" s="1"/>
  <c r="F266" i="43"/>
  <c r="H248" i="44" s="1"/>
  <c r="F264" i="43"/>
  <c r="H246" i="44" s="1"/>
  <c r="F263" i="43"/>
  <c r="H245" i="44" s="1"/>
  <c r="F262" i="43"/>
  <c r="H244" i="44" s="1"/>
  <c r="F261" i="43"/>
  <c r="H243" i="44" s="1"/>
  <c r="F260" i="43"/>
  <c r="H242" i="44" s="1"/>
  <c r="F259" i="43"/>
  <c r="H241" i="44" s="1"/>
  <c r="F258" i="43"/>
  <c r="H240" i="44" s="1"/>
  <c r="F257" i="43"/>
  <c r="H239" i="44" s="1"/>
  <c r="F254" i="43"/>
  <c r="H235" i="44" s="1"/>
  <c r="F253" i="43"/>
  <c r="H234" i="44" s="1"/>
  <c r="F252" i="43"/>
  <c r="H233" i="44" s="1"/>
  <c r="F251" i="43"/>
  <c r="H232" i="44" s="1"/>
  <c r="F250" i="43"/>
  <c r="H231" i="44" s="1"/>
  <c r="F249" i="43"/>
  <c r="H230" i="44" s="1"/>
  <c r="F248" i="43"/>
  <c r="H229" i="44" s="1"/>
  <c r="F247" i="43"/>
  <c r="H228" i="44" s="1"/>
  <c r="F245" i="43"/>
  <c r="H226" i="44" s="1"/>
  <c r="F244" i="43"/>
  <c r="H225" i="44" s="1"/>
  <c r="F243" i="43"/>
  <c r="H224" i="44" s="1"/>
  <c r="F242" i="43"/>
  <c r="H223" i="44" s="1"/>
  <c r="F241" i="43"/>
  <c r="H222" i="44" s="1"/>
  <c r="F240" i="43"/>
  <c r="H221" i="44" s="1"/>
  <c r="F239" i="43"/>
  <c r="H220" i="44" s="1"/>
  <c r="F238" i="43"/>
  <c r="H219" i="44" s="1"/>
  <c r="F236" i="43"/>
  <c r="H217" i="44" s="1"/>
  <c r="F235" i="43"/>
  <c r="H216" i="44" s="1"/>
  <c r="F234" i="43"/>
  <c r="H215" i="44" s="1"/>
  <c r="F233" i="43"/>
  <c r="H214" i="44" s="1"/>
  <c r="F232" i="43"/>
  <c r="H213" i="44" s="1"/>
  <c r="F231" i="43"/>
  <c r="H212" i="44" s="1"/>
  <c r="F230" i="43"/>
  <c r="H211" i="44" s="1"/>
  <c r="F229" i="43"/>
  <c r="H210" i="44" s="1"/>
  <c r="F227" i="43"/>
  <c r="H208" i="44" s="1"/>
  <c r="F226" i="43"/>
  <c r="H207" i="44" s="1"/>
  <c r="F225" i="43"/>
  <c r="H206" i="44" s="1"/>
  <c r="F224" i="43"/>
  <c r="H205" i="44" s="1"/>
  <c r="F223" i="43"/>
  <c r="H204" i="44" s="1"/>
  <c r="F222" i="43"/>
  <c r="H203" i="44" s="1"/>
  <c r="F221" i="43"/>
  <c r="H202" i="44" s="1"/>
  <c r="F220" i="43"/>
  <c r="H201" i="44" s="1"/>
  <c r="F208" i="43"/>
  <c r="H188" i="44" s="1"/>
  <c r="H197" i="44" s="1"/>
  <c r="F207" i="43"/>
  <c r="H187" i="44" s="1"/>
  <c r="H196" i="44" s="1"/>
  <c r="F206" i="43"/>
  <c r="H186" i="44" s="1"/>
  <c r="H195" i="44" s="1"/>
  <c r="F205" i="43"/>
  <c r="H185" i="44" s="1"/>
  <c r="H194" i="44" s="1"/>
  <c r="F204" i="43"/>
  <c r="H184" i="44" s="1"/>
  <c r="H193" i="44" s="1"/>
  <c r="H183" i="44"/>
  <c r="H192" i="44" s="1"/>
  <c r="H182" i="44"/>
  <c r="H191" i="44" s="1"/>
  <c r="H181" i="44"/>
  <c r="H190" i="44" s="1"/>
  <c r="F198" i="43"/>
  <c r="H178" i="44" s="1"/>
  <c r="F197" i="43"/>
  <c r="H177" i="44" s="1"/>
  <c r="F196" i="43"/>
  <c r="H176" i="44" s="1"/>
  <c r="F195" i="43"/>
  <c r="H175" i="44" s="1"/>
  <c r="F194" i="43"/>
  <c r="H174" i="44" s="1"/>
  <c r="F193" i="43"/>
  <c r="H173" i="44" s="1"/>
  <c r="F192" i="43"/>
  <c r="H172" i="44" s="1"/>
  <c r="F191" i="43"/>
  <c r="H171" i="44" s="1"/>
  <c r="F189" i="43"/>
  <c r="H169" i="44" s="1"/>
  <c r="F188" i="43"/>
  <c r="H168" i="44" s="1"/>
  <c r="F187" i="43"/>
  <c r="H167" i="44" s="1"/>
  <c r="F186" i="43"/>
  <c r="H166" i="44" s="1"/>
  <c r="F185" i="43"/>
  <c r="H165" i="44" s="1"/>
  <c r="F184" i="43"/>
  <c r="H164" i="44" s="1"/>
  <c r="F183" i="43"/>
  <c r="H163" i="44" s="1"/>
  <c r="F182" i="43"/>
  <c r="H162" i="44" s="1"/>
  <c r="F171" i="43"/>
  <c r="H151" i="44" s="1"/>
  <c r="H160" i="44" s="1"/>
  <c r="F170" i="43"/>
  <c r="H150" i="44" s="1"/>
  <c r="H159" i="44" s="1"/>
  <c r="F169" i="43"/>
  <c r="H149" i="44" s="1"/>
  <c r="H158" i="44" s="1"/>
  <c r="F168" i="43"/>
  <c r="H148" i="44" s="1"/>
  <c r="H157" i="44" s="1"/>
  <c r="F167" i="43"/>
  <c r="H147" i="44" s="1"/>
  <c r="H156" i="44" s="1"/>
  <c r="F166" i="43"/>
  <c r="H146" i="44" s="1"/>
  <c r="H155" i="44" s="1"/>
  <c r="F165" i="43"/>
  <c r="H145" i="44" s="1"/>
  <c r="H154" i="44" s="1"/>
  <c r="F164" i="43"/>
  <c r="H144" i="44" s="1"/>
  <c r="H153" i="44" s="1"/>
  <c r="F152" i="43"/>
  <c r="H132" i="44" s="1"/>
  <c r="H141" i="44" s="1"/>
  <c r="F151" i="43"/>
  <c r="H131" i="44" s="1"/>
  <c r="H140" i="44" s="1"/>
  <c r="F150" i="43"/>
  <c r="H130" i="44" s="1"/>
  <c r="H139" i="44" s="1"/>
  <c r="F149" i="43"/>
  <c r="H129" i="44" s="1"/>
  <c r="H138" i="44" s="1"/>
  <c r="F148" i="43"/>
  <c r="H128" i="44" s="1"/>
  <c r="H137" i="44" s="1"/>
  <c r="F147" i="43"/>
  <c r="H127" i="44" s="1"/>
  <c r="H136" i="44" s="1"/>
  <c r="F146" i="43"/>
  <c r="H126" i="44" s="1"/>
  <c r="H135" i="44" s="1"/>
  <c r="F145" i="43"/>
  <c r="H125" i="44" s="1"/>
  <c r="H134" i="44" s="1"/>
  <c r="F142" i="43"/>
  <c r="H122" i="44" s="1"/>
  <c r="F141" i="43"/>
  <c r="H121" i="44" s="1"/>
  <c r="F140" i="43"/>
  <c r="H120" i="44" s="1"/>
  <c r="F139" i="43"/>
  <c r="H119" i="44" s="1"/>
  <c r="F138" i="43"/>
  <c r="H118" i="44" s="1"/>
  <c r="F137" i="43"/>
  <c r="H117" i="44" s="1"/>
  <c r="F136" i="43"/>
  <c r="H116" i="44" s="1"/>
  <c r="F135" i="43"/>
  <c r="H115" i="44" s="1"/>
  <c r="F124" i="43"/>
  <c r="H104" i="44" s="1"/>
  <c r="H113" i="44" s="1"/>
  <c r="F123" i="43"/>
  <c r="H103" i="44" s="1"/>
  <c r="H112" i="44" s="1"/>
  <c r="F122" i="43"/>
  <c r="H102" i="44" s="1"/>
  <c r="H111" i="44" s="1"/>
  <c r="F121" i="43"/>
  <c r="H101" i="44" s="1"/>
  <c r="H110" i="44" s="1"/>
  <c r="F120" i="43"/>
  <c r="H100" i="44" s="1"/>
  <c r="H109" i="44" s="1"/>
  <c r="F119" i="43"/>
  <c r="H99" i="44" s="1"/>
  <c r="H108" i="44" s="1"/>
  <c r="F118" i="43"/>
  <c r="H98" i="44" s="1"/>
  <c r="H107" i="44" s="1"/>
  <c r="F117" i="43"/>
  <c r="H97" i="44" s="1"/>
  <c r="H106" i="44" s="1"/>
  <c r="F114" i="43"/>
  <c r="H94" i="44" s="1"/>
  <c r="F113" i="43"/>
  <c r="H93" i="44" s="1"/>
  <c r="F112" i="43"/>
  <c r="H92" i="44" s="1"/>
  <c r="F111" i="43"/>
  <c r="H91" i="44" s="1"/>
  <c r="F110" i="43"/>
  <c r="H90" i="44" s="1"/>
  <c r="F109" i="43"/>
  <c r="H89" i="44" s="1"/>
  <c r="F108" i="43"/>
  <c r="H88" i="44" s="1"/>
  <c r="F107" i="43"/>
  <c r="H87" i="44" s="1"/>
  <c r="E273" i="43"/>
  <c r="G255" i="44" s="1"/>
  <c r="E272" i="43"/>
  <c r="G254" i="44" s="1"/>
  <c r="E271" i="43"/>
  <c r="G253" i="44" s="1"/>
  <c r="E270" i="43"/>
  <c r="G252" i="44" s="1"/>
  <c r="E269" i="43"/>
  <c r="G251" i="44" s="1"/>
  <c r="E268" i="43"/>
  <c r="G250" i="44" s="1"/>
  <c r="E267" i="43"/>
  <c r="G249" i="44" s="1"/>
  <c r="E266" i="43"/>
  <c r="G248" i="44" s="1"/>
  <c r="E264" i="43"/>
  <c r="G246" i="44" s="1"/>
  <c r="E263" i="43"/>
  <c r="G245" i="44" s="1"/>
  <c r="E262" i="43"/>
  <c r="G244" i="44" s="1"/>
  <c r="E261" i="43"/>
  <c r="G243" i="44" s="1"/>
  <c r="E260" i="43"/>
  <c r="G242" i="44" s="1"/>
  <c r="E259" i="43"/>
  <c r="G241" i="44" s="1"/>
  <c r="E258" i="43"/>
  <c r="G240" i="44" s="1"/>
  <c r="E257" i="43"/>
  <c r="G239" i="44" s="1"/>
  <c r="E254" i="43"/>
  <c r="G235" i="44" s="1"/>
  <c r="E253" i="43"/>
  <c r="G234" i="44" s="1"/>
  <c r="E252" i="43"/>
  <c r="G233" i="44" s="1"/>
  <c r="E251" i="43"/>
  <c r="G232" i="44" s="1"/>
  <c r="E250" i="43"/>
  <c r="G231" i="44" s="1"/>
  <c r="E249" i="43"/>
  <c r="G230" i="44" s="1"/>
  <c r="E248" i="43"/>
  <c r="G229" i="44" s="1"/>
  <c r="E247" i="43"/>
  <c r="G228" i="44" s="1"/>
  <c r="E245" i="43"/>
  <c r="G226" i="44" s="1"/>
  <c r="E244" i="43"/>
  <c r="G225" i="44" s="1"/>
  <c r="E243" i="43"/>
  <c r="G224" i="44" s="1"/>
  <c r="E242" i="43"/>
  <c r="G223" i="44" s="1"/>
  <c r="E241" i="43"/>
  <c r="G222" i="44" s="1"/>
  <c r="E240" i="43"/>
  <c r="G221" i="44" s="1"/>
  <c r="E239" i="43"/>
  <c r="G220" i="44" s="1"/>
  <c r="E238" i="43"/>
  <c r="G219" i="44" s="1"/>
  <c r="E236" i="43"/>
  <c r="G217" i="44" s="1"/>
  <c r="E235" i="43"/>
  <c r="G216" i="44" s="1"/>
  <c r="E234" i="43"/>
  <c r="G215" i="44" s="1"/>
  <c r="E233" i="43"/>
  <c r="G214" i="44" s="1"/>
  <c r="E232" i="43"/>
  <c r="G213" i="44" s="1"/>
  <c r="E231" i="43"/>
  <c r="G212" i="44" s="1"/>
  <c r="E230" i="43"/>
  <c r="G211" i="44" s="1"/>
  <c r="E229" i="43"/>
  <c r="G210" i="44" s="1"/>
  <c r="E227" i="43"/>
  <c r="G208" i="44" s="1"/>
  <c r="E226" i="43"/>
  <c r="G207" i="44" s="1"/>
  <c r="E225" i="43"/>
  <c r="G206" i="44" s="1"/>
  <c r="E224" i="43"/>
  <c r="G205" i="44" s="1"/>
  <c r="E223" i="43"/>
  <c r="G204" i="44" s="1"/>
  <c r="E222" i="43"/>
  <c r="G203" i="44" s="1"/>
  <c r="E221" i="43"/>
  <c r="G202" i="44" s="1"/>
  <c r="E220" i="43"/>
  <c r="G201" i="44" s="1"/>
  <c r="E217" i="43"/>
  <c r="G197" i="44" s="1"/>
  <c r="E216" i="43"/>
  <c r="G196" i="44" s="1"/>
  <c r="E215" i="43"/>
  <c r="G195" i="44" s="1"/>
  <c r="E214" i="43"/>
  <c r="G194" i="44" s="1"/>
  <c r="E213" i="43"/>
  <c r="G193" i="44" s="1"/>
  <c r="E212" i="43"/>
  <c r="G192" i="44" s="1"/>
  <c r="E211" i="43"/>
  <c r="G191" i="44" s="1"/>
  <c r="E210" i="43"/>
  <c r="G190" i="44" s="1"/>
  <c r="E208" i="43"/>
  <c r="G188" i="44" s="1"/>
  <c r="E207" i="43"/>
  <c r="G187" i="44" s="1"/>
  <c r="E206" i="43"/>
  <c r="G186" i="44" s="1"/>
  <c r="E205" i="43"/>
  <c r="G185" i="44" s="1"/>
  <c r="E204" i="43"/>
  <c r="G184" i="44" s="1"/>
  <c r="G183" i="44"/>
  <c r="G182" i="44"/>
  <c r="G181" i="44"/>
  <c r="E198" i="43"/>
  <c r="G178" i="44" s="1"/>
  <c r="E197" i="43"/>
  <c r="G177" i="44" s="1"/>
  <c r="E196" i="43"/>
  <c r="G176" i="44" s="1"/>
  <c r="E195" i="43"/>
  <c r="G175" i="44" s="1"/>
  <c r="E194" i="43"/>
  <c r="G174" i="44" s="1"/>
  <c r="E193" i="43"/>
  <c r="G173" i="44" s="1"/>
  <c r="E192" i="43"/>
  <c r="G172" i="44" s="1"/>
  <c r="E191" i="43"/>
  <c r="G171" i="44" s="1"/>
  <c r="E189" i="43"/>
  <c r="G169" i="44" s="1"/>
  <c r="E188" i="43"/>
  <c r="G168" i="44" s="1"/>
  <c r="E187" i="43"/>
  <c r="G167" i="44" s="1"/>
  <c r="E186" i="43"/>
  <c r="G166" i="44" s="1"/>
  <c r="E185" i="43"/>
  <c r="G165" i="44" s="1"/>
  <c r="E184" i="43"/>
  <c r="G164" i="44" s="1"/>
  <c r="E183" i="43"/>
  <c r="G163" i="44" s="1"/>
  <c r="E182" i="43"/>
  <c r="G162" i="44" s="1"/>
  <c r="E180" i="43"/>
  <c r="G160" i="44" s="1"/>
  <c r="E179" i="43"/>
  <c r="G159" i="44" s="1"/>
  <c r="E178" i="43"/>
  <c r="G158" i="44" s="1"/>
  <c r="E177" i="43"/>
  <c r="G157" i="44" s="1"/>
  <c r="E176" i="43"/>
  <c r="G156" i="44" s="1"/>
  <c r="E175" i="43"/>
  <c r="G155" i="44" s="1"/>
  <c r="E174" i="43"/>
  <c r="G154" i="44" s="1"/>
  <c r="E173" i="43"/>
  <c r="G153" i="44" s="1"/>
  <c r="E171" i="43"/>
  <c r="G151" i="44" s="1"/>
  <c r="E170" i="43"/>
  <c r="G150" i="44" s="1"/>
  <c r="E169" i="43"/>
  <c r="G149" i="44" s="1"/>
  <c r="E168" i="43"/>
  <c r="G148" i="44" s="1"/>
  <c r="E167" i="43"/>
  <c r="G147" i="44" s="1"/>
  <c r="E166" i="43"/>
  <c r="G146" i="44" s="1"/>
  <c r="E165" i="43"/>
  <c r="G145" i="44" s="1"/>
  <c r="E164" i="43"/>
  <c r="G144" i="44" s="1"/>
  <c r="E161" i="43"/>
  <c r="G141" i="44" s="1"/>
  <c r="E160" i="43"/>
  <c r="G140" i="44" s="1"/>
  <c r="E159" i="43"/>
  <c r="G139" i="44" s="1"/>
  <c r="E158" i="43"/>
  <c r="G138" i="44" s="1"/>
  <c r="E157" i="43"/>
  <c r="G137" i="44" s="1"/>
  <c r="E156" i="43"/>
  <c r="G136" i="44" s="1"/>
  <c r="E155" i="43"/>
  <c r="G135" i="44" s="1"/>
  <c r="E154" i="43"/>
  <c r="G134" i="44" s="1"/>
  <c r="E152" i="43"/>
  <c r="G132" i="44" s="1"/>
  <c r="E151" i="43"/>
  <c r="G131" i="44" s="1"/>
  <c r="E150" i="43"/>
  <c r="G130" i="44" s="1"/>
  <c r="E149" i="43"/>
  <c r="G129" i="44" s="1"/>
  <c r="E148" i="43"/>
  <c r="G128" i="44" s="1"/>
  <c r="E147" i="43"/>
  <c r="G127" i="44" s="1"/>
  <c r="E146" i="43"/>
  <c r="G126" i="44" s="1"/>
  <c r="E145" i="43"/>
  <c r="G125" i="44" s="1"/>
  <c r="E142" i="43"/>
  <c r="G122" i="44" s="1"/>
  <c r="E141" i="43"/>
  <c r="G121" i="44" s="1"/>
  <c r="E140" i="43"/>
  <c r="G120" i="44" s="1"/>
  <c r="E139" i="43"/>
  <c r="G119" i="44" s="1"/>
  <c r="E138" i="43"/>
  <c r="G118" i="44" s="1"/>
  <c r="E137" i="43"/>
  <c r="G117" i="44" s="1"/>
  <c r="E136" i="43"/>
  <c r="G116" i="44" s="1"/>
  <c r="E135" i="43"/>
  <c r="G115" i="44" s="1"/>
  <c r="E133" i="43"/>
  <c r="G113" i="44" s="1"/>
  <c r="E132" i="43"/>
  <c r="G112" i="44" s="1"/>
  <c r="E131" i="43"/>
  <c r="G111" i="44" s="1"/>
  <c r="E130" i="43"/>
  <c r="G110" i="44" s="1"/>
  <c r="E129" i="43"/>
  <c r="G109" i="44" s="1"/>
  <c r="E128" i="43"/>
  <c r="G108" i="44" s="1"/>
  <c r="E127" i="43"/>
  <c r="G107" i="44" s="1"/>
  <c r="E126" i="43"/>
  <c r="G106" i="44" s="1"/>
  <c r="E124" i="43"/>
  <c r="G104" i="44" s="1"/>
  <c r="E123" i="43"/>
  <c r="G103" i="44" s="1"/>
  <c r="E122" i="43"/>
  <c r="G102" i="44" s="1"/>
  <c r="E121" i="43"/>
  <c r="G101" i="44" s="1"/>
  <c r="E120" i="43"/>
  <c r="G100" i="44" s="1"/>
  <c r="E119" i="43"/>
  <c r="G99" i="44" s="1"/>
  <c r="E118" i="43"/>
  <c r="G98" i="44" s="1"/>
  <c r="E117" i="43"/>
  <c r="G97" i="44" s="1"/>
  <c r="E114" i="43"/>
  <c r="G94" i="44" s="1"/>
  <c r="E113" i="43"/>
  <c r="G93" i="44" s="1"/>
  <c r="E112" i="43"/>
  <c r="G92" i="44" s="1"/>
  <c r="E111" i="43"/>
  <c r="G91" i="44" s="1"/>
  <c r="E110" i="43"/>
  <c r="G90" i="44" s="1"/>
  <c r="E109" i="43"/>
  <c r="G89" i="44" s="1"/>
  <c r="E108" i="43"/>
  <c r="G88" i="44" s="1"/>
  <c r="E107" i="43"/>
  <c r="G87" i="44" s="1"/>
  <c r="D267" i="43"/>
  <c r="D268" i="43"/>
  <c r="D269" i="43"/>
  <c r="D270" i="43"/>
  <c r="D271" i="43"/>
  <c r="D272" i="43"/>
  <c r="D273" i="43"/>
  <c r="D258" i="43"/>
  <c r="D259" i="43"/>
  <c r="D260" i="43"/>
  <c r="D261" i="43"/>
  <c r="D262" i="43"/>
  <c r="D263" i="43"/>
  <c r="D264" i="43"/>
  <c r="D266" i="43"/>
  <c r="D257" i="43"/>
  <c r="D248" i="43"/>
  <c r="D249" i="43"/>
  <c r="D250" i="43"/>
  <c r="D251" i="43"/>
  <c r="D252" i="43"/>
  <c r="D253" i="43"/>
  <c r="D254" i="43"/>
  <c r="D239" i="43"/>
  <c r="D240" i="43"/>
  <c r="D241" i="43"/>
  <c r="D242" i="43"/>
  <c r="D243" i="43"/>
  <c r="D244" i="43"/>
  <c r="D245" i="43"/>
  <c r="D247" i="43"/>
  <c r="D231" i="43"/>
  <c r="D232" i="43"/>
  <c r="D233" i="43"/>
  <c r="D234" i="43"/>
  <c r="D235" i="43"/>
  <c r="D236" i="43"/>
  <c r="D238" i="43"/>
  <c r="D221" i="43"/>
  <c r="D222" i="43"/>
  <c r="D223" i="43"/>
  <c r="D224" i="43"/>
  <c r="D225" i="43"/>
  <c r="D226" i="43"/>
  <c r="D227" i="43"/>
  <c r="D229" i="43"/>
  <c r="D220" i="43"/>
  <c r="D165" i="43"/>
  <c r="D166" i="43"/>
  <c r="D167" i="43"/>
  <c r="D168" i="43"/>
  <c r="D169" i="43"/>
  <c r="D170" i="43"/>
  <c r="D171" i="43"/>
  <c r="D182" i="43"/>
  <c r="D183" i="43"/>
  <c r="D184" i="43"/>
  <c r="D185" i="43"/>
  <c r="D186" i="43"/>
  <c r="D187" i="43"/>
  <c r="D188" i="43"/>
  <c r="D189" i="43"/>
  <c r="D191" i="43"/>
  <c r="D192" i="43"/>
  <c r="D193" i="43"/>
  <c r="D194" i="43"/>
  <c r="D195" i="43"/>
  <c r="D196" i="43"/>
  <c r="D197" i="43"/>
  <c r="D198" i="43"/>
  <c r="D204" i="43"/>
  <c r="D205" i="43"/>
  <c r="D206" i="43"/>
  <c r="D207" i="43"/>
  <c r="D208" i="43"/>
  <c r="D150" i="43"/>
  <c r="D151" i="43"/>
  <c r="D152" i="43"/>
  <c r="D164" i="43"/>
  <c r="D142" i="43"/>
  <c r="D145" i="43"/>
  <c r="D146" i="43"/>
  <c r="D147" i="43"/>
  <c r="D148" i="43"/>
  <c r="D149" i="43"/>
  <c r="D135" i="43"/>
  <c r="D136" i="43"/>
  <c r="D137" i="43"/>
  <c r="D138" i="43"/>
  <c r="D139" i="43"/>
  <c r="D140" i="43"/>
  <c r="D141" i="43"/>
  <c r="D118" i="43"/>
  <c r="D119" i="43"/>
  <c r="D120" i="43"/>
  <c r="D121" i="43"/>
  <c r="D122" i="43"/>
  <c r="D123" i="43"/>
  <c r="D124" i="43"/>
  <c r="D108" i="43"/>
  <c r="D109" i="43"/>
  <c r="D110" i="43"/>
  <c r="D111" i="43"/>
  <c r="D112" i="43"/>
  <c r="D113" i="43"/>
  <c r="D114" i="43"/>
  <c r="D117" i="43"/>
  <c r="D107" i="43"/>
  <c r="C50" i="43"/>
  <c r="C30" i="44" s="1"/>
  <c r="F283" i="44" l="1"/>
  <c r="F284" i="44"/>
  <c r="F290" i="44"/>
  <c r="F277" i="44"/>
  <c r="F280" i="44"/>
  <c r="F292" i="44"/>
  <c r="F287" i="44"/>
  <c r="F282" i="44"/>
  <c r="F297" i="44"/>
  <c r="F288" i="44"/>
  <c r="F278" i="44"/>
  <c r="F289" i="44"/>
  <c r="F286" i="44"/>
  <c r="F301" i="44"/>
  <c r="F299" i="44"/>
  <c r="F291" i="44"/>
  <c r="F298" i="44"/>
  <c r="F296" i="44"/>
  <c r="F295" i="44"/>
  <c r="F302" i="44"/>
  <c r="F281" i="44"/>
  <c r="F293" i="44"/>
  <c r="F300" i="44"/>
  <c r="F279" i="44"/>
  <c r="AA258" i="44"/>
  <c r="AA267" i="44"/>
  <c r="AA86" i="44"/>
  <c r="AA218" i="44"/>
  <c r="C189" i="44"/>
  <c r="AA180" i="44"/>
  <c r="AA96" i="44"/>
  <c r="AA227" i="44"/>
  <c r="AA200" i="44"/>
  <c r="AA238" i="44"/>
  <c r="AA114" i="44"/>
  <c r="AA161" i="44"/>
  <c r="AA209" i="44"/>
  <c r="AA247" i="44"/>
  <c r="C152" i="44"/>
  <c r="AA143" i="44"/>
  <c r="C133" i="44"/>
  <c r="AA124" i="44"/>
  <c r="AA170" i="44"/>
  <c r="C105" i="44"/>
  <c r="C20" i="44"/>
  <c r="C21" i="44" s="1"/>
  <c r="F270" i="44"/>
  <c r="F264" i="44"/>
  <c r="F273" i="44"/>
  <c r="F259" i="44"/>
  <c r="F268" i="44"/>
  <c r="F262" i="44"/>
  <c r="F271" i="44"/>
  <c r="F265" i="44"/>
  <c r="F274" i="44"/>
  <c r="F260" i="44"/>
  <c r="F269" i="44"/>
  <c r="F263" i="44"/>
  <c r="F275" i="44"/>
  <c r="F272" i="44"/>
  <c r="F266" i="44"/>
  <c r="F261" i="44"/>
  <c r="F167" i="44"/>
  <c r="J167" i="44" s="1" a="1"/>
  <c r="J167" i="44" s="1"/>
  <c r="M167" i="44" s="1"/>
  <c r="F87" i="44"/>
  <c r="F90" i="44"/>
  <c r="F101" i="44"/>
  <c r="F181" i="44"/>
  <c r="F190" i="44" s="1"/>
  <c r="F173" i="44"/>
  <c r="J173" i="44" s="1" a="1"/>
  <c r="J173" i="44" s="1"/>
  <c r="M173" i="44" s="1"/>
  <c r="F94" i="44"/>
  <c r="J94" i="44" s="1" a="1"/>
  <c r="J94" i="44" s="1"/>
  <c r="N94" i="44" s="1"/>
  <c r="F115" i="44"/>
  <c r="F122" i="44"/>
  <c r="J122" i="44" s="1" a="1"/>
  <c r="J122" i="44" s="1"/>
  <c r="M122" i="44" s="1"/>
  <c r="F147" i="44"/>
  <c r="F207" i="44"/>
  <c r="J207" i="44" s="1" a="1"/>
  <c r="J207" i="44" s="1"/>
  <c r="N207" i="44" s="1"/>
  <c r="F228" i="44"/>
  <c r="F221" i="44"/>
  <c r="J221" i="44" s="1" a="1"/>
  <c r="J221" i="44" s="1"/>
  <c r="N221" i="44" s="1"/>
  <c r="F231" i="44"/>
  <c r="J231" i="44" s="1" a="1"/>
  <c r="J231" i="44" s="1"/>
  <c r="M231" i="44" s="1"/>
  <c r="F245" i="44"/>
  <c r="K245" i="44" s="1" a="1"/>
  <c r="K245" i="44" s="1"/>
  <c r="F255" i="44"/>
  <c r="K255" i="44" s="1" a="1"/>
  <c r="K255" i="44" s="1"/>
  <c r="F126" i="44"/>
  <c r="F97" i="44"/>
  <c r="F106" i="44" s="1"/>
  <c r="F125" i="44"/>
  <c r="F134" i="44" s="1"/>
  <c r="F162" i="44"/>
  <c r="F88" i="44"/>
  <c r="F99" i="44"/>
  <c r="F117" i="44"/>
  <c r="J117" i="44" s="1" a="1"/>
  <c r="J117" i="44" s="1"/>
  <c r="N117" i="44" s="1"/>
  <c r="F183" i="44"/>
  <c r="F175" i="44"/>
  <c r="J175" i="44" s="1" a="1"/>
  <c r="J175" i="44" s="1"/>
  <c r="M175" i="44" s="1"/>
  <c r="F169" i="44"/>
  <c r="J169" i="44" s="1" a="1"/>
  <c r="J169" i="44" s="1"/>
  <c r="M169" i="44" s="1"/>
  <c r="F149" i="44"/>
  <c r="F219" i="44"/>
  <c r="F212" i="44"/>
  <c r="J212" i="44" s="1" a="1"/>
  <c r="J212" i="44" s="1"/>
  <c r="M212" i="44" s="1"/>
  <c r="F223" i="44"/>
  <c r="J223" i="44" s="1" a="1"/>
  <c r="J223" i="44" s="1"/>
  <c r="N223" i="44" s="1"/>
  <c r="F119" i="44"/>
  <c r="J119" i="44" s="1" a="1"/>
  <c r="J119" i="44" s="1"/>
  <c r="M119" i="44" s="1"/>
  <c r="F185" i="44"/>
  <c r="F100" i="44"/>
  <c r="F118" i="44"/>
  <c r="J118" i="44" s="1" a="1"/>
  <c r="J118" i="44" s="1"/>
  <c r="M118" i="44" s="1"/>
  <c r="F176" i="44"/>
  <c r="J176" i="44" s="1" a="1"/>
  <c r="J176" i="44" s="1"/>
  <c r="M176" i="44" s="1"/>
  <c r="F150" i="44"/>
  <c r="F98" i="44"/>
  <c r="F116" i="44"/>
  <c r="J116" i="44" s="1" a="1"/>
  <c r="J116" i="44" s="1"/>
  <c r="N116" i="44" s="1"/>
  <c r="F182" i="44"/>
  <c r="F174" i="44"/>
  <c r="J174" i="44" s="1" a="1"/>
  <c r="J174" i="44" s="1"/>
  <c r="M174" i="44" s="1"/>
  <c r="F168" i="44"/>
  <c r="J168" i="44" s="1" a="1"/>
  <c r="J168" i="44" s="1"/>
  <c r="M168" i="44" s="1"/>
  <c r="F148" i="44"/>
  <c r="F208" i="44"/>
  <c r="J208" i="44" s="1" a="1"/>
  <c r="J208" i="44" s="1"/>
  <c r="M208" i="44" s="1"/>
  <c r="F211" i="44"/>
  <c r="F222" i="44"/>
  <c r="J222" i="44" s="1" a="1"/>
  <c r="J222" i="44" s="1"/>
  <c r="M222" i="44" s="1"/>
  <c r="F104" i="44"/>
  <c r="F144" i="44"/>
  <c r="F153" i="44" s="1"/>
  <c r="F172" i="44"/>
  <c r="J172" i="44" s="1" a="1"/>
  <c r="J172" i="44" s="1"/>
  <c r="M172" i="44" s="1"/>
  <c r="F146" i="44"/>
  <c r="F217" i="44"/>
  <c r="J217" i="44" s="1" a="1"/>
  <c r="J217" i="44" s="1"/>
  <c r="M217" i="44" s="1"/>
  <c r="F220" i="44"/>
  <c r="F230" i="44"/>
  <c r="J230" i="44" s="1" a="1"/>
  <c r="J230" i="44" s="1"/>
  <c r="M230" i="44" s="1"/>
  <c r="F244" i="44"/>
  <c r="J244" i="44" s="1" a="1"/>
  <c r="J244" i="44" s="1"/>
  <c r="M244" i="44" s="1"/>
  <c r="F254" i="44"/>
  <c r="J254" i="44" s="1" a="1"/>
  <c r="J254" i="44" s="1"/>
  <c r="M254" i="44" s="1"/>
  <c r="F93" i="44"/>
  <c r="J93" i="44" s="1" a="1"/>
  <c r="J93" i="44" s="1"/>
  <c r="M93" i="44" s="1"/>
  <c r="F188" i="44"/>
  <c r="F166" i="44"/>
  <c r="J166" i="44" s="1" a="1"/>
  <c r="J166" i="44" s="1"/>
  <c r="M166" i="44" s="1"/>
  <c r="F92" i="44"/>
  <c r="J92" i="44" s="1" a="1"/>
  <c r="J92" i="44" s="1"/>
  <c r="N92" i="44" s="1"/>
  <c r="F121" i="44"/>
  <c r="J121" i="44" s="1" a="1"/>
  <c r="J121" i="44" s="1"/>
  <c r="N121" i="44" s="1"/>
  <c r="F128" i="44"/>
  <c r="F131" i="44"/>
  <c r="F187" i="44"/>
  <c r="F171" i="44"/>
  <c r="F165" i="44"/>
  <c r="J165" i="44" s="1" a="1"/>
  <c r="J165" i="44" s="1"/>
  <c r="M165" i="44" s="1"/>
  <c r="F145" i="44"/>
  <c r="F205" i="44"/>
  <c r="K205" i="44" s="1" a="1"/>
  <c r="K205" i="44" s="1"/>
  <c r="F216" i="44"/>
  <c r="J216" i="44" s="1" a="1"/>
  <c r="J216" i="44" s="1"/>
  <c r="M216" i="44" s="1"/>
  <c r="F229" i="44"/>
  <c r="F243" i="44"/>
  <c r="J243" i="44" s="1" a="1"/>
  <c r="J243" i="44" s="1"/>
  <c r="N243" i="44" s="1"/>
  <c r="F253" i="44"/>
  <c r="J253" i="44" s="1" a="1"/>
  <c r="J253" i="44" s="1"/>
  <c r="M253" i="44" s="1"/>
  <c r="F129" i="44"/>
  <c r="F132" i="44"/>
  <c r="F206" i="44"/>
  <c r="J206" i="44" s="1" a="1"/>
  <c r="J206" i="44" s="1"/>
  <c r="M206" i="44" s="1"/>
  <c r="F103" i="44"/>
  <c r="F91" i="44"/>
  <c r="F102" i="44"/>
  <c r="F120" i="44"/>
  <c r="K120" i="44" s="1" a="1"/>
  <c r="K120" i="44" s="1"/>
  <c r="F127" i="44"/>
  <c r="F130" i="44"/>
  <c r="F186" i="44"/>
  <c r="F178" i="44"/>
  <c r="J178" i="44" s="1" a="1"/>
  <c r="J178" i="44" s="1"/>
  <c r="M178" i="44" s="1"/>
  <c r="F164" i="44"/>
  <c r="J164" i="44" s="1" a="1"/>
  <c r="J164" i="44" s="1"/>
  <c r="N164" i="44" s="1"/>
  <c r="F201" i="44"/>
  <c r="F204" i="44"/>
  <c r="K204" i="44" s="1" a="1"/>
  <c r="K204" i="44" s="1"/>
  <c r="F215" i="44"/>
  <c r="K215" i="44" s="1" a="1"/>
  <c r="K215" i="44" s="1"/>
  <c r="F226" i="44"/>
  <c r="J226" i="44" s="1" a="1"/>
  <c r="J226" i="44" s="1"/>
  <c r="N226" i="44" s="1"/>
  <c r="F177" i="44"/>
  <c r="J177" i="44" s="1" a="1"/>
  <c r="J177" i="44" s="1"/>
  <c r="M177" i="44" s="1"/>
  <c r="F163" i="44"/>
  <c r="J163" i="44" s="1" a="1"/>
  <c r="J163" i="44" s="1"/>
  <c r="M163" i="44" s="1"/>
  <c r="F151" i="44"/>
  <c r="F210" i="44"/>
  <c r="F203" i="44"/>
  <c r="J203" i="44" s="1" a="1"/>
  <c r="J203" i="44" s="1"/>
  <c r="N203" i="44" s="1"/>
  <c r="F214" i="44"/>
  <c r="J214" i="44" s="1" a="1"/>
  <c r="J214" i="44" s="1"/>
  <c r="N214" i="44" s="1"/>
  <c r="F225" i="44"/>
  <c r="J225" i="44" s="1" a="1"/>
  <c r="J225" i="44" s="1"/>
  <c r="M225" i="44" s="1"/>
  <c r="F235" i="44"/>
  <c r="J235" i="44" s="1" a="1"/>
  <c r="J235" i="44" s="1"/>
  <c r="M235" i="44" s="1"/>
  <c r="F248" i="44"/>
  <c r="F241" i="44"/>
  <c r="J241" i="44" s="1" a="1"/>
  <c r="J241" i="44" s="1"/>
  <c r="N241" i="44" s="1"/>
  <c r="F251" i="44"/>
  <c r="K251" i="44" s="1" a="1"/>
  <c r="K251" i="44" s="1"/>
  <c r="F89" i="44"/>
  <c r="F184" i="44"/>
  <c r="F202" i="44"/>
  <c r="F213" i="44"/>
  <c r="K213" i="44" s="1" a="1"/>
  <c r="K213" i="44" s="1"/>
  <c r="F224" i="44"/>
  <c r="J224" i="44" s="1" a="1"/>
  <c r="J224" i="44" s="1"/>
  <c r="N224" i="44" s="1"/>
  <c r="F234" i="44"/>
  <c r="J234" i="44" s="1" a="1"/>
  <c r="J234" i="44" s="1"/>
  <c r="M234" i="44" s="1"/>
  <c r="F240" i="44"/>
  <c r="J240" i="44" s="1" a="1"/>
  <c r="J240" i="44" s="1"/>
  <c r="N240" i="44" s="1"/>
  <c r="F250" i="44"/>
  <c r="J250" i="44" s="1" a="1"/>
  <c r="J250" i="44" s="1"/>
  <c r="N250" i="44" s="1"/>
  <c r="F233" i="44"/>
  <c r="K233" i="44" s="1" a="1"/>
  <c r="K233" i="44" s="1"/>
  <c r="F249" i="44"/>
  <c r="F232" i="44"/>
  <c r="J232" i="44" s="1" a="1"/>
  <c r="J232" i="44" s="1"/>
  <c r="M232" i="44" s="1"/>
  <c r="F246" i="44"/>
  <c r="K246" i="44" s="1" a="1"/>
  <c r="K246" i="44" s="1"/>
  <c r="F239" i="44"/>
  <c r="F242" i="44"/>
  <c r="J242" i="44" s="1" a="1"/>
  <c r="J242" i="44" s="1"/>
  <c r="N242" i="44" s="1"/>
  <c r="F252" i="44"/>
  <c r="J252" i="44" s="1" a="1"/>
  <c r="J252" i="44" s="1"/>
  <c r="N252" i="44" s="1"/>
  <c r="H95" i="43"/>
  <c r="Z75" i="44" s="1"/>
  <c r="AA75" i="44" s="1"/>
  <c r="H86" i="43"/>
  <c r="Z66" i="44" s="1"/>
  <c r="AA66" i="44" s="1"/>
  <c r="H77" i="43"/>
  <c r="Z57" i="44" s="1"/>
  <c r="AA57" i="44" s="1"/>
  <c r="H68" i="43"/>
  <c r="Z48" i="44" s="1"/>
  <c r="AA48" i="44" s="1"/>
  <c r="H59" i="43"/>
  <c r="Z39" i="44" s="1"/>
  <c r="AA39" i="44" s="1"/>
  <c r="H50" i="43"/>
  <c r="Z30" i="44" s="1"/>
  <c r="AA30" i="44" s="1"/>
  <c r="J288" i="44" l="1" a="1"/>
  <c r="J288" i="44" s="1"/>
  <c r="K288" i="44" a="1"/>
  <c r="K288" i="44" s="1"/>
  <c r="K287" i="44" a="1"/>
  <c r="K287" i="44" s="1"/>
  <c r="J287" i="44" a="1"/>
  <c r="J287" i="44" s="1"/>
  <c r="K298" i="44" a="1"/>
  <c r="K298" i="44" s="1"/>
  <c r="J298" i="44" a="1"/>
  <c r="J298" i="44" s="1"/>
  <c r="K301" i="44" a="1"/>
  <c r="K301" i="44" s="1"/>
  <c r="J301" i="44" a="1"/>
  <c r="J301" i="44" s="1"/>
  <c r="J290" i="44" a="1"/>
  <c r="J290" i="44" s="1"/>
  <c r="K290" i="44" a="1"/>
  <c r="K290" i="44" s="1"/>
  <c r="J283" i="44" a="1"/>
  <c r="J283" i="44" s="1"/>
  <c r="K283" i="44" a="1"/>
  <c r="K283" i="44" s="1"/>
  <c r="K297" i="44" a="1"/>
  <c r="K297" i="44" s="1"/>
  <c r="J297" i="44" a="1"/>
  <c r="J297" i="44" s="1"/>
  <c r="J292" i="44" a="1"/>
  <c r="J292" i="44" s="1"/>
  <c r="K292" i="44" a="1"/>
  <c r="K292" i="44" s="1"/>
  <c r="J279" i="44" a="1"/>
  <c r="J279" i="44" s="1"/>
  <c r="K279" i="44" a="1"/>
  <c r="K279" i="44" s="1"/>
  <c r="K293" i="44" a="1"/>
  <c r="K293" i="44" s="1"/>
  <c r="J293" i="44" a="1"/>
  <c r="J293" i="44" s="1"/>
  <c r="K291" i="44" a="1"/>
  <c r="K291" i="44" s="1"/>
  <c r="J291" i="44" a="1"/>
  <c r="J291" i="44" s="1"/>
  <c r="K289" i="44" a="1"/>
  <c r="K289" i="44" s="1"/>
  <c r="J289" i="44" a="1"/>
  <c r="J289" i="44" s="1"/>
  <c r="K299" i="44" a="1"/>
  <c r="K299" i="44" s="1"/>
  <c r="J299" i="44" a="1"/>
  <c r="J299" i="44" s="1"/>
  <c r="K302" i="44" a="1"/>
  <c r="K302" i="44" s="1"/>
  <c r="J302" i="44" a="1"/>
  <c r="J302" i="44" s="1"/>
  <c r="K296" i="44" a="1"/>
  <c r="K296" i="44" s="1"/>
  <c r="J296" i="44" a="1"/>
  <c r="J296" i="44" s="1"/>
  <c r="J286" i="44" a="1"/>
  <c r="J286" i="44" s="1"/>
  <c r="K286" i="44" a="1"/>
  <c r="K286" i="44" s="1"/>
  <c r="K280" i="44" a="1"/>
  <c r="K280" i="44" s="1"/>
  <c r="J280" i="44" a="1"/>
  <c r="J280" i="44" s="1"/>
  <c r="J281" i="44" a="1"/>
  <c r="J281" i="44" s="1"/>
  <c r="K281" i="44" a="1"/>
  <c r="K281" i="44" s="1"/>
  <c r="K278" i="44" a="1"/>
  <c r="K278" i="44" s="1"/>
  <c r="J278" i="44" a="1"/>
  <c r="J278" i="44" s="1"/>
  <c r="K282" i="44" a="1"/>
  <c r="K282" i="44" s="1"/>
  <c r="J282" i="44" a="1"/>
  <c r="J282" i="44" s="1"/>
  <c r="K284" i="44" a="1"/>
  <c r="K284" i="44" s="1"/>
  <c r="J284" i="44" a="1"/>
  <c r="J284" i="44" s="1"/>
  <c r="K300" i="44" a="1"/>
  <c r="K300" i="44" s="1"/>
  <c r="J300" i="44" a="1"/>
  <c r="J300" i="44" s="1"/>
  <c r="K295" i="44" a="1"/>
  <c r="K295" i="44" s="1"/>
  <c r="J295" i="44" a="1"/>
  <c r="J295" i="44" s="1"/>
  <c r="J277" i="44" a="1"/>
  <c r="J277" i="44" s="1"/>
  <c r="K277" i="44" a="1"/>
  <c r="K277" i="44" s="1"/>
  <c r="AA152" i="44"/>
  <c r="AA189" i="44"/>
  <c r="AA105" i="44"/>
  <c r="AA133" i="44"/>
  <c r="K263" i="44" a="1"/>
  <c r="K263" i="44" s="1"/>
  <c r="J263" i="44" a="1"/>
  <c r="J263" i="44" s="1"/>
  <c r="J262" i="44" a="1"/>
  <c r="J262" i="44" s="1"/>
  <c r="K262" i="44" a="1"/>
  <c r="K262" i="44" s="1"/>
  <c r="J268" i="44" a="1"/>
  <c r="J268" i="44" s="1"/>
  <c r="K268" i="44" a="1"/>
  <c r="K268" i="44" s="1"/>
  <c r="K269" i="44" a="1"/>
  <c r="K269" i="44" s="1"/>
  <c r="K259" i="44" a="1"/>
  <c r="K259" i="44" s="1"/>
  <c r="J259" i="44" a="1"/>
  <c r="J259" i="44" s="1"/>
  <c r="J261" i="44" a="1"/>
  <c r="J261" i="44" s="1"/>
  <c r="K261" i="44" a="1"/>
  <c r="K261" i="44" s="1"/>
  <c r="J260" i="44" a="1"/>
  <c r="J260" i="44" s="1"/>
  <c r="K260" i="44" a="1"/>
  <c r="K260" i="44" s="1"/>
  <c r="J266" i="44" a="1"/>
  <c r="J266" i="44" s="1"/>
  <c r="K266" i="44" a="1"/>
  <c r="K266" i="44" s="1"/>
  <c r="K274" i="44" a="1"/>
  <c r="K274" i="44" s="1"/>
  <c r="J274" i="44" a="1"/>
  <c r="J274" i="44" s="1"/>
  <c r="K273" i="44" a="1"/>
  <c r="K273" i="44" s="1"/>
  <c r="J273" i="44" a="1"/>
  <c r="J273" i="44" s="1"/>
  <c r="J272" i="44" a="1"/>
  <c r="J272" i="44" s="1"/>
  <c r="K272" i="44" a="1"/>
  <c r="K272" i="44" s="1"/>
  <c r="J265" i="44" a="1"/>
  <c r="J265" i="44" s="1"/>
  <c r="K265" i="44" a="1"/>
  <c r="K265" i="44" s="1"/>
  <c r="K264" i="44" a="1"/>
  <c r="K264" i="44" s="1"/>
  <c r="J264" i="44" a="1"/>
  <c r="J264" i="44" s="1"/>
  <c r="K275" i="44" a="1"/>
  <c r="K275" i="44" s="1"/>
  <c r="J275" i="44" a="1"/>
  <c r="J275" i="44" s="1"/>
  <c r="K271" i="44" a="1"/>
  <c r="K271" i="44" s="1"/>
  <c r="J271" i="44" a="1"/>
  <c r="J271" i="44" s="1"/>
  <c r="J270" i="44" a="1"/>
  <c r="J270" i="44" s="1"/>
  <c r="K270" i="44" a="1"/>
  <c r="K270" i="44" s="1"/>
  <c r="M221" i="44"/>
  <c r="P221" i="44" s="1"/>
  <c r="K122" i="44" a="1"/>
  <c r="K122" i="44" s="1"/>
  <c r="M116" i="44"/>
  <c r="P116" i="44" s="1"/>
  <c r="J132" i="44" a="1"/>
  <c r="J132" i="44" s="1"/>
  <c r="N132" i="44" s="1"/>
  <c r="F141" i="44"/>
  <c r="J141" i="44" s="1" a="1"/>
  <c r="J141" i="44" s="1"/>
  <c r="M141" i="44" s="1"/>
  <c r="J187" i="44" a="1"/>
  <c r="J187" i="44" s="1"/>
  <c r="M187" i="44" s="1"/>
  <c r="F196" i="44"/>
  <c r="J196" i="44" s="1" a="1"/>
  <c r="J196" i="44" s="1"/>
  <c r="M196" i="44" s="1"/>
  <c r="J100" i="44" a="1"/>
  <c r="J100" i="44" s="1"/>
  <c r="M100" i="44" s="1"/>
  <c r="F109" i="44"/>
  <c r="J109" i="44" s="1" a="1"/>
  <c r="J109" i="44" s="1"/>
  <c r="N109" i="44" s="1"/>
  <c r="J149" i="44" a="1"/>
  <c r="J149" i="44" s="1"/>
  <c r="N149" i="44" s="1"/>
  <c r="F158" i="44"/>
  <c r="J158" i="44" s="1" a="1"/>
  <c r="J158" i="44" s="1"/>
  <c r="N158" i="44" s="1"/>
  <c r="J129" i="44" a="1"/>
  <c r="J129" i="44" s="1"/>
  <c r="M129" i="44" s="1"/>
  <c r="F138" i="44"/>
  <c r="J138" i="44" s="1" a="1"/>
  <c r="J138" i="44" s="1"/>
  <c r="M138" i="44" s="1"/>
  <c r="J188" i="44" a="1"/>
  <c r="J188" i="44" s="1"/>
  <c r="M188" i="44" s="1"/>
  <c r="F197" i="44"/>
  <c r="J197" i="44" s="1" a="1"/>
  <c r="J197" i="44" s="1"/>
  <c r="M197" i="44" s="1"/>
  <c r="J182" i="44" a="1"/>
  <c r="J182" i="44" s="1"/>
  <c r="M182" i="44" s="1"/>
  <c r="F191" i="44"/>
  <c r="J191" i="44" s="1" a="1"/>
  <c r="J191" i="44" s="1"/>
  <c r="M191" i="44" s="1"/>
  <c r="J98" i="44" a="1"/>
  <c r="J98" i="44" s="1"/>
  <c r="M98" i="44" s="1"/>
  <c r="F107" i="44"/>
  <c r="J107" i="44" s="1" a="1"/>
  <c r="J107" i="44" s="1"/>
  <c r="N107" i="44" s="1"/>
  <c r="J185" i="44" a="1"/>
  <c r="J185" i="44" s="1"/>
  <c r="M185" i="44" s="1"/>
  <c r="F194" i="44"/>
  <c r="J194" i="44" s="1" a="1"/>
  <c r="J194" i="44" s="1"/>
  <c r="M194" i="44" s="1"/>
  <c r="J184" i="44" a="1"/>
  <c r="J184" i="44" s="1"/>
  <c r="M184" i="44" s="1"/>
  <c r="F193" i="44"/>
  <c r="J193" i="44" s="1" a="1"/>
  <c r="J193" i="44" s="1"/>
  <c r="M193" i="44" s="1"/>
  <c r="K127" i="44" a="1"/>
  <c r="K127" i="44" s="1"/>
  <c r="F136" i="44"/>
  <c r="K136" i="44" s="1" a="1"/>
  <c r="K136" i="44" s="1"/>
  <c r="J102" i="44" a="1"/>
  <c r="J102" i="44" s="1"/>
  <c r="N102" i="44" s="1"/>
  <c r="F111" i="44"/>
  <c r="J111" i="44" s="1" a="1"/>
  <c r="J111" i="44" s="1"/>
  <c r="M111" i="44" s="1"/>
  <c r="K145" i="44" a="1"/>
  <c r="K145" i="44" s="1"/>
  <c r="F154" i="44"/>
  <c r="K154" i="44" s="1" a="1"/>
  <c r="K154" i="44" s="1"/>
  <c r="J131" i="44" a="1"/>
  <c r="J131" i="44" s="1"/>
  <c r="N131" i="44" s="1"/>
  <c r="F140" i="44"/>
  <c r="J140" i="44" s="1" a="1"/>
  <c r="J140" i="44" s="1"/>
  <c r="N140" i="44" s="1"/>
  <c r="J99" i="44" a="1"/>
  <c r="J99" i="44" s="1"/>
  <c r="N99" i="44" s="1"/>
  <c r="F108" i="44"/>
  <c r="K108" i="44" s="1" a="1"/>
  <c r="K108" i="44" s="1"/>
  <c r="J126" i="44" a="1"/>
  <c r="J126" i="44" s="1"/>
  <c r="M126" i="44" s="1"/>
  <c r="P126" i="44" s="1"/>
  <c r="F135" i="44"/>
  <c r="J135" i="44" s="1" a="1"/>
  <c r="J135" i="44" s="1"/>
  <c r="M135" i="44" s="1"/>
  <c r="P135" i="44" s="1"/>
  <c r="J147" i="44" a="1"/>
  <c r="J147" i="44" s="1"/>
  <c r="N147" i="44" s="1"/>
  <c r="F156" i="44"/>
  <c r="K156" i="44" s="1" a="1"/>
  <c r="K156" i="44" s="1"/>
  <c r="J186" i="44" a="1"/>
  <c r="J186" i="44" s="1"/>
  <c r="M186" i="44" s="1"/>
  <c r="F195" i="44"/>
  <c r="J195" i="44" s="1" a="1"/>
  <c r="J195" i="44" s="1"/>
  <c r="M195" i="44" s="1"/>
  <c r="J146" i="44" a="1"/>
  <c r="J146" i="44" s="1"/>
  <c r="F155" i="44"/>
  <c r="J155" i="44" s="1" a="1"/>
  <c r="J155" i="44" s="1"/>
  <c r="M155" i="44" s="1"/>
  <c r="P155" i="44" s="1"/>
  <c r="K104" i="44" a="1"/>
  <c r="K104" i="44" s="1"/>
  <c r="F113" i="44"/>
  <c r="K113" i="44" s="1" a="1"/>
  <c r="K113" i="44" s="1"/>
  <c r="M92" i="44"/>
  <c r="P92" i="44" s="1"/>
  <c r="J103" i="44" a="1"/>
  <c r="J103" i="44" s="1"/>
  <c r="M103" i="44" s="1"/>
  <c r="P103" i="44" s="1"/>
  <c r="F112" i="44"/>
  <c r="J112" i="44" s="1" a="1"/>
  <c r="J112" i="44" s="1"/>
  <c r="M112" i="44" s="1"/>
  <c r="J128" i="44" a="1"/>
  <c r="J128" i="44" s="1"/>
  <c r="M128" i="44" s="1"/>
  <c r="F137" i="44"/>
  <c r="J137" i="44" s="1" a="1"/>
  <c r="J137" i="44" s="1"/>
  <c r="M137" i="44" s="1"/>
  <c r="P137" i="44" s="1"/>
  <c r="K148" i="44" a="1"/>
  <c r="K148" i="44" s="1"/>
  <c r="F157" i="44"/>
  <c r="K157" i="44" s="1" a="1"/>
  <c r="K157" i="44" s="1"/>
  <c r="K150" i="44" a="1"/>
  <c r="K150" i="44" s="1"/>
  <c r="F159" i="44"/>
  <c r="J159" i="44" s="1" a="1"/>
  <c r="J159" i="44" s="1"/>
  <c r="M159" i="44" s="1"/>
  <c r="J183" i="44" a="1"/>
  <c r="J183" i="44" s="1"/>
  <c r="M183" i="44" s="1"/>
  <c r="F192" i="44"/>
  <c r="J192" i="44" s="1" a="1"/>
  <c r="J192" i="44" s="1"/>
  <c r="M192" i="44" s="1"/>
  <c r="K151" i="44" a="1"/>
  <c r="K151" i="44" s="1"/>
  <c r="F160" i="44"/>
  <c r="K160" i="44" s="1" a="1"/>
  <c r="K160" i="44" s="1"/>
  <c r="J130" i="44" a="1"/>
  <c r="J130" i="44" s="1"/>
  <c r="M130" i="44" s="1"/>
  <c r="F139" i="44"/>
  <c r="K139" i="44" s="1" a="1"/>
  <c r="K139" i="44" s="1"/>
  <c r="K101" i="44" a="1"/>
  <c r="K101" i="44" s="1"/>
  <c r="F110" i="44"/>
  <c r="J110" i="44" s="1" a="1"/>
  <c r="J110" i="44" s="1"/>
  <c r="M110" i="44" s="1"/>
  <c r="P110" i="44" s="1"/>
  <c r="K221" i="44" a="1"/>
  <c r="K221" i="44" s="1"/>
  <c r="K147" i="44" a="1"/>
  <c r="K147" i="44" s="1"/>
  <c r="K173" i="44" a="1"/>
  <c r="K173" i="44" s="1"/>
  <c r="M117" i="44"/>
  <c r="P117" i="44" s="1"/>
  <c r="K182" i="44" a="1"/>
  <c r="K182" i="44" s="1"/>
  <c r="J245" i="44" a="1"/>
  <c r="J245" i="44" s="1"/>
  <c r="M245" i="44" s="1"/>
  <c r="M223" i="44"/>
  <c r="P223" i="44" s="1"/>
  <c r="N122" i="44"/>
  <c r="N173" i="44"/>
  <c r="P173" i="44" s="1"/>
  <c r="K149" i="44" a="1"/>
  <c r="K149" i="44" s="1"/>
  <c r="N208" i="44"/>
  <c r="K146" i="44" a="1"/>
  <c r="K146" i="44" s="1"/>
  <c r="N167" i="44"/>
  <c r="P167" i="44" s="1"/>
  <c r="K99" i="44" a="1"/>
  <c r="K99" i="44" s="1"/>
  <c r="N169" i="44"/>
  <c r="P169" i="44" s="1"/>
  <c r="K169" i="44" a="1"/>
  <c r="K169" i="44" s="1"/>
  <c r="K167" i="44" a="1"/>
  <c r="K167" i="44" s="1"/>
  <c r="N253" i="44"/>
  <c r="K208" i="44" a="1"/>
  <c r="K208" i="44" s="1"/>
  <c r="M94" i="44"/>
  <c r="P94" i="44" s="1"/>
  <c r="M207" i="44"/>
  <c r="P207" i="44" s="1"/>
  <c r="K94" i="44" a="1"/>
  <c r="K94" i="44" s="1"/>
  <c r="N217" i="44"/>
  <c r="K207" i="44" a="1"/>
  <c r="K207" i="44" s="1"/>
  <c r="K217" i="44" a="1"/>
  <c r="K217" i="44" s="1"/>
  <c r="M243" i="44"/>
  <c r="P243" i="44" s="1"/>
  <c r="K214" i="44" a="1"/>
  <c r="K214" i="44" s="1"/>
  <c r="K185" i="44" a="1"/>
  <c r="K185" i="44" s="1"/>
  <c r="K91" i="44" a="1"/>
  <c r="K91" i="44" s="1"/>
  <c r="K226" i="44" a="1"/>
  <c r="K226" i="44" s="1"/>
  <c r="N176" i="44"/>
  <c r="P176" i="44" s="1"/>
  <c r="K183" i="44" a="1"/>
  <c r="K183" i="44" s="1"/>
  <c r="K176" i="44" a="1"/>
  <c r="K176" i="44" s="1"/>
  <c r="M226" i="44"/>
  <c r="P226" i="44" s="1"/>
  <c r="M121" i="44"/>
  <c r="P121" i="44" s="1"/>
  <c r="K223" i="44" a="1"/>
  <c r="K223" i="44" s="1"/>
  <c r="M203" i="44"/>
  <c r="P203" i="44" s="1"/>
  <c r="K203" i="44" a="1"/>
  <c r="K203" i="44" s="1"/>
  <c r="K253" i="44" a="1"/>
  <c r="K253" i="44" s="1"/>
  <c r="K188" i="44" a="1"/>
  <c r="K188" i="44" s="1"/>
  <c r="K186" i="44" a="1"/>
  <c r="K186" i="44" s="1"/>
  <c r="J233" i="44" a="1"/>
  <c r="J233" i="44" s="1"/>
  <c r="M233" i="44" s="1"/>
  <c r="K92" i="44" a="1"/>
  <c r="K92" i="44" s="1"/>
  <c r="K168" i="44" a="1"/>
  <c r="K168" i="44" s="1"/>
  <c r="K232" i="44" a="1"/>
  <c r="K232" i="44" s="1"/>
  <c r="K116" i="44" a="1"/>
  <c r="K116" i="44" s="1"/>
  <c r="K126" i="44" a="1"/>
  <c r="K126" i="44" s="1"/>
  <c r="P122" i="44"/>
  <c r="M242" i="44"/>
  <c r="P242" i="44" s="1"/>
  <c r="K243" i="44" a="1"/>
  <c r="K243" i="44" s="1"/>
  <c r="N93" i="44"/>
  <c r="P93" i="44" s="1"/>
  <c r="J148" i="44" a="1"/>
  <c r="J148" i="44" s="1"/>
  <c r="M148" i="44" s="1"/>
  <c r="J150" i="44" a="1"/>
  <c r="J150" i="44" s="1"/>
  <c r="M150" i="44" s="1"/>
  <c r="K93" i="44" a="1"/>
  <c r="K93" i="44" s="1"/>
  <c r="J255" i="44" a="1"/>
  <c r="J255" i="44" s="1"/>
  <c r="M255" i="44" s="1"/>
  <c r="N172" i="44"/>
  <c r="P172" i="44" s="1"/>
  <c r="P217" i="44"/>
  <c r="P253" i="44"/>
  <c r="K119" i="44" a="1"/>
  <c r="K119" i="44" s="1"/>
  <c r="K172" i="44" a="1"/>
  <c r="K172" i="44" s="1"/>
  <c r="N119" i="44"/>
  <c r="K128" i="44" a="1"/>
  <c r="K128" i="44" s="1"/>
  <c r="N175" i="44"/>
  <c r="P175" i="44" s="1"/>
  <c r="K103" i="44" a="1"/>
  <c r="K103" i="44" s="1"/>
  <c r="P208" i="44"/>
  <c r="K88" i="44" a="1"/>
  <c r="K88" i="44" s="1"/>
  <c r="K175" i="44" a="1"/>
  <c r="K175" i="44" s="1"/>
  <c r="P119" i="44"/>
  <c r="K131" i="44" a="1"/>
  <c r="K131" i="44" s="1"/>
  <c r="M252" i="44"/>
  <c r="P252" i="44" s="1"/>
  <c r="N230" i="44"/>
  <c r="P230" i="44" s="1"/>
  <c r="M214" i="44"/>
  <c r="P214" i="44" s="1"/>
  <c r="J127" i="44" a="1"/>
  <c r="J127" i="44" s="1"/>
  <c r="M127" i="44" s="1"/>
  <c r="K230" i="44" a="1"/>
  <c r="K230" i="44" s="1"/>
  <c r="N232" i="44"/>
  <c r="P232" i="44" s="1"/>
  <c r="N168" i="44"/>
  <c r="P168" i="44" s="1"/>
  <c r="N234" i="44"/>
  <c r="P234" i="44" s="1"/>
  <c r="J104" i="44" a="1"/>
  <c r="J104" i="44" s="1"/>
  <c r="M104" i="44" s="1"/>
  <c r="N163" i="44"/>
  <c r="P163" i="44" s="1"/>
  <c r="K163" i="44" a="1"/>
  <c r="K163" i="44" s="1"/>
  <c r="K234" i="44" a="1"/>
  <c r="K234" i="44" s="1"/>
  <c r="K89" i="44" a="1"/>
  <c r="K89" i="44" s="1"/>
  <c r="K224" i="44" a="1"/>
  <c r="K224" i="44" s="1"/>
  <c r="N206" i="44"/>
  <c r="P206" i="44" s="1"/>
  <c r="N254" i="44"/>
  <c r="P254" i="44" s="1"/>
  <c r="K206" i="44" a="1"/>
  <c r="K206" i="44" s="1"/>
  <c r="J204" i="44" a="1"/>
  <c r="J204" i="44" s="1"/>
  <c r="N204" i="44" s="1"/>
  <c r="K165" i="44" a="1"/>
  <c r="K165" i="44" s="1"/>
  <c r="K121" i="44" a="1"/>
  <c r="K121" i="44" s="1"/>
  <c r="K130" i="44" a="1"/>
  <c r="K130" i="44" s="1"/>
  <c r="M240" i="44"/>
  <c r="P240" i="44" s="1"/>
  <c r="N165" i="44"/>
  <c r="P165" i="44" s="1"/>
  <c r="M250" i="44"/>
  <c r="P250" i="44" s="1"/>
  <c r="K231" i="44" a="1"/>
  <c r="K231" i="44" s="1"/>
  <c r="K250" i="44" a="1"/>
  <c r="K250" i="44" s="1"/>
  <c r="J215" i="44" a="1"/>
  <c r="J215" i="44" s="1"/>
  <c r="N215" i="44" s="1"/>
  <c r="N231" i="44"/>
  <c r="P231" i="44" s="1"/>
  <c r="N235" i="44"/>
  <c r="P235" i="44" s="1"/>
  <c r="J213" i="44" a="1"/>
  <c r="J213" i="44" s="1"/>
  <c r="N213" i="44" s="1"/>
  <c r="J151" i="44" a="1"/>
  <c r="J151" i="44" s="1"/>
  <c r="M151" i="44" s="1"/>
  <c r="J251" i="44" a="1"/>
  <c r="J251" i="44" s="1"/>
  <c r="M251" i="44" s="1"/>
  <c r="N118" i="44"/>
  <c r="P118" i="44" s="1"/>
  <c r="M224" i="44"/>
  <c r="P224" i="44" s="1"/>
  <c r="K177" i="44" a="1"/>
  <c r="K177" i="44" s="1"/>
  <c r="M164" i="44"/>
  <c r="P164" i="44" s="1"/>
  <c r="K100" i="44" a="1"/>
  <c r="K100" i="44" s="1"/>
  <c r="N225" i="44"/>
  <c r="P225" i="44" s="1"/>
  <c r="J205" i="44" a="1"/>
  <c r="J205" i="44" s="1"/>
  <c r="M205" i="44" s="1"/>
  <c r="K225" i="44" a="1"/>
  <c r="K225" i="44" s="1"/>
  <c r="N174" i="44"/>
  <c r="P174" i="44" s="1"/>
  <c r="K129" i="44" a="1"/>
  <c r="K129" i="44" s="1"/>
  <c r="K90" i="44" a="1"/>
  <c r="K90" i="44" s="1"/>
  <c r="K164" i="44" a="1"/>
  <c r="K164" i="44" s="1"/>
  <c r="J145" i="44" a="1"/>
  <c r="J145" i="44" s="1"/>
  <c r="M145" i="44" s="1"/>
  <c r="K240" i="44" a="1"/>
  <c r="K240" i="44" s="1"/>
  <c r="N177" i="44"/>
  <c r="P177" i="44" s="1"/>
  <c r="N178" i="44"/>
  <c r="P178" i="44" s="1"/>
  <c r="K178" i="44" a="1"/>
  <c r="K178" i="44" s="1"/>
  <c r="K222" i="44" a="1"/>
  <c r="K222" i="44" s="1"/>
  <c r="K254" i="44" a="1"/>
  <c r="K254" i="44" s="1"/>
  <c r="K98" i="44" a="1"/>
  <c r="K98" i="44" s="1"/>
  <c r="K117" i="44" a="1"/>
  <c r="K117" i="44" s="1"/>
  <c r="K118" i="44" a="1"/>
  <c r="K118" i="44" s="1"/>
  <c r="K102" i="44" a="1"/>
  <c r="K102" i="44" s="1"/>
  <c r="K212" i="44" a="1"/>
  <c r="K212" i="44" s="1"/>
  <c r="J246" i="44" a="1"/>
  <c r="J246" i="44" s="1"/>
  <c r="N246" i="44" s="1"/>
  <c r="M241" i="44"/>
  <c r="P241" i="44" s="1"/>
  <c r="N216" i="44"/>
  <c r="P216" i="44" s="1"/>
  <c r="N212" i="44"/>
  <c r="P212" i="44" s="1"/>
  <c r="K174" i="44" a="1"/>
  <c r="K174" i="44" s="1"/>
  <c r="N222" i="44"/>
  <c r="P222" i="44" s="1"/>
  <c r="K241" i="44" a="1"/>
  <c r="K241" i="44" s="1"/>
  <c r="J101" i="44" a="1"/>
  <c r="J101" i="44" s="1"/>
  <c r="M101" i="44" s="1"/>
  <c r="K166" i="44" a="1"/>
  <c r="K166" i="44" s="1"/>
  <c r="K132" i="44" a="1"/>
  <c r="K132" i="44" s="1"/>
  <c r="J120" i="44" a="1"/>
  <c r="J120" i="44" s="1"/>
  <c r="M120" i="44" s="1"/>
  <c r="N166" i="44"/>
  <c r="P166" i="44" s="1"/>
  <c r="N244" i="44"/>
  <c r="P244" i="44" s="1"/>
  <c r="K216" i="44" a="1"/>
  <c r="K216" i="44" s="1"/>
  <c r="K187" i="44" a="1"/>
  <c r="K187" i="44" s="1"/>
  <c r="K244" i="44" a="1"/>
  <c r="K244" i="44" s="1"/>
  <c r="K184" i="44" a="1"/>
  <c r="K184" i="44" s="1"/>
  <c r="K235" i="44" a="1"/>
  <c r="K235" i="44" s="1"/>
  <c r="K242" i="44" a="1"/>
  <c r="K242" i="44" s="1"/>
  <c r="K252" i="44" a="1"/>
  <c r="K252" i="44" s="1"/>
  <c r="E51" i="43"/>
  <c r="G31" i="44" s="1"/>
  <c r="F103" i="43"/>
  <c r="H83" i="44" s="1"/>
  <c r="F102" i="43"/>
  <c r="H82" i="44" s="1"/>
  <c r="F101" i="43"/>
  <c r="H81" i="44" s="1"/>
  <c r="F100" i="43"/>
  <c r="H80" i="44" s="1"/>
  <c r="F99" i="43"/>
  <c r="H79" i="44" s="1"/>
  <c r="F98" i="43"/>
  <c r="H78" i="44" s="1"/>
  <c r="F97" i="43"/>
  <c r="H77" i="44" s="1"/>
  <c r="F96" i="43"/>
  <c r="H76" i="44" s="1"/>
  <c r="F94" i="43"/>
  <c r="H74" i="44" s="1"/>
  <c r="F93" i="43"/>
  <c r="H73" i="44" s="1"/>
  <c r="F92" i="43"/>
  <c r="H72" i="44" s="1"/>
  <c r="F91" i="43"/>
  <c r="H71" i="44" s="1"/>
  <c r="F90" i="43"/>
  <c r="H70" i="44" s="1"/>
  <c r="F89" i="43"/>
  <c r="H69" i="44" s="1"/>
  <c r="F88" i="43"/>
  <c r="H68" i="44" s="1"/>
  <c r="F87" i="43"/>
  <c r="H67" i="44" s="1"/>
  <c r="F85" i="43"/>
  <c r="H65" i="44" s="1"/>
  <c r="F84" i="43"/>
  <c r="H64" i="44" s="1"/>
  <c r="F83" i="43"/>
  <c r="H63" i="44" s="1"/>
  <c r="F82" i="43"/>
  <c r="H62" i="44" s="1"/>
  <c r="F81" i="43"/>
  <c r="H61" i="44" s="1"/>
  <c r="F80" i="43"/>
  <c r="H60" i="44" s="1"/>
  <c r="F79" i="43"/>
  <c r="H59" i="44" s="1"/>
  <c r="F78" i="43"/>
  <c r="H58" i="44" s="1"/>
  <c r="F76" i="43"/>
  <c r="H56" i="44" s="1"/>
  <c r="F75" i="43"/>
  <c r="H55" i="44" s="1"/>
  <c r="F74" i="43"/>
  <c r="H54" i="44" s="1"/>
  <c r="F73" i="43"/>
  <c r="H53" i="44" s="1"/>
  <c r="F72" i="43"/>
  <c r="H52" i="44" s="1"/>
  <c r="F71" i="43"/>
  <c r="H51" i="44" s="1"/>
  <c r="F70" i="43"/>
  <c r="H50" i="44" s="1"/>
  <c r="F69" i="43"/>
  <c r="H49" i="44" s="1"/>
  <c r="F67" i="43"/>
  <c r="H47" i="44" s="1"/>
  <c r="F66" i="43"/>
  <c r="H46" i="44" s="1"/>
  <c r="F65" i="43"/>
  <c r="H45" i="44" s="1"/>
  <c r="F64" i="43"/>
  <c r="H44" i="44" s="1"/>
  <c r="F63" i="43"/>
  <c r="H43" i="44" s="1"/>
  <c r="F62" i="43"/>
  <c r="H42" i="44" s="1"/>
  <c r="F61" i="43"/>
  <c r="H41" i="44" s="1"/>
  <c r="F60" i="43"/>
  <c r="H40" i="44" s="1"/>
  <c r="H38" i="44"/>
  <c r="H37" i="44"/>
  <c r="H36" i="44"/>
  <c r="H35" i="44"/>
  <c r="H34" i="44"/>
  <c r="H33" i="44"/>
  <c r="H32" i="44"/>
  <c r="F51" i="43"/>
  <c r="H31" i="44" s="1"/>
  <c r="E103" i="43"/>
  <c r="G83" i="44" s="1"/>
  <c r="E102" i="43"/>
  <c r="G82" i="44" s="1"/>
  <c r="E101" i="43"/>
  <c r="G81" i="44" s="1"/>
  <c r="E100" i="43"/>
  <c r="G80" i="44" s="1"/>
  <c r="E99" i="43"/>
  <c r="G79" i="44" s="1"/>
  <c r="E98" i="43"/>
  <c r="G78" i="44" s="1"/>
  <c r="E97" i="43"/>
  <c r="G77" i="44" s="1"/>
  <c r="E96" i="43"/>
  <c r="G76" i="44" s="1"/>
  <c r="E94" i="43"/>
  <c r="G74" i="44" s="1"/>
  <c r="E93" i="43"/>
  <c r="G73" i="44" s="1"/>
  <c r="E92" i="43"/>
  <c r="G72" i="44" s="1"/>
  <c r="E91" i="43"/>
  <c r="G71" i="44" s="1"/>
  <c r="E90" i="43"/>
  <c r="G70" i="44" s="1"/>
  <c r="E89" i="43"/>
  <c r="G69" i="44" s="1"/>
  <c r="E88" i="43"/>
  <c r="G68" i="44" s="1"/>
  <c r="E87" i="43"/>
  <c r="G67" i="44" s="1"/>
  <c r="E85" i="43"/>
  <c r="G65" i="44" s="1"/>
  <c r="E84" i="43"/>
  <c r="G64" i="44" s="1"/>
  <c r="E83" i="43"/>
  <c r="G63" i="44" s="1"/>
  <c r="E82" i="43"/>
  <c r="G62" i="44" s="1"/>
  <c r="E81" i="43"/>
  <c r="G61" i="44" s="1"/>
  <c r="E80" i="43"/>
  <c r="G60" i="44" s="1"/>
  <c r="E79" i="43"/>
  <c r="G59" i="44" s="1"/>
  <c r="E78" i="43"/>
  <c r="G58" i="44" s="1"/>
  <c r="E76" i="43"/>
  <c r="G56" i="44" s="1"/>
  <c r="E75" i="43"/>
  <c r="G55" i="44" s="1"/>
  <c r="E74" i="43"/>
  <c r="G54" i="44" s="1"/>
  <c r="E73" i="43"/>
  <c r="G53" i="44" s="1"/>
  <c r="E72" i="43"/>
  <c r="G52" i="44" s="1"/>
  <c r="E71" i="43"/>
  <c r="G51" i="44" s="1"/>
  <c r="E70" i="43"/>
  <c r="G50" i="44" s="1"/>
  <c r="E69" i="43"/>
  <c r="G49" i="44" s="1"/>
  <c r="E67" i="43"/>
  <c r="G47" i="44" s="1"/>
  <c r="E66" i="43"/>
  <c r="G46" i="44" s="1"/>
  <c r="E65" i="43"/>
  <c r="G45" i="44" s="1"/>
  <c r="E64" i="43"/>
  <c r="G44" i="44" s="1"/>
  <c r="E63" i="43"/>
  <c r="G43" i="44" s="1"/>
  <c r="E62" i="43"/>
  <c r="G42" i="44" s="1"/>
  <c r="E61" i="43"/>
  <c r="G41" i="44" s="1"/>
  <c r="E60" i="43"/>
  <c r="G40" i="44" s="1"/>
  <c r="G38" i="44"/>
  <c r="G37" i="44"/>
  <c r="G36" i="44"/>
  <c r="G35" i="44"/>
  <c r="G34" i="44"/>
  <c r="G33" i="44"/>
  <c r="G32" i="44"/>
  <c r="D103" i="43"/>
  <c r="F83" i="44" s="1"/>
  <c r="J83" i="44" s="1" a="1"/>
  <c r="J83" i="44" s="1"/>
  <c r="M83" i="44" s="1"/>
  <c r="D102" i="43"/>
  <c r="F82" i="44" s="1"/>
  <c r="J82" i="44" s="1" a="1"/>
  <c r="J82" i="44" s="1"/>
  <c r="N82" i="44" s="1"/>
  <c r="D101" i="43"/>
  <c r="F81" i="44" s="1"/>
  <c r="J81" i="44" s="1" a="1"/>
  <c r="J81" i="44" s="1"/>
  <c r="M81" i="44" s="1"/>
  <c r="D100" i="43"/>
  <c r="F80" i="44" s="1"/>
  <c r="J80" i="44" s="1" a="1"/>
  <c r="J80" i="44" s="1"/>
  <c r="M80" i="44" s="1"/>
  <c r="D99" i="43"/>
  <c r="F79" i="44" s="1"/>
  <c r="J79" i="44" s="1" a="1"/>
  <c r="J79" i="44" s="1"/>
  <c r="M79" i="44" s="1"/>
  <c r="D98" i="43"/>
  <c r="F78" i="44" s="1"/>
  <c r="K78" i="44" s="1" a="1"/>
  <c r="K78" i="44" s="1"/>
  <c r="D97" i="43"/>
  <c r="F77" i="44" s="1"/>
  <c r="K77" i="44" s="1" a="1"/>
  <c r="K77" i="44" s="1"/>
  <c r="D96" i="43"/>
  <c r="F76" i="44" s="1"/>
  <c r="D94" i="43"/>
  <c r="F74" i="44" s="1"/>
  <c r="K74" i="44" s="1" a="1"/>
  <c r="K74" i="44" s="1"/>
  <c r="D93" i="43"/>
  <c r="F73" i="44" s="1"/>
  <c r="K73" i="44" s="1" a="1"/>
  <c r="K73" i="44" s="1"/>
  <c r="D92" i="43"/>
  <c r="F72" i="44" s="1"/>
  <c r="J72" i="44" s="1" a="1"/>
  <c r="J72" i="44" s="1"/>
  <c r="M72" i="44" s="1"/>
  <c r="D91" i="43"/>
  <c r="F71" i="44" s="1"/>
  <c r="K71" i="44" s="1" a="1"/>
  <c r="K71" i="44" s="1"/>
  <c r="D90" i="43"/>
  <c r="F70" i="44" s="1"/>
  <c r="K70" i="44" s="1" a="1"/>
  <c r="K70" i="44" s="1"/>
  <c r="D89" i="43"/>
  <c r="F69" i="44" s="1"/>
  <c r="K69" i="44" s="1" a="1"/>
  <c r="K69" i="44" s="1"/>
  <c r="D88" i="43"/>
  <c r="F68" i="44" s="1"/>
  <c r="K68" i="44" s="1" a="1"/>
  <c r="K68" i="44" s="1"/>
  <c r="D87" i="43"/>
  <c r="F67" i="44" s="1"/>
  <c r="D85" i="43"/>
  <c r="F65" i="44" s="1"/>
  <c r="J65" i="44" s="1" a="1"/>
  <c r="J65" i="44" s="1"/>
  <c r="M65" i="44" s="1"/>
  <c r="D84" i="43"/>
  <c r="F64" i="44" s="1"/>
  <c r="K64" i="44" s="1" a="1"/>
  <c r="K64" i="44" s="1"/>
  <c r="D83" i="43"/>
  <c r="F63" i="44" s="1"/>
  <c r="K63" i="44" s="1" a="1"/>
  <c r="K63" i="44" s="1"/>
  <c r="D82" i="43"/>
  <c r="F62" i="44" s="1"/>
  <c r="K62" i="44" s="1" a="1"/>
  <c r="K62" i="44" s="1"/>
  <c r="D81" i="43"/>
  <c r="F61" i="44" s="1"/>
  <c r="K61" i="44" s="1" a="1"/>
  <c r="K61" i="44" s="1"/>
  <c r="D80" i="43"/>
  <c r="F60" i="44" s="1"/>
  <c r="J60" i="44" s="1" a="1"/>
  <c r="J60" i="44" s="1"/>
  <c r="N60" i="44" s="1"/>
  <c r="D79" i="43"/>
  <c r="F59" i="44" s="1"/>
  <c r="J59" i="44" s="1" a="1"/>
  <c r="J59" i="44" s="1"/>
  <c r="M59" i="44" s="1"/>
  <c r="D78" i="43"/>
  <c r="F58" i="44" s="1"/>
  <c r="D76" i="43"/>
  <c r="F56" i="44" s="1"/>
  <c r="K56" i="44" s="1" a="1"/>
  <c r="K56" i="44" s="1"/>
  <c r="D75" i="43"/>
  <c r="F55" i="44" s="1"/>
  <c r="J55" i="44" s="1" a="1"/>
  <c r="J55" i="44" s="1"/>
  <c r="M55" i="44" s="1"/>
  <c r="D74" i="43"/>
  <c r="F54" i="44" s="1"/>
  <c r="J54" i="44" s="1" a="1"/>
  <c r="J54" i="44" s="1"/>
  <c r="M54" i="44" s="1"/>
  <c r="D73" i="43"/>
  <c r="F53" i="44" s="1"/>
  <c r="J53" i="44" s="1" a="1"/>
  <c r="J53" i="44" s="1"/>
  <c r="N53" i="44" s="1"/>
  <c r="D72" i="43"/>
  <c r="F52" i="44" s="1"/>
  <c r="J52" i="44" s="1" a="1"/>
  <c r="J52" i="44" s="1"/>
  <c r="M52" i="44" s="1"/>
  <c r="D71" i="43"/>
  <c r="F51" i="44" s="1"/>
  <c r="J51" i="44" s="1" a="1"/>
  <c r="J51" i="44" s="1"/>
  <c r="M51" i="44" s="1"/>
  <c r="D70" i="43"/>
  <c r="F50" i="44" s="1"/>
  <c r="J50" i="44" s="1" a="1"/>
  <c r="J50" i="44" s="1"/>
  <c r="M50" i="44" s="1"/>
  <c r="D69" i="43"/>
  <c r="F49" i="44" s="1"/>
  <c r="D67" i="43"/>
  <c r="F47" i="44" s="1"/>
  <c r="K47" i="44" s="1" a="1"/>
  <c r="K47" i="44" s="1"/>
  <c r="D66" i="43"/>
  <c r="F46" i="44" s="1"/>
  <c r="K46" i="44" s="1" a="1"/>
  <c r="K46" i="44" s="1"/>
  <c r="D65" i="43"/>
  <c r="F45" i="44" s="1"/>
  <c r="K45" i="44" s="1" a="1"/>
  <c r="K45" i="44" s="1"/>
  <c r="D64" i="43"/>
  <c r="F44" i="44" s="1"/>
  <c r="K44" i="44" s="1" a="1"/>
  <c r="K44" i="44" s="1"/>
  <c r="D63" i="43"/>
  <c r="F43" i="44" s="1"/>
  <c r="J43" i="44" s="1" a="1"/>
  <c r="J43" i="44" s="1"/>
  <c r="M43" i="44" s="1"/>
  <c r="D62" i="43"/>
  <c r="F42" i="44" s="1"/>
  <c r="K42" i="44" s="1" a="1"/>
  <c r="K42" i="44" s="1"/>
  <c r="D61" i="43"/>
  <c r="F41" i="44" s="1"/>
  <c r="K41" i="44" s="1" a="1"/>
  <c r="K41" i="44" s="1"/>
  <c r="D60" i="43"/>
  <c r="F40" i="44" s="1"/>
  <c r="F38" i="44"/>
  <c r="J38" i="44" s="1" a="1"/>
  <c r="J38" i="44" s="1"/>
  <c r="M38" i="44" s="1"/>
  <c r="F36" i="44"/>
  <c r="J36" i="44" s="1" a="1"/>
  <c r="J36" i="44" s="1"/>
  <c r="M36" i="44" s="1"/>
  <c r="F35" i="44"/>
  <c r="F34" i="44"/>
  <c r="F33" i="44"/>
  <c r="D52" i="43"/>
  <c r="F32" i="44" s="1"/>
  <c r="D51" i="43"/>
  <c r="F31" i="44" s="1"/>
  <c r="M296" i="44" l="1"/>
  <c r="P296" i="44" s="1"/>
  <c r="N296" i="44"/>
  <c r="N283" i="44"/>
  <c r="M283" i="44"/>
  <c r="P283" i="44" s="1"/>
  <c r="N302" i="44"/>
  <c r="M302" i="44"/>
  <c r="P302" i="44" s="1"/>
  <c r="N299" i="44"/>
  <c r="M299" i="44"/>
  <c r="P299" i="44" s="1"/>
  <c r="Q299" i="44" s="1"/>
  <c r="S299" i="44" s="1"/>
  <c r="N291" i="44"/>
  <c r="M291" i="44"/>
  <c r="P291" i="44" s="1"/>
  <c r="Q291" i="44" s="1"/>
  <c r="S291" i="44" s="1"/>
  <c r="M293" i="44"/>
  <c r="P293" i="44" s="1"/>
  <c r="Q293" i="44" s="1"/>
  <c r="S293" i="44" s="1"/>
  <c r="N293" i="44"/>
  <c r="M278" i="44"/>
  <c r="P278" i="44" s="1"/>
  <c r="N278" i="44"/>
  <c r="N281" i="44"/>
  <c r="M281" i="44"/>
  <c r="P281" i="44" s="1"/>
  <c r="N286" i="44"/>
  <c r="M286" i="44"/>
  <c r="P286" i="44" s="1"/>
  <c r="N289" i="44"/>
  <c r="M289" i="44"/>
  <c r="P289" i="44" s="1"/>
  <c r="N288" i="44"/>
  <c r="M288" i="44"/>
  <c r="P288" i="44" s="1"/>
  <c r="M277" i="44"/>
  <c r="P277" i="44" s="1"/>
  <c r="N277" i="44"/>
  <c r="M284" i="44"/>
  <c r="P284" i="44" s="1"/>
  <c r="Q284" i="44" s="1"/>
  <c r="S284" i="44" s="1"/>
  <c r="N284" i="44"/>
  <c r="N297" i="44"/>
  <c r="M297" i="44"/>
  <c r="P297" i="44" s="1"/>
  <c r="Q297" i="44" s="1"/>
  <c r="S297" i="44" s="1"/>
  <c r="N298" i="44"/>
  <c r="M298" i="44"/>
  <c r="P298" i="44" s="1"/>
  <c r="M300" i="44"/>
  <c r="P300" i="44" s="1"/>
  <c r="Q300" i="44" s="1"/>
  <c r="S300" i="44" s="1"/>
  <c r="N300" i="44"/>
  <c r="N279" i="44"/>
  <c r="M279" i="44"/>
  <c r="P279" i="44" s="1"/>
  <c r="N301" i="44"/>
  <c r="M301" i="44"/>
  <c r="P301" i="44" s="1"/>
  <c r="Q301" i="44" s="1"/>
  <c r="S301" i="44" s="1"/>
  <c r="M287" i="44"/>
  <c r="P287" i="44" s="1"/>
  <c r="Q287" i="44" s="1"/>
  <c r="S287" i="44" s="1"/>
  <c r="N287" i="44"/>
  <c r="N295" i="44"/>
  <c r="M295" i="44"/>
  <c r="P295" i="44" s="1"/>
  <c r="Q295" i="44" s="1"/>
  <c r="S295" i="44" s="1"/>
  <c r="M282" i="44"/>
  <c r="P282" i="44" s="1"/>
  <c r="N282" i="44"/>
  <c r="N280" i="44"/>
  <c r="M280" i="44"/>
  <c r="P280" i="44" s="1"/>
  <c r="N292" i="44"/>
  <c r="M292" i="44"/>
  <c r="P292" i="44" s="1"/>
  <c r="M290" i="44"/>
  <c r="P290" i="44" s="1"/>
  <c r="Q290" i="44" s="1"/>
  <c r="S290" i="44" s="1"/>
  <c r="N290" i="44"/>
  <c r="K35" i="44" a="1"/>
  <c r="K35" i="44" s="1"/>
  <c r="J35" i="44" a="1"/>
  <c r="J35" i="44" s="1"/>
  <c r="M259" i="44"/>
  <c r="P259" i="44" s="1"/>
  <c r="Q259" i="44" s="1"/>
  <c r="S259" i="44" s="1"/>
  <c r="N259" i="44"/>
  <c r="M270" i="44"/>
  <c r="P270" i="44" s="1"/>
  <c r="N270" i="44"/>
  <c r="N265" i="44"/>
  <c r="M265" i="44"/>
  <c r="P265" i="44" s="1"/>
  <c r="Q265" i="44" s="1"/>
  <c r="S265" i="44" s="1"/>
  <c r="M266" i="44"/>
  <c r="P266" i="44" s="1"/>
  <c r="N266" i="44"/>
  <c r="M268" i="44"/>
  <c r="P268" i="44" s="1"/>
  <c r="Q268" i="44" s="1"/>
  <c r="S268" i="44" s="1"/>
  <c r="N268" i="44"/>
  <c r="N271" i="44"/>
  <c r="M271" i="44"/>
  <c r="P271" i="44" s="1"/>
  <c r="M272" i="44"/>
  <c r="P272" i="44" s="1"/>
  <c r="Q272" i="44" s="1"/>
  <c r="S272" i="44" s="1"/>
  <c r="N272" i="44"/>
  <c r="M275" i="44"/>
  <c r="P275" i="44" s="1"/>
  <c r="Q275" i="44" s="1"/>
  <c r="S275" i="44" s="1"/>
  <c r="N275" i="44"/>
  <c r="M273" i="44"/>
  <c r="P273" i="44" s="1"/>
  <c r="Q273" i="44" s="1"/>
  <c r="S273" i="44" s="1"/>
  <c r="N273" i="44"/>
  <c r="N260" i="44"/>
  <c r="M260" i="44"/>
  <c r="P260" i="44" s="1"/>
  <c r="Q260" i="44" s="1"/>
  <c r="S260" i="44" s="1"/>
  <c r="M262" i="44"/>
  <c r="P262" i="44" s="1"/>
  <c r="N262" i="44"/>
  <c r="N264" i="44"/>
  <c r="M264" i="44"/>
  <c r="P264" i="44" s="1"/>
  <c r="Q264" i="44" s="1"/>
  <c r="S264" i="44" s="1"/>
  <c r="N274" i="44"/>
  <c r="M274" i="44"/>
  <c r="P274" i="44" s="1"/>
  <c r="Q274" i="44" s="1"/>
  <c r="S274" i="44" s="1"/>
  <c r="M263" i="44"/>
  <c r="P263" i="44" s="1"/>
  <c r="N263" i="44"/>
  <c r="M261" i="44"/>
  <c r="P261" i="44" s="1"/>
  <c r="Q261" i="44" s="1"/>
  <c r="S261" i="44" s="1"/>
  <c r="N261" i="44"/>
  <c r="K191" i="44" a="1"/>
  <c r="K191" i="44" s="1"/>
  <c r="K193" i="44" a="1"/>
  <c r="K193" i="44" s="1"/>
  <c r="N193" i="44"/>
  <c r="P193" i="44" s="1"/>
  <c r="M158" i="44"/>
  <c r="P158" i="44" s="1"/>
  <c r="M140" i="44"/>
  <c r="P140" i="44" s="1"/>
  <c r="K140" i="44" a="1"/>
  <c r="K140" i="44" s="1"/>
  <c r="N98" i="44"/>
  <c r="P98" i="44" s="1"/>
  <c r="Q98" i="44" s="1"/>
  <c r="S98" i="44" s="1"/>
  <c r="K107" i="44" a="1"/>
  <c r="K107" i="44" s="1"/>
  <c r="J156" i="44" a="1"/>
  <c r="J156" i="44" s="1"/>
  <c r="M156" i="44" s="1"/>
  <c r="K141" i="44" a="1"/>
  <c r="K141" i="44" s="1"/>
  <c r="K137" i="44" a="1"/>
  <c r="K137" i="44" s="1"/>
  <c r="Q137" i="44" s="1"/>
  <c r="S137" i="44" s="1"/>
  <c r="M147" i="44"/>
  <c r="P147" i="44" s="1"/>
  <c r="Q147" i="44" s="1"/>
  <c r="S147" i="44" s="1"/>
  <c r="N192" i="44"/>
  <c r="P192" i="44" s="1"/>
  <c r="N141" i="44"/>
  <c r="P141" i="44" s="1"/>
  <c r="M107" i="44"/>
  <c r="P107" i="44" s="1"/>
  <c r="M102" i="44"/>
  <c r="P102" i="44" s="1"/>
  <c r="Q102" i="44" s="1"/>
  <c r="S102" i="44" s="1"/>
  <c r="J136" i="44" a="1"/>
  <c r="J136" i="44" s="1"/>
  <c r="M136" i="44" s="1"/>
  <c r="N186" i="44"/>
  <c r="P186" i="44" s="1"/>
  <c r="Q186" i="44" s="1"/>
  <c r="S186" i="44" s="1"/>
  <c r="M132" i="44"/>
  <c r="P132" i="44" s="1"/>
  <c r="Q132" i="44" s="1"/>
  <c r="S132" i="44" s="1"/>
  <c r="K192" i="44" a="1"/>
  <c r="K192" i="44" s="1"/>
  <c r="N137" i="44"/>
  <c r="N188" i="44"/>
  <c r="P188" i="44" s="1"/>
  <c r="Q188" i="44" s="1"/>
  <c r="S188" i="44" s="1"/>
  <c r="K111" i="44" a="1"/>
  <c r="K111" i="44" s="1"/>
  <c r="N111" i="44"/>
  <c r="P111" i="44" s="1"/>
  <c r="N194" i="44"/>
  <c r="P194" i="44" s="1"/>
  <c r="N195" i="44"/>
  <c r="P195" i="44" s="1"/>
  <c r="K155" i="44" a="1"/>
  <c r="K155" i="44" s="1"/>
  <c r="Q155" i="44" s="1"/>
  <c r="S155" i="44" s="1"/>
  <c r="K196" i="44" a="1"/>
  <c r="K196" i="44" s="1"/>
  <c r="K158" i="44" a="1"/>
  <c r="K158" i="44" s="1"/>
  <c r="N129" i="44"/>
  <c r="P129" i="44" s="1"/>
  <c r="Q129" i="44" s="1"/>
  <c r="S129" i="44" s="1"/>
  <c r="K194" i="44" a="1"/>
  <c r="K194" i="44" s="1"/>
  <c r="N128" i="44"/>
  <c r="P128" i="44" s="1"/>
  <c r="Q128" i="44" s="1"/>
  <c r="S128" i="44" s="1"/>
  <c r="N155" i="44"/>
  <c r="N191" i="44"/>
  <c r="P191" i="44" s="1"/>
  <c r="K195" i="44" a="1"/>
  <c r="K195" i="44" s="1"/>
  <c r="N196" i="44"/>
  <c r="P196" i="44" s="1"/>
  <c r="N187" i="44"/>
  <c r="P187" i="44" s="1"/>
  <c r="Q187" i="44" s="1"/>
  <c r="S187" i="44" s="1"/>
  <c r="N185" i="44"/>
  <c r="P185" i="44" s="1"/>
  <c r="Q185" i="44" s="1"/>
  <c r="S185" i="44" s="1"/>
  <c r="N100" i="44"/>
  <c r="P100" i="44" s="1"/>
  <c r="Q100" i="44" s="1"/>
  <c r="S100" i="44" s="1"/>
  <c r="J160" i="44" a="1"/>
  <c r="J160" i="44" s="1"/>
  <c r="N160" i="44" s="1"/>
  <c r="J113" i="44" a="1"/>
  <c r="J113" i="44" s="1"/>
  <c r="M113" i="44" s="1"/>
  <c r="Q221" i="44"/>
  <c r="S221" i="44" s="1"/>
  <c r="Q167" i="44"/>
  <c r="S167" i="44" s="1"/>
  <c r="J157" i="44" a="1"/>
  <c r="J157" i="44" s="1"/>
  <c r="M157" i="44" s="1"/>
  <c r="Q122" i="44"/>
  <c r="S122" i="44" s="1"/>
  <c r="K110" i="44" a="1"/>
  <c r="K110" i="44" s="1"/>
  <c r="Q110" i="44" s="1"/>
  <c r="S110" i="44" s="1"/>
  <c r="N110" i="44"/>
  <c r="N183" i="44"/>
  <c r="P183" i="44" s="1"/>
  <c r="Q183" i="44" s="1"/>
  <c r="S183" i="44" s="1"/>
  <c r="N135" i="44"/>
  <c r="N130" i="44"/>
  <c r="P130" i="44" s="1"/>
  <c r="Q130" i="44" s="1"/>
  <c r="S130" i="44" s="1"/>
  <c r="K135" i="44" a="1"/>
  <c r="K135" i="44" s="1"/>
  <c r="Q135" i="44" s="1"/>
  <c r="S135" i="44" s="1"/>
  <c r="K138" i="44" a="1"/>
  <c r="K138" i="44" s="1"/>
  <c r="N138" i="44"/>
  <c r="P138" i="44" s="1"/>
  <c r="N103" i="44"/>
  <c r="M99" i="44"/>
  <c r="P99" i="44" s="1"/>
  <c r="Q99" i="44" s="1"/>
  <c r="S99" i="44" s="1"/>
  <c r="J154" i="44" a="1"/>
  <c r="J154" i="44" s="1"/>
  <c r="N154" i="44" s="1"/>
  <c r="J108" i="44" a="1"/>
  <c r="J108" i="44" s="1"/>
  <c r="M108" i="44" s="1"/>
  <c r="N197" i="44"/>
  <c r="P197" i="44" s="1"/>
  <c r="K197" i="44" a="1"/>
  <c r="K197" i="44" s="1"/>
  <c r="K109" i="44" a="1"/>
  <c r="K109" i="44" s="1"/>
  <c r="M109" i="44"/>
  <c r="P109" i="44" s="1"/>
  <c r="M146" i="44"/>
  <c r="P146" i="44" s="1"/>
  <c r="Q146" i="44" s="1"/>
  <c r="S146" i="44" s="1"/>
  <c r="N146" i="44"/>
  <c r="N112" i="44"/>
  <c r="P112" i="44" s="1"/>
  <c r="K159" i="44" a="1"/>
  <c r="K159" i="44" s="1"/>
  <c r="N159" i="44"/>
  <c r="P159" i="44" s="1"/>
  <c r="M149" i="44"/>
  <c r="P149" i="44" s="1"/>
  <c r="Q149" i="44" s="1"/>
  <c r="S149" i="44" s="1"/>
  <c r="M131" i="44"/>
  <c r="P131" i="44" s="1"/>
  <c r="Q131" i="44" s="1"/>
  <c r="S131" i="44" s="1"/>
  <c r="J139" i="44" a="1"/>
  <c r="J139" i="44" s="1"/>
  <c r="N139" i="44" s="1"/>
  <c r="N182" i="44"/>
  <c r="P182" i="44" s="1"/>
  <c r="Q182" i="44" s="1"/>
  <c r="S182" i="44" s="1"/>
  <c r="K112" i="44" a="1"/>
  <c r="K112" i="44" s="1"/>
  <c r="N126" i="44"/>
  <c r="N184" i="44"/>
  <c r="P184" i="44" s="1"/>
  <c r="Q184" i="44" s="1"/>
  <c r="S184" i="44" s="1"/>
  <c r="Q173" i="44"/>
  <c r="S173" i="44" s="1"/>
  <c r="Q175" i="44"/>
  <c r="S175" i="44" s="1"/>
  <c r="N148" i="44"/>
  <c r="Q214" i="44"/>
  <c r="S214" i="44" s="1"/>
  <c r="N245" i="44"/>
  <c r="P245" i="44" s="1"/>
  <c r="Q245" i="44" s="1"/>
  <c r="S245" i="44" s="1"/>
  <c r="Q94" i="44"/>
  <c r="S94" i="44" s="1"/>
  <c r="Q232" i="44"/>
  <c r="S232" i="44" s="1"/>
  <c r="Q207" i="44"/>
  <c r="S207" i="44" s="1"/>
  <c r="Q208" i="44"/>
  <c r="S208" i="44" s="1"/>
  <c r="Q169" i="44"/>
  <c r="S169" i="44" s="1"/>
  <c r="Q168" i="44"/>
  <c r="S168" i="44" s="1"/>
  <c r="Q217" i="44"/>
  <c r="S217" i="44" s="1"/>
  <c r="Q223" i="44"/>
  <c r="S223" i="44" s="1"/>
  <c r="Q172" i="44"/>
  <c r="S172" i="44" s="1"/>
  <c r="Q92" i="44"/>
  <c r="S92" i="44" s="1"/>
  <c r="M215" i="44"/>
  <c r="P215" i="44" s="1"/>
  <c r="Q215" i="44" s="1"/>
  <c r="S215" i="44" s="1"/>
  <c r="N233" i="44"/>
  <c r="P233" i="44" s="1"/>
  <c r="Q233" i="44" s="1"/>
  <c r="Q253" i="44"/>
  <c r="S253" i="44" s="1"/>
  <c r="Q176" i="44"/>
  <c r="S176" i="44" s="1"/>
  <c r="Q226" i="44"/>
  <c r="S226" i="44" s="1"/>
  <c r="Q203" i="44"/>
  <c r="S203" i="44" s="1"/>
  <c r="N104" i="44"/>
  <c r="P104" i="44" s="1"/>
  <c r="Q104" i="44" s="1"/>
  <c r="S104" i="44" s="1"/>
  <c r="Q230" i="44"/>
  <c r="S230" i="44" s="1"/>
  <c r="Q93" i="44"/>
  <c r="S93" i="44" s="1"/>
  <c r="Q119" i="44"/>
  <c r="S119" i="44" s="1"/>
  <c r="Q121" i="44"/>
  <c r="S121" i="44" s="1"/>
  <c r="Q116" i="44"/>
  <c r="S116" i="44" s="1"/>
  <c r="N150" i="44"/>
  <c r="Q126" i="44"/>
  <c r="S126" i="44" s="1"/>
  <c r="Q206" i="44"/>
  <c r="S206" i="44" s="1"/>
  <c r="Q103" i="44"/>
  <c r="S103" i="44" s="1"/>
  <c r="N255" i="44"/>
  <c r="P255" i="44" s="1"/>
  <c r="Q242" i="44"/>
  <c r="S242" i="44" s="1"/>
  <c r="Q224" i="44"/>
  <c r="S224" i="44" s="1"/>
  <c r="Q243" i="44"/>
  <c r="S243" i="44" s="1"/>
  <c r="Q163" i="44"/>
  <c r="S163" i="44" s="1"/>
  <c r="Q241" i="44"/>
  <c r="S241" i="44" s="1"/>
  <c r="Q117" i="44"/>
  <c r="S117" i="44" s="1"/>
  <c r="N151" i="44"/>
  <c r="P151" i="44" s="1"/>
  <c r="Q151" i="44" s="1"/>
  <c r="Q252" i="44"/>
  <c r="S252" i="44" s="1"/>
  <c r="P150" i="44"/>
  <c r="Q150" i="44" s="1"/>
  <c r="S150" i="44" s="1"/>
  <c r="Q164" i="44"/>
  <c r="S164" i="44" s="1"/>
  <c r="P148" i="44"/>
  <c r="Q148" i="44" s="1"/>
  <c r="S148" i="44" s="1"/>
  <c r="Q244" i="44"/>
  <c r="S244" i="44" s="1"/>
  <c r="Q250" i="44"/>
  <c r="S250" i="44" s="1"/>
  <c r="Q240" i="44"/>
  <c r="S240" i="44" s="1"/>
  <c r="M204" i="44"/>
  <c r="P204" i="44" s="1"/>
  <c r="Q204" i="44" s="1"/>
  <c r="Q166" i="44"/>
  <c r="S166" i="44" s="1"/>
  <c r="N120" i="44"/>
  <c r="P120" i="44" s="1"/>
  <c r="Q120" i="44" s="1"/>
  <c r="Q165" i="44"/>
  <c r="S165" i="44" s="1"/>
  <c r="Q254" i="44"/>
  <c r="S254" i="44" s="1"/>
  <c r="Q234" i="44"/>
  <c r="S234" i="44" s="1"/>
  <c r="N127" i="44"/>
  <c r="P127" i="44" s="1"/>
  <c r="Q127" i="44" s="1"/>
  <c r="N205" i="44"/>
  <c r="P205" i="44" s="1"/>
  <c r="Q205" i="44" s="1"/>
  <c r="S205" i="44" s="1"/>
  <c r="Q174" i="44"/>
  <c r="S174" i="44" s="1"/>
  <c r="M213" i="44"/>
  <c r="P213" i="44" s="1"/>
  <c r="Q216" i="44"/>
  <c r="S216" i="44" s="1"/>
  <c r="Q178" i="44"/>
  <c r="S178" i="44" s="1"/>
  <c r="M246" i="44"/>
  <c r="P246" i="44" s="1"/>
  <c r="Q235" i="44"/>
  <c r="S235" i="44" s="1"/>
  <c r="Q222" i="44"/>
  <c r="S222" i="44" s="1"/>
  <c r="Q225" i="44"/>
  <c r="S225" i="44" s="1"/>
  <c r="Q231" i="44"/>
  <c r="S231" i="44" s="1"/>
  <c r="Q212" i="44"/>
  <c r="S212" i="44" s="1"/>
  <c r="Q177" i="44"/>
  <c r="S177" i="44" s="1"/>
  <c r="Q118" i="44"/>
  <c r="S118" i="44" s="1"/>
  <c r="N145" i="44"/>
  <c r="P145" i="44" s="1"/>
  <c r="Q145" i="44" s="1"/>
  <c r="S145" i="44" s="1"/>
  <c r="N251" i="44"/>
  <c r="P251" i="44" s="1"/>
  <c r="Q251" i="44" s="1"/>
  <c r="N101" i="44"/>
  <c r="P101" i="44" s="1"/>
  <c r="Q101" i="44" s="1"/>
  <c r="S101" i="44" s="1"/>
  <c r="M82" i="44"/>
  <c r="P82" i="44" s="1"/>
  <c r="M60" i="44"/>
  <c r="P60" i="44" s="1"/>
  <c r="M53" i="44"/>
  <c r="P53" i="44" s="1"/>
  <c r="N81" i="44"/>
  <c r="P81" i="44" s="1"/>
  <c r="N59" i="44"/>
  <c r="P59" i="44" s="1"/>
  <c r="N52" i="44"/>
  <c r="P52" i="44" s="1"/>
  <c r="N38" i="44"/>
  <c r="P38" i="44" s="1"/>
  <c r="N80" i="44"/>
  <c r="P80" i="44" s="1"/>
  <c r="N55" i="44"/>
  <c r="P55" i="44" s="1"/>
  <c r="N51" i="44"/>
  <c r="P51" i="44" s="1"/>
  <c r="N83" i="44"/>
  <c r="P83" i="44" s="1"/>
  <c r="N79" i="44"/>
  <c r="P79" i="44" s="1"/>
  <c r="N72" i="44"/>
  <c r="P72" i="44" s="1"/>
  <c r="N65" i="44"/>
  <c r="P65" i="44" s="1"/>
  <c r="N54" i="44"/>
  <c r="P54" i="44" s="1"/>
  <c r="N50" i="44"/>
  <c r="P50" i="44" s="1"/>
  <c r="N43" i="44"/>
  <c r="P43" i="44" s="1"/>
  <c r="N36" i="44"/>
  <c r="P36" i="44" s="1"/>
  <c r="J42" i="44" a="1"/>
  <c r="J42" i="44" s="1"/>
  <c r="K43" i="44" a="1"/>
  <c r="K43" i="44" s="1"/>
  <c r="K72" i="44" a="1"/>
  <c r="K72" i="44" s="1"/>
  <c r="J78" i="44" a="1"/>
  <c r="J78" i="44" s="1"/>
  <c r="J71" i="44" a="1"/>
  <c r="J71" i="44" s="1"/>
  <c r="K55" i="44" a="1"/>
  <c r="K55" i="44" s="1"/>
  <c r="J64" i="44" a="1"/>
  <c r="J64" i="44" s="1"/>
  <c r="K38" i="44" a="1"/>
  <c r="K38" i="44" s="1"/>
  <c r="J77" i="44" a="1"/>
  <c r="J77" i="44" s="1"/>
  <c r="J70" i="44" a="1"/>
  <c r="J70" i="44" s="1"/>
  <c r="J63" i="44" a="1"/>
  <c r="J63" i="44" s="1"/>
  <c r="J56" i="44" a="1"/>
  <c r="J56" i="44" s="1"/>
  <c r="J41" i="44" a="1"/>
  <c r="J41" i="44" s="1"/>
  <c r="K83" i="44" a="1"/>
  <c r="K83" i="44" s="1"/>
  <c r="K60" i="44" a="1"/>
  <c r="K60" i="44" s="1"/>
  <c r="K54" i="44" a="1"/>
  <c r="K54" i="44" s="1"/>
  <c r="J69" i="44" a="1"/>
  <c r="J69" i="44" s="1"/>
  <c r="J62" i="44" a="1"/>
  <c r="J62" i="44" s="1"/>
  <c r="K82" i="44" a="1"/>
  <c r="K82" i="44" s="1"/>
  <c r="K59" i="44" a="1"/>
  <c r="K59" i="44" s="1"/>
  <c r="K53" i="44" a="1"/>
  <c r="K53" i="44" s="1"/>
  <c r="K36" i="44" a="1"/>
  <c r="K36" i="44" s="1"/>
  <c r="J68" i="44" a="1"/>
  <c r="J68" i="44" s="1"/>
  <c r="J61" i="44" a="1"/>
  <c r="J61" i="44" s="1"/>
  <c r="J47" i="44" a="1"/>
  <c r="J47" i="44" s="1"/>
  <c r="K65" i="44" a="1"/>
  <c r="K65" i="44" s="1"/>
  <c r="K52" i="44" a="1"/>
  <c r="K52" i="44" s="1"/>
  <c r="J46" i="44" a="1"/>
  <c r="J46" i="44" s="1"/>
  <c r="K81" i="44" a="1"/>
  <c r="K81" i="44" s="1"/>
  <c r="J74" i="44" a="1"/>
  <c r="J74" i="44" s="1"/>
  <c r="J45" i="44" a="1"/>
  <c r="J45" i="44" s="1"/>
  <c r="K80" i="44" a="1"/>
  <c r="K80" i="44" s="1"/>
  <c r="K51" i="44" a="1"/>
  <c r="K51" i="44" s="1"/>
  <c r="J73" i="44" a="1"/>
  <c r="J73" i="44" s="1"/>
  <c r="J44" i="44" a="1"/>
  <c r="J44" i="44" s="1"/>
  <c r="K79" i="44" a="1"/>
  <c r="K79" i="44" s="1"/>
  <c r="K50" i="44" a="1"/>
  <c r="K50" i="44" s="1"/>
  <c r="F37" i="44"/>
  <c r="Q280" i="44" l="1"/>
  <c r="S280" i="44" s="1"/>
  <c r="Q288" i="44"/>
  <c r="S288" i="44" s="1"/>
  <c r="Q281" i="44"/>
  <c r="S281" i="44" s="1"/>
  <c r="Q298" i="44"/>
  <c r="S298" i="44" s="1"/>
  <c r="Q302" i="44"/>
  <c r="S302" i="44" s="1"/>
  <c r="Q277" i="44"/>
  <c r="S277" i="44" s="1"/>
  <c r="Q278" i="44"/>
  <c r="S278" i="44" s="1"/>
  <c r="Q289" i="44"/>
  <c r="S289" i="44" s="1"/>
  <c r="Q282" i="44"/>
  <c r="S282" i="44" s="1"/>
  <c r="Q286" i="44"/>
  <c r="S286" i="44" s="1"/>
  <c r="Q279" i="44"/>
  <c r="S279" i="44" s="1"/>
  <c r="Q292" i="44"/>
  <c r="S292" i="44" s="1"/>
  <c r="Q283" i="44"/>
  <c r="S283" i="44" s="1"/>
  <c r="Q296" i="44"/>
  <c r="S296" i="44" s="1"/>
  <c r="Q262" i="44"/>
  <c r="S262" i="44" s="1"/>
  <c r="Q266" i="44"/>
  <c r="S266" i="44" s="1"/>
  <c r="Q263" i="44"/>
  <c r="S263" i="44" s="1"/>
  <c r="Q271" i="44"/>
  <c r="S271" i="44" s="1"/>
  <c r="Q270" i="44"/>
  <c r="S270" i="44" s="1"/>
  <c r="Q191" i="44"/>
  <c r="S191" i="44" s="1"/>
  <c r="Q193" i="44"/>
  <c r="S193" i="44" s="1"/>
  <c r="Q140" i="44"/>
  <c r="S140" i="44" s="1"/>
  <c r="N156" i="44"/>
  <c r="P156" i="44" s="1"/>
  <c r="Q156" i="44" s="1"/>
  <c r="S156" i="44" s="1"/>
  <c r="Q158" i="44"/>
  <c r="S158" i="44" s="1"/>
  <c r="Q192" i="44"/>
  <c r="S192" i="44" s="1"/>
  <c r="Q141" i="44"/>
  <c r="S141" i="44" s="1"/>
  <c r="Q107" i="44"/>
  <c r="S107" i="44" s="1"/>
  <c r="Q196" i="44"/>
  <c r="S196" i="44" s="1"/>
  <c r="N136" i="44"/>
  <c r="P136" i="44" s="1"/>
  <c r="Q136" i="44" s="1"/>
  <c r="Q111" i="44"/>
  <c r="S111" i="44" s="1"/>
  <c r="Q194" i="44"/>
  <c r="S194" i="44" s="1"/>
  <c r="N157" i="44"/>
  <c r="P157" i="44" s="1"/>
  <c r="Q157" i="44" s="1"/>
  <c r="Q195" i="44"/>
  <c r="S195" i="44" s="1"/>
  <c r="N113" i="44"/>
  <c r="P113" i="44" s="1"/>
  <c r="Q113" i="44" s="1"/>
  <c r="M154" i="44"/>
  <c r="P154" i="44" s="1"/>
  <c r="Q154" i="44" s="1"/>
  <c r="M160" i="44"/>
  <c r="P160" i="44" s="1"/>
  <c r="Q160" i="44" s="1"/>
  <c r="S160" i="44" s="1"/>
  <c r="Q159" i="44"/>
  <c r="S159" i="44" s="1"/>
  <c r="Q109" i="44"/>
  <c r="S109" i="44" s="1"/>
  <c r="Q197" i="44"/>
  <c r="S197" i="44" s="1"/>
  <c r="Q138" i="44"/>
  <c r="S138" i="44" s="1"/>
  <c r="N108" i="44"/>
  <c r="P108" i="44" s="1"/>
  <c r="Q108" i="44" s="1"/>
  <c r="S108" i="44" s="1"/>
  <c r="Q112" i="44"/>
  <c r="S112" i="44" s="1"/>
  <c r="M139" i="44"/>
  <c r="P139" i="44" s="1"/>
  <c r="Q139" i="44" s="1"/>
  <c r="S139" i="44" s="1"/>
  <c r="S233" i="44"/>
  <c r="Q255" i="44"/>
  <c r="S255" i="44" s="1"/>
  <c r="S151" i="44"/>
  <c r="Q246" i="44"/>
  <c r="S246" i="44" s="1"/>
  <c r="Q213" i="44"/>
  <c r="S213" i="44" s="1"/>
  <c r="S204" i="44"/>
  <c r="S127" i="44"/>
  <c r="S120" i="44"/>
  <c r="S251" i="44"/>
  <c r="Q51" i="44"/>
  <c r="S51" i="44" s="1"/>
  <c r="Q82" i="44"/>
  <c r="S82" i="44" s="1"/>
  <c r="Q72" i="44"/>
  <c r="S72" i="44" s="1"/>
  <c r="Q52" i="44"/>
  <c r="S52" i="44" s="1"/>
  <c r="Q53" i="44"/>
  <c r="S53" i="44" s="1"/>
  <c r="Q43" i="44"/>
  <c r="S43" i="44" s="1"/>
  <c r="Q55" i="44"/>
  <c r="S55" i="44" s="1"/>
  <c r="Q54" i="44"/>
  <c r="S54" i="44" s="1"/>
  <c r="Q81" i="44"/>
  <c r="S81" i="44" s="1"/>
  <c r="Q59" i="44"/>
  <c r="S59" i="44" s="1"/>
  <c r="Q80" i="44"/>
  <c r="S80" i="44" s="1"/>
  <c r="Q38" i="44"/>
  <c r="S38" i="44" s="1"/>
  <c r="Q36" i="44"/>
  <c r="S36" i="44" s="1"/>
  <c r="M45" i="44"/>
  <c r="N45" i="44"/>
  <c r="M41" i="44"/>
  <c r="N41" i="44"/>
  <c r="M74" i="44"/>
  <c r="N74" i="44"/>
  <c r="M69" i="44"/>
  <c r="N69" i="44"/>
  <c r="Q65" i="44"/>
  <c r="S65" i="44" s="1"/>
  <c r="N35" i="44"/>
  <c r="M35" i="44"/>
  <c r="M56" i="44"/>
  <c r="N56" i="44"/>
  <c r="N64" i="44"/>
  <c r="M64" i="44"/>
  <c r="Q83" i="44"/>
  <c r="S83" i="44" s="1"/>
  <c r="Q50" i="44"/>
  <c r="S50" i="44" s="1"/>
  <c r="M61" i="44"/>
  <c r="N61" i="44"/>
  <c r="M68" i="44"/>
  <c r="N68" i="44"/>
  <c r="M63" i="44"/>
  <c r="N63" i="44"/>
  <c r="N42" i="44"/>
  <c r="M42" i="44"/>
  <c r="Q79" i="44"/>
  <c r="S79" i="44" s="1"/>
  <c r="M62" i="44"/>
  <c r="N62" i="44"/>
  <c r="M44" i="44"/>
  <c r="N44" i="44"/>
  <c r="M70" i="44"/>
  <c r="N70" i="44"/>
  <c r="N71" i="44"/>
  <c r="M71" i="44"/>
  <c r="Q60" i="44"/>
  <c r="S60" i="44" s="1"/>
  <c r="M73" i="44"/>
  <c r="N73" i="44"/>
  <c r="M77" i="44"/>
  <c r="N77" i="44"/>
  <c r="N46" i="44"/>
  <c r="M46" i="44"/>
  <c r="M47" i="44"/>
  <c r="N47" i="44"/>
  <c r="N78" i="44"/>
  <c r="M78" i="44"/>
  <c r="J37" i="44" a="1"/>
  <c r="J37" i="44" s="1"/>
  <c r="K37" i="44" a="1"/>
  <c r="K37" i="44" s="1"/>
  <c r="V258" i="44" l="1"/>
  <c r="T285" i="44"/>
  <c r="U285" i="44"/>
  <c r="W285" i="44"/>
  <c r="V285" i="44"/>
  <c r="X285" i="44" s="1"/>
  <c r="AC285" i="44" s="1"/>
  <c r="W294" i="44"/>
  <c r="T294" i="44"/>
  <c r="V294" i="44"/>
  <c r="X294" i="44" s="1"/>
  <c r="AC294" i="44" s="1"/>
  <c r="U294" i="44"/>
  <c r="W276" i="44"/>
  <c r="T276" i="44"/>
  <c r="U276" i="44"/>
  <c r="V276" i="44"/>
  <c r="X276" i="44" s="1"/>
  <c r="AC276" i="44" s="1"/>
  <c r="W258" i="44"/>
  <c r="T258" i="44"/>
  <c r="U258" i="44"/>
  <c r="S136" i="44"/>
  <c r="S157" i="44"/>
  <c r="S154" i="44"/>
  <c r="S113" i="44"/>
  <c r="P70" i="44"/>
  <c r="Q70" i="44" s="1"/>
  <c r="S70" i="44" s="1"/>
  <c r="P47" i="44"/>
  <c r="Q47" i="44" s="1"/>
  <c r="S47" i="44" s="1"/>
  <c r="P35" i="44"/>
  <c r="Q35" i="44" s="1"/>
  <c r="S35" i="44" s="1"/>
  <c r="P62" i="44"/>
  <c r="Q62" i="44" s="1"/>
  <c r="S62" i="44" s="1"/>
  <c r="P74" i="44"/>
  <c r="Q74" i="44" s="1"/>
  <c r="S74" i="44" s="1"/>
  <c r="P63" i="44"/>
  <c r="Q63" i="44" s="1"/>
  <c r="S63" i="44" s="1"/>
  <c r="P73" i="44"/>
  <c r="Q73" i="44" s="1"/>
  <c r="S73" i="44" s="1"/>
  <c r="P41" i="44"/>
  <c r="Q41" i="44" s="1"/>
  <c r="S41" i="44" s="1"/>
  <c r="P71" i="44"/>
  <c r="Q71" i="44" s="1"/>
  <c r="S71" i="44" s="1"/>
  <c r="P78" i="44"/>
  <c r="Q78" i="44" s="1"/>
  <c r="S78" i="44" s="1"/>
  <c r="P44" i="44"/>
  <c r="Q44" i="44" s="1"/>
  <c r="S44" i="44" s="1"/>
  <c r="P64" i="44"/>
  <c r="Q64" i="44" s="1"/>
  <c r="S64" i="44" s="1"/>
  <c r="P68" i="44"/>
  <c r="Q68" i="44" s="1"/>
  <c r="S68" i="44" s="1"/>
  <c r="P56" i="44"/>
  <c r="Q56" i="44" s="1"/>
  <c r="S56" i="44" s="1"/>
  <c r="P42" i="44"/>
  <c r="Q42" i="44" s="1"/>
  <c r="S42" i="44" s="1"/>
  <c r="P77" i="44"/>
  <c r="Q77" i="44" s="1"/>
  <c r="S77" i="44" s="1"/>
  <c r="P61" i="44"/>
  <c r="Q61" i="44" s="1"/>
  <c r="S61" i="44" s="1"/>
  <c r="P46" i="44"/>
  <c r="Q46" i="44" s="1"/>
  <c r="S46" i="44" s="1"/>
  <c r="P69" i="44"/>
  <c r="Q69" i="44" s="1"/>
  <c r="S69" i="44" s="1"/>
  <c r="P45" i="44"/>
  <c r="Q45" i="44" s="1"/>
  <c r="S45" i="44" s="1"/>
  <c r="M37" i="44"/>
  <c r="N37" i="44"/>
  <c r="X258" i="44" l="1"/>
  <c r="AC258" i="44" s="1"/>
  <c r="P37" i="44"/>
  <c r="Q37" i="44" s="1"/>
  <c r="S37" i="44" s="1"/>
  <c r="J19" i="44"/>
  <c r="J20" i="44"/>
  <c r="J22" i="44"/>
  <c r="J23" i="44"/>
  <c r="J24" i="44"/>
  <c r="J17" i="44"/>
  <c r="D19" i="43"/>
  <c r="D20" i="43"/>
  <c r="D21" i="43"/>
  <c r="H20" i="44" s="1"/>
  <c r="D22" i="43"/>
  <c r="J90" i="44" s="1" a="1"/>
  <c r="J90" i="44" s="1"/>
  <c r="D23" i="43"/>
  <c r="D24" i="43"/>
  <c r="H23" i="44" s="1"/>
  <c r="D25" i="43"/>
  <c r="H24" i="44" s="1"/>
  <c r="D18" i="43"/>
  <c r="H22" i="44" l="1"/>
  <c r="K22" i="44" s="1"/>
  <c r="J269" i="44" a="1"/>
  <c r="J269" i="44" s="1"/>
  <c r="H17" i="44"/>
  <c r="K17" i="44" s="1"/>
  <c r="J88" i="44" a="1"/>
  <c r="J88" i="44" s="1"/>
  <c r="H19" i="44"/>
  <c r="K19" i="44" s="1"/>
  <c r="J91" i="44" a="1"/>
  <c r="J91" i="44" s="1"/>
  <c r="J89" i="44" a="1"/>
  <c r="J89" i="44" s="1"/>
  <c r="N90" i="44"/>
  <c r="M90" i="44"/>
  <c r="P90" i="44" s="1"/>
  <c r="Q90" i="44" s="1"/>
  <c r="S90" i="44" s="1"/>
  <c r="K24" i="44"/>
  <c r="H21" i="44"/>
  <c r="J220" i="44" a="1"/>
  <c r="J220" i="44" s="1"/>
  <c r="J229" i="44" a="1"/>
  <c r="J229" i="44" s="1"/>
  <c r="J211" i="44" a="1"/>
  <c r="J211" i="44" s="1"/>
  <c r="J202" i="44" a="1"/>
  <c r="J202" i="44" s="1"/>
  <c r="J249" i="44" a="1"/>
  <c r="J249" i="44" s="1"/>
  <c r="J21" i="44"/>
  <c r="K211" i="44" a="1"/>
  <c r="K211" i="44" s="1"/>
  <c r="K220" i="44" a="1"/>
  <c r="K220" i="44" s="1"/>
  <c r="K249" i="44" a="1"/>
  <c r="K249" i="44" s="1"/>
  <c r="K202" i="44" a="1"/>
  <c r="K202" i="44" s="1"/>
  <c r="K229" i="44" a="1"/>
  <c r="K229" i="44" s="1"/>
  <c r="K23" i="44"/>
  <c r="K20" i="44"/>
  <c r="J32" i="44" a="1"/>
  <c r="J32" i="44" s="1"/>
  <c r="N32" i="44" s="1"/>
  <c r="H18" i="44"/>
  <c r="K32" i="44" a="1"/>
  <c r="K32" i="44" s="1"/>
  <c r="J18" i="44"/>
  <c r="J97" i="44" a="1"/>
  <c r="J97" i="44" s="1"/>
  <c r="J125" i="44" a="1"/>
  <c r="J125" i="44" s="1"/>
  <c r="J181" i="44" a="1"/>
  <c r="J181" i="44" s="1"/>
  <c r="J239" i="44" a="1"/>
  <c r="J239" i="44" s="1"/>
  <c r="J162" i="44" a="1"/>
  <c r="J162" i="44" s="1"/>
  <c r="J115" i="44" a="1"/>
  <c r="J115" i="44" s="1"/>
  <c r="J171" i="44" a="1"/>
  <c r="J171" i="44" s="1"/>
  <c r="J134" i="44" a="1"/>
  <c r="J134" i="44" s="1"/>
  <c r="J190" i="44" a="1"/>
  <c r="J190" i="44" s="1"/>
  <c r="J228" i="44" a="1"/>
  <c r="J228" i="44" s="1"/>
  <c r="J153" i="44" a="1"/>
  <c r="J153" i="44" s="1"/>
  <c r="J144" i="44" a="1"/>
  <c r="J144" i="44" s="1"/>
  <c r="J219" i="44" a="1"/>
  <c r="J219" i="44" s="1"/>
  <c r="J201" i="44" a="1"/>
  <c r="J201" i="44" s="1"/>
  <c r="J87" i="44" a="1"/>
  <c r="J87" i="44" s="1"/>
  <c r="J106" i="44" a="1"/>
  <c r="J106" i="44" s="1"/>
  <c r="J248" i="44" a="1"/>
  <c r="J248" i="44" s="1"/>
  <c r="J210" i="44" a="1"/>
  <c r="J210" i="44" s="1"/>
  <c r="K115" i="44" a="1"/>
  <c r="K115" i="44" s="1"/>
  <c r="K201" i="44" a="1"/>
  <c r="K201" i="44" s="1"/>
  <c r="K190" i="44" a="1"/>
  <c r="K190" i="44" s="1"/>
  <c r="K248" i="44" a="1"/>
  <c r="K248" i="44" s="1"/>
  <c r="K134" i="44" a="1"/>
  <c r="K134" i="44" s="1"/>
  <c r="K153" i="44" a="1"/>
  <c r="K153" i="44" s="1"/>
  <c r="K181" i="44" a="1"/>
  <c r="K181" i="44" s="1"/>
  <c r="K228" i="44" a="1"/>
  <c r="K228" i="44" s="1"/>
  <c r="K125" i="44" a="1"/>
  <c r="K125" i="44" s="1"/>
  <c r="K219" i="44" a="1"/>
  <c r="K219" i="44" s="1"/>
  <c r="K97" i="44" a="1"/>
  <c r="K97" i="44" s="1"/>
  <c r="K162" i="44" a="1"/>
  <c r="K162" i="44" s="1"/>
  <c r="K106" i="44" a="1"/>
  <c r="K106" i="44" s="1"/>
  <c r="K144" i="44" a="1"/>
  <c r="K144" i="44" s="1"/>
  <c r="K87" i="44" a="1"/>
  <c r="K87" i="44" s="1"/>
  <c r="K210" i="44" a="1"/>
  <c r="K210" i="44" s="1"/>
  <c r="K239" i="44" a="1"/>
  <c r="K239" i="44" s="1"/>
  <c r="K171" i="44" a="1"/>
  <c r="K171" i="44" s="1"/>
  <c r="K40" i="44" a="1"/>
  <c r="K40" i="44" s="1"/>
  <c r="K58" i="44" a="1"/>
  <c r="K58" i="44" s="1"/>
  <c r="K67" i="44" a="1"/>
  <c r="K67" i="44" s="1"/>
  <c r="K76" i="44" a="1"/>
  <c r="K76" i="44" s="1"/>
  <c r="K49" i="44" a="1"/>
  <c r="K49" i="44" s="1"/>
  <c r="K34" i="44" a="1"/>
  <c r="K34" i="44" s="1"/>
  <c r="J58" i="44" a="1"/>
  <c r="J58" i="44" s="1"/>
  <c r="J49" i="44" a="1"/>
  <c r="J49" i="44" s="1"/>
  <c r="J34" i="44" a="1"/>
  <c r="J34" i="44" s="1"/>
  <c r="J67" i="44" a="1"/>
  <c r="J67" i="44" s="1"/>
  <c r="J40" i="44" a="1"/>
  <c r="J40" i="44" s="1"/>
  <c r="J76" i="44" a="1"/>
  <c r="J76" i="44" s="1"/>
  <c r="J33" i="44" a="1"/>
  <c r="J33" i="44" s="1"/>
  <c r="J31" i="44" a="1"/>
  <c r="J31" i="44" s="1"/>
  <c r="K33" i="44" a="1"/>
  <c r="K33" i="44" s="1"/>
  <c r="K31" i="44" a="1"/>
  <c r="K31" i="44" s="1"/>
  <c r="M269" i="44" l="1"/>
  <c r="P269" i="44" s="1"/>
  <c r="Q269" i="44" s="1"/>
  <c r="S269" i="44" s="1"/>
  <c r="N269" i="44"/>
  <c r="N91" i="44"/>
  <c r="M91" i="44"/>
  <c r="P91" i="44" s="1"/>
  <c r="Q91" i="44" s="1"/>
  <c r="S91" i="44" s="1"/>
  <c r="M88" i="44"/>
  <c r="P88" i="44" s="1"/>
  <c r="Q88" i="44" s="1"/>
  <c r="S88" i="44" s="1"/>
  <c r="N88" i="44"/>
  <c r="M89" i="44"/>
  <c r="N89" i="44"/>
  <c r="M249" i="44"/>
  <c r="N249" i="44"/>
  <c r="M202" i="44"/>
  <c r="N202" i="44"/>
  <c r="M211" i="44"/>
  <c r="N211" i="44"/>
  <c r="M229" i="44"/>
  <c r="N229" i="44"/>
  <c r="M220" i="44"/>
  <c r="N220" i="44"/>
  <c r="K21" i="44"/>
  <c r="M32" i="44"/>
  <c r="P32" i="44" s="1"/>
  <c r="Q32" i="44" s="1"/>
  <c r="S32" i="44" s="1"/>
  <c r="K18" i="44"/>
  <c r="N106" i="44"/>
  <c r="M106" i="44"/>
  <c r="N134" i="44"/>
  <c r="M134" i="44"/>
  <c r="N87" i="44"/>
  <c r="M87" i="44"/>
  <c r="M171" i="44"/>
  <c r="N171" i="44"/>
  <c r="M115" i="44"/>
  <c r="N115" i="44"/>
  <c r="N219" i="44"/>
  <c r="M219" i="44"/>
  <c r="M162" i="44"/>
  <c r="N162" i="44"/>
  <c r="M201" i="44"/>
  <c r="N201" i="44"/>
  <c r="M144" i="44"/>
  <c r="N144" i="44"/>
  <c r="M239" i="44"/>
  <c r="N239" i="44"/>
  <c r="M153" i="44"/>
  <c r="N153" i="44"/>
  <c r="M181" i="44"/>
  <c r="N181" i="44"/>
  <c r="N210" i="44"/>
  <c r="M210" i="44"/>
  <c r="N228" i="44"/>
  <c r="M228" i="44"/>
  <c r="N125" i="44"/>
  <c r="M125" i="44"/>
  <c r="N248" i="44"/>
  <c r="M248" i="44"/>
  <c r="M190" i="44"/>
  <c r="N190" i="44"/>
  <c r="M97" i="44"/>
  <c r="N97" i="44"/>
  <c r="M76" i="44"/>
  <c r="N76" i="44"/>
  <c r="M40" i="44"/>
  <c r="N40" i="44"/>
  <c r="M34" i="44"/>
  <c r="N34" i="44"/>
  <c r="N31" i="44"/>
  <c r="M31" i="44"/>
  <c r="P31" i="44" s="1"/>
  <c r="N33" i="44"/>
  <c r="M33" i="44"/>
  <c r="M49" i="44"/>
  <c r="N49" i="44"/>
  <c r="M67" i="44"/>
  <c r="N67" i="44"/>
  <c r="M58" i="44"/>
  <c r="N58" i="44"/>
  <c r="W267" i="44" l="1"/>
  <c r="V267" i="44"/>
  <c r="U267" i="44"/>
  <c r="T267" i="44"/>
  <c r="P89" i="44"/>
  <c r="Q89" i="44" s="1"/>
  <c r="S89" i="44" s="1"/>
  <c r="P229" i="44"/>
  <c r="Q229" i="44" s="1"/>
  <c r="S229" i="44" s="1"/>
  <c r="P202" i="44"/>
  <c r="Q202" i="44" s="1"/>
  <c r="S202" i="44" s="1"/>
  <c r="P211" i="44"/>
  <c r="Q211" i="44" s="1"/>
  <c r="S211" i="44" s="1"/>
  <c r="P220" i="44"/>
  <c r="Q220" i="44" s="1"/>
  <c r="S220" i="44" s="1"/>
  <c r="P249" i="44"/>
  <c r="P97" i="44"/>
  <c r="Q97" i="44" s="1"/>
  <c r="S97" i="44" s="1"/>
  <c r="P239" i="44"/>
  <c r="Q239" i="44" s="1"/>
  <c r="S239" i="44" s="1"/>
  <c r="P76" i="44"/>
  <c r="Q76" i="44" s="1"/>
  <c r="S76" i="44" s="1"/>
  <c r="P153" i="44"/>
  <c r="Q153" i="44" s="1"/>
  <c r="S153" i="44" s="1"/>
  <c r="P162" i="44"/>
  <c r="Q162" i="44" s="1"/>
  <c r="S162" i="44" s="1"/>
  <c r="P67" i="44"/>
  <c r="Q67" i="44" s="1"/>
  <c r="S67" i="44" s="1"/>
  <c r="P210" i="44"/>
  <c r="Q210" i="44" s="1"/>
  <c r="S210" i="44" s="1"/>
  <c r="P34" i="44"/>
  <c r="Q34" i="44" s="1"/>
  <c r="S34" i="44" s="1"/>
  <c r="P181" i="44"/>
  <c r="Q181" i="44" s="1"/>
  <c r="S181" i="44" s="1"/>
  <c r="P201" i="44"/>
  <c r="Q201" i="44" s="1"/>
  <c r="S201" i="44" s="1"/>
  <c r="P171" i="44"/>
  <c r="Q171" i="44" s="1"/>
  <c r="S171" i="44" s="1"/>
  <c r="P134" i="44"/>
  <c r="Q134" i="44" s="1"/>
  <c r="S134" i="44" s="1"/>
  <c r="P106" i="44"/>
  <c r="Q106" i="44" s="1"/>
  <c r="S106" i="44" s="1"/>
  <c r="P248" i="44"/>
  <c r="Q248" i="44" s="1"/>
  <c r="S248" i="44" s="1"/>
  <c r="P58" i="44"/>
  <c r="Q58" i="44" s="1"/>
  <c r="S58" i="44" s="1"/>
  <c r="P125" i="44"/>
  <c r="Q125" i="44" s="1"/>
  <c r="S125" i="44" s="1"/>
  <c r="P87" i="44"/>
  <c r="Q87" i="44" s="1"/>
  <c r="S87" i="44" s="1"/>
  <c r="P228" i="44"/>
  <c r="Q228" i="44" s="1"/>
  <c r="S228" i="44" s="1"/>
  <c r="P219" i="44"/>
  <c r="Q219" i="44" s="1"/>
  <c r="S219" i="44" s="1"/>
  <c r="P190" i="44"/>
  <c r="Q190" i="44" s="1"/>
  <c r="S190" i="44" s="1"/>
  <c r="P144" i="44"/>
  <c r="Q144" i="44" s="1"/>
  <c r="S144" i="44" s="1"/>
  <c r="P115" i="44"/>
  <c r="Q115" i="44" s="1"/>
  <c r="S115" i="44" s="1"/>
  <c r="P33" i="44"/>
  <c r="Q33" i="44" s="1"/>
  <c r="S33" i="44" s="1"/>
  <c r="P49" i="44"/>
  <c r="Q49" i="44" s="1"/>
  <c r="S49" i="44" s="1"/>
  <c r="P40" i="44"/>
  <c r="Q40" i="44" s="1"/>
  <c r="S40" i="44" s="1"/>
  <c r="Q31" i="44"/>
  <c r="S31" i="44" s="1"/>
  <c r="V66" i="44" l="1"/>
  <c r="X66" i="44" s="1"/>
  <c r="AC66" i="44" s="1"/>
  <c r="U66" i="44"/>
  <c r="T66" i="44"/>
  <c r="W66" i="44"/>
  <c r="V105" i="44"/>
  <c r="U105" i="44"/>
  <c r="T105" i="44"/>
  <c r="W105" i="44"/>
  <c r="X105" i="44" s="1"/>
  <c r="AC105" i="44" s="1"/>
  <c r="W133" i="44"/>
  <c r="X133" i="44" s="1"/>
  <c r="AC133" i="44" s="1"/>
  <c r="U133" i="44"/>
  <c r="T133" i="44"/>
  <c r="V133" i="44"/>
  <c r="V218" i="44"/>
  <c r="X218" i="44" s="1"/>
  <c r="AC218" i="44" s="1"/>
  <c r="U218" i="44"/>
  <c r="T218" i="44"/>
  <c r="W218" i="44"/>
  <c r="V238" i="44"/>
  <c r="X238" i="44" s="1"/>
  <c r="AC238" i="44" s="1"/>
  <c r="U238" i="44"/>
  <c r="T238" i="44"/>
  <c r="W238" i="44"/>
  <c r="W114" i="44"/>
  <c r="X114" i="44" s="1"/>
  <c r="AC114" i="44" s="1"/>
  <c r="U114" i="44"/>
  <c r="T114" i="44"/>
  <c r="V114" i="44"/>
  <c r="V143" i="44"/>
  <c r="U143" i="44"/>
  <c r="T143" i="44"/>
  <c r="W143" i="44"/>
  <c r="X143" i="44" s="1"/>
  <c r="AC143" i="44" s="1"/>
  <c r="W152" i="44"/>
  <c r="X152" i="44" s="1"/>
  <c r="AC152" i="44" s="1"/>
  <c r="U152" i="44"/>
  <c r="T152" i="44"/>
  <c r="V152" i="44"/>
  <c r="W75" i="44"/>
  <c r="U75" i="44"/>
  <c r="T75" i="44"/>
  <c r="V75" i="44"/>
  <c r="X75" i="44" s="1"/>
  <c r="AC75" i="44" s="1"/>
  <c r="V200" i="44"/>
  <c r="X200" i="44" s="1"/>
  <c r="AC200" i="44" s="1"/>
  <c r="U200" i="44"/>
  <c r="T200" i="44"/>
  <c r="W200" i="44"/>
  <c r="V86" i="44"/>
  <c r="U86" i="44"/>
  <c r="T86" i="44"/>
  <c r="W86" i="44"/>
  <c r="X86" i="44" s="1"/>
  <c r="AC86" i="44" s="1"/>
  <c r="V180" i="44"/>
  <c r="U180" i="44"/>
  <c r="T180" i="44"/>
  <c r="W180" i="44"/>
  <c r="X180" i="44" s="1"/>
  <c r="AC180" i="44" s="1"/>
  <c r="W96" i="44"/>
  <c r="X96" i="44" s="1"/>
  <c r="AC96" i="44" s="1"/>
  <c r="U96" i="44"/>
  <c r="T96" i="44"/>
  <c r="V96" i="44"/>
  <c r="W189" i="44"/>
  <c r="X189" i="44" s="1"/>
  <c r="AC189" i="44" s="1"/>
  <c r="U189" i="44"/>
  <c r="T189" i="44"/>
  <c r="V189" i="44"/>
  <c r="W170" i="44"/>
  <c r="X170" i="44" s="1"/>
  <c r="AC170" i="44" s="1"/>
  <c r="U170" i="44"/>
  <c r="T170" i="44"/>
  <c r="V170" i="44"/>
  <c r="V48" i="44"/>
  <c r="U48" i="44"/>
  <c r="T48" i="44"/>
  <c r="X48" i="44" s="1"/>
  <c r="AC48" i="44" s="1"/>
  <c r="W48" i="44"/>
  <c r="V124" i="44"/>
  <c r="U124" i="44"/>
  <c r="T124" i="44"/>
  <c r="W124" i="44"/>
  <c r="X124" i="44" s="1"/>
  <c r="AC124" i="44" s="1"/>
  <c r="V161" i="44"/>
  <c r="U161" i="44"/>
  <c r="T161" i="44"/>
  <c r="W161" i="44"/>
  <c r="X161" i="44" s="1"/>
  <c r="AC161" i="44" s="1"/>
  <c r="W227" i="44"/>
  <c r="U227" i="44"/>
  <c r="T227" i="44"/>
  <c r="V227" i="44"/>
  <c r="X227" i="44" s="1"/>
  <c r="AC227" i="44" s="1"/>
  <c r="W39" i="44"/>
  <c r="U39" i="44"/>
  <c r="T39" i="44"/>
  <c r="X39" i="44" s="1"/>
  <c r="AC39" i="44" s="1"/>
  <c r="V39" i="44"/>
  <c r="W57" i="44"/>
  <c r="U57" i="44"/>
  <c r="T57" i="44"/>
  <c r="V57" i="44"/>
  <c r="X57" i="44" s="1"/>
  <c r="AC57" i="44" s="1"/>
  <c r="W209" i="44"/>
  <c r="U209" i="44"/>
  <c r="T209" i="44"/>
  <c r="V209" i="44"/>
  <c r="X209" i="44" s="1"/>
  <c r="AC209" i="44" s="1"/>
  <c r="W30" i="44"/>
  <c r="T30" i="44"/>
  <c r="X30" i="44" s="1"/>
  <c r="AC30" i="44" s="1"/>
  <c r="U30" i="44"/>
  <c r="V30" i="44"/>
  <c r="X267" i="44"/>
  <c r="AC267" i="44" s="1"/>
  <c r="Q249" i="44"/>
  <c r="S249" i="44" s="1"/>
  <c r="W247" i="44" s="1"/>
  <c r="T247" i="44" l="1"/>
  <c r="V247" i="44"/>
  <c r="X247" i="44" s="1"/>
  <c r="AC247" i="44" s="1"/>
  <c r="AH29" i="44" s="1"/>
  <c r="U247" i="44"/>
  <c r="AH30" i="44"/>
  <c r="C8" i="44" s="1"/>
  <c r="AH31" i="44"/>
  <c r="C9" i="44" s="1"/>
  <c r="C7" i="44" l="1"/>
  <c r="C10" i="44" s="1"/>
  <c r="R2" i="36" s="1"/>
  <c r="U2" i="27" l="1"/>
  <c r="T2" i="41"/>
  <c r="C11" i="44"/>
  <c r="R3" i="36" s="1"/>
  <c r="T3" i="41" l="1"/>
  <c r="U3"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<sst xmlns="http://schemas.openxmlformats.org/spreadsheetml/2006/main" count="1336" uniqueCount="271">
  <si>
    <t>Value</t>
  </si>
  <si>
    <t>Developed for</t>
  </si>
  <si>
    <t>Introduction</t>
  </si>
  <si>
    <t>Parameters</t>
  </si>
  <si>
    <t>&gt;</t>
  </si>
  <si>
    <t>Order vaccines</t>
  </si>
  <si>
    <t>Receive vaccines</t>
  </si>
  <si>
    <t>User Guide</t>
  </si>
  <si>
    <t>Costs</t>
  </si>
  <si>
    <t>zyi@rti.org</t>
  </si>
  <si>
    <t>Jonathan Graham</t>
  </si>
  <si>
    <t>jgraham@rti.org</t>
  </si>
  <si>
    <t>Zinan Yi</t>
  </si>
  <si>
    <t>Version:</t>
  </si>
  <si>
    <t>Date:</t>
  </si>
  <si>
    <t>Staff Category</t>
  </si>
  <si>
    <t>Staff Type</t>
  </si>
  <si>
    <t>Average Hourly Wage</t>
  </si>
  <si>
    <t>Instructions:</t>
  </si>
  <si>
    <t>Resulting Hourly Cost</t>
  </si>
  <si>
    <t>Staff 2</t>
  </si>
  <si>
    <t>Staff 3</t>
  </si>
  <si>
    <t>Staff 4</t>
  </si>
  <si>
    <t>Staff 5</t>
  </si>
  <si>
    <t>Staff 6</t>
  </si>
  <si>
    <t>Staff 7</t>
  </si>
  <si>
    <t>Staff 8</t>
  </si>
  <si>
    <t>Staff 1</t>
  </si>
  <si>
    <t>Frequency</t>
  </si>
  <si>
    <t>Vaccine Management</t>
  </si>
  <si>
    <t>Emergency</t>
  </si>
  <si>
    <t>Per order</t>
  </si>
  <si>
    <t>Per year</t>
  </si>
  <si>
    <t>Administering the Vaccine</t>
  </si>
  <si>
    <t>Pay for vaccines</t>
  </si>
  <si>
    <t>Storage and handling</t>
  </si>
  <si>
    <t>Assessment/Discussion of shots due</t>
  </si>
  <si>
    <t>First dose</t>
  </si>
  <si>
    <t>Supplies</t>
  </si>
  <si>
    <t>Medical supplies</t>
  </si>
  <si>
    <t>Office supplies</t>
  </si>
  <si>
    <t>Administrative Support</t>
  </si>
  <si>
    <t>Billing</t>
  </si>
  <si>
    <t>Administrative support</t>
  </si>
  <si>
    <t>Wastage Disposal</t>
  </si>
  <si>
    <t>Oregon Health Authority - Oregon Immunization Program</t>
  </si>
  <si>
    <t>Annual Visit with Vaccines Administered</t>
  </si>
  <si>
    <t>Annual Number of Vaccines Administered</t>
  </si>
  <si>
    <t>Non-personnel Cost</t>
  </si>
  <si>
    <t>Personnel Type</t>
  </si>
  <si>
    <t>Hourly Wage</t>
  </si>
  <si>
    <t>Placeholder 1</t>
  </si>
  <si>
    <t>Placeholder 2</t>
  </si>
  <si>
    <t>Placeholder 3</t>
  </si>
  <si>
    <t>Time Spent</t>
  </si>
  <si>
    <t>Frequency - DropDown 1</t>
  </si>
  <si>
    <t>Per vaccine visit</t>
  </si>
  <si>
    <t>Personnel 1</t>
  </si>
  <si>
    <t>Additional Fringe</t>
  </si>
  <si>
    <t>Type</t>
  </si>
  <si>
    <t>Unit</t>
  </si>
  <si>
    <t>Time Unit</t>
  </si>
  <si>
    <t>Personnel Cost</t>
  </si>
  <si>
    <t>mins</t>
  </si>
  <si>
    <t>hours</t>
  </si>
  <si>
    <t>days</t>
  </si>
  <si>
    <t>Personnel 2</t>
  </si>
  <si>
    <t>Personnel 3</t>
  </si>
  <si>
    <t>Personnel 4</t>
  </si>
  <si>
    <t>Personnel 5</t>
  </si>
  <si>
    <t>Personnel 6</t>
  </si>
  <si>
    <t>Personnel 7</t>
  </si>
  <si>
    <t>Personnel 8</t>
  </si>
  <si>
    <t>No Selection</t>
  </si>
  <si>
    <t>Subsequent doses</t>
  </si>
  <si>
    <t>Retrieval of Vaccine and Supplies</t>
  </si>
  <si>
    <t>Administering Vaccine</t>
  </si>
  <si>
    <t>Checking Out</t>
  </si>
  <si>
    <t xml:space="preserve">Vaccine Management </t>
  </si>
  <si>
    <t>Pay for vaccines (when due) / bookkeeping</t>
  </si>
  <si>
    <t>Storage and Handling</t>
  </si>
  <si>
    <t>Vaccine reconciliation</t>
  </si>
  <si>
    <t>Personnel</t>
  </si>
  <si>
    <t>Time used</t>
  </si>
  <si>
    <t>% Fringe</t>
  </si>
  <si>
    <t>Non-Personnel Cost</t>
  </si>
  <si>
    <t>Subtotal (Annual)</t>
  </si>
  <si>
    <t>Total (Annual)</t>
  </si>
  <si>
    <t>Unit Wage</t>
  </si>
  <si>
    <t>Unit Fringe</t>
  </si>
  <si>
    <t>Wage per min</t>
  </si>
  <si>
    <t>Wage per day</t>
  </si>
  <si>
    <t>Annual order</t>
  </si>
  <si>
    <t>Time</t>
  </si>
  <si>
    <t xml:space="preserve">Registration </t>
  </si>
  <si>
    <t>Vaccine-specific education</t>
  </si>
  <si>
    <t>Document Vaccination(s)</t>
  </si>
  <si>
    <t>Administering the Vaccines</t>
  </si>
  <si>
    <t>First Dose</t>
  </si>
  <si>
    <t>Annual Number of Vaccine Orders</t>
  </si>
  <si>
    <t>Unit Cost</t>
  </si>
  <si>
    <t>Wage and Fringe</t>
  </si>
  <si>
    <t>Registration</t>
  </si>
  <si>
    <t>Subsequent Dose</t>
  </si>
  <si>
    <t>Annual Vaccine Administered</t>
  </si>
  <si>
    <t>Annual Vaccine Visit</t>
  </si>
  <si>
    <t>Average cost per first vaccine</t>
  </si>
  <si>
    <t>Average cost per subsequent vaccine</t>
  </si>
  <si>
    <t>Result Summary</t>
  </si>
  <si>
    <t>Total Cost</t>
  </si>
  <si>
    <t>Receive vaccine orders</t>
  </si>
  <si>
    <t>Step 1. Staff Category</t>
  </si>
  <si>
    <t>Step 3. Costs</t>
  </si>
  <si>
    <t>Step 2. Vaccine Administered</t>
  </si>
  <si>
    <t>Subsequent dose</t>
  </si>
  <si>
    <t>Public Health Nurse I</t>
  </si>
  <si>
    <t>Placeholder 4</t>
  </si>
  <si>
    <t>Annual Salary</t>
  </si>
  <si>
    <t>Fringe</t>
  </si>
  <si>
    <t>Resulting Salary</t>
  </si>
  <si>
    <t>Hourly Rate</t>
  </si>
  <si>
    <t>Navigating the Cost Calculator</t>
  </si>
  <si>
    <t xml:space="preserve">&gt;  </t>
  </si>
  <si>
    <t>Interpret Results</t>
  </si>
  <si>
    <t>Method</t>
  </si>
  <si>
    <t></t>
  </si>
  <si>
    <r>
      <t></t>
    </r>
    <r>
      <rPr>
        <sz val="11"/>
        <color theme="1"/>
        <rFont val="Wingdings"/>
        <charset val="2"/>
      </rPr>
      <t></t>
    </r>
  </si>
  <si>
    <t>Vaccine Administered</t>
  </si>
  <si>
    <t>Step 3. Costs of Providing Vaccines</t>
  </si>
  <si>
    <t>The tool produces two numbers:</t>
  </si>
  <si>
    <t>LYDIA.M.LUTHER@dhsoha.state.or.us</t>
  </si>
  <si>
    <t>User Inputs</t>
  </si>
  <si>
    <t>Cost</t>
  </si>
  <si>
    <t>− Type</t>
  </si>
  <si>
    <t>− Time Spent</t>
  </si>
  <si>
    <t>− Unit</t>
  </si>
  <si>
    <t>§</t>
  </si>
  <si>
    <t>The name for the cost is shown in this column. Users can click the question mark icon to view more detailed description for each cost.</t>
  </si>
  <si>
    <t>Other Services</t>
  </si>
  <si>
    <t>Additional Fringe (%)</t>
  </si>
  <si>
    <t xml:space="preserve"> </t>
  </si>
  <si>
    <t>Annual Number of Vaccine Orders Placed</t>
  </si>
  <si>
    <t>Storage Equipment Procurement</t>
  </si>
  <si>
    <t>Storage Equipment Maintenance</t>
  </si>
  <si>
    <t>Total First Dose Related</t>
  </si>
  <si>
    <t>Total Subsequent Dose Related</t>
  </si>
  <si>
    <t>Total first dose related</t>
  </si>
  <si>
    <t>Total subsequent dose related</t>
  </si>
  <si>
    <t>Number of first doses</t>
  </si>
  <si>
    <t>Number of subsequent doses</t>
  </si>
  <si>
    <t>The three user interface sheets are colored in green (see screenshot below):</t>
  </si>
  <si>
    <t>This column indicates the time unit (mins, hours, days). Users should verify the default unit shown in the cell and make adjustments using the drop-down when needed.</t>
  </si>
  <si>
    <t>Developed by</t>
  </si>
  <si>
    <t>Contact:</t>
  </si>
  <si>
    <r>
      <rPr>
        <b/>
        <sz val="10"/>
        <color theme="1"/>
        <rFont val="Arial"/>
        <family val="2"/>
      </rPr>
      <t>RTI Health Solutions</t>
    </r>
    <r>
      <rPr>
        <sz val="10"/>
        <color theme="1"/>
        <rFont val="Arial"/>
        <family val="2"/>
      </rPr>
      <t xml:space="preserve"> (Project No. 0305745.000)</t>
    </r>
  </si>
  <si>
    <t>Contacts:</t>
  </si>
  <si>
    <t xml:space="preserve">Average administrative cost of providing a vaccine to a patient when given as a first dose at a patient visit </t>
  </si>
  <si>
    <t>Average administrative cost of providing additional vaccine(s) to a patient when given as a subsequent dose at a patient visit</t>
  </si>
  <si>
    <r>
      <t>This corresponds to "Step 2. Vaccine Administered". On this sheet, there are three inputs: the annual number of vaccine orders placed; annual visits</t>
    </r>
    <r>
      <rPr>
        <sz val="11"/>
        <color rgb="FFFF0000"/>
        <rFont val="Calibri (Body)"/>
      </rPr>
      <t xml:space="preserve"> </t>
    </r>
    <r>
      <rPr>
        <sz val="11"/>
        <rFont val="Calibri"/>
        <family val="2"/>
        <scheme val="minor"/>
      </rPr>
      <t>with vaccines administered; and the annual number of vaccines administered. Utilizing these three user-inputs, we can derive the two denominators needed to calculate the two average costs the tool produces.</t>
    </r>
  </si>
  <si>
    <t>The number of vaccines given as subsequent doses = the annual number of vaccines administered - the annual number of visits with vaccine administered</t>
  </si>
  <si>
    <r>
      <t>The number of vaccines given as the first dose = the annual number of visits</t>
    </r>
    <r>
      <rPr>
        <sz val="11"/>
        <rFont val="Calibri (Body)"/>
      </rPr>
      <t xml:space="preserve"> </t>
    </r>
    <r>
      <rPr>
        <sz val="11"/>
        <rFont val="Calibri"/>
        <family val="2"/>
        <scheme val="minor"/>
      </rPr>
      <t>with vaccine administered</t>
    </r>
  </si>
  <si>
    <t>This sheet functions as a guide for using and navigating this tool. It explains the purpose and content of each worksheet, how to use the tool, and how to interpret results.</t>
  </si>
  <si>
    <t>The "Cover" tab is colored in blue (see screenshot on the right):</t>
  </si>
  <si>
    <t>The "Introduction" tab is colored in light blue (see screenshot on the right):</t>
  </si>
  <si>
    <t>These three tabs represent the three input components that the tool requires to calculate results. Users should go through each sheet to view and/or change the inputs as needed. There are instructions on each sheet to guide the user to interpret the data structure and to adapt the tool for each LPHA's own use.</t>
  </si>
  <si>
    <t>On these three sheets, users will see the following user-interactive features:</t>
  </si>
  <si>
    <t xml:space="preserve">Step 2. Vaccine Administered </t>
  </si>
  <si>
    <t>Annual Visits with Vaccines Administered</t>
  </si>
  <si>
    <t>Vaccine Records</t>
  </si>
  <si>
    <t>Staff and Salary</t>
  </si>
  <si>
    <t>Resulting Unit Cost</t>
  </si>
  <si>
    <t>Annual Cost</t>
  </si>
  <si>
    <t>Personnel Type &amp; Time Used</t>
  </si>
  <si>
    <t>Cost Category/Items</t>
  </si>
  <si>
    <t>Time unit (1=min; 2= hr.; 3=day)</t>
  </si>
  <si>
    <t>Annual cost (if frequency = per order)</t>
  </si>
  <si>
    <t>Annual cost (if frequency = per month)</t>
  </si>
  <si>
    <t>Annual cost (if frequency = per year)</t>
  </si>
  <si>
    <t>Annual cost (if frequency = per vaccine visit)</t>
  </si>
  <si>
    <t>Resulting Annual Cost</t>
  </si>
  <si>
    <t>Per month</t>
  </si>
  <si>
    <t>Current User Inputs</t>
  </si>
  <si>
    <t># of working hours in a year</t>
  </si>
  <si>
    <t># of working days in a year</t>
  </si>
  <si>
    <t>DropDown Lists</t>
  </si>
  <si>
    <t>Results Summary</t>
  </si>
  <si>
    <t>Cost  Frequency (1 = per order, 2 = per month, 3 = per year, 4 = per vaccine visit)</t>
  </si>
  <si>
    <t>Calculations</t>
  </si>
  <si>
    <t>1. Cover</t>
  </si>
  <si>
    <t>2. Introduction</t>
  </si>
  <si>
    <t>3. User Interface</t>
  </si>
  <si>
    <t>4. Background Calculation Sheets</t>
  </si>
  <si>
    <t>Whenever changes are made to the staff types listed in Column D/E, users should also be sure the personnel type selected on "Step 3. Costs" (column I) reflects the change made to the staff category list. For example, if a user replaces "Public Health Nurse I" with the same "Sally Smith" on this sheet, Sally's name should be manually selected from the Personnel Type drop-down menu on sheet "Step 3. Costs", where "Public Health Nurse I" was selected. Additionally, please also make sure the time previously entered for "Public Health Nurse I" is captured appropriately for Sally. If not, please adjust the time as well.</t>
  </si>
  <si>
    <t>On this sheet, three inputs for vaccine ordering and administration are shown. Users can adjust these numbers accordingly.</t>
  </si>
  <si>
    <t>Within each cost category, the cost components included under the category are listed. Click on the question mark for detailed explanations for each cost component at the beginning of each section. Each cost component has 7 or 8 corresponding entries. The function of these entries are explained as follows:</t>
  </si>
  <si>
    <t>This entry indicates how frequently (e.g., per year) the corresponding cost occurs. This is a user modifiable entry. Clicking on these cells will activate the drop-down and display available options. Users can then make a selection from the drop-down list. For certain costs, there is only one frequency that is applicable and thus available for the user. For example, the frequency for "Checking Out" cost under "Administering the Vaccine" category is only "per vaccine visit".</t>
  </si>
  <si>
    <t xml:space="preserve">This entry indicates the type of personnel used for the corresponding activity. Users can select one type from the drop-down list, which will include all staff types reflected on sheet "Step 1. Staff Category". </t>
  </si>
  <si>
    <t>This input is used to indicate the amount of time spent by the corresponding personnel per selected frequency. The unit for the time spent (mins, hours, or days) can be selected in the cell to the right.</t>
  </si>
  <si>
    <r>
      <rPr>
        <b/>
        <sz val="11"/>
        <rFont val="Calibri"/>
        <family val="2"/>
        <scheme val="minor"/>
      </rPr>
      <t>Average Hourly Wage.</t>
    </r>
    <r>
      <rPr>
        <sz val="11"/>
        <rFont val="Calibri"/>
        <family val="2"/>
        <scheme val="minor"/>
      </rPr>
      <t xml:space="preserve"> The hourly wage for the personnel should be entered here. This tool does not calculate hourly values from annual salaries. If needed, users should derive that value outside of this tool.</t>
    </r>
  </si>
  <si>
    <t>Objectives</t>
  </si>
  <si>
    <t>To navigate through the tool, please use the tabs at the bottom of the workbook. The tool consist of four main sections:</t>
  </si>
  <si>
    <t>Placeholder 5</t>
  </si>
  <si>
    <t>Note to the users: this sheet stores all the variables and their current and default values. The sheet should not be modified by the users and therefore is locked.</t>
  </si>
  <si>
    <t>Note to the users: this sheet stores the calculations for the tool. The sheet should not be modified by the users and therefore is locked.</t>
  </si>
  <si>
    <t xml:space="preserve">In order to estimate the average cost per subsequent dose, this input is used to calculate the total number of vaccines given as subsequent doses which is equal to the annual number of vaccines administered minus the annual number of visits with vaccine administered. </t>
  </si>
  <si>
    <t xml:space="preserve">If the cost is not applicable to the clinic, users can select "No Selection" for this entry. </t>
  </si>
  <si>
    <t>In this sheet, the tool objective and methods used are explained in detail. Users can refer to this sheet by clicking on the tab name to understand the background and the purpose of the tool. This sheet is locked.</t>
  </si>
  <si>
    <t xml:space="preserve">The areas titled "User Notes" with the light blue background are not locked and are reserved for users to keep their own notes or calculations. </t>
  </si>
  <si>
    <t>Average cost per first dose</t>
  </si>
  <si>
    <t>Average cost per subsequent dose</t>
  </si>
  <si>
    <t>Personnel Costs</t>
  </si>
  <si>
    <t>Non-Personnel Costs</t>
  </si>
  <si>
    <t>&gt;&gt; Click for more information on each cost</t>
  </si>
  <si>
    <t>View User Guide</t>
  </si>
  <si>
    <t>User Notes</t>
  </si>
  <si>
    <t>Administering Support</t>
  </si>
  <si>
    <t>Password</t>
  </si>
  <si>
    <t>OHA2020</t>
  </si>
  <si>
    <t>There are three background sheets contained in this Excel workbook (see screenshot below). These sheets contain the calculations and source notes of the tool, and should not be modified. These sheets are locked in the default settings.</t>
  </si>
  <si>
    <t>Final (Simplified) Version 1.0</t>
  </si>
  <si>
    <t>Use the grey cells in this sheet to enter up to 8 user-defined staff types and the associated salary and fringe information. The resulting hourly rate for each type is shown in the white cells in column M/N and should not be modified (these cells are also locked in the default settings).</t>
  </si>
  <si>
    <t xml:space="preserve">Cells with grey background and dotted border. These cells are not locked and thus can be modified by the users by directly entering an alternative value. </t>
  </si>
  <si>
    <t xml:space="preserve">This corresponds to sheet "Step 1. Staff Category". The tool allows up to 8 different staff types to be included. Both salary (as hourly wage) and fringe (% of salary) are considered to estimate the cost for each personnel type. Two pre-filled staff personnel types are shown in the default settings (type of personnel and salary information) which are intended as examples for users to update with local information. </t>
  </si>
  <si>
    <t>For each cost, there can be one or more types of personnel working on the activity. Users can enter up to 8 personnel types for each cost item.</t>
  </si>
  <si>
    <t>PLEASE NOTE:</t>
  </si>
  <si>
    <t xml:space="preserve">This value is used to estimate the total costs associated with placing, receiving, and paying all vaccine orders. This number is multiplied with the cost per order to get the total cost associated with all orders. The cost per order is estimated in the next step (i.e., Step 3. Costs). </t>
  </si>
  <si>
    <t xml:space="preserve">Cells with green background and dotted border. These cells contains a drop-down box. Click on the cell to make a selection. Upon click, a triangle icon will appear. Click on the triangle for the drop-down list to display. </t>
  </si>
  <si>
    <t>See the sheet labeled “User Guide” for a detailed explanation of each entry type (frequency, type, time spent, and unit).
The Vaccine Management cost category includes the following six cost items:
1. Order vaccines- 
Staff time associated with ordering vaccines (e.g., planning for order, placing order, contacting manufacturers, etc.).
2. Receive vaccine orders- 
Staff time spent receiving vaccine orders or otherwise dealing with vaccine shipments. 
3. Pay for vaccines- 
Staff time spent dealing with vaccine payments.
4. Storage and handling- 
Staff time spent moving vaccine between storage units, managing temperature logs, etc.
5. Vaccine reconciliation- 
Staff time spent ensuring on-hand inventory matches EHR or other records maintained to track inventory, doses administered, and expired/wasted vaccine. Includes time spent shipping back and reporting expired vaccine.
6. Emergency- 
Staff costs associated with an emergency event that has potential to impact the stability of vaccine temperatures (e.g., loss of power).</t>
  </si>
  <si>
    <t xml:space="preserve">See the sheet labeled “User Guide” for a detailed explanation of each entry type (frequency, type, time spent, and unit).
Supply costs may vary greatly from year to year. Users can either enter an average yearly cost or update the cost annually as appropriate. The Supplies section includes the following four cost components:
1. Medical supplies-
Time spent ordering, receiving, and managing immunization-related medical supplies (e.g., Band-Aids, alcohol wipes, gloves, syringes). Use the “non-personnel costs” section to enter actual cost of medical supplies.
2. Office administrative supplies-
Time spent ordering, receiving, and managing immunization-related office supplies (e.g., paper, printers, computers, envelopes). Use the “non-personnel costs” section to enter actual cost of office supplies.
3. Storage equipment procurement-
Time spent procuring vaccine storage equipment (e.g., refrigerator, freezer, temperature tracking devices). Use the “non-personnel costs” section to enter actual cost of storage equipment.
4. Storage equipment maintenance-
Time spent repairing/maintaining vaccine storage equipment. Use the “non-personnel costs” section to enter costs associated with payment to a third-party vendor for storage equipment repair/maintenance.
</t>
  </si>
  <si>
    <t xml:space="preserve">See the sheet labeled “User Guide” for a detailed explanation of each entry type (frequency, type, time spent, and unit).
The Administrative Support section includes the following two cost components:
1. Billing
Time spent on immunization-related billing activities (e.g., submitting claims, contact with insurers and patients, re-billing as needed). LPHAs that outsource some or all of their billing should use the “non-personnel costs” section to enter these costs.
2. Administrative staff support
Time spent supporting immunization services (e.g., providing medical/vaccination records, scheduling appointments, interpreting for non-English speaking patients/parents). Overhead activities for supporting the LPHA’s overall functions could also be included. </t>
  </si>
  <si>
    <t xml:space="preserve">See the sheet labeled “User Guide” for a detailed explanation of each entry type (frequency, type, time spent, and unit).
Use the five placeholders in the Other Services section to enter other cost items that are not captured above and should be included in the administrative cost of immunization services. 
Examples include clinic training, advertising costs, coordination of the LPHA immunization program, etc. </t>
  </si>
  <si>
    <t>See the sheet labeled “User Guide” for an explanation of non-personnel costs.
For the cost items included in the Vaccine Management section, possible non-personnel costs may include:
 • Shipping costs associated with ordering vaccines
 • Cost of rental storage spaces, transporting vaccines, etc. during an emergency (i.e., under the “Emergency” line item)</t>
  </si>
  <si>
    <t xml:space="preserve">See the sheet labeled “User Guide” for an explanation of non-personnel costs.
For the eight cost items included in the Administering Vaccines section, the default non-personnel costs are set at $0. </t>
  </si>
  <si>
    <t xml:space="preserve">See the sheet labeled “User Guide” for an explanation of non-personnel costs.
For the items included in the Administrative Support section, non-personnel costs for some LPHAs are those associated with outsourced billing services if conducted by a thirty-party vendor. </t>
  </si>
  <si>
    <t xml:space="preserve">See the sheet labeled “User Guide” for an explanation of non-personnel costs.
Utilize these five placeholders to include any other costs (per frequency indicated) incurred by the LPHA as part of providing immunization services.  </t>
  </si>
  <si>
    <t>The cost calculator is intended to capture all relevant direct and indirect economic costs that may be incurred by the LPHAs for their vaccination program. The calculator is designed to estimate both personnel costs and non-personnel costs associated with each activity related to immunization services.</t>
  </si>
  <si>
    <t xml:space="preserve">This tool uses inputs that define both the amount of resources used each time a vaccine is provided (e.g., minutes spent by a professional or supplies used on a task) and the cost of that resource (e.g., hourly cost for different staff categories or cost per supply unit). </t>
  </si>
  <si>
    <t>This is a simplified version of the tool and can be used in both Microsoft Excel, and non-Excel softwares (e.g., Libre Office, Google Sheets). While some of the functionalities (e.g., hyperlinks) or formatting might be compromised in some softwares, the calculations of the tool should still perform correctly.</t>
  </si>
  <si>
    <t>Here, users can find basic information about the tool (title, objective, date being developed, etc.). Users can select the sheet by clicking on the tab. This sheet is locked.</t>
  </si>
  <si>
    <t>There is a "View User Guide" hyperlink on the upper right side of each user input sheet. Click on the hyperlink to go to the "User Guide" sheet. If this link does not function, please click on the "User Guide" tab directly.</t>
  </si>
  <si>
    <t>These hyperlinks are only on sheet "Step 3. Costs". There is one beside each cost category. Click on this hyperlink to view a description of the cost items included in the specific cost category. If this hyperlink does not fuction, please click on the "Source Notes" tab directly.</t>
  </si>
  <si>
    <t>On this sheet, there are five big sections with colored boarders, representing the five cost categories: vaccine management, administrative the vaccines, supplies, administrative support, and other services. Users should view all sections before their use, then replace the default values with the LPHA's own values where necessary. If any of the cost components are not relevant, users should enter "0" for personnel cost and/or select "No Selection" for the personnel type, and enter "0" for non-personnel cost.</t>
  </si>
  <si>
    <t>The personnel cost columns are for personnel cost estimation. Three entries are needed and are explained as follows.</t>
  </si>
  <si>
    <t>Up to 8 personnel are allowed for the task. Users can hide any unneeded rows (except the first one) manually so that the sheet looks cleaner.</t>
  </si>
  <si>
    <t>Note, there are four costs listed under the "Administering the Vaccines" cost category that are estimated by first dose and subsequent doses. Users should estimate and enter the time spent for both the first and subsequent doses.</t>
  </si>
  <si>
    <t>This is a one-time (per frequency indicated) cost for any non-personnel cost that should be included for the corresponding activity. For example, the cost of storage equipment (e.g., fridge, freezer, temperature tracking unit). If there is no related non-personnel cost, users can leave the entry blank or zero.</t>
  </si>
  <si>
    <t xml:space="preserve">The resulting average cost per first dose and average cost per subsequent dose are shown on the header of each of the three user input sheets in blue. The two values are automatically updated whenever a user input is modified. </t>
  </si>
  <si>
    <t>Please use the grey cells below to enter and adjust the staff type, wage, and fringe information for your LPHA. The default entries are provided as examples. The resulting hourly costs automatically update based on the corresponding values in the grey cells and are shown in the last column. Please see the instructions below for the details of each input.</t>
  </si>
  <si>
    <t>Please use the grey cells below to enter and adjust the values to reflect vaccine ordering and administration by your LPHA. The default values are placeholders intended to represent a sample county in Oregon.</t>
  </si>
  <si>
    <t>This value equals the total number of vaccines given as the first dose and thus is used to estimate the average cost per first dose.</t>
  </si>
  <si>
    <r>
      <rPr>
        <b/>
        <sz val="11"/>
        <color theme="1"/>
        <rFont val="Arial"/>
        <family val="2"/>
      </rPr>
      <t>Note:</t>
    </r>
    <r>
      <rPr>
        <sz val="11"/>
        <color theme="1"/>
        <rFont val="Arial"/>
        <family val="2"/>
      </rPr>
      <t xml:space="preserve"> For each cost item, 8 personnel types are reserved and could be used/modified by the users. However, if fewer than 8 personnel types are needed, it is recommended to manually hide the unneeded row(s) so that the sheet looks shorter and cleaner.</t>
    </r>
  </si>
  <si>
    <t>&lt;&lt; Click to Go Back to Step 3. Costs</t>
  </si>
  <si>
    <t>&lt;&lt; Click to Go Back to Step3. Costs</t>
  </si>
  <si>
    <t>This corresponds to "Step 3. Costs". Five main cost categories are considered in the tool. The activities/tasks under each category are considered explicitly to account for the level of resources used (e.g., minutes spent by a professional or supplies used on a task) and the cost of that resource (e.g., hourly cost for different staff categories or cost per supply unit) each time a vaccine is administered.</t>
  </si>
  <si>
    <r>
      <t xml:space="preserve">All the user-inputs are populated with default numbers. These default numbers serve as examples for users to better understand the tool and adapt the tool to their own use. </t>
    </r>
    <r>
      <rPr>
        <b/>
        <sz val="11"/>
        <rFont val="Calibri"/>
        <family val="2"/>
        <scheme val="minor"/>
      </rPr>
      <t>It is recommended to save a separate version populated with the default numbers for future reference and use a different version to adapt to user's own county.</t>
    </r>
  </si>
  <si>
    <r>
      <rPr>
        <b/>
        <sz val="11"/>
        <rFont val="Calibri"/>
        <family val="2"/>
        <scheme val="minor"/>
      </rPr>
      <t>Staff Type.</t>
    </r>
    <r>
      <rPr>
        <sz val="11"/>
        <rFont val="Calibri"/>
        <family val="2"/>
        <scheme val="minor"/>
      </rPr>
      <t xml:space="preserve"> Users can enter up to 8</t>
    </r>
    <r>
      <rPr>
        <sz val="11"/>
        <color rgb="FFFF0000"/>
        <rFont val="Calibri"/>
        <family val="2"/>
        <scheme val="minor"/>
      </rPr>
      <t xml:space="preserve"> </t>
    </r>
    <r>
      <rPr>
        <sz val="11"/>
        <rFont val="Calibri"/>
        <family val="2"/>
        <scheme val="minor"/>
      </rPr>
      <t>staff  in this column. If any changes are made to this column, users should adjust all the applicable selections in column I on sheet "Step 3. Costs". For example, if Public Health Nurse I is changed to reflect a specific staff member's name, users should then select that name from the Personnel Type dropdown list on sheet "Step 3. Costs" where appropriate to reflect that staff member's activities.</t>
    </r>
  </si>
  <si>
    <r>
      <rPr>
        <b/>
        <sz val="11"/>
        <color theme="1"/>
        <rFont val="Calibri"/>
        <family val="2"/>
        <scheme val="minor"/>
      </rPr>
      <t>Additional Fringe (%).</t>
    </r>
    <r>
      <rPr>
        <sz val="11"/>
        <color theme="1"/>
        <rFont val="Calibri"/>
        <family val="2"/>
        <scheme val="minor"/>
      </rPr>
      <t xml:space="preserve"> Users can include any other associated personnel cost (e.g., health plan expenses) besides wage under this category. The cost is expressed as a percentage of the salary. For example, if the hourly wage rate is $20 and 30% is entered for fringe, this means the fringe is 30% * $20 = $6 (per hour). Thus, the resulting hourly cost is: $20 + (30% * $20) = $26.</t>
    </r>
  </si>
  <si>
    <t>Assessment/discussion of shots due</t>
  </si>
  <si>
    <t>Retrieval of vaccine and supplies</t>
  </si>
  <si>
    <t>Administering vaccine</t>
  </si>
  <si>
    <t>Wastage disposal</t>
  </si>
  <si>
    <t>Checking out</t>
  </si>
  <si>
    <t>Document vaccination(s)</t>
  </si>
  <si>
    <t>Storage equipment procurement</t>
  </si>
  <si>
    <t>Storage equipment maintenance</t>
  </si>
  <si>
    <t>See the sheet labeled “User Guide” for a detailed explanation of each entry type (frequency, type, time spent, and unit).
The Administering the Vaccine section includes the following eight cost components:
1. Registration- 
Includes registration activities upon the patient’s arrival and vaccine eligibility screening.
2. Assessment/discussion of shots due- 
Staff time spent determining vaccines due, including potential precautions/contraindications. NOTE: This cost component is estimated by first dose and subsequent dose(s) and requires users to enter time spent for both categories. 
3. Vaccine-specific education- 
Time spent providing comprehensive vaccine information to patients, such as Vaccine Information Statements and any after-care instructions as needed.
4. Retrieval of vaccine and supplies-
Time spent preparing both the vaccines and the examination room (e.g., retrieval of vaccine from refrigerator/freezer, drawing up vaccine, laying out Band-Aids). NOTE: This cost component is estimated by first dose and subsequent dose(s) and requires users to enter time spent for both categories.
5. Administering vaccines- 
Time spent to actually administer the vaccines for a patient. NOTE: This cost component is estimated by first dose and subsequent dose(s) and requires users to enter time spent for both categories.
6. Wastage disposal-
Time spent disposing of syringes and other supplies following vaccine administration.
7. Checking out-
Time spent on activities related to checking the patient out.
8. Documenting vaccinations-
Time spent documenting immunizations in the EHR/patient’s medical record/ ALERT IIS. NOTE: This cost component is estimated by first dose and subsequent dose(s) and requires users to enter time spent for both categories.</t>
  </si>
  <si>
    <t xml:space="preserve">See the sheet labeled “User Guide” for an explanation of non-personnel costs.
Similar to personnel costs, users should enter either an average cost of supplies per year or update this cost annually to reflect actual costs incurred. 
For the four cost items included in the Supplies section, possible non-personnel costs may include:
 • Actual cost of immunization-related medical supplies (e.g., Band-Aids, alcohol wipes, gloves, syringes)
 • Actual cost of office supplies used as part of providing immunization services (e.g., paper, printers, computers, envelopes)
 • Actual cost of vaccine storage equipment purchased (e.g., refrigerator, freezer, temperature tracking devices)
 • Maintenance costs for vaccine storage equipment, including equipment accessories, costs paid to a third-party vendor for conducting the maintenance, etc. </t>
  </si>
  <si>
    <t>The tool is locked and password protected. Users can only change the user-modifiable cells. More details can be found in the "Navigating the Cost Calculator" section below.</t>
  </si>
  <si>
    <t>Cells with white background. These cells cannot be modified by the users and are locked.</t>
  </si>
  <si>
    <t>This tool was developed to assist local public health authorities (LPHAs) in Oregon in understanding the costs assocated with vaccine administration and to estimate the costs per dose of providing those services. Use of the tool is intended to provide a fuller understanding of the economic costs of providing vaccines and to support the LPHAs' ability to negotiate appropriate, financially sustainable contracts with payers providing reimbursement for vaccinations.</t>
  </si>
  <si>
    <t>Mimi (Lydia) Luther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</si>
</sst>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quot;$&quot;#,##0.00"/>
    <numFmt numFmtId="166" formatCode="mmmm\ yyyy"/>
  </numFmts>
  <fonts count="69">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1"/>
      <color theme="1"/>
      <name val="Arial"/>
      <family val="2"/>
    </font>
    <font>
      <b/>
      <i/>
      <sz val="10"/>
      <color rgb="FFFF0000"/>
      <name val="Arial"/>
      <family val="2"/>
    </font>
    <font>
      <sz val="10"/>
      <name val="Arial"/>
      <family val="2"/>
    </font>
    <font>
      <sz val="10"/>
      <color theme="1"/>
      <name val="Arial"/>
      <family val="2"/>
    </font>
    <font>
      <sz val="11"/>
      <color theme="4" tint="-0.499984740745262"/>
      <name val="Calibri"/>
      <family val="2"/>
      <scheme val="minor"/>
    </font>
    <font>
      <sz val="8"/>
      <name val="Arial"/>
      <family val="2"/>
    </font>
    <font>
      <sz val="11"/>
      <color rgb="FFFF0000"/>
      <name val="Arial"/>
      <family val="2"/>
    </font>
    <font>
      <b/>
      <sz val="11"/>
      <name val="Arial"/>
      <family val="2"/>
    </font>
    <font>
      <sz val="11"/>
      <name val="Arial"/>
      <family val="2"/>
    </font>
    <font>
      <u/>
      <sz val="11"/>
      <color theme="10"/>
      <name val="Calibri"/>
      <family val="2"/>
      <scheme val="minor"/>
    </font>
    <font>
      <b/>
      <sz val="10"/>
      <name val="Arial"/>
      <family val="2"/>
    </font>
    <font>
      <sz val="11"/>
      <color theme="1"/>
      <name val="Calibri"/>
      <family val="2"/>
    </font>
    <font>
      <b/>
      <sz val="11"/>
      <color theme="1"/>
      <name val="Arial"/>
      <family val="2"/>
    </font>
    <font>
      <b/>
      <sz val="10"/>
      <color theme="1"/>
      <name val="Arial"/>
      <family val="2"/>
    </font>
    <font>
      <sz val="11"/>
      <color rgb="FF7030A0"/>
      <name val="Arial"/>
      <family val="2"/>
    </font>
    <font>
      <sz val="11"/>
      <color rgb="FF000000"/>
      <name val="Calibri"/>
      <family val="2"/>
    </font>
    <font>
      <b/>
      <sz val="11"/>
      <color theme="1"/>
      <name val="Calibri"/>
      <family val="2"/>
    </font>
    <font>
      <sz val="11"/>
      <color theme="0" tint="-0.499984740745262"/>
      <name val="Calibri"/>
      <family val="2"/>
      <scheme val="minor"/>
    </font>
    <font>
      <b/>
      <i/>
      <sz val="10"/>
      <color theme="1"/>
      <name val="Arial"/>
      <family val="2"/>
    </font>
    <font>
      <sz val="8"/>
      <name val="Calibri"/>
      <family val="2"/>
      <scheme val="minor"/>
    </font>
    <font>
      <b/>
      <sz val="11"/>
      <color rgb="FF000000"/>
      <name val="Calibri"/>
      <family val="2"/>
    </font>
    <font>
      <b/>
      <sz val="11"/>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i/>
      <sz val="9"/>
      <color theme="3"/>
      <name val="Calibri"/>
      <family val="2"/>
      <scheme val="minor"/>
    </font>
    <font>
      <b/>
      <sz val="16"/>
      <color theme="1"/>
      <name val="Cambria"/>
      <family val="1"/>
    </font>
    <font>
      <sz val="18"/>
      <name val="Arial"/>
      <family val="2"/>
    </font>
    <font>
      <sz val="16"/>
      <name val="Arial"/>
      <family val="2"/>
    </font>
    <font>
      <sz val="12"/>
      <name val="Arial"/>
      <family val="2"/>
    </font>
    <font>
      <b/>
      <i/>
      <sz val="10"/>
      <color rgb="FFFF0000"/>
      <name val="Calibri"/>
      <family val="2"/>
      <scheme val="minor"/>
    </font>
    <font>
      <b/>
      <sz val="11"/>
      <color theme="1"/>
      <name val="Arial"/>
      <family val="2"/>
      <charset val="2"/>
    </font>
    <font>
      <sz val="12"/>
      <color theme="1"/>
      <name val="Calibri"/>
      <family val="2"/>
      <scheme val="minor"/>
    </font>
    <font>
      <sz val="11"/>
      <name val="Cambria"/>
      <family val="1"/>
      <scheme val="major"/>
    </font>
    <font>
      <sz val="18"/>
      <name val="Cambria"/>
      <family val="1"/>
      <scheme val="major"/>
    </font>
    <font>
      <sz val="16"/>
      <name val="Cambria"/>
      <family val="1"/>
      <scheme val="major"/>
    </font>
    <font>
      <b/>
      <sz val="16"/>
      <name val="Cambria"/>
      <family val="1"/>
      <scheme val="major"/>
    </font>
    <font>
      <b/>
      <sz val="12"/>
      <name val="Cambria"/>
      <family val="1"/>
      <scheme val="major"/>
    </font>
    <font>
      <b/>
      <i/>
      <sz val="11"/>
      <color rgb="FFFF0000"/>
      <name val="Calibri"/>
      <family val="2"/>
      <scheme val="minor"/>
    </font>
    <font>
      <sz val="11"/>
      <color theme="1"/>
      <name val="Wingdings"/>
      <charset val="2"/>
    </font>
    <font>
      <sz val="11"/>
      <name val="Calibri"/>
      <family val="2"/>
      <scheme val="minor"/>
    </font>
    <font>
      <b/>
      <sz val="20"/>
      <name val="Cambria"/>
      <family val="1"/>
      <scheme val="major"/>
    </font>
    <font>
      <b/>
      <sz val="18"/>
      <name val="Arial"/>
      <family val="2"/>
    </font>
    <font>
      <sz val="10"/>
      <name val="Calibri"/>
      <family val="2"/>
      <scheme val="minor"/>
    </font>
    <font>
      <b/>
      <sz val="11"/>
      <color theme="3"/>
      <name val="Calibri"/>
      <family val="2"/>
      <scheme val="minor"/>
    </font>
    <font>
      <b/>
      <i/>
      <sz val="11"/>
      <name val="Calibri"/>
      <family val="2"/>
      <scheme val="minor"/>
    </font>
    <font>
      <b/>
      <sz val="12"/>
      <name val="Calibri"/>
      <family val="2"/>
      <scheme val="minor"/>
    </font>
    <font>
      <b/>
      <sz val="18"/>
      <name val="Cambria"/>
      <family val="1"/>
      <scheme val="major"/>
    </font>
    <font>
      <i/>
      <sz val="11"/>
      <color theme="3"/>
      <name val="Calibri"/>
      <family val="2"/>
      <scheme val="minor"/>
    </font>
    <font>
      <b/>
      <sz val="11"/>
      <color rgb="FFFF0000"/>
      <name val="Calibri"/>
      <family val="2"/>
      <scheme val="minor"/>
    </font>
    <font>
      <b/>
      <i/>
      <sz val="11"/>
      <color theme="9" tint="-0.249977111117893"/>
      <name val="Calibri"/>
      <family val="2"/>
      <scheme val="minor"/>
    </font>
    <font>
      <sz val="11"/>
      <color theme="3"/>
      <name val="Arial"/>
      <family val="2"/>
    </font>
    <font>
      <b/>
      <sz val="12"/>
      <color theme="3"/>
      <name val="Calibri"/>
      <family val="2"/>
      <scheme val="minor"/>
    </font>
    <font>
      <b/>
      <sz val="12"/>
      <color rgb="FFFF0000"/>
      <name val="Calibri"/>
      <family val="2"/>
      <scheme val="minor"/>
    </font>
    <font>
      <sz val="11"/>
      <color rgb="FFFF0000"/>
      <name val="Calibri (Body)"/>
    </font>
    <font>
      <strike/>
      <sz val="11"/>
      <color theme="1"/>
      <name val="Calibri"/>
      <family val="2"/>
      <scheme val="minor"/>
    </font>
    <font>
      <sz val="11"/>
      <name val="Calibri (Body)"/>
    </font>
    <font>
      <b/>
      <i/>
      <strike/>
      <sz val="10"/>
      <color rgb="FFFF0000"/>
      <name val="Calibri"/>
      <family val="2"/>
      <scheme val="minor"/>
    </font>
    <font>
      <b/>
      <sz val="12"/>
      <color rgb="FF0062A0"/>
      <name val="Calibri"/>
      <family val="2"/>
      <scheme val="minor"/>
    </font>
    <font>
      <b/>
      <sz val="12"/>
      <color theme="1"/>
      <name val="Cambria"/>
      <family val="1"/>
    </font>
    <font>
      <b/>
      <u/>
      <sz val="11"/>
      <color theme="10"/>
      <name val="Calibri"/>
      <family val="2"/>
      <scheme val="minor"/>
    </font>
    <font>
      <b/>
      <i/>
      <u/>
      <sz val="11"/>
      <color theme="10"/>
      <name val="Calibri"/>
      <family val="2"/>
      <scheme val="minor"/>
    </font>
    <font>
      <b/>
      <sz val="12"/>
      <name val="Arial"/>
      <family val="2"/>
    </font>
    <font>
      <b/>
      <sz val="11"/>
      <name val="Wingdings"/>
      <charset val="2"/>
    </font>
  </fonts>
  <fills count="21">
    <fill>
      <patternFill patternType="none"/>
    </fill>
    <fill>
      <patternFill patternType="gray125"/>
    </fill>
    <fill>
      <patternFill patternType="solid">
        <fgColor rgb="FF22A3DA"/>
        <bgColor indexed="64"/>
      </patternFill>
    </fill>
    <fill>
      <patternFill patternType="solid">
        <fgColor rgb="FF1585BE"/>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
      <patternFill patternType="solid">
        <fgColor theme="3"/>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
      <patternFill patternType="solid">
        <fgColor theme="2"/>
        <bgColor indexed="64"/>
      </patternFill>
    </fill>
    <fill>
      <patternFill patternType="solid">
        <fgColor rgb="FF5CBBE6"/>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9"/>
        <bgColor indexed="64"/>
      </patternFill>
    </fill>
    <fill>
      <patternFill patternType="solid">
        <fgColor theme="6"/>
        <bgColor indexed="64"/>
      </patternFill>
    </fill>
  </fills>
  <borders count="11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top/>
      <bottom style="double">
        <color indexed="64"/>
      </bottom>
      <diagonal/>
    </border>
    <border>
      <left style="medium">
        <color theme="9"/>
      </left>
      <right/>
      <top style="medium">
        <color theme="9"/>
      </top>
      <bottom/>
      <diagonal/>
    </border>
    <border>
      <left/>
      <right/>
      <top style="medium">
        <color theme="9"/>
      </top>
      <bottom/>
      <diagonal/>
    </border>
    <border>
      <left/>
      <right style="medium">
        <color theme="9"/>
      </right>
      <top style="medium">
        <color theme="9"/>
      </top>
      <bottom/>
      <diagonal/>
    </border>
    <border>
      <left style="medium">
        <color theme="9"/>
      </left>
      <right/>
      <top/>
      <bottom/>
      <diagonal/>
    </border>
    <border>
      <left/>
      <right style="medium">
        <color theme="9"/>
      </right>
      <top/>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style="medium">
        <color theme="6"/>
      </left>
      <right/>
      <top style="medium">
        <color theme="6"/>
      </top>
      <bottom/>
      <diagonal/>
    </border>
    <border>
      <left/>
      <right/>
      <top style="medium">
        <color theme="6"/>
      </top>
      <bottom/>
      <diagonal/>
    </border>
    <border>
      <left/>
      <right style="medium">
        <color theme="6"/>
      </right>
      <top style="medium">
        <color theme="6"/>
      </top>
      <bottom/>
      <diagonal/>
    </border>
    <border>
      <left style="medium">
        <color theme="6"/>
      </left>
      <right/>
      <top/>
      <bottom/>
      <diagonal/>
    </border>
    <border>
      <left/>
      <right style="medium">
        <color theme="6"/>
      </right>
      <top/>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style="thin">
        <color indexed="64"/>
      </top>
      <bottom style="double">
        <color indexed="64"/>
      </bottom>
      <diagonal/>
    </border>
    <border>
      <left style="medium">
        <color theme="9"/>
      </left>
      <right style="medium">
        <color theme="9"/>
      </right>
      <top style="medium">
        <color theme="9"/>
      </top>
      <bottom/>
      <diagonal/>
    </border>
    <border>
      <left style="medium">
        <color theme="7"/>
      </left>
      <right style="medium">
        <color theme="7"/>
      </right>
      <top style="medium">
        <color theme="7"/>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top/>
      <bottom style="thin">
        <color theme="9"/>
      </bottom>
      <diagonal/>
    </border>
    <border>
      <left/>
      <right style="thin">
        <color theme="9"/>
      </right>
      <top/>
      <bottom style="thin">
        <color theme="9"/>
      </bottom>
      <diagonal/>
    </border>
    <border>
      <left style="thin">
        <color theme="6"/>
      </left>
      <right/>
      <top style="thin">
        <color theme="6"/>
      </top>
      <bottom/>
      <diagonal/>
    </border>
    <border>
      <left/>
      <right/>
      <top style="thin">
        <color theme="6"/>
      </top>
      <bottom/>
      <diagonal/>
    </border>
    <border>
      <left/>
      <right style="thin">
        <color theme="6"/>
      </right>
      <top style="thin">
        <color theme="6"/>
      </top>
      <bottom/>
      <diagonal/>
    </border>
    <border>
      <left style="thin">
        <color theme="6"/>
      </left>
      <right/>
      <top/>
      <bottom/>
      <diagonal/>
    </border>
    <border>
      <left/>
      <right style="thin">
        <color theme="6"/>
      </right>
      <top/>
      <bottom/>
      <diagonal/>
    </border>
    <border>
      <left style="thin">
        <color theme="6"/>
      </left>
      <right/>
      <top/>
      <bottom style="thin">
        <color theme="6"/>
      </bottom>
      <diagonal/>
    </border>
    <border>
      <left/>
      <right/>
      <top/>
      <bottom style="thin">
        <color theme="6"/>
      </bottom>
      <diagonal/>
    </border>
    <border>
      <left/>
      <right style="thin">
        <color theme="6"/>
      </right>
      <top/>
      <bottom style="thin">
        <color theme="6"/>
      </bottom>
      <diagonal/>
    </border>
    <border>
      <left style="thin">
        <color theme="7"/>
      </left>
      <right/>
      <top style="thin">
        <color theme="7"/>
      </top>
      <bottom/>
      <diagonal/>
    </border>
    <border>
      <left/>
      <right/>
      <top style="thin">
        <color theme="7"/>
      </top>
      <bottom/>
      <diagonal/>
    </border>
    <border>
      <left/>
      <right style="thin">
        <color theme="7"/>
      </right>
      <top style="thin">
        <color theme="7"/>
      </top>
      <bottom/>
      <diagonal/>
    </border>
    <border>
      <left style="thin">
        <color theme="7"/>
      </left>
      <right/>
      <top/>
      <bottom/>
      <diagonal/>
    </border>
    <border>
      <left/>
      <right style="thin">
        <color theme="7"/>
      </right>
      <top/>
      <bottom/>
      <diagonal/>
    </border>
    <border>
      <left style="thin">
        <color theme="7"/>
      </left>
      <right/>
      <top/>
      <bottom style="thin">
        <color theme="7"/>
      </bottom>
      <diagonal/>
    </border>
    <border>
      <left/>
      <right/>
      <top/>
      <bottom style="thin">
        <color theme="7"/>
      </bottom>
      <diagonal/>
    </border>
    <border>
      <left/>
      <right style="thin">
        <color theme="7"/>
      </right>
      <top/>
      <bottom style="thin">
        <color theme="7"/>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bottom/>
      <diagonal/>
    </border>
    <border>
      <left/>
      <right style="thin">
        <color theme="5"/>
      </right>
      <top/>
      <bottom/>
      <diagonal/>
    </border>
    <border>
      <left style="thin">
        <color theme="5"/>
      </left>
      <right/>
      <top/>
      <bottom style="thin">
        <color theme="5"/>
      </bottom>
      <diagonal/>
    </border>
    <border>
      <left/>
      <right/>
      <top/>
      <bottom style="thin">
        <color theme="5"/>
      </bottom>
      <diagonal/>
    </border>
    <border>
      <left/>
      <right style="thin">
        <color theme="5"/>
      </right>
      <top/>
      <bottom style="thin">
        <color theme="5"/>
      </bottom>
      <diagonal/>
    </border>
  </borders>
  <cellStyleXfs count="5">
    <xf numFmtId="0" fontId="0" fillId="0" borderId="0"/>
    <xf numFmtId="9" fontId="2" fillId="0" borderId="0" applyFont="0" applyFill="0" applyBorder="0" applyAlignment="0" applyProtection="0"/>
    <xf numFmtId="0" fontId="9" fillId="0" borderId="0">
      <alignment vertical="top"/>
    </xf>
    <xf numFmtId="164" fontId="2" fillId="0" borderId="0" applyFont="0" applyFill="0" applyBorder="0" applyAlignment="0" applyProtection="0"/>
    <xf numFmtId="0" fontId="14" fillId="0" borderId="0" applyNumberFormat="0" applyFill="0" applyBorder="0" applyAlignment="0" applyProtection="0"/>
  </cellStyleXfs>
  <cellXfs count="696">
    <xf numFmtId="0" fontId="0" fillId="0" borderId="0" xfId="0"/>
    <xf numFmtId="0" fontId="5" fillId="0" borderId="0" xfId="0" applyFont="1"/>
    <xf numFmtId="0" fontId="0" fillId="0" borderId="1" xfId="0" applyBorder="1"/>
    <xf numFmtId="0" fontId="0" fillId="0" borderId="3" xfId="0" applyBorder="1"/>
    <xf numFmtId="0" fontId="0" fillId="0" borderId="0" xfId="0" applyFill="1"/>
    <xf numFmtId="0" fontId="0" fillId="0" borderId="0" xfId="0" applyAlignment="1">
      <alignment wrapText="1"/>
    </xf>
    <xf numFmtId="0" fontId="5" fillId="2" borderId="0" xfId="0" applyFont="1" applyFill="1" applyBorder="1"/>
    <xf numFmtId="0" fontId="5" fillId="3" borderId="0" xfId="0" applyFont="1" applyFill="1"/>
    <xf numFmtId="0" fontId="5" fillId="4" borderId="0" xfId="0" applyFont="1" applyFill="1" applyBorder="1"/>
    <xf numFmtId="0" fontId="5" fillId="0" borderId="0" xfId="0" applyFont="1" applyBorder="1"/>
    <xf numFmtId="0" fontId="0" fillId="0" borderId="0" xfId="0"/>
    <xf numFmtId="0" fontId="0" fillId="0" borderId="0" xfId="0" applyBorder="1"/>
    <xf numFmtId="0" fontId="0" fillId="0" borderId="0" xfId="0" applyFill="1" applyBorder="1"/>
    <xf numFmtId="0" fontId="3" fillId="0" borderId="0" xfId="0" applyFont="1"/>
    <xf numFmtId="0" fontId="8" fillId="0" borderId="0" xfId="0" applyFont="1" applyFill="1" applyBorder="1"/>
    <xf numFmtId="0" fontId="5" fillId="0" borderId="0" xfId="0" applyFont="1" applyBorder="1" applyAlignment="1"/>
    <xf numFmtId="0" fontId="5" fillId="0" borderId="0" xfId="0" applyFont="1" applyFill="1" applyBorder="1"/>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0" xfId="0" applyFont="1" applyFill="1"/>
    <xf numFmtId="0" fontId="17" fillId="0" borderId="0" xfId="0" applyFont="1" applyBorder="1"/>
    <xf numFmtId="0" fontId="8" fillId="0" borderId="0" xfId="0" applyFont="1" applyBorder="1" applyAlignment="1">
      <alignment vertical="top"/>
    </xf>
    <xf numFmtId="0" fontId="8" fillId="0" borderId="0" xfId="0" applyFont="1" applyFill="1"/>
    <xf numFmtId="0" fontId="8" fillId="0" borderId="0" xfId="0" applyFont="1" applyBorder="1" applyAlignment="1">
      <alignment wrapText="1"/>
    </xf>
    <xf numFmtId="0" fontId="18" fillId="0" borderId="0" xfId="0" applyFont="1" applyBorder="1" applyAlignment="1">
      <alignment vertical="top"/>
    </xf>
    <xf numFmtId="0" fontId="5" fillId="4" borderId="1" xfId="0" applyFont="1" applyFill="1" applyBorder="1"/>
    <xf numFmtId="0" fontId="5" fillId="4" borderId="2" xfId="0" applyFont="1" applyFill="1" applyBorder="1"/>
    <xf numFmtId="0" fontId="5" fillId="2" borderId="1" xfId="0" applyFont="1" applyFill="1" applyBorder="1"/>
    <xf numFmtId="0" fontId="5" fillId="2" borderId="2" xfId="0" applyFont="1" applyFill="1" applyBorder="1"/>
    <xf numFmtId="0" fontId="6" fillId="0" borderId="0" xfId="0" applyFont="1" applyFill="1" applyBorder="1"/>
    <xf numFmtId="0" fontId="5" fillId="8" borderId="0" xfId="0" applyFont="1" applyFill="1"/>
    <xf numFmtId="0" fontId="5" fillId="8" borderId="0" xfId="0" applyFont="1" applyFill="1" applyBorder="1"/>
    <xf numFmtId="0" fontId="11" fillId="8" borderId="0" xfId="0" applyFont="1" applyFill="1"/>
    <xf numFmtId="0" fontId="19" fillId="8" borderId="0" xfId="0" applyFont="1" applyFill="1"/>
    <xf numFmtId="0" fontId="19" fillId="8" borderId="0" xfId="0" applyFont="1" applyFill="1" applyAlignment="1"/>
    <xf numFmtId="0" fontId="5" fillId="8" borderId="0" xfId="0" applyFont="1" applyFill="1" applyAlignment="1">
      <alignment wrapText="1"/>
    </xf>
    <xf numFmtId="0" fontId="5" fillId="8" borderId="0" xfId="0" applyFont="1" applyFill="1" applyAlignment="1"/>
    <xf numFmtId="0" fontId="11" fillId="8" borderId="0" xfId="0" applyFont="1" applyFill="1" applyAlignment="1"/>
    <xf numFmtId="0" fontId="8" fillId="8" borderId="0" xfId="0" applyFont="1" applyFill="1"/>
    <xf numFmtId="0" fontId="8" fillId="0" borderId="2" xfId="0" applyFont="1" applyBorder="1" applyAlignment="1">
      <alignment vertical="top"/>
    </xf>
    <xf numFmtId="0" fontId="8" fillId="0" borderId="2" xfId="0" applyFont="1" applyBorder="1" applyAlignment="1">
      <alignment wrapText="1"/>
    </xf>
    <xf numFmtId="0" fontId="5" fillId="0" borderId="2" xfId="0" applyFont="1" applyFill="1" applyBorder="1"/>
    <xf numFmtId="0" fontId="5" fillId="0" borderId="4" xfId="0" applyFont="1" applyFill="1" applyBorder="1"/>
    <xf numFmtId="0" fontId="5" fillId="0" borderId="5" xfId="0" applyFont="1" applyFill="1" applyBorder="1"/>
    <xf numFmtId="0" fontId="18" fillId="0" borderId="0" xfId="0" applyFont="1" applyFill="1" applyBorder="1"/>
    <xf numFmtId="0" fontId="5" fillId="0" borderId="1" xfId="0" applyFont="1" applyFill="1" applyBorder="1"/>
    <xf numFmtId="0" fontId="0" fillId="8" borderId="0" xfId="0" applyFill="1"/>
    <xf numFmtId="0" fontId="0" fillId="0" borderId="0" xfId="0" applyAlignment="1">
      <alignment horizontal="left" indent="1"/>
    </xf>
    <xf numFmtId="0" fontId="22" fillId="0" borderId="0" xfId="0" applyFont="1"/>
    <xf numFmtId="0" fontId="3" fillId="0" borderId="0" xfId="0" applyFont="1" applyAlignment="1"/>
    <xf numFmtId="0" fontId="18" fillId="0" borderId="0" xfId="0" applyFont="1" applyFill="1" applyBorder="1" applyAlignment="1"/>
    <xf numFmtId="165" fontId="0" fillId="0" borderId="0" xfId="0" applyNumberFormat="1"/>
    <xf numFmtId="9" fontId="0" fillId="0" borderId="0" xfId="1" applyFont="1"/>
    <xf numFmtId="0" fontId="18" fillId="0" borderId="0" xfId="0" applyFont="1" applyFill="1" applyBorder="1" applyAlignment="1">
      <alignment horizontal="left" indent="1"/>
    </xf>
    <xf numFmtId="0" fontId="23" fillId="0" borderId="0" xfId="0" applyFont="1" applyFill="1" applyBorder="1" applyAlignment="1">
      <alignment horizontal="left" indent="1"/>
    </xf>
    <xf numFmtId="0" fontId="3" fillId="0" borderId="0" xfId="0" applyFont="1" applyBorder="1"/>
    <xf numFmtId="0" fontId="0" fillId="0" borderId="0" xfId="0" applyBorder="1" applyAlignment="1">
      <alignment horizontal="left" indent="1"/>
    </xf>
    <xf numFmtId="165" fontId="0" fillId="0" borderId="0" xfId="0" applyNumberFormat="1" applyBorder="1"/>
    <xf numFmtId="10" fontId="0" fillId="0" borderId="0" xfId="0" applyNumberFormat="1" applyBorder="1"/>
    <xf numFmtId="9" fontId="0" fillId="0" borderId="0" xfId="1" applyFont="1" applyBorder="1"/>
    <xf numFmtId="0" fontId="21" fillId="0" borderId="0" xfId="0" applyFont="1" applyFill="1" applyBorder="1" applyAlignment="1">
      <alignment vertical="center" wrapText="1"/>
    </xf>
    <xf numFmtId="0" fontId="25" fillId="0" borderId="0" xfId="0" applyFont="1" applyFill="1" applyBorder="1" applyAlignment="1">
      <alignment vertical="center" wrapText="1"/>
    </xf>
    <xf numFmtId="0" fontId="20" fillId="0" borderId="0" xfId="0" applyFont="1" applyFill="1" applyBorder="1" applyAlignment="1">
      <alignment vertical="center"/>
    </xf>
    <xf numFmtId="0" fontId="20"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0" fontId="20" fillId="0" borderId="0" xfId="0" applyFont="1" applyFill="1" applyBorder="1" applyAlignment="1">
      <alignment horizontal="center" vertical="center" wrapText="1"/>
    </xf>
    <xf numFmtId="0" fontId="20" fillId="0" borderId="0" xfId="0" applyFont="1" applyFill="1" applyBorder="1" applyAlignment="1">
      <alignment horizontal="left" vertical="center" indent="1"/>
    </xf>
    <xf numFmtId="0" fontId="21" fillId="0" borderId="0" xfId="0" applyFont="1" applyFill="1" applyBorder="1" applyAlignment="1">
      <alignment vertical="center"/>
    </xf>
    <xf numFmtId="0" fontId="25" fillId="0" borderId="0" xfId="0" applyFont="1" applyFill="1" applyBorder="1" applyAlignment="1">
      <alignment vertical="center"/>
    </xf>
    <xf numFmtId="165" fontId="0" fillId="0" borderId="0" xfId="0" applyNumberFormat="1" applyAlignment="1">
      <alignment wrapText="1"/>
    </xf>
    <xf numFmtId="165" fontId="0" fillId="0" borderId="0" xfId="0" applyNumberFormat="1" applyFill="1" applyBorder="1"/>
    <xf numFmtId="165" fontId="5" fillId="8" borderId="0" xfId="0" applyNumberFormat="1" applyFont="1" applyFill="1"/>
    <xf numFmtId="165" fontId="3" fillId="0" borderId="0" xfId="0" applyNumberFormat="1" applyFont="1"/>
    <xf numFmtId="0" fontId="18" fillId="0" borderId="0" xfId="0" applyFont="1" applyFill="1" applyBorder="1" applyAlignment="1">
      <alignment vertical="top" wrapText="1"/>
    </xf>
    <xf numFmtId="9" fontId="0" fillId="0" borderId="0" xfId="1" applyFont="1" applyFill="1" applyBorder="1"/>
    <xf numFmtId="10" fontId="0" fillId="0" borderId="0" xfId="1" applyNumberFormat="1" applyFont="1" applyFill="1" applyBorder="1"/>
    <xf numFmtId="0" fontId="28" fillId="9" borderId="0" xfId="0" applyFont="1" applyFill="1" applyBorder="1"/>
    <xf numFmtId="0" fontId="0" fillId="12" borderId="0" xfId="0" applyFill="1" applyBorder="1"/>
    <xf numFmtId="0" fontId="0" fillId="13" borderId="0" xfId="0" applyFill="1" applyBorder="1"/>
    <xf numFmtId="0" fontId="3" fillId="11" borderId="0" xfId="0" applyFont="1" applyFill="1" applyBorder="1"/>
    <xf numFmtId="165" fontId="0" fillId="0" borderId="0" xfId="0" applyNumberFormat="1" applyBorder="1" applyAlignment="1">
      <alignment horizontal="right"/>
    </xf>
    <xf numFmtId="165" fontId="3" fillId="0" borderId="0" xfId="0" applyNumberFormat="1" applyFont="1" applyBorder="1" applyAlignment="1">
      <alignment horizontal="right"/>
    </xf>
    <xf numFmtId="165" fontId="0" fillId="0" borderId="0" xfId="1" applyNumberFormat="1" applyFont="1" applyBorder="1" applyAlignment="1">
      <alignment horizontal="right"/>
    </xf>
    <xf numFmtId="165" fontId="25" fillId="0" borderId="0" xfId="0" applyNumberFormat="1" applyFont="1" applyFill="1" applyBorder="1" applyAlignment="1">
      <alignment horizontal="right" vertical="center"/>
    </xf>
    <xf numFmtId="165" fontId="0" fillId="0" borderId="0" xfId="0" applyNumberFormat="1" applyFill="1" applyBorder="1" applyAlignment="1">
      <alignment horizontal="right"/>
    </xf>
    <xf numFmtId="165" fontId="16" fillId="0" borderId="0" xfId="0" applyNumberFormat="1" applyFont="1" applyFill="1" applyBorder="1" applyAlignment="1">
      <alignment horizontal="right" vertical="center" wrapText="1"/>
    </xf>
    <xf numFmtId="165" fontId="20" fillId="0" borderId="0" xfId="0" applyNumberFormat="1" applyFont="1" applyFill="1" applyBorder="1" applyAlignment="1">
      <alignment horizontal="right" vertical="center" wrapText="1"/>
    </xf>
    <xf numFmtId="0" fontId="3" fillId="0" borderId="0" xfId="0" applyFont="1" applyFill="1" applyBorder="1" applyAlignment="1">
      <alignment vertical="center" wrapText="1"/>
    </xf>
    <xf numFmtId="0" fontId="29"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29" fillId="0" borderId="0" xfId="0" applyFont="1" applyFill="1" applyBorder="1" applyAlignment="1">
      <alignment vertical="center" wrapText="1"/>
    </xf>
    <xf numFmtId="0" fontId="0" fillId="0" borderId="0" xfId="0" applyFont="1" applyFill="1" applyBorder="1"/>
    <xf numFmtId="0" fontId="0" fillId="0" borderId="0" xfId="0" applyFont="1" applyBorder="1" applyAlignment="1"/>
    <xf numFmtId="0" fontId="0" fillId="0" borderId="0" xfId="0" applyFont="1" applyFill="1" applyBorder="1" applyAlignment="1"/>
    <xf numFmtId="0" fontId="30" fillId="0" borderId="0" xfId="0" applyFont="1" applyFill="1" applyBorder="1" applyAlignment="1">
      <alignment vertical="center"/>
    </xf>
    <xf numFmtId="0" fontId="30" fillId="0" borderId="0" xfId="0" applyFont="1" applyFill="1" applyBorder="1" applyAlignment="1">
      <alignment vertical="center" wrapText="1"/>
    </xf>
    <xf numFmtId="0" fontId="0" fillId="0" borderId="4" xfId="0" applyBorder="1"/>
    <xf numFmtId="0" fontId="3" fillId="0" borderId="4" xfId="0" applyFont="1" applyBorder="1"/>
    <xf numFmtId="0" fontId="27" fillId="9" borderId="0" xfId="0" applyFont="1" applyFill="1"/>
    <xf numFmtId="10" fontId="0" fillId="0" borderId="0" xfId="1" applyNumberFormat="1" applyFont="1"/>
    <xf numFmtId="10" fontId="20" fillId="0" borderId="0" xfId="0" applyNumberFormat="1" applyFont="1" applyFill="1" applyBorder="1" applyAlignment="1">
      <alignment horizontal="right" vertical="center" indent="1"/>
    </xf>
    <xf numFmtId="165" fontId="3" fillId="0" borderId="0" xfId="0" applyNumberFormat="1" applyFont="1" applyFill="1"/>
    <xf numFmtId="0" fontId="21" fillId="0" borderId="18" xfId="0" applyFont="1" applyFill="1" applyBorder="1" applyAlignment="1">
      <alignment wrapText="1"/>
    </xf>
    <xf numFmtId="0" fontId="3" fillId="0" borderId="18" xfId="0" applyFont="1" applyBorder="1" applyAlignment="1"/>
    <xf numFmtId="0" fontId="3" fillId="0" borderId="18" xfId="0" applyFont="1" applyBorder="1" applyAlignment="1">
      <alignment wrapText="1"/>
    </xf>
    <xf numFmtId="0" fontId="0" fillId="0" borderId="18" xfId="0" applyBorder="1" applyAlignment="1"/>
    <xf numFmtId="0" fontId="3" fillId="0" borderId="18" xfId="0" applyFont="1" applyBorder="1" applyAlignment="1">
      <alignment horizontal="center" wrapText="1"/>
    </xf>
    <xf numFmtId="0" fontId="0" fillId="0" borderId="0" xfId="0" applyBorder="1" applyAlignment="1">
      <alignment horizontal="right"/>
    </xf>
    <xf numFmtId="0" fontId="0" fillId="0" borderId="0" xfId="0" applyFill="1" applyBorder="1" applyAlignment="1"/>
    <xf numFmtId="165" fontId="0" fillId="0" borderId="0" xfId="0" applyNumberFormat="1" applyFill="1" applyBorder="1" applyAlignment="1"/>
    <xf numFmtId="9" fontId="0" fillId="0" borderId="0" xfId="1" applyFont="1" applyFill="1" applyBorder="1" applyAlignment="1"/>
    <xf numFmtId="0" fontId="0" fillId="14" borderId="0" xfId="0" applyFill="1" applyBorder="1"/>
    <xf numFmtId="0" fontId="0" fillId="14" borderId="0" xfId="0" applyFont="1" applyFill="1" applyBorder="1" applyAlignment="1"/>
    <xf numFmtId="165" fontId="0" fillId="14" borderId="0" xfId="0" applyNumberFormat="1" applyFill="1" applyBorder="1" applyAlignment="1">
      <alignment horizontal="right"/>
    </xf>
    <xf numFmtId="0" fontId="27" fillId="14" borderId="0" xfId="0" applyFont="1" applyFill="1" applyBorder="1"/>
    <xf numFmtId="0" fontId="27" fillId="0" borderId="0" xfId="0" applyFont="1" applyFill="1" applyBorder="1"/>
    <xf numFmtId="0" fontId="8" fillId="0" borderId="4" xfId="0" applyFont="1" applyFill="1" applyBorder="1"/>
    <xf numFmtId="0" fontId="0" fillId="0" borderId="4" xfId="0" applyFont="1" applyFill="1" applyBorder="1" applyAlignment="1"/>
    <xf numFmtId="0" fontId="26" fillId="0" borderId="4" xfId="0" applyFont="1" applyFill="1" applyBorder="1"/>
    <xf numFmtId="0" fontId="0" fillId="14" borderId="0" xfId="0" applyFill="1"/>
    <xf numFmtId="0" fontId="3" fillId="14" borderId="0" xfId="0" applyFont="1" applyFill="1"/>
    <xf numFmtId="0" fontId="0" fillId="14" borderId="0" xfId="0" applyFill="1" applyAlignment="1">
      <alignment wrapText="1"/>
    </xf>
    <xf numFmtId="0" fontId="27" fillId="14" borderId="0" xfId="0" applyFont="1" applyFill="1"/>
    <xf numFmtId="0" fontId="27" fillId="14" borderId="0" xfId="0" applyFont="1" applyFill="1" applyAlignment="1">
      <alignment wrapText="1"/>
    </xf>
    <xf numFmtId="0" fontId="31" fillId="0" borderId="4" xfId="0" applyFont="1" applyBorder="1"/>
    <xf numFmtId="0" fontId="0" fillId="0" borderId="0" xfId="0" applyFont="1" applyBorder="1" applyAlignment="1">
      <alignment horizontal="left" vertical="top"/>
    </xf>
    <xf numFmtId="0" fontId="0" fillId="0" borderId="1" xfId="0" applyFont="1" applyBorder="1"/>
    <xf numFmtId="0" fontId="0" fillId="0" borderId="0" xfId="0" applyFont="1" applyBorder="1"/>
    <xf numFmtId="0" fontId="0" fillId="0" borderId="3" xfId="0" applyFont="1" applyBorder="1"/>
    <xf numFmtId="0" fontId="37" fillId="0" borderId="0" xfId="0" applyFont="1" applyBorder="1"/>
    <xf numFmtId="0" fontId="13" fillId="2" borderId="0" xfId="0" applyFont="1" applyFill="1" applyBorder="1"/>
    <xf numFmtId="0" fontId="13" fillId="2" borderId="1" xfId="0" applyFont="1" applyFill="1" applyBorder="1"/>
    <xf numFmtId="0" fontId="32" fillId="2" borderId="0" xfId="0" applyFont="1" applyFill="1" applyBorder="1" applyAlignment="1">
      <alignment vertical="center" wrapText="1"/>
    </xf>
    <xf numFmtId="0" fontId="33" fillId="2" borderId="0" xfId="0" applyFont="1" applyFill="1" applyBorder="1" applyAlignment="1">
      <alignment vertical="center" wrapText="1"/>
    </xf>
    <xf numFmtId="0" fontId="34" fillId="2" borderId="0" xfId="0" applyFont="1" applyFill="1" applyBorder="1" applyAlignment="1">
      <alignment vertical="center"/>
    </xf>
    <xf numFmtId="0" fontId="33" fillId="2" borderId="2" xfId="0" applyFont="1" applyFill="1" applyBorder="1" applyAlignment="1">
      <alignment vertical="center" wrapText="1"/>
    </xf>
    <xf numFmtId="0" fontId="13" fillId="16" borderId="1" xfId="0" applyFont="1" applyFill="1" applyBorder="1"/>
    <xf numFmtId="0" fontId="13" fillId="16" borderId="0" xfId="0" applyFont="1" applyFill="1" applyBorder="1"/>
    <xf numFmtId="0" fontId="13" fillId="16" borderId="2" xfId="0" applyFont="1" applyFill="1" applyBorder="1"/>
    <xf numFmtId="0" fontId="0" fillId="0" borderId="0" xfId="0" applyFont="1" applyBorder="1" applyAlignment="1">
      <alignment horizontal="left" vertical="top" wrapText="1"/>
    </xf>
    <xf numFmtId="0" fontId="0" fillId="0" borderId="0" xfId="0" applyFont="1" applyBorder="1" applyAlignment="1">
      <alignment horizontal="left" wrapText="1"/>
    </xf>
    <xf numFmtId="0" fontId="0" fillId="0" borderId="0" xfId="0" applyFont="1" applyBorder="1" applyAlignment="1">
      <alignment vertical="top"/>
    </xf>
    <xf numFmtId="0" fontId="0" fillId="0" borderId="0" xfId="0" applyFont="1" applyBorder="1" applyAlignment="1">
      <alignment horizontal="left" vertical="top" indent="2"/>
    </xf>
    <xf numFmtId="0" fontId="46" fillId="0" borderId="0" xfId="0" applyFont="1" applyFill="1" applyBorder="1"/>
    <xf numFmtId="0" fontId="13" fillId="0" borderId="10" xfId="0" applyFont="1" applyFill="1" applyBorder="1"/>
    <xf numFmtId="0" fontId="13" fillId="0" borderId="11" xfId="0" applyFont="1" applyFill="1" applyBorder="1"/>
    <xf numFmtId="0" fontId="32" fillId="0" borderId="11" xfId="0" applyFont="1" applyFill="1" applyBorder="1" applyAlignment="1">
      <alignment vertical="center" wrapText="1"/>
    </xf>
    <xf numFmtId="0" fontId="13" fillId="0" borderId="12" xfId="0" applyFont="1" applyFill="1" applyBorder="1"/>
    <xf numFmtId="0" fontId="13" fillId="0" borderId="1" xfId="0" applyFont="1" applyFill="1" applyBorder="1"/>
    <xf numFmtId="0" fontId="13" fillId="0" borderId="0" xfId="0" applyFont="1" applyFill="1" applyBorder="1"/>
    <xf numFmtId="0" fontId="32" fillId="0" borderId="0" xfId="0" applyFont="1" applyFill="1" applyBorder="1" applyAlignment="1">
      <alignment vertical="center" wrapText="1"/>
    </xf>
    <xf numFmtId="0" fontId="47" fillId="0" borderId="0" xfId="0" applyFont="1" applyFill="1" applyBorder="1" applyAlignment="1">
      <alignment vertical="center" wrapText="1"/>
    </xf>
    <xf numFmtId="0" fontId="13" fillId="0" borderId="2" xfId="0" applyFont="1" applyFill="1" applyBorder="1"/>
    <xf numFmtId="0" fontId="7" fillId="0" borderId="0" xfId="2" applyFont="1" applyFill="1" applyBorder="1" applyAlignment="1">
      <alignment vertical="top"/>
    </xf>
    <xf numFmtId="0" fontId="5" fillId="0" borderId="0" xfId="0" applyFont="1" applyFill="1" applyBorder="1" applyAlignment="1"/>
    <xf numFmtId="0" fontId="32" fillId="0" borderId="2" xfId="0" applyFont="1" applyFill="1" applyBorder="1" applyAlignment="1">
      <alignment vertical="center" wrapText="1"/>
    </xf>
    <xf numFmtId="0" fontId="0" fillId="0" borderId="2" xfId="0" applyFont="1" applyBorder="1" applyAlignment="1">
      <alignment vertical="top"/>
    </xf>
    <xf numFmtId="0" fontId="35" fillId="0" borderId="0" xfId="0" applyFont="1" applyFill="1" applyBorder="1"/>
    <xf numFmtId="0" fontId="0" fillId="0" borderId="2" xfId="0" applyFont="1" applyBorder="1"/>
    <xf numFmtId="0" fontId="36" fillId="0" borderId="0" xfId="0" applyFont="1" applyBorder="1"/>
    <xf numFmtId="0" fontId="43" fillId="0" borderId="0" xfId="0" applyFont="1" applyFill="1" applyBorder="1"/>
    <xf numFmtId="0" fontId="0" fillId="0" borderId="0" xfId="0" applyFont="1" applyBorder="1" applyAlignment="1">
      <alignment horizontal="left" vertical="center"/>
    </xf>
    <xf numFmtId="0" fontId="43" fillId="0" borderId="0" xfId="0" applyFont="1" applyFill="1" applyBorder="1" applyAlignment="1"/>
    <xf numFmtId="0" fontId="45" fillId="0" borderId="0" xfId="0" applyFont="1" applyFill="1" applyBorder="1" applyAlignment="1">
      <alignment wrapText="1"/>
    </xf>
    <xf numFmtId="0" fontId="44" fillId="0" borderId="0" xfId="0" applyFont="1" applyBorder="1" applyAlignment="1">
      <alignment horizontal="left" indent="2"/>
    </xf>
    <xf numFmtId="0" fontId="45" fillId="0" borderId="0" xfId="0" applyFont="1" applyFill="1" applyBorder="1" applyAlignment="1">
      <alignment vertical="top"/>
    </xf>
    <xf numFmtId="0" fontId="45" fillId="0" borderId="0" xfId="0" applyFont="1" applyFill="1" applyBorder="1" applyAlignment="1">
      <alignment vertical="top" wrapText="1"/>
    </xf>
    <xf numFmtId="0" fontId="45" fillId="0" borderId="2" xfId="0" applyFont="1" applyBorder="1"/>
    <xf numFmtId="0" fontId="45" fillId="0" borderId="0" xfId="0" applyFont="1" applyFill="1" applyBorder="1" applyAlignment="1"/>
    <xf numFmtId="0" fontId="43" fillId="0" borderId="4" xfId="0" applyFont="1" applyFill="1" applyBorder="1" applyAlignment="1"/>
    <xf numFmtId="0" fontId="43" fillId="0" borderId="5" xfId="0" applyFont="1" applyFill="1" applyBorder="1" applyAlignment="1"/>
    <xf numFmtId="0" fontId="3" fillId="0" borderId="0" xfId="0" applyFont="1" applyBorder="1" applyAlignment="1">
      <alignment horizontal="left"/>
    </xf>
    <xf numFmtId="0" fontId="45" fillId="0" borderId="0" xfId="0" applyFont="1" applyFill="1" applyBorder="1" applyAlignment="1">
      <alignment horizontal="left" wrapText="1"/>
    </xf>
    <xf numFmtId="0" fontId="0" fillId="0" borderId="0" xfId="0" applyFont="1" applyBorder="1" applyAlignment="1">
      <alignment wrapText="1"/>
    </xf>
    <xf numFmtId="0" fontId="10" fillId="0" borderId="0" xfId="2" applyFont="1" applyFill="1" applyBorder="1" applyAlignment="1">
      <alignment vertical="top" wrapText="1"/>
    </xf>
    <xf numFmtId="0" fontId="5" fillId="0" borderId="1" xfId="0" applyFont="1" applyFill="1" applyBorder="1" applyAlignment="1">
      <alignment wrapText="1"/>
    </xf>
    <xf numFmtId="0" fontId="5" fillId="0" borderId="0" xfId="0" applyFont="1" applyFill="1" applyBorder="1" applyAlignment="1">
      <alignment wrapText="1"/>
    </xf>
    <xf numFmtId="0" fontId="5" fillId="0" borderId="2" xfId="0" applyFont="1" applyFill="1" applyBorder="1" applyAlignment="1">
      <alignment wrapText="1"/>
    </xf>
    <xf numFmtId="0" fontId="5" fillId="0" borderId="1" xfId="0" applyFont="1" applyFill="1" applyBorder="1" applyAlignment="1"/>
    <xf numFmtId="0" fontId="5" fillId="0" borderId="2" xfId="0" applyFont="1" applyFill="1" applyBorder="1" applyAlignment="1"/>
    <xf numFmtId="0" fontId="5" fillId="0" borderId="3" xfId="0" applyFont="1" applyFill="1" applyBorder="1"/>
    <xf numFmtId="0" fontId="0" fillId="0" borderId="0" xfId="0" applyFont="1" applyFill="1"/>
    <xf numFmtId="0" fontId="3" fillId="0" borderId="0" xfId="0" applyFont="1" applyFill="1" applyBorder="1"/>
    <xf numFmtId="0" fontId="2" fillId="0" borderId="0" xfId="0" applyFont="1" applyFill="1"/>
    <xf numFmtId="0" fontId="2" fillId="0" borderId="0" xfId="0" applyFont="1" applyFill="1" applyBorder="1" applyAlignment="1"/>
    <xf numFmtId="0" fontId="44" fillId="0" borderId="0" xfId="0" applyFont="1" applyBorder="1"/>
    <xf numFmtId="0" fontId="0" fillId="0" borderId="0" xfId="0" applyFont="1" applyBorder="1" applyAlignment="1">
      <alignment horizontal="left" indent="1"/>
    </xf>
    <xf numFmtId="0" fontId="0" fillId="0" borderId="0" xfId="0" applyFont="1" applyFill="1" applyBorder="1" applyAlignment="1">
      <alignment horizontal="left" indent="1"/>
    </xf>
    <xf numFmtId="0" fontId="0" fillId="0" borderId="0" xfId="0" applyFont="1" applyFill="1" applyBorder="1" applyAlignment="1">
      <alignment horizontal="left" wrapText="1" indent="1"/>
    </xf>
    <xf numFmtId="0" fontId="0" fillId="0" borderId="0" xfId="0" applyFont="1" applyBorder="1" applyAlignment="1">
      <alignment horizontal="left" wrapText="1"/>
    </xf>
    <xf numFmtId="0" fontId="0" fillId="17" borderId="0" xfId="0" applyFill="1" applyBorder="1"/>
    <xf numFmtId="0" fontId="0" fillId="0" borderId="0" xfId="0" applyFont="1" applyFill="1" applyBorder="1" applyAlignment="1">
      <alignment horizontal="left" wrapText="1" indent="1"/>
    </xf>
    <xf numFmtId="9" fontId="0" fillId="0" borderId="0" xfId="0" applyNumberFormat="1" applyFill="1" applyBorder="1"/>
    <xf numFmtId="0" fontId="0" fillId="15" borderId="10" xfId="0" applyFont="1" applyFill="1" applyBorder="1"/>
    <xf numFmtId="0" fontId="0" fillId="15" borderId="1" xfId="0" applyFont="1" applyFill="1" applyBorder="1"/>
    <xf numFmtId="0" fontId="0" fillId="15" borderId="2" xfId="0" applyFont="1" applyFill="1" applyBorder="1"/>
    <xf numFmtId="0" fontId="0" fillId="15" borderId="3" xfId="0" applyFont="1" applyFill="1" applyBorder="1"/>
    <xf numFmtId="0" fontId="0" fillId="15" borderId="4" xfId="0" applyFont="1" applyFill="1" applyBorder="1"/>
    <xf numFmtId="0" fontId="0" fillId="15" borderId="5" xfId="0" applyFont="1" applyFill="1" applyBorder="1"/>
    <xf numFmtId="0" fontId="0" fillId="15" borderId="11" xfId="0" applyFont="1" applyFill="1" applyBorder="1" applyAlignment="1">
      <alignment wrapText="1"/>
    </xf>
    <xf numFmtId="0" fontId="0" fillId="15" borderId="12" xfId="0" applyFont="1" applyFill="1" applyBorder="1" applyAlignment="1">
      <alignment wrapText="1"/>
    </xf>
    <xf numFmtId="0" fontId="0" fillId="15" borderId="2" xfId="0" applyFont="1" applyFill="1" applyBorder="1" applyAlignment="1">
      <alignment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0" fillId="0" borderId="0" xfId="0" applyFont="1" applyFill="1" applyBorder="1" applyAlignment="1">
      <alignment vertical="top"/>
    </xf>
    <xf numFmtId="0" fontId="0" fillId="15" borderId="2" xfId="0" applyFont="1" applyFill="1" applyBorder="1" applyAlignment="1">
      <alignment vertical="top"/>
    </xf>
    <xf numFmtId="0" fontId="3" fillId="0" borderId="4" xfId="0" applyFont="1" applyFill="1" applyBorder="1" applyAlignment="1">
      <alignment vertical="top"/>
    </xf>
    <xf numFmtId="0" fontId="3" fillId="0" borderId="4" xfId="0" applyFont="1" applyFill="1" applyBorder="1"/>
    <xf numFmtId="0" fontId="0" fillId="0" borderId="4" xfId="0" applyFont="1" applyFill="1" applyBorder="1" applyAlignment="1">
      <alignment vertical="top"/>
    </xf>
    <xf numFmtId="0" fontId="38" fillId="0" borderId="0" xfId="0" applyFont="1" applyFill="1" applyBorder="1"/>
    <xf numFmtId="0" fontId="39" fillId="0" borderId="11" xfId="0" applyFont="1" applyFill="1" applyBorder="1" applyAlignment="1">
      <alignment vertical="center" wrapText="1"/>
    </xf>
    <xf numFmtId="0" fontId="40" fillId="0" borderId="11" xfId="0" applyFont="1" applyFill="1" applyBorder="1" applyAlignment="1">
      <alignment vertical="center" wrapText="1"/>
    </xf>
    <xf numFmtId="0" fontId="38" fillId="0" borderId="1" xfId="0" applyFont="1" applyFill="1" applyBorder="1"/>
    <xf numFmtId="0" fontId="39" fillId="0" borderId="0" xfId="0" applyFont="1" applyFill="1" applyBorder="1" applyAlignment="1">
      <alignment vertical="center" wrapText="1"/>
    </xf>
    <xf numFmtId="0" fontId="40" fillId="0" borderId="0" xfId="0" applyFont="1" applyFill="1" applyBorder="1" applyAlignment="1">
      <alignment vertical="center" wrapText="1"/>
    </xf>
    <xf numFmtId="0" fontId="49" fillId="0" borderId="0" xfId="0" applyFont="1" applyFill="1" applyBorder="1" applyAlignment="1">
      <alignment vertical="top" wrapText="1"/>
    </xf>
    <xf numFmtId="0" fontId="41" fillId="0" borderId="0" xfId="0" applyFont="1" applyFill="1" applyBorder="1"/>
    <xf numFmtId="0" fontId="38" fillId="0" borderId="11" xfId="0" applyFont="1" applyFill="1" applyBorder="1"/>
    <xf numFmtId="0" fontId="13" fillId="8" borderId="0" xfId="0" applyFont="1" applyFill="1"/>
    <xf numFmtId="0" fontId="13" fillId="8" borderId="0" xfId="0" applyFont="1" applyFill="1" applyBorder="1"/>
    <xf numFmtId="0" fontId="0" fillId="0" borderId="51" xfId="0" applyFont="1" applyFill="1" applyBorder="1" applyAlignment="1">
      <alignment wrapText="1"/>
    </xf>
    <xf numFmtId="0" fontId="0" fillId="0" borderId="52" xfId="0" applyFont="1" applyFill="1" applyBorder="1" applyAlignment="1">
      <alignment wrapText="1"/>
    </xf>
    <xf numFmtId="0" fontId="0" fillId="0" borderId="53" xfId="0" applyFont="1" applyFill="1" applyBorder="1" applyAlignment="1">
      <alignment wrapText="1"/>
    </xf>
    <xf numFmtId="0" fontId="0" fillId="0" borderId="54" xfId="0" applyFont="1" applyFill="1" applyBorder="1"/>
    <xf numFmtId="0" fontId="0" fillId="0" borderId="55" xfId="0" applyFont="1" applyFill="1" applyBorder="1" applyAlignment="1">
      <alignment vertical="top"/>
    </xf>
    <xf numFmtId="0" fontId="0" fillId="0" borderId="55" xfId="0" applyFont="1" applyFill="1" applyBorder="1"/>
    <xf numFmtId="0" fontId="0" fillId="0" borderId="54" xfId="0" applyFont="1" applyFill="1" applyBorder="1" applyAlignment="1">
      <alignment horizontal="center" vertical="center"/>
    </xf>
    <xf numFmtId="0" fontId="0" fillId="0" borderId="56" xfId="0" applyFont="1" applyFill="1" applyBorder="1" applyAlignment="1"/>
    <xf numFmtId="0" fontId="0" fillId="0" borderId="57" xfId="0" applyFont="1" applyFill="1" applyBorder="1" applyAlignment="1"/>
    <xf numFmtId="0" fontId="0" fillId="0" borderId="57" xfId="0" applyFont="1" applyFill="1" applyBorder="1"/>
    <xf numFmtId="0" fontId="0" fillId="0" borderId="58" xfId="0" applyFont="1" applyFill="1" applyBorder="1"/>
    <xf numFmtId="0" fontId="3" fillId="0" borderId="4" xfId="0" applyFont="1" applyFill="1" applyBorder="1" applyAlignment="1"/>
    <xf numFmtId="0" fontId="3" fillId="0" borderId="0" xfId="0" applyFont="1" applyFill="1" applyBorder="1" applyAlignment="1"/>
    <xf numFmtId="0" fontId="3" fillId="0" borderId="2" xfId="0" applyFont="1" applyFill="1" applyBorder="1"/>
    <xf numFmtId="0" fontId="3" fillId="0" borderId="51" xfId="0" applyFont="1" applyFill="1" applyBorder="1"/>
    <xf numFmtId="0" fontId="0" fillId="0" borderId="52" xfId="0" applyFont="1" applyFill="1" applyBorder="1"/>
    <xf numFmtId="0" fontId="3" fillId="0" borderId="52" xfId="0" applyFont="1" applyFill="1" applyBorder="1" applyAlignment="1"/>
    <xf numFmtId="0" fontId="3" fillId="0" borderId="53" xfId="0" applyFont="1" applyFill="1" applyBorder="1"/>
    <xf numFmtId="0" fontId="3" fillId="0" borderId="54" xfId="0" applyFont="1" applyFill="1" applyBorder="1"/>
    <xf numFmtId="0" fontId="3" fillId="0" borderId="55" xfId="0" applyFont="1" applyFill="1" applyBorder="1"/>
    <xf numFmtId="0" fontId="3" fillId="0" borderId="56" xfId="0" applyFont="1" applyFill="1" applyBorder="1"/>
    <xf numFmtId="0" fontId="3" fillId="0" borderId="57" xfId="0" applyFont="1" applyFill="1" applyBorder="1" applyAlignment="1"/>
    <xf numFmtId="0" fontId="0" fillId="0" borderId="0" xfId="0" applyFont="1" applyFill="1" applyBorder="1" applyAlignment="1">
      <alignment horizontal="right"/>
    </xf>
    <xf numFmtId="0" fontId="4" fillId="0" borderId="0" xfId="0" applyFont="1" applyFill="1" applyBorder="1"/>
    <xf numFmtId="0" fontId="0" fillId="0" borderId="49" xfId="0" applyFont="1" applyFill="1" applyBorder="1"/>
    <xf numFmtId="0" fontId="3" fillId="0" borderId="0" xfId="0" applyFont="1" applyFill="1" applyBorder="1" applyAlignment="1">
      <alignment horizontal="right" vertical="center" wrapText="1"/>
    </xf>
    <xf numFmtId="0" fontId="53" fillId="0" borderId="0" xfId="0" applyFont="1" applyFill="1" applyBorder="1" applyAlignment="1">
      <alignment horizontal="right" vertical="center" indent="1"/>
    </xf>
    <xf numFmtId="0" fontId="53" fillId="0" borderId="0" xfId="0" applyFont="1" applyFill="1" applyBorder="1" applyAlignment="1">
      <alignment horizontal="right" vertical="center"/>
    </xf>
    <xf numFmtId="0" fontId="3" fillId="0" borderId="2" xfId="0" applyFont="1" applyFill="1" applyBorder="1" applyAlignment="1"/>
    <xf numFmtId="0" fontId="3" fillId="15" borderId="10" xfId="0" applyFont="1" applyFill="1" applyBorder="1"/>
    <xf numFmtId="0" fontId="3" fillId="15" borderId="11" xfId="0" applyFont="1" applyFill="1" applyBorder="1"/>
    <xf numFmtId="0" fontId="3" fillId="15" borderId="11" xfId="0" applyFont="1" applyFill="1" applyBorder="1" applyAlignment="1"/>
    <xf numFmtId="0" fontId="0" fillId="15" borderId="11" xfId="0" applyFont="1" applyFill="1" applyBorder="1"/>
    <xf numFmtId="0" fontId="3" fillId="15" borderId="12" xfId="0" applyFont="1" applyFill="1" applyBorder="1"/>
    <xf numFmtId="0" fontId="3" fillId="15" borderId="1" xfId="0" applyFont="1" applyFill="1" applyBorder="1"/>
    <xf numFmtId="0" fontId="3" fillId="15" borderId="2" xfId="0" applyFont="1" applyFill="1" applyBorder="1"/>
    <xf numFmtId="0" fontId="3" fillId="15" borderId="3" xfId="0" applyFont="1" applyFill="1" applyBorder="1"/>
    <xf numFmtId="0" fontId="3" fillId="15" borderId="4" xfId="0" applyFont="1" applyFill="1" applyBorder="1"/>
    <xf numFmtId="0" fontId="3" fillId="15" borderId="4" xfId="0" applyFont="1" applyFill="1" applyBorder="1" applyAlignment="1"/>
    <xf numFmtId="0" fontId="3" fillId="15" borderId="5" xfId="0" applyFont="1" applyFill="1" applyBorder="1"/>
    <xf numFmtId="0" fontId="45" fillId="15" borderId="44" xfId="0" applyFont="1" applyFill="1" applyBorder="1"/>
    <xf numFmtId="0" fontId="26" fillId="15" borderId="44" xfId="0" applyFont="1" applyFill="1" applyBorder="1"/>
    <xf numFmtId="165" fontId="45" fillId="15" borderId="44" xfId="0" applyNumberFormat="1" applyFont="1" applyFill="1" applyBorder="1"/>
    <xf numFmtId="0" fontId="45" fillId="15" borderId="45" xfId="0" applyFont="1" applyFill="1" applyBorder="1"/>
    <xf numFmtId="0" fontId="0" fillId="8" borderId="0" xfId="0" applyFont="1" applyFill="1"/>
    <xf numFmtId="0" fontId="0" fillId="0" borderId="47" xfId="0" applyFont="1" applyFill="1" applyBorder="1"/>
    <xf numFmtId="165" fontId="3" fillId="0" borderId="0" xfId="0" applyNumberFormat="1" applyFont="1" applyFill="1" applyBorder="1"/>
    <xf numFmtId="165" fontId="0" fillId="0" borderId="0" xfId="0" applyNumberFormat="1" applyFont="1" applyFill="1" applyBorder="1"/>
    <xf numFmtId="165" fontId="0" fillId="0" borderId="49" xfId="0" applyNumberFormat="1" applyFont="1" applyFill="1" applyBorder="1"/>
    <xf numFmtId="0" fontId="0" fillId="0" borderId="50" xfId="0" applyFont="1" applyFill="1" applyBorder="1"/>
    <xf numFmtId="0" fontId="26" fillId="15" borderId="20" xfId="0" applyFont="1" applyFill="1" applyBorder="1"/>
    <xf numFmtId="0" fontId="45" fillId="15" borderId="20" xfId="0" applyFont="1" applyFill="1" applyBorder="1"/>
    <xf numFmtId="165" fontId="45" fillId="15" borderId="20" xfId="0" applyNumberFormat="1" applyFont="1" applyFill="1" applyBorder="1"/>
    <xf numFmtId="0" fontId="45" fillId="15" borderId="21" xfId="0" applyFont="1" applyFill="1" applyBorder="1"/>
    <xf numFmtId="0" fontId="0" fillId="0" borderId="23" xfId="0" applyFont="1" applyFill="1" applyBorder="1"/>
    <xf numFmtId="0" fontId="3" fillId="0" borderId="23" xfId="0" applyFont="1" applyFill="1" applyBorder="1"/>
    <xf numFmtId="0" fontId="0" fillId="0" borderId="25" xfId="0" applyFont="1" applyFill="1" applyBorder="1"/>
    <xf numFmtId="165" fontId="0" fillId="0" borderId="25" xfId="0" applyNumberFormat="1" applyFont="1" applyFill="1" applyBorder="1"/>
    <xf numFmtId="0" fontId="0" fillId="0" borderId="26" xfId="0" applyFont="1" applyFill="1" applyBorder="1"/>
    <xf numFmtId="0" fontId="26" fillId="15" borderId="36" xfId="0" applyFont="1" applyFill="1" applyBorder="1"/>
    <xf numFmtId="0" fontId="45" fillId="15" borderId="36" xfId="0" applyFont="1" applyFill="1" applyBorder="1"/>
    <xf numFmtId="165" fontId="45" fillId="15" borderId="36" xfId="0" applyNumberFormat="1" applyFont="1" applyFill="1" applyBorder="1"/>
    <xf numFmtId="0" fontId="45" fillId="15" borderId="37" xfId="0" applyFont="1" applyFill="1" applyBorder="1"/>
    <xf numFmtId="0" fontId="0" fillId="0" borderId="39" xfId="0" applyFont="1" applyFill="1" applyBorder="1"/>
    <xf numFmtId="0" fontId="3" fillId="0" borderId="39" xfId="0" applyFont="1" applyFill="1" applyBorder="1"/>
    <xf numFmtId="0" fontId="0" fillId="0" borderId="41" xfId="0" applyFont="1" applyFill="1" applyBorder="1"/>
    <xf numFmtId="165" fontId="0" fillId="0" borderId="41" xfId="0" applyNumberFormat="1" applyFont="1" applyFill="1" applyBorder="1"/>
    <xf numFmtId="0" fontId="0" fillId="0" borderId="42" xfId="0" applyFont="1" applyFill="1" applyBorder="1"/>
    <xf numFmtId="165" fontId="0" fillId="0" borderId="0" xfId="0" applyNumberFormat="1" applyFont="1" applyBorder="1"/>
    <xf numFmtId="0" fontId="45" fillId="15" borderId="28" xfId="0" applyFont="1" applyFill="1" applyBorder="1"/>
    <xf numFmtId="0" fontId="26" fillId="15" borderId="28" xfId="0" applyFont="1" applyFill="1" applyBorder="1"/>
    <xf numFmtId="165" fontId="45" fillId="15" borderId="28" xfId="0" applyNumberFormat="1" applyFont="1" applyFill="1" applyBorder="1"/>
    <xf numFmtId="0" fontId="45" fillId="15" borderId="29" xfId="0" applyFont="1" applyFill="1" applyBorder="1"/>
    <xf numFmtId="0" fontId="0" fillId="0" borderId="31" xfId="0" applyFont="1" applyFill="1" applyBorder="1"/>
    <xf numFmtId="0" fontId="0" fillId="0" borderId="33" xfId="0" applyFont="1" applyFill="1" applyBorder="1"/>
    <xf numFmtId="165" fontId="0" fillId="0" borderId="33" xfId="0" applyNumberFormat="1" applyFont="1" applyFill="1" applyBorder="1"/>
    <xf numFmtId="0" fontId="0" fillId="0" borderId="34" xfId="0" applyFont="1" applyFill="1" applyBorder="1"/>
    <xf numFmtId="165" fontId="3" fillId="0" borderId="0" xfId="0" applyNumberFormat="1" applyFont="1" applyFill="1" applyBorder="1" applyAlignment="1">
      <alignment horizontal="center" wrapText="1"/>
    </xf>
    <xf numFmtId="0" fontId="54" fillId="0" borderId="0" xfId="0" applyFont="1" applyFill="1" applyBorder="1"/>
    <xf numFmtId="0" fontId="55" fillId="0" borderId="0" xfId="0" applyFont="1" applyFill="1" applyBorder="1"/>
    <xf numFmtId="0" fontId="3" fillId="0" borderId="0" xfId="0" applyFont="1" applyFill="1" applyBorder="1" applyAlignment="1">
      <alignment horizontal="center" wrapText="1"/>
    </xf>
    <xf numFmtId="0" fontId="3" fillId="0" borderId="0" xfId="0" applyFont="1" applyFill="1" applyBorder="1" applyAlignment="1">
      <alignment vertical="top" wrapText="1"/>
    </xf>
    <xf numFmtId="0" fontId="22" fillId="0" borderId="0" xfId="0" applyFont="1" applyFill="1" applyBorder="1"/>
    <xf numFmtId="165" fontId="22" fillId="0" borderId="0" xfId="0" applyNumberFormat="1" applyFont="1" applyFill="1" applyBorder="1"/>
    <xf numFmtId="0" fontId="3" fillId="0" borderId="0" xfId="0" applyFont="1" applyFill="1" applyBorder="1" applyAlignment="1">
      <alignment horizontal="left" indent="1"/>
    </xf>
    <xf numFmtId="0" fontId="0" fillId="0" borderId="0" xfId="0" applyFont="1" applyFill="1" applyBorder="1" applyAlignment="1">
      <alignment horizontal="left"/>
    </xf>
    <xf numFmtId="0" fontId="3" fillId="0" borderId="55" xfId="0" applyFont="1" applyFill="1" applyBorder="1" applyAlignment="1"/>
    <xf numFmtId="0" fontId="3" fillId="0" borderId="58" xfId="0" applyFont="1" applyFill="1" applyBorder="1" applyAlignment="1"/>
    <xf numFmtId="3" fontId="0" fillId="0" borderId="0" xfId="0" applyNumberFormat="1" applyFont="1" applyFill="1" applyBorder="1" applyAlignment="1">
      <alignment horizontal="center"/>
    </xf>
    <xf numFmtId="3" fontId="3" fillId="0" borderId="0" xfId="0" applyNumberFormat="1" applyFont="1" applyFill="1" applyBorder="1" applyAlignment="1">
      <alignment horizontal="center"/>
    </xf>
    <xf numFmtId="0" fontId="45" fillId="0" borderId="0" xfId="0" applyFont="1" applyAlignment="1">
      <alignment horizontal="left"/>
    </xf>
    <xf numFmtId="0" fontId="45" fillId="0" borderId="0" xfId="0" applyFont="1"/>
    <xf numFmtId="0" fontId="45" fillId="0" borderId="0" xfId="0" applyFont="1" applyFill="1" applyBorder="1"/>
    <xf numFmtId="0" fontId="12" fillId="0" borderId="4" xfId="2" applyFont="1" applyFill="1" applyBorder="1" applyAlignment="1">
      <alignment vertical="top"/>
    </xf>
    <xf numFmtId="0" fontId="15" fillId="0" borderId="0" xfId="2" applyFont="1" applyFill="1" applyBorder="1" applyAlignment="1">
      <alignment vertical="top"/>
    </xf>
    <xf numFmtId="0" fontId="8" fillId="0" borderId="0" xfId="0" applyFont="1" applyFill="1" applyBorder="1" applyAlignment="1"/>
    <xf numFmtId="0" fontId="45" fillId="15" borderId="60" xfId="0" applyFont="1" applyFill="1" applyBorder="1"/>
    <xf numFmtId="0" fontId="26" fillId="15" borderId="60" xfId="0" applyFont="1" applyFill="1" applyBorder="1"/>
    <xf numFmtId="165" fontId="45" fillId="15" borderId="60" xfId="0" applyNumberFormat="1" applyFont="1" applyFill="1" applyBorder="1"/>
    <xf numFmtId="0" fontId="45" fillId="15" borderId="61" xfId="0" applyFont="1" applyFill="1" applyBorder="1"/>
    <xf numFmtId="0" fontId="0" fillId="0" borderId="63" xfId="0" applyFont="1" applyFill="1" applyBorder="1"/>
    <xf numFmtId="0" fontId="0" fillId="0" borderId="65" xfId="0" applyFont="1" applyFill="1" applyBorder="1"/>
    <xf numFmtId="165" fontId="0" fillId="0" borderId="65" xfId="0" applyNumberFormat="1" applyFont="1" applyFill="1" applyBorder="1"/>
    <xf numFmtId="0" fontId="0" fillId="0" borderId="66" xfId="0" applyFont="1" applyFill="1" applyBorder="1"/>
    <xf numFmtId="3" fontId="0" fillId="0" borderId="0" xfId="0" applyNumberFormat="1" applyFill="1" applyBorder="1" applyAlignment="1"/>
    <xf numFmtId="3" fontId="0" fillId="0" borderId="0" xfId="0" applyNumberFormat="1" applyBorder="1"/>
    <xf numFmtId="0" fontId="27" fillId="0" borderId="0" xfId="0" applyFont="1" applyFill="1"/>
    <xf numFmtId="0" fontId="27" fillId="0" borderId="0" xfId="0" applyFont="1" applyFill="1" applyAlignment="1">
      <alignment wrapText="1"/>
    </xf>
    <xf numFmtId="0" fontId="56" fillId="0" borderId="0" xfId="0" applyFont="1" applyFill="1"/>
    <xf numFmtId="0" fontId="12" fillId="0" borderId="4" xfId="0" applyFont="1" applyFill="1" applyBorder="1"/>
    <xf numFmtId="0" fontId="13" fillId="0" borderId="4" xfId="2" applyFont="1" applyFill="1" applyBorder="1" applyAlignment="1">
      <alignment vertical="top" wrapText="1"/>
    </xf>
    <xf numFmtId="0" fontId="38" fillId="0" borderId="4" xfId="2" applyFont="1" applyFill="1" applyBorder="1" applyAlignment="1">
      <alignment vertical="top" wrapText="1"/>
    </xf>
    <xf numFmtId="0" fontId="57" fillId="0" borderId="0" xfId="0" applyFont="1" applyFill="1" applyBorder="1" applyAlignment="1">
      <alignment vertical="top" wrapText="1"/>
    </xf>
    <xf numFmtId="0" fontId="45" fillId="0" borderId="4" xfId="0" applyFont="1" applyFill="1" applyBorder="1"/>
    <xf numFmtId="165" fontId="45" fillId="0" borderId="4" xfId="0" applyNumberFormat="1" applyFont="1" applyFill="1" applyBorder="1"/>
    <xf numFmtId="0" fontId="58" fillId="0" borderId="0" xfId="0" applyFont="1" applyFill="1" applyBorder="1" applyAlignment="1">
      <alignment vertical="top"/>
    </xf>
    <xf numFmtId="0" fontId="0" fillId="0" borderId="0" xfId="0" applyFont="1" applyFill="1" applyBorder="1" applyAlignment="1">
      <alignment horizontal="left" vertical="top" wrapText="1"/>
    </xf>
    <xf numFmtId="0" fontId="45" fillId="0" borderId="0" xfId="0" applyFont="1" applyBorder="1" applyAlignment="1">
      <alignment horizontal="left" wrapText="1"/>
    </xf>
    <xf numFmtId="0" fontId="48" fillId="0" borderId="0" xfId="2" applyFont="1" applyFill="1" applyBorder="1" applyAlignment="1">
      <alignment vertical="top" wrapText="1"/>
    </xf>
    <xf numFmtId="0" fontId="45" fillId="0" borderId="0" xfId="0" applyFont="1" applyBorder="1" applyAlignment="1">
      <alignment vertical="top"/>
    </xf>
    <xf numFmtId="0" fontId="45" fillId="0" borderId="0" xfId="0" applyFont="1" applyBorder="1"/>
    <xf numFmtId="0" fontId="62" fillId="0" borderId="0" xfId="0" applyFont="1" applyFill="1" applyBorder="1"/>
    <xf numFmtId="0" fontId="60" fillId="0" borderId="0" xfId="0" applyFont="1" applyBorder="1"/>
    <xf numFmtId="0" fontId="60" fillId="0" borderId="0" xfId="0" applyFont="1" applyBorder="1" applyAlignment="1">
      <alignment horizontal="left" indent="1"/>
    </xf>
    <xf numFmtId="0" fontId="60" fillId="0" borderId="0" xfId="0" applyFont="1" applyFill="1" applyBorder="1"/>
    <xf numFmtId="0" fontId="26" fillId="0" borderId="0" xfId="0" applyFont="1" applyFill="1" applyBorder="1"/>
    <xf numFmtId="0" fontId="0" fillId="0" borderId="10" xfId="0" applyBorder="1"/>
    <xf numFmtId="0" fontId="0" fillId="0" borderId="2" xfId="0" applyFill="1" applyBorder="1"/>
    <xf numFmtId="0" fontId="0" fillId="0" borderId="1" xfId="0" applyFill="1" applyBorder="1"/>
    <xf numFmtId="4" fontId="0" fillId="0" borderId="2" xfId="0" applyNumberFormat="1" applyBorder="1"/>
    <xf numFmtId="0" fontId="0" fillId="0" borderId="3" xfId="0" applyFill="1" applyBorder="1"/>
    <xf numFmtId="4" fontId="0" fillId="0" borderId="5" xfId="0" applyNumberFormat="1" applyBorder="1"/>
    <xf numFmtId="0" fontId="0" fillId="0" borderId="11" xfId="0" applyBorder="1"/>
    <xf numFmtId="165" fontId="0" fillId="0" borderId="2" xfId="0" applyNumberFormat="1" applyBorder="1"/>
    <xf numFmtId="165" fontId="0" fillId="0" borderId="4" xfId="0" applyNumberFormat="1" applyBorder="1"/>
    <xf numFmtId="10" fontId="0" fillId="0" borderId="4" xfId="0" applyNumberFormat="1" applyBorder="1"/>
    <xf numFmtId="165" fontId="0" fillId="0" borderId="5" xfId="0" applyNumberFormat="1" applyBorder="1"/>
    <xf numFmtId="0" fontId="3" fillId="0" borderId="18" xfId="0" applyFont="1" applyBorder="1"/>
    <xf numFmtId="0" fontId="3" fillId="0" borderId="67" xfId="0" applyFont="1" applyBorder="1" applyAlignment="1">
      <alignment wrapText="1"/>
    </xf>
    <xf numFmtId="0" fontId="3" fillId="0" borderId="18" xfId="0" applyFont="1" applyBorder="1" applyAlignment="1">
      <alignment horizontal="center"/>
    </xf>
    <xf numFmtId="0" fontId="25" fillId="0" borderId="18" xfId="0" applyFont="1" applyFill="1" applyBorder="1" applyAlignment="1">
      <alignment wrapText="1"/>
    </xf>
    <xf numFmtId="0" fontId="3" fillId="0" borderId="0" xfId="0" applyFont="1" applyBorder="1" applyAlignment="1"/>
    <xf numFmtId="0" fontId="0" fillId="0" borderId="4" xfId="0" applyBorder="1" applyAlignment="1">
      <alignment wrapText="1"/>
    </xf>
    <xf numFmtId="0" fontId="3" fillId="0" borderId="8" xfId="0" applyFont="1" applyBorder="1" applyAlignment="1">
      <alignment wrapText="1"/>
    </xf>
    <xf numFmtId="0" fontId="3" fillId="0" borderId="8" xfId="0" applyFont="1" applyBorder="1"/>
    <xf numFmtId="0" fontId="3" fillId="11" borderId="0" xfId="0" applyFont="1" applyFill="1"/>
    <xf numFmtId="0" fontId="3" fillId="12" borderId="0" xfId="0" applyFont="1" applyFill="1"/>
    <xf numFmtId="0" fontId="3" fillId="13" borderId="0" xfId="0" applyFont="1" applyFill="1" applyBorder="1"/>
    <xf numFmtId="0" fontId="3" fillId="10" borderId="0" xfId="0" applyFont="1" applyFill="1" applyBorder="1"/>
    <xf numFmtId="165" fontId="3" fillId="0" borderId="0" xfId="0" applyNumberFormat="1" applyFont="1" applyFill="1" applyBorder="1" applyAlignment="1">
      <alignment wrapText="1"/>
    </xf>
    <xf numFmtId="0" fontId="3" fillId="0" borderId="4" xfId="0" applyFont="1" applyBorder="1" applyAlignment="1">
      <alignment horizontal="right"/>
    </xf>
    <xf numFmtId="10" fontId="0" fillId="0" borderId="0" xfId="0" applyNumberFormat="1" applyBorder="1" applyAlignment="1">
      <alignment horizontal="right"/>
    </xf>
    <xf numFmtId="0" fontId="3" fillId="0" borderId="0" xfId="0" applyFont="1" applyBorder="1" applyAlignment="1">
      <alignment horizontal="right"/>
    </xf>
    <xf numFmtId="4" fontId="0" fillId="0" borderId="0" xfId="0" applyNumberFormat="1" applyFont="1" applyFill="1" applyBorder="1"/>
    <xf numFmtId="0" fontId="0" fillId="0" borderId="0" xfId="0" applyFont="1" applyFill="1" applyBorder="1" applyAlignment="1">
      <alignment horizontal="center"/>
    </xf>
    <xf numFmtId="165" fontId="3" fillId="0" borderId="9" xfId="0" applyNumberFormat="1" applyFont="1" applyBorder="1" applyAlignment="1"/>
    <xf numFmtId="165" fontId="3" fillId="0" borderId="9" xfId="0" applyNumberFormat="1" applyFont="1" applyFill="1" applyBorder="1" applyAlignment="1"/>
    <xf numFmtId="0" fontId="3" fillId="0" borderId="7" xfId="0" applyFont="1" applyBorder="1" applyAlignment="1"/>
    <xf numFmtId="0" fontId="0" fillId="0" borderId="8" xfId="0" applyFill="1" applyBorder="1"/>
    <xf numFmtId="0" fontId="0" fillId="0" borderId="9" xfId="0" applyFill="1" applyBorder="1"/>
    <xf numFmtId="0" fontId="3" fillId="0" borderId="7" xfId="0" applyFont="1" applyBorder="1" applyAlignment="1">
      <alignment horizontal="left"/>
    </xf>
    <xf numFmtId="0" fontId="21" fillId="0" borderId="8" xfId="0" applyFont="1" applyFill="1" applyBorder="1" applyAlignment="1">
      <alignment wrapText="1"/>
    </xf>
    <xf numFmtId="4" fontId="0" fillId="0" borderId="12" xfId="0" applyNumberFormat="1" applyFill="1" applyBorder="1"/>
    <xf numFmtId="4" fontId="0" fillId="0" borderId="2" xfId="0" applyNumberFormat="1" applyFill="1" applyBorder="1"/>
    <xf numFmtId="4" fontId="0" fillId="0" borderId="5" xfId="0" applyNumberFormat="1" applyFill="1" applyBorder="1"/>
    <xf numFmtId="0" fontId="0" fillId="0" borderId="0" xfId="0" applyFont="1" applyFill="1" applyBorder="1" applyAlignment="1">
      <alignment wrapText="1"/>
    </xf>
    <xf numFmtId="0" fontId="0" fillId="0" borderId="0" xfId="0" applyFont="1" applyBorder="1" applyAlignment="1">
      <alignment horizontal="left" vertical="top" wrapText="1"/>
    </xf>
    <xf numFmtId="0" fontId="0" fillId="0" borderId="0" xfId="0" applyFont="1" applyBorder="1" applyAlignment="1">
      <alignment horizontal="left" wrapText="1"/>
    </xf>
    <xf numFmtId="0" fontId="0" fillId="0" borderId="0" xfId="0" applyFont="1" applyFill="1" applyBorder="1" applyAlignment="1">
      <alignment horizontal="left" wrapText="1" indent="1"/>
    </xf>
    <xf numFmtId="0" fontId="45" fillId="0" borderId="0" xfId="0" applyFont="1" applyBorder="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wrapText="1"/>
    </xf>
    <xf numFmtId="0" fontId="0" fillId="0" borderId="0" xfId="0" applyFont="1" applyFill="1" applyBorder="1" applyAlignment="1">
      <alignment horizontal="left" wrapText="1" indent="1"/>
    </xf>
    <xf numFmtId="0" fontId="45" fillId="0" borderId="0" xfId="0" applyFont="1" applyBorder="1" applyAlignment="1">
      <alignment horizontal="left" wrapText="1"/>
    </xf>
    <xf numFmtId="0" fontId="0" fillId="0" borderId="4" xfId="0" applyFont="1" applyBorder="1" applyAlignment="1"/>
    <xf numFmtId="9" fontId="18" fillId="0" borderId="0" xfId="0" applyNumberFormat="1" applyFont="1" applyFill="1" applyBorder="1"/>
    <xf numFmtId="0" fontId="45" fillId="0" borderId="0" xfId="2" applyFont="1" applyFill="1" applyBorder="1" applyAlignment="1">
      <alignment vertical="top"/>
    </xf>
    <xf numFmtId="0" fontId="45" fillId="0" borderId="0" xfId="2" applyFont="1" applyFill="1" applyBorder="1" applyAlignment="1">
      <alignment horizontal="left" vertical="top"/>
    </xf>
    <xf numFmtId="0" fontId="14" fillId="0" borderId="0" xfId="4" applyFont="1" applyFill="1" applyAlignment="1">
      <alignment horizontal="left"/>
    </xf>
    <xf numFmtId="0" fontId="0" fillId="0" borderId="0" xfId="0" applyFont="1" applyFill="1" applyAlignment="1"/>
    <xf numFmtId="0" fontId="14" fillId="0" borderId="0" xfId="4" applyFont="1" applyFill="1" applyBorder="1" applyAlignment="1"/>
    <xf numFmtId="0" fontId="45" fillId="0" borderId="0" xfId="2" applyFont="1" applyFill="1" applyBorder="1" applyAlignment="1">
      <alignment vertical="top" wrapText="1"/>
    </xf>
    <xf numFmtId="10" fontId="0" fillId="0" borderId="6" xfId="0" applyNumberFormat="1" applyBorder="1" applyAlignment="1">
      <alignment horizontal="right"/>
    </xf>
    <xf numFmtId="0" fontId="0" fillId="0" borderId="6" xfId="0" applyBorder="1" applyAlignment="1">
      <alignment horizontal="left" indent="1"/>
    </xf>
    <xf numFmtId="165" fontId="0" fillId="0" borderId="6" xfId="0" applyNumberFormat="1" applyBorder="1" applyAlignment="1">
      <alignment horizontal="right"/>
    </xf>
    <xf numFmtId="0" fontId="0" fillId="0" borderId="6" xfId="0" applyBorder="1" applyAlignment="1">
      <alignment horizontal="right"/>
    </xf>
    <xf numFmtId="0" fontId="0" fillId="0" borderId="0" xfId="0" applyFill="1" applyBorder="1" applyAlignment="1">
      <alignment horizontal="left"/>
    </xf>
    <xf numFmtId="0" fontId="16" fillId="0" borderId="0"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3" fillId="0" borderId="11" xfId="0" applyFont="1" applyBorder="1"/>
    <xf numFmtId="0" fontId="3" fillId="0" borderId="12" xfId="0" applyFont="1" applyBorder="1"/>
    <xf numFmtId="0" fontId="45" fillId="0" borderId="0" xfId="0" applyFont="1" applyBorder="1" applyAlignment="1">
      <alignment horizontal="left" vertical="top" wrapText="1"/>
    </xf>
    <xf numFmtId="0" fontId="58" fillId="0" borderId="0" xfId="0" applyFont="1" applyFill="1" applyBorder="1"/>
    <xf numFmtId="0" fontId="51" fillId="0" borderId="0" xfId="0" applyFont="1" applyFill="1" applyBorder="1" applyAlignment="1">
      <alignment vertical="center"/>
    </xf>
    <xf numFmtId="0" fontId="0" fillId="10" borderId="16" xfId="0" applyFont="1" applyFill="1" applyBorder="1" applyAlignment="1" applyProtection="1">
      <alignment horizontal="right"/>
      <protection locked="0"/>
    </xf>
    <xf numFmtId="0" fontId="0" fillId="10" borderId="17" xfId="0" applyFont="1" applyFill="1" applyBorder="1" applyAlignment="1" applyProtection="1">
      <alignment horizontal="right"/>
      <protection locked="0"/>
    </xf>
    <xf numFmtId="4" fontId="0" fillId="5" borderId="13" xfId="0" applyNumberFormat="1" applyFont="1" applyFill="1" applyBorder="1" applyAlignment="1" applyProtection="1">
      <alignment horizontal="right"/>
      <protection locked="0"/>
    </xf>
    <xf numFmtId="165" fontId="0" fillId="6" borderId="13" xfId="0" applyNumberFormat="1" applyFont="1" applyFill="1" applyBorder="1" applyProtection="1">
      <protection locked="0"/>
    </xf>
    <xf numFmtId="0" fontId="26" fillId="0" borderId="0" xfId="0" applyFont="1" applyBorder="1" applyAlignment="1">
      <alignment horizontal="left" vertical="top" wrapText="1"/>
    </xf>
    <xf numFmtId="0" fontId="26" fillId="0" borderId="0" xfId="0" applyFont="1" applyBorder="1" applyAlignment="1">
      <alignment vertical="top"/>
    </xf>
    <xf numFmtId="0" fontId="45" fillId="0" borderId="0" xfId="0" applyFont="1" applyBorder="1" applyAlignment="1">
      <alignment horizontal="left" vertical="top"/>
    </xf>
    <xf numFmtId="9" fontId="45" fillId="5" borderId="13" xfId="1" applyFont="1" applyFill="1" applyBorder="1" applyAlignment="1" applyProtection="1">
      <alignment horizontal="left"/>
      <protection locked="0"/>
    </xf>
    <xf numFmtId="0" fontId="0" fillId="0" borderId="0" xfId="0" applyFont="1" applyBorder="1" applyAlignment="1">
      <alignment horizontal="left" wrapText="1"/>
    </xf>
    <xf numFmtId="3" fontId="0" fillId="0" borderId="0" xfId="0" applyNumberFormat="1" applyFont="1" applyBorder="1"/>
    <xf numFmtId="165" fontId="0" fillId="0" borderId="0" xfId="0" applyNumberFormat="1" applyFont="1" applyBorder="1" applyAlignment="1">
      <alignment horizontal="left"/>
    </xf>
    <xf numFmtId="0" fontId="32" fillId="18" borderId="11" xfId="0" applyFont="1" applyFill="1" applyBorder="1" applyAlignment="1">
      <alignment vertical="center" wrapText="1"/>
    </xf>
    <xf numFmtId="165" fontId="32" fillId="18" borderId="11" xfId="0" applyNumberFormat="1" applyFont="1" applyFill="1" applyBorder="1" applyAlignment="1">
      <alignment vertical="center" wrapText="1"/>
    </xf>
    <xf numFmtId="0" fontId="32" fillId="18" borderId="0" xfId="0" applyFont="1" applyFill="1" applyBorder="1" applyAlignment="1">
      <alignment vertical="center" wrapText="1"/>
    </xf>
    <xf numFmtId="0" fontId="63" fillId="18" borderId="0" xfId="0" applyFont="1" applyFill="1" applyBorder="1" applyAlignment="1">
      <alignment vertical="center"/>
    </xf>
    <xf numFmtId="0" fontId="57" fillId="18" borderId="0" xfId="0" applyFont="1" applyFill="1" applyBorder="1" applyAlignment="1">
      <alignment vertical="center"/>
    </xf>
    <xf numFmtId="0" fontId="57" fillId="18" borderId="0" xfId="0" applyFont="1" applyFill="1" applyBorder="1" applyAlignment="1">
      <alignment vertical="center" wrapText="1"/>
    </xf>
    <xf numFmtId="165" fontId="57" fillId="18" borderId="0" xfId="0" applyNumberFormat="1" applyFont="1" applyFill="1" applyBorder="1" applyAlignment="1">
      <alignment vertical="center"/>
    </xf>
    <xf numFmtId="165" fontId="63" fillId="18" borderId="0" xfId="0" applyNumberFormat="1" applyFont="1" applyFill="1" applyBorder="1" applyAlignment="1">
      <alignment horizontal="left" vertical="center" wrapText="1"/>
    </xf>
    <xf numFmtId="165" fontId="57" fillId="18" borderId="0" xfId="0" applyNumberFormat="1" applyFont="1" applyFill="1" applyBorder="1" applyAlignment="1">
      <alignment vertical="center" wrapText="1"/>
    </xf>
    <xf numFmtId="165" fontId="32" fillId="18" borderId="0" xfId="0" applyNumberFormat="1" applyFont="1" applyFill="1" applyBorder="1" applyAlignment="1">
      <alignment vertical="center" wrapText="1"/>
    </xf>
    <xf numFmtId="0" fontId="40" fillId="18" borderId="11" xfId="0" applyFont="1" applyFill="1" applyBorder="1" applyAlignment="1">
      <alignment vertical="center" wrapText="1"/>
    </xf>
    <xf numFmtId="0" fontId="40" fillId="18" borderId="0" xfId="0" applyFont="1" applyFill="1" applyBorder="1" applyAlignment="1">
      <alignment vertical="center" wrapText="1"/>
    </xf>
    <xf numFmtId="0" fontId="13" fillId="18" borderId="0" xfId="0" applyFont="1" applyFill="1"/>
    <xf numFmtId="0" fontId="13" fillId="18" borderId="2" xfId="0" applyFont="1" applyFill="1" applyBorder="1"/>
    <xf numFmtId="0" fontId="51" fillId="18" borderId="0" xfId="0" applyFont="1" applyFill="1" applyBorder="1" applyAlignment="1">
      <alignment vertical="center" wrapText="1"/>
    </xf>
    <xf numFmtId="0" fontId="40" fillId="18" borderId="12" xfId="0" applyFont="1" applyFill="1" applyBorder="1"/>
    <xf numFmtId="0" fontId="40" fillId="18" borderId="2" xfId="0" applyFont="1" applyFill="1" applyBorder="1" applyAlignment="1">
      <alignment vertical="center" wrapText="1"/>
    </xf>
    <xf numFmtId="165" fontId="49" fillId="18" borderId="0" xfId="0" applyNumberFormat="1" applyFont="1" applyFill="1" applyBorder="1" applyAlignment="1">
      <alignment vertical="top" wrapText="1"/>
    </xf>
    <xf numFmtId="0" fontId="42" fillId="18" borderId="0" xfId="0" applyFont="1" applyFill="1" applyBorder="1" applyAlignment="1">
      <alignment vertical="center" wrapText="1"/>
    </xf>
    <xf numFmtId="0" fontId="3" fillId="0" borderId="4" xfId="0" applyFont="1" applyFill="1" applyBorder="1" applyAlignment="1">
      <alignment horizontal="center"/>
    </xf>
    <xf numFmtId="0" fontId="3" fillId="0" borderId="8" xfId="0" applyFont="1" applyFill="1" applyBorder="1" applyAlignment="1">
      <alignment horizontal="center"/>
    </xf>
    <xf numFmtId="0" fontId="3" fillId="0" borderId="0" xfId="0" applyFont="1" applyFill="1" applyBorder="1" applyAlignment="1">
      <alignment horizontal="center"/>
    </xf>
    <xf numFmtId="0" fontId="26" fillId="0" borderId="0" xfId="0" applyFont="1" applyFill="1" applyBorder="1" applyAlignment="1">
      <alignment vertical="center"/>
    </xf>
    <xf numFmtId="165" fontId="45" fillId="0" borderId="0" xfId="0" applyNumberFormat="1" applyFont="1" applyFill="1" applyBorder="1"/>
    <xf numFmtId="0" fontId="45" fillId="0" borderId="47" xfId="0" applyFont="1" applyFill="1" applyBorder="1"/>
    <xf numFmtId="0" fontId="13" fillId="4" borderId="0" xfId="0" applyFont="1" applyFill="1"/>
    <xf numFmtId="0" fontId="13" fillId="4" borderId="0" xfId="0" applyFont="1" applyFill="1" applyBorder="1"/>
    <xf numFmtId="0" fontId="5" fillId="4" borderId="0" xfId="0" applyFont="1" applyFill="1"/>
    <xf numFmtId="0" fontId="12" fillId="4" borderId="0" xfId="0" applyFont="1" applyFill="1"/>
    <xf numFmtId="0" fontId="12" fillId="4" borderId="0" xfId="0" applyFont="1" applyFill="1" applyAlignment="1">
      <alignment vertical="center"/>
    </xf>
    <xf numFmtId="0" fontId="0" fillId="4" borderId="0" xfId="0" applyFont="1" applyFill="1"/>
    <xf numFmtId="0" fontId="67" fillId="4" borderId="0" xfId="0" applyFont="1" applyFill="1" applyProtection="1">
      <protection locked="0"/>
    </xf>
    <xf numFmtId="0" fontId="3" fillId="4" borderId="0" xfId="0" applyFont="1" applyFill="1"/>
    <xf numFmtId="0" fontId="45" fillId="0" borderId="23" xfId="0" applyFont="1" applyFill="1" applyBorder="1"/>
    <xf numFmtId="0" fontId="13" fillId="18" borderId="12" xfId="0" applyFont="1" applyFill="1" applyBorder="1"/>
    <xf numFmtId="0" fontId="32" fillId="18" borderId="2" xfId="0" applyFont="1" applyFill="1" applyBorder="1" applyAlignment="1">
      <alignment vertical="center" wrapText="1"/>
    </xf>
    <xf numFmtId="0" fontId="5" fillId="7" borderId="4" xfId="0" applyFont="1" applyFill="1" applyBorder="1"/>
    <xf numFmtId="165" fontId="5" fillId="7" borderId="4" xfId="0" applyNumberFormat="1" applyFont="1" applyFill="1" applyBorder="1"/>
    <xf numFmtId="0" fontId="5" fillId="7" borderId="5" xfId="0" applyFont="1" applyFill="1" applyBorder="1"/>
    <xf numFmtId="0" fontId="45" fillId="0" borderId="31" xfId="0" applyFont="1" applyFill="1" applyBorder="1"/>
    <xf numFmtId="0" fontId="0" fillId="0" borderId="6" xfId="0" applyBorder="1"/>
    <xf numFmtId="0" fontId="5" fillId="4" borderId="1" xfId="0" applyFont="1" applyFill="1" applyBorder="1" applyProtection="1">
      <protection locked="0"/>
    </xf>
    <xf numFmtId="0" fontId="5" fillId="4" borderId="0" xfId="0" applyFont="1" applyFill="1" applyBorder="1" applyProtection="1">
      <protection locked="0"/>
    </xf>
    <xf numFmtId="0" fontId="5" fillId="4" borderId="70" xfId="0" applyFont="1" applyFill="1" applyBorder="1" applyProtection="1">
      <protection locked="0"/>
    </xf>
    <xf numFmtId="0" fontId="5" fillId="4" borderId="71" xfId="0" applyFont="1" applyFill="1" applyBorder="1" applyProtection="1">
      <protection locked="0"/>
    </xf>
    <xf numFmtId="0" fontId="5" fillId="4" borderId="72" xfId="0" applyFont="1" applyFill="1" applyBorder="1" applyProtection="1">
      <protection locked="0"/>
    </xf>
    <xf numFmtId="0" fontId="5" fillId="4" borderId="73" xfId="0" applyFont="1" applyFill="1" applyBorder="1" applyProtection="1">
      <protection locked="0"/>
    </xf>
    <xf numFmtId="0" fontId="5" fillId="4" borderId="74" xfId="0" applyFont="1" applyFill="1" applyBorder="1" applyProtection="1">
      <protection locked="0"/>
    </xf>
    <xf numFmtId="0" fontId="5" fillId="4" borderId="75" xfId="0" applyFont="1" applyFill="1" applyBorder="1" applyProtection="1">
      <protection locked="0"/>
    </xf>
    <xf numFmtId="0" fontId="5" fillId="4" borderId="76" xfId="0" applyFont="1" applyFill="1" applyBorder="1" applyProtection="1">
      <protection locked="0"/>
    </xf>
    <xf numFmtId="0" fontId="5" fillId="4" borderId="77" xfId="0" applyFont="1" applyFill="1" applyBorder="1" applyProtection="1">
      <protection locked="0"/>
    </xf>
    <xf numFmtId="0" fontId="0" fillId="0" borderId="0" xfId="0" applyProtection="1"/>
    <xf numFmtId="0" fontId="0" fillId="8" borderId="0" xfId="0" applyFill="1" applyProtection="1"/>
    <xf numFmtId="0" fontId="0" fillId="0" borderId="0" xfId="0" applyFill="1" applyProtection="1"/>
    <xf numFmtId="0" fontId="0" fillId="0" borderId="43" xfId="0" applyFill="1" applyBorder="1" applyProtection="1"/>
    <xf numFmtId="0" fontId="0" fillId="0" borderId="45" xfId="0" applyBorder="1" applyProtection="1"/>
    <xf numFmtId="0" fontId="0" fillId="0" borderId="0" xfId="0" applyBorder="1" applyProtection="1"/>
    <xf numFmtId="0" fontId="0" fillId="0" borderId="46" xfId="0" applyFill="1" applyBorder="1" applyProtection="1"/>
    <xf numFmtId="0" fontId="27" fillId="0" borderId="0" xfId="0" applyFont="1" applyFill="1" applyBorder="1" applyProtection="1"/>
    <xf numFmtId="0" fontId="28" fillId="0" borderId="0" xfId="0" applyFont="1" applyFill="1" applyBorder="1" applyProtection="1"/>
    <xf numFmtId="0" fontId="0" fillId="0" borderId="47" xfId="0" applyBorder="1" applyProtection="1"/>
    <xf numFmtId="0" fontId="64" fillId="0" borderId="18" xfId="0" applyFont="1" applyBorder="1" applyProtection="1"/>
    <xf numFmtId="0" fontId="0" fillId="0" borderId="18" xfId="0" applyBorder="1" applyProtection="1"/>
    <xf numFmtId="0" fontId="31" fillId="0" borderId="18" xfId="0" applyFont="1" applyBorder="1" applyProtection="1"/>
    <xf numFmtId="0" fontId="64" fillId="0" borderId="0" xfId="0" applyFont="1" applyBorder="1" applyProtection="1"/>
    <xf numFmtId="0" fontId="31" fillId="0" borderId="0" xfId="0" applyFont="1" applyBorder="1" applyProtection="1"/>
    <xf numFmtId="0" fontId="3" fillId="0" borderId="0" xfId="0" applyFont="1" applyBorder="1" applyAlignment="1" applyProtection="1">
      <alignment vertical="center"/>
    </xf>
    <xf numFmtId="0" fontId="37" fillId="0" borderId="0" xfId="0" applyFont="1" applyFill="1" applyBorder="1" applyAlignment="1" applyProtection="1">
      <alignment horizontal="left" vertical="top" wrapText="1"/>
    </xf>
    <xf numFmtId="0" fontId="0" fillId="0" borderId="48" xfId="0" applyFill="1" applyBorder="1" applyProtection="1"/>
    <xf numFmtId="0" fontId="0" fillId="0" borderId="49" xfId="0" applyBorder="1" applyProtection="1"/>
    <xf numFmtId="0" fontId="0" fillId="0" borderId="50" xfId="0" applyBorder="1" applyProtection="1"/>
    <xf numFmtId="0" fontId="0" fillId="0" borderId="68" xfId="0" applyFill="1" applyBorder="1" applyProtection="1"/>
    <xf numFmtId="0" fontId="0" fillId="0" borderId="68" xfId="0" applyBorder="1" applyProtection="1"/>
    <xf numFmtId="0" fontId="0" fillId="0" borderId="22" xfId="0" applyFill="1" applyBorder="1" applyProtection="1"/>
    <xf numFmtId="0" fontId="0" fillId="0" borderId="23" xfId="0" applyBorder="1" applyProtection="1"/>
    <xf numFmtId="0" fontId="0" fillId="0" borderId="24" xfId="0" applyFill="1" applyBorder="1" applyProtection="1"/>
    <xf numFmtId="0" fontId="37" fillId="0" borderId="25" xfId="0" applyFont="1" applyFill="1" applyBorder="1" applyAlignment="1" applyProtection="1">
      <alignment vertical="top" wrapText="1"/>
    </xf>
    <xf numFmtId="0" fontId="0" fillId="0" borderId="26" xfId="0" applyBorder="1" applyProtection="1"/>
    <xf numFmtId="0" fontId="37" fillId="0" borderId="0" xfId="0" applyFont="1" applyFill="1" applyBorder="1" applyAlignment="1" applyProtection="1">
      <alignment vertical="top" wrapText="1"/>
    </xf>
    <xf numFmtId="0" fontId="0" fillId="0" borderId="69" xfId="0" applyFill="1" applyBorder="1" applyProtection="1"/>
    <xf numFmtId="0" fontId="0" fillId="0" borderId="69" xfId="0" applyBorder="1" applyProtection="1"/>
    <xf numFmtId="0" fontId="0" fillId="0" borderId="38" xfId="0" applyFill="1" applyBorder="1" applyProtection="1"/>
    <xf numFmtId="0" fontId="0" fillId="0" borderId="39" xfId="0" applyBorder="1" applyProtection="1"/>
    <xf numFmtId="0" fontId="0" fillId="0" borderId="40" xfId="0" applyFill="1" applyBorder="1" applyProtection="1"/>
    <xf numFmtId="0" fontId="37" fillId="0" borderId="41" xfId="0" applyFont="1" applyFill="1" applyBorder="1" applyAlignment="1" applyProtection="1">
      <alignment vertical="top" wrapText="1"/>
    </xf>
    <xf numFmtId="0" fontId="0" fillId="0" borderId="42" xfId="0" applyBorder="1" applyProtection="1"/>
    <xf numFmtId="0" fontId="0" fillId="0" borderId="0" xfId="0" applyFill="1" applyBorder="1" applyProtection="1"/>
    <xf numFmtId="0" fontId="0" fillId="0" borderId="27" xfId="0" applyFill="1" applyBorder="1" applyProtection="1"/>
    <xf numFmtId="0" fontId="0" fillId="0" borderId="29" xfId="0" applyBorder="1" applyProtection="1"/>
    <xf numFmtId="0" fontId="0" fillId="0" borderId="30" xfId="0" applyFill="1" applyBorder="1" applyProtection="1"/>
    <xf numFmtId="0" fontId="0" fillId="0" borderId="31" xfId="0" applyBorder="1" applyProtection="1"/>
    <xf numFmtId="0" fontId="0" fillId="0" borderId="32" xfId="0" applyFill="1" applyBorder="1" applyProtection="1"/>
    <xf numFmtId="0" fontId="37" fillId="0" borderId="33" xfId="0" applyFont="1" applyFill="1" applyBorder="1" applyAlignment="1" applyProtection="1">
      <alignment vertical="top" wrapText="1"/>
    </xf>
    <xf numFmtId="0" fontId="0" fillId="0" borderId="34" xfId="0" applyBorder="1" applyProtection="1"/>
    <xf numFmtId="0" fontId="0" fillId="0" borderId="59" xfId="0" applyFill="1" applyBorder="1" applyProtection="1"/>
    <xf numFmtId="0" fontId="0" fillId="0" borderId="61" xfId="0" applyBorder="1" applyProtection="1"/>
    <xf numFmtId="0" fontId="0" fillId="0" borderId="62" xfId="0" applyFill="1" applyBorder="1" applyProtection="1"/>
    <xf numFmtId="0" fontId="0" fillId="0" borderId="63" xfId="0" applyBorder="1" applyProtection="1"/>
    <xf numFmtId="0" fontId="0" fillId="0" borderId="64" xfId="0" applyFill="1" applyBorder="1" applyProtection="1"/>
    <xf numFmtId="0" fontId="37" fillId="0" borderId="65" xfId="0" applyFont="1" applyFill="1" applyBorder="1" applyAlignment="1" applyProtection="1">
      <alignment vertical="top" wrapText="1"/>
    </xf>
    <xf numFmtId="0" fontId="0" fillId="0" borderId="66" xfId="0" applyBorder="1" applyProtection="1"/>
    <xf numFmtId="0" fontId="13" fillId="0" borderId="10" xfId="0" applyFont="1" applyFill="1" applyBorder="1" applyProtection="1">
      <protection locked="0"/>
    </xf>
    <xf numFmtId="0" fontId="13" fillId="0" borderId="1" xfId="0" applyFont="1" applyFill="1" applyBorder="1" applyProtection="1">
      <protection locked="0"/>
    </xf>
    <xf numFmtId="0" fontId="13" fillId="2" borderId="1" xfId="0" applyFont="1" applyFill="1" applyBorder="1" applyProtection="1">
      <protection locked="0"/>
    </xf>
    <xf numFmtId="0" fontId="13" fillId="16" borderId="1" xfId="0" applyFont="1" applyFill="1" applyBorder="1" applyProtection="1">
      <protection locked="0"/>
    </xf>
    <xf numFmtId="0" fontId="5" fillId="0" borderId="1" xfId="0" applyFont="1" applyFill="1" applyBorder="1" applyProtection="1">
      <protection locked="0"/>
    </xf>
    <xf numFmtId="0" fontId="0" fillId="0" borderId="1" xfId="0" applyFont="1" applyBorder="1" applyProtection="1">
      <protection locked="0"/>
    </xf>
    <xf numFmtId="0" fontId="0" fillId="0" borderId="1" xfId="0" applyFont="1" applyFill="1" applyBorder="1" applyProtection="1">
      <protection locked="0"/>
    </xf>
    <xf numFmtId="0" fontId="5" fillId="7" borderId="3" xfId="0" applyFont="1" applyFill="1" applyBorder="1" applyProtection="1">
      <protection locked="0"/>
    </xf>
    <xf numFmtId="0" fontId="5" fillId="8" borderId="0" xfId="0" applyFont="1" applyFill="1" applyProtection="1">
      <protection locked="0"/>
    </xf>
    <xf numFmtId="0" fontId="0" fillId="0" borderId="0" xfId="0" applyProtection="1">
      <protection locked="0"/>
    </xf>
    <xf numFmtId="0" fontId="0" fillId="8" borderId="0" xfId="0" applyFill="1" applyProtection="1">
      <protection locked="0"/>
    </xf>
    <xf numFmtId="0" fontId="38" fillId="0" borderId="10" xfId="0" applyFont="1" applyFill="1" applyBorder="1" applyProtection="1">
      <protection locked="0"/>
    </xf>
    <xf numFmtId="0" fontId="45" fillId="0" borderId="0" xfId="0" applyFont="1" applyBorder="1" applyAlignment="1">
      <alignment horizontal="left" vertical="top" wrapText="1"/>
    </xf>
    <xf numFmtId="0" fontId="54" fillId="0" borderId="0" xfId="0" applyFont="1" applyBorder="1" applyAlignment="1">
      <alignment vertical="top"/>
    </xf>
    <xf numFmtId="0" fontId="68" fillId="0" borderId="0" xfId="0" applyFont="1" applyBorder="1" applyAlignment="1">
      <alignment vertical="top"/>
    </xf>
    <xf numFmtId="0" fontId="14" fillId="15" borderId="20" xfId="4" applyFill="1" applyBorder="1" applyAlignment="1">
      <alignment vertical="center"/>
    </xf>
    <xf numFmtId="0" fontId="0" fillId="4" borderId="78" xfId="0" applyFont="1" applyFill="1" applyBorder="1" applyAlignment="1" applyProtection="1">
      <alignment wrapText="1"/>
      <protection locked="0"/>
    </xf>
    <xf numFmtId="0" fontId="0" fillId="4" borderId="79" xfId="0" applyFont="1" applyFill="1" applyBorder="1" applyAlignment="1" applyProtection="1">
      <alignment wrapText="1"/>
      <protection locked="0"/>
    </xf>
    <xf numFmtId="0" fontId="0" fillId="4" borderId="80" xfId="0" applyFont="1" applyFill="1" applyBorder="1" applyAlignment="1" applyProtection="1">
      <alignment wrapText="1"/>
      <protection locked="0"/>
    </xf>
    <xf numFmtId="0" fontId="0" fillId="4" borderId="81" xfId="0" applyFont="1" applyFill="1" applyBorder="1" applyAlignment="1" applyProtection="1">
      <alignment wrapText="1"/>
      <protection locked="0"/>
    </xf>
    <xf numFmtId="0" fontId="0" fillId="4" borderId="0" xfId="0" applyFont="1" applyFill="1" applyBorder="1" applyAlignment="1" applyProtection="1">
      <alignment wrapText="1"/>
      <protection locked="0"/>
    </xf>
    <xf numFmtId="0" fontId="0" fillId="4" borderId="82" xfId="0" applyFont="1" applyFill="1" applyBorder="1" applyAlignment="1" applyProtection="1">
      <alignment wrapText="1"/>
      <protection locked="0"/>
    </xf>
    <xf numFmtId="0" fontId="0" fillId="4" borderId="83" xfId="0" applyFont="1" applyFill="1" applyBorder="1" applyAlignment="1" applyProtection="1">
      <alignment wrapText="1"/>
      <protection locked="0"/>
    </xf>
    <xf numFmtId="0" fontId="0" fillId="4" borderId="84" xfId="0" applyFont="1" applyFill="1" applyBorder="1" applyAlignment="1" applyProtection="1">
      <alignment wrapText="1"/>
      <protection locked="0"/>
    </xf>
    <xf numFmtId="0" fontId="0" fillId="4" borderId="85" xfId="0" applyFont="1" applyFill="1" applyBorder="1" applyAlignment="1" applyProtection="1">
      <alignment wrapText="1"/>
      <protection locked="0"/>
    </xf>
    <xf numFmtId="0" fontId="0" fillId="4" borderId="86" xfId="0" applyFont="1" applyFill="1" applyBorder="1" applyAlignment="1" applyProtection="1">
      <alignment wrapText="1"/>
      <protection locked="0"/>
    </xf>
    <xf numFmtId="0" fontId="0" fillId="4" borderId="87" xfId="0" applyFont="1" applyFill="1" applyBorder="1" applyAlignment="1" applyProtection="1">
      <alignment wrapText="1"/>
      <protection locked="0"/>
    </xf>
    <xf numFmtId="0" fontId="0" fillId="4" borderId="88" xfId="0" applyFont="1" applyFill="1" applyBorder="1" applyAlignment="1" applyProtection="1">
      <alignment wrapText="1"/>
      <protection locked="0"/>
    </xf>
    <xf numFmtId="0" fontId="0" fillId="4" borderId="89" xfId="0" applyFont="1" applyFill="1" applyBorder="1" applyAlignment="1" applyProtection="1">
      <alignment wrapText="1"/>
      <protection locked="0"/>
    </xf>
    <xf numFmtId="0" fontId="0" fillId="4" borderId="90" xfId="0" applyFont="1" applyFill="1" applyBorder="1" applyAlignment="1" applyProtection="1">
      <alignment wrapText="1"/>
      <protection locked="0"/>
    </xf>
    <xf numFmtId="0" fontId="0" fillId="4" borderId="91" xfId="0" applyFont="1" applyFill="1" applyBorder="1" applyAlignment="1" applyProtection="1">
      <alignment wrapText="1"/>
      <protection locked="0"/>
    </xf>
    <xf numFmtId="0" fontId="0" fillId="4" borderId="92" xfId="0" applyFont="1" applyFill="1" applyBorder="1" applyAlignment="1" applyProtection="1">
      <alignment wrapText="1"/>
      <protection locked="0"/>
    </xf>
    <xf numFmtId="0" fontId="0" fillId="4" borderId="93" xfId="0" applyFont="1" applyFill="1" applyBorder="1" applyAlignment="1" applyProtection="1">
      <alignment wrapText="1"/>
      <protection locked="0"/>
    </xf>
    <xf numFmtId="0" fontId="0" fillId="4" borderId="102" xfId="0" applyFont="1" applyFill="1" applyBorder="1" applyAlignment="1" applyProtection="1">
      <alignment wrapText="1"/>
      <protection locked="0"/>
    </xf>
    <xf numFmtId="0" fontId="0" fillId="4" borderId="103" xfId="0" applyFont="1" applyFill="1" applyBorder="1" applyAlignment="1" applyProtection="1">
      <alignment wrapText="1"/>
      <protection locked="0"/>
    </xf>
    <xf numFmtId="0" fontId="0" fillId="4" borderId="104" xfId="0" applyFont="1" applyFill="1" applyBorder="1" applyAlignment="1" applyProtection="1">
      <alignment wrapText="1"/>
      <protection locked="0"/>
    </xf>
    <xf numFmtId="0" fontId="0" fillId="4" borderId="105" xfId="0" applyFont="1" applyFill="1" applyBorder="1" applyAlignment="1" applyProtection="1">
      <alignment wrapText="1"/>
      <protection locked="0"/>
    </xf>
    <xf numFmtId="0" fontId="0" fillId="4" borderId="106" xfId="0" applyFont="1" applyFill="1" applyBorder="1" applyAlignment="1" applyProtection="1">
      <alignment wrapText="1"/>
      <protection locked="0"/>
    </xf>
    <xf numFmtId="0" fontId="0" fillId="4" borderId="107" xfId="0" applyFont="1" applyFill="1" applyBorder="1" applyAlignment="1" applyProtection="1">
      <alignment wrapText="1"/>
      <protection locked="0"/>
    </xf>
    <xf numFmtId="0" fontId="0" fillId="4" borderId="108" xfId="0" applyFont="1" applyFill="1" applyBorder="1" applyAlignment="1" applyProtection="1">
      <alignment wrapText="1"/>
      <protection locked="0"/>
    </xf>
    <xf numFmtId="0" fontId="0" fillId="4" borderId="109" xfId="0" applyFont="1" applyFill="1" applyBorder="1" applyAlignment="1" applyProtection="1">
      <alignment wrapText="1"/>
      <protection locked="0"/>
    </xf>
    <xf numFmtId="0" fontId="0" fillId="4" borderId="94" xfId="0" applyFont="1" applyFill="1" applyBorder="1" applyAlignment="1" applyProtection="1">
      <alignment wrapText="1"/>
      <protection locked="0"/>
    </xf>
    <xf numFmtId="0" fontId="0" fillId="4" borderId="95" xfId="0" applyFont="1" applyFill="1" applyBorder="1" applyAlignment="1" applyProtection="1">
      <alignment wrapText="1"/>
      <protection locked="0"/>
    </xf>
    <xf numFmtId="0" fontId="0" fillId="4" borderId="96" xfId="0" applyFont="1" applyFill="1" applyBorder="1" applyAlignment="1" applyProtection="1">
      <alignment wrapText="1"/>
      <protection locked="0"/>
    </xf>
    <xf numFmtId="0" fontId="0" fillId="4" borderId="97" xfId="0" applyFont="1" applyFill="1" applyBorder="1" applyAlignment="1" applyProtection="1">
      <alignment wrapText="1"/>
      <protection locked="0"/>
    </xf>
    <xf numFmtId="0" fontId="0" fillId="4" borderId="98" xfId="0" applyFont="1" applyFill="1" applyBorder="1" applyAlignment="1" applyProtection="1">
      <alignment wrapText="1"/>
      <protection locked="0"/>
    </xf>
    <xf numFmtId="0" fontId="0" fillId="4" borderId="99" xfId="0" applyFont="1" applyFill="1" applyBorder="1" applyAlignment="1" applyProtection="1">
      <alignment wrapText="1"/>
      <protection locked="0"/>
    </xf>
    <xf numFmtId="0" fontId="0" fillId="4" borderId="100" xfId="0" applyFont="1" applyFill="1" applyBorder="1" applyAlignment="1" applyProtection="1">
      <alignment wrapText="1"/>
      <protection locked="0"/>
    </xf>
    <xf numFmtId="0" fontId="0" fillId="4" borderId="101" xfId="0" applyFont="1" applyFill="1" applyBorder="1" applyAlignment="1" applyProtection="1">
      <alignment wrapText="1"/>
      <protection locked="0"/>
    </xf>
    <xf numFmtId="0" fontId="0" fillId="4" borderId="110" xfId="0" applyFont="1" applyFill="1" applyBorder="1" applyAlignment="1" applyProtection="1">
      <alignment wrapText="1"/>
      <protection locked="0"/>
    </xf>
    <xf numFmtId="0" fontId="0" fillId="4" borderId="111" xfId="0" applyFont="1" applyFill="1" applyBorder="1" applyAlignment="1" applyProtection="1">
      <alignment wrapText="1"/>
      <protection locked="0"/>
    </xf>
    <xf numFmtId="0" fontId="0" fillId="4" borderId="112" xfId="0" applyFont="1" applyFill="1" applyBorder="1" applyAlignment="1" applyProtection="1">
      <alignment wrapText="1"/>
      <protection locked="0"/>
    </xf>
    <xf numFmtId="0" fontId="0" fillId="4" borderId="113" xfId="0" applyFont="1" applyFill="1" applyBorder="1" applyAlignment="1" applyProtection="1">
      <alignment wrapText="1"/>
      <protection locked="0"/>
    </xf>
    <xf numFmtId="0" fontId="0" fillId="4" borderId="114" xfId="0" applyFont="1" applyFill="1" applyBorder="1" applyAlignment="1" applyProtection="1">
      <alignment wrapText="1"/>
      <protection locked="0"/>
    </xf>
    <xf numFmtId="0" fontId="0" fillId="4" borderId="115" xfId="0" applyFont="1" applyFill="1" applyBorder="1" applyAlignment="1" applyProtection="1">
      <alignment wrapText="1"/>
      <protection locked="0"/>
    </xf>
    <xf numFmtId="0" fontId="0" fillId="4" borderId="116" xfId="0" applyFont="1" applyFill="1" applyBorder="1" applyAlignment="1" applyProtection="1">
      <alignment wrapText="1"/>
      <protection locked="0"/>
    </xf>
    <xf numFmtId="0" fontId="0" fillId="4" borderId="117" xfId="0" applyFont="1" applyFill="1" applyBorder="1" applyAlignment="1" applyProtection="1">
      <alignment wrapText="1"/>
      <protection locked="0"/>
    </xf>
    <xf numFmtId="0" fontId="66" fillId="15" borderId="36" xfId="4" applyFont="1" applyFill="1" applyBorder="1" applyAlignment="1" applyProtection="1">
      <alignment vertical="center"/>
      <protection locked="0"/>
    </xf>
    <xf numFmtId="166" fontId="51" fillId="0" borderId="0" xfId="0" quotePrefix="1" applyNumberFormat="1" applyFont="1" applyFill="1" applyBorder="1" applyAlignment="1">
      <alignment horizontal="left" vertical="center"/>
    </xf>
    <xf numFmtId="0" fontId="52" fillId="0" borderId="0" xfId="0" applyFont="1" applyFill="1" applyBorder="1" applyAlignment="1">
      <alignment horizontal="left" vertical="center" wrapText="1"/>
    </xf>
    <xf numFmtId="0" fontId="46" fillId="0" borderId="0" xfId="0" applyFont="1" applyFill="1" applyBorder="1" applyAlignment="1">
      <alignment horizontal="left" vertical="center"/>
    </xf>
    <xf numFmtId="0" fontId="45" fillId="0" borderId="0" xfId="0" applyFont="1" applyAlignment="1">
      <alignment horizontal="left" wrapText="1"/>
    </xf>
    <xf numFmtId="0" fontId="45" fillId="0" borderId="0" xfId="0" applyFont="1" applyAlignment="1">
      <alignment horizontal="left" vertical="center" wrapText="1"/>
    </xf>
    <xf numFmtId="0" fontId="45" fillId="0" borderId="0" xfId="0" applyFont="1" applyFill="1" applyBorder="1" applyAlignment="1">
      <alignment horizontal="left" vertical="center" wrapText="1"/>
    </xf>
    <xf numFmtId="0" fontId="45" fillId="0" borderId="0" xfId="0" applyFont="1" applyFill="1" applyBorder="1" applyAlignment="1">
      <alignment horizontal="left" vertical="top" wrapText="1"/>
    </xf>
    <xf numFmtId="0" fontId="45" fillId="0" borderId="0" xfId="0" applyFont="1" applyFill="1" applyBorder="1" applyAlignment="1">
      <alignment horizontal="left" wrapText="1"/>
    </xf>
    <xf numFmtId="0" fontId="45" fillId="0" borderId="0" xfId="0" applyFont="1" applyBorder="1" applyAlignment="1">
      <alignment horizontal="left" vertical="top" wrapText="1"/>
    </xf>
    <xf numFmtId="0" fontId="45" fillId="0" borderId="0" xfId="0" applyFont="1" applyAlignment="1">
      <alignment horizontal="left" vertical="top" wrapText="1"/>
    </xf>
    <xf numFmtId="0" fontId="45" fillId="0" borderId="0" xfId="0" applyFont="1" applyFill="1" applyBorder="1" applyAlignment="1">
      <alignment horizontal="left" wrapText="1" indent="1"/>
    </xf>
    <xf numFmtId="0" fontId="45" fillId="0" borderId="0" xfId="0" applyFont="1" applyBorder="1" applyAlignment="1">
      <alignment horizontal="left" wrapText="1"/>
    </xf>
    <xf numFmtId="0" fontId="45" fillId="0" borderId="0" xfId="0" applyFont="1" applyAlignment="1">
      <alignment horizontal="left" vertical="top" wrapText="1" indent="3"/>
    </xf>
    <xf numFmtId="0" fontId="0" fillId="0" borderId="0" xfId="0" applyFont="1" applyBorder="1" applyAlignment="1">
      <alignment horizontal="left" wrapText="1"/>
    </xf>
    <xf numFmtId="0" fontId="0" fillId="0" borderId="0" xfId="0" applyFont="1" applyAlignment="1">
      <alignment horizontal="left" vertical="top" wrapText="1"/>
    </xf>
    <xf numFmtId="0" fontId="0" fillId="0" borderId="0" xfId="0" applyFont="1" applyFill="1" applyBorder="1" applyAlignment="1">
      <alignment horizontal="left" wrapText="1" indent="1"/>
    </xf>
    <xf numFmtId="0" fontId="0" fillId="0" borderId="0" xfId="0" applyAlignment="1">
      <alignment horizontal="left" wrapText="1"/>
    </xf>
    <xf numFmtId="10" fontId="0" fillId="6" borderId="14" xfId="1" applyNumberFormat="1" applyFont="1" applyFill="1" applyBorder="1" applyAlignment="1" applyProtection="1">
      <alignment horizontal="center"/>
      <protection locked="0"/>
    </xf>
    <xf numFmtId="10" fontId="0" fillId="6" borderId="15" xfId="1" applyNumberFormat="1" applyFont="1" applyFill="1" applyBorder="1" applyAlignment="1" applyProtection="1">
      <alignment horizontal="center"/>
      <protection locked="0"/>
    </xf>
    <xf numFmtId="0" fontId="0" fillId="6" borderId="14" xfId="0" applyFont="1" applyFill="1" applyBorder="1" applyAlignment="1" applyProtection="1">
      <alignment horizontal="left"/>
      <protection locked="0"/>
    </xf>
    <xf numFmtId="0" fontId="0" fillId="6" borderId="15" xfId="0" applyFont="1" applyFill="1" applyBorder="1" applyAlignment="1" applyProtection="1">
      <alignment horizontal="left"/>
      <protection locked="0"/>
    </xf>
    <xf numFmtId="165" fontId="0" fillId="6" borderId="14" xfId="0" applyNumberFormat="1" applyFont="1" applyFill="1" applyBorder="1" applyAlignment="1" applyProtection="1">
      <alignment horizontal="center"/>
      <protection locked="0"/>
    </xf>
    <xf numFmtId="165" fontId="0" fillId="6" borderId="15" xfId="0" applyNumberFormat="1" applyFont="1" applyFill="1" applyBorder="1" applyAlignment="1" applyProtection="1">
      <alignment horizontal="center"/>
      <protection locked="0"/>
    </xf>
    <xf numFmtId="0" fontId="0" fillId="0" borderId="0" xfId="0" applyFont="1" applyFill="1" applyBorder="1" applyAlignment="1">
      <alignment horizontal="left" vertical="top" wrapText="1"/>
    </xf>
    <xf numFmtId="165" fontId="50" fillId="0" borderId="6" xfId="0" applyNumberFormat="1" applyFont="1" applyFill="1" applyBorder="1" applyAlignment="1">
      <alignment horizontal="right"/>
    </xf>
    <xf numFmtId="0" fontId="50" fillId="0" borderId="6" xfId="0" applyFont="1" applyFill="1" applyBorder="1" applyAlignment="1">
      <alignment horizontal="right"/>
    </xf>
    <xf numFmtId="0" fontId="65" fillId="2" borderId="0" xfId="4" applyFont="1" applyFill="1" applyBorder="1" applyAlignment="1" applyProtection="1">
      <alignment horizontal="left" vertical="center"/>
      <protection locked="0"/>
    </xf>
    <xf numFmtId="0" fontId="46" fillId="0" borderId="0" xfId="0" applyFont="1" applyFill="1" applyBorder="1" applyAlignment="1">
      <alignment horizontal="left" vertical="center" wrapText="1"/>
    </xf>
    <xf numFmtId="0" fontId="3" fillId="0" borderId="4" xfId="0" applyFont="1" applyFill="1" applyBorder="1" applyAlignment="1">
      <alignment horizontal="left" vertical="top"/>
    </xf>
    <xf numFmtId="0" fontId="26" fillId="0" borderId="0" xfId="0" applyFont="1" applyBorder="1" applyAlignment="1">
      <alignment horizontal="left" vertical="top" wrapText="1"/>
    </xf>
    <xf numFmtId="3" fontId="0" fillId="6" borderId="14" xfId="0" applyNumberFormat="1" applyFont="1" applyFill="1" applyBorder="1" applyAlignment="1" applyProtection="1">
      <alignment horizontal="center"/>
      <protection locked="0"/>
    </xf>
    <xf numFmtId="3" fontId="0" fillId="6" borderId="15" xfId="0" applyNumberFormat="1" applyFont="1" applyFill="1" applyBorder="1" applyAlignment="1" applyProtection="1">
      <alignment horizontal="center"/>
      <protection locked="0"/>
    </xf>
    <xf numFmtId="0" fontId="3" fillId="0" borderId="4" xfId="0" applyFont="1" applyFill="1" applyBorder="1" applyAlignment="1">
      <alignment horizontal="center"/>
    </xf>
    <xf numFmtId="0" fontId="3" fillId="0" borderId="8"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Border="1" applyAlignment="1">
      <alignment horizontal="left" wrapText="1"/>
    </xf>
    <xf numFmtId="0" fontId="3" fillId="0" borderId="4" xfId="0" applyFont="1" applyFill="1" applyBorder="1" applyAlignment="1">
      <alignment horizontal="left" wrapText="1"/>
    </xf>
    <xf numFmtId="0" fontId="66" fillId="15" borderId="44" xfId="4" applyFont="1" applyFill="1" applyBorder="1" applyAlignment="1" applyProtection="1">
      <alignment horizontal="left" vertical="center"/>
      <protection locked="0"/>
    </xf>
    <xf numFmtId="0" fontId="66" fillId="15" borderId="20" xfId="4" applyFont="1" applyFill="1" applyBorder="1" applyAlignment="1" applyProtection="1">
      <alignment horizontal="left" vertical="center"/>
      <protection locked="0"/>
    </xf>
    <xf numFmtId="0" fontId="26" fillId="15" borderId="43" xfId="0" applyFont="1" applyFill="1" applyBorder="1" applyAlignment="1">
      <alignment horizontal="center" vertical="center" wrapText="1"/>
    </xf>
    <xf numFmtId="0" fontId="26" fillId="15" borderId="44" xfId="0" applyFont="1" applyFill="1" applyBorder="1" applyAlignment="1">
      <alignment horizontal="center" vertical="center" wrapText="1"/>
    </xf>
    <xf numFmtId="0" fontId="5" fillId="0" borderId="0" xfId="0" applyFont="1" applyFill="1" applyBorder="1" applyAlignment="1">
      <alignment horizontal="left" wrapText="1"/>
    </xf>
    <xf numFmtId="0" fontId="26" fillId="15" borderId="46" xfId="0" applyFont="1" applyFill="1" applyBorder="1" applyAlignment="1">
      <alignment horizontal="center" vertical="center" textRotation="90" wrapText="1"/>
    </xf>
    <xf numFmtId="0" fontId="26" fillId="15" borderId="0" xfId="0" applyFont="1" applyFill="1" applyBorder="1" applyAlignment="1">
      <alignment horizontal="center" vertical="center" textRotation="90" wrapText="1"/>
    </xf>
    <xf numFmtId="0" fontId="26" fillId="15" borderId="48" xfId="0" applyFont="1" applyFill="1" applyBorder="1" applyAlignment="1">
      <alignment horizontal="center" vertical="center" textRotation="90" wrapText="1"/>
    </xf>
    <xf numFmtId="0" fontId="26" fillId="15" borderId="49" xfId="0" applyFont="1" applyFill="1" applyBorder="1" applyAlignment="1">
      <alignment horizontal="center" vertical="center" textRotation="90" wrapText="1"/>
    </xf>
    <xf numFmtId="0" fontId="26" fillId="15" borderId="19" xfId="0" applyFont="1" applyFill="1" applyBorder="1" applyAlignment="1">
      <alignment horizontal="left" vertical="center"/>
    </xf>
    <xf numFmtId="0" fontId="26" fillId="15" borderId="20" xfId="0" applyFont="1" applyFill="1" applyBorder="1" applyAlignment="1">
      <alignment horizontal="left" vertical="center"/>
    </xf>
    <xf numFmtId="165" fontId="3" fillId="0" borderId="4" xfId="0" applyNumberFormat="1" applyFont="1" applyFill="1" applyBorder="1" applyAlignment="1">
      <alignment horizontal="center" wrapText="1"/>
    </xf>
    <xf numFmtId="165" fontId="3" fillId="0" borderId="4" xfId="0" applyNumberFormat="1" applyFont="1" applyFill="1" applyBorder="1" applyAlignment="1">
      <alignment horizontal="center"/>
    </xf>
    <xf numFmtId="0" fontId="26" fillId="15" borderId="22" xfId="0" applyFont="1" applyFill="1" applyBorder="1" applyAlignment="1">
      <alignment horizontal="center" vertical="center" textRotation="90" wrapText="1"/>
    </xf>
    <xf numFmtId="0" fontId="26" fillId="15" borderId="24" xfId="0" applyFont="1" applyFill="1" applyBorder="1" applyAlignment="1">
      <alignment horizontal="center" vertical="center" textRotation="90" wrapText="1"/>
    </xf>
    <xf numFmtId="0" fontId="26" fillId="15" borderId="25" xfId="0" applyFont="1" applyFill="1" applyBorder="1" applyAlignment="1">
      <alignment horizontal="center" vertical="center" textRotation="90" wrapText="1"/>
    </xf>
    <xf numFmtId="0" fontId="26" fillId="15" borderId="38" xfId="0" applyFont="1" applyFill="1" applyBorder="1" applyAlignment="1">
      <alignment horizontal="center" vertical="center" textRotation="90" wrapText="1"/>
    </xf>
    <xf numFmtId="0" fontId="26" fillId="15" borderId="40" xfId="0" applyFont="1" applyFill="1" applyBorder="1" applyAlignment="1">
      <alignment horizontal="center" vertical="center" textRotation="90" wrapText="1"/>
    </xf>
    <xf numFmtId="0" fontId="26" fillId="15" borderId="41" xfId="0" applyFont="1" applyFill="1" applyBorder="1" applyAlignment="1">
      <alignment horizontal="center" vertical="center" textRotation="90" wrapText="1"/>
    </xf>
    <xf numFmtId="0" fontId="26" fillId="15" borderId="35" xfId="0" applyFont="1" applyFill="1" applyBorder="1" applyAlignment="1">
      <alignment horizontal="center" vertical="center"/>
    </xf>
    <xf numFmtId="0" fontId="26" fillId="15" borderId="36" xfId="0" applyFont="1" applyFill="1" applyBorder="1" applyAlignment="1">
      <alignment horizontal="center" vertical="center"/>
    </xf>
    <xf numFmtId="0" fontId="66" fillId="15" borderId="28" xfId="4" applyFont="1" applyFill="1" applyBorder="1" applyAlignment="1" applyProtection="1">
      <alignment horizontal="left" vertical="center"/>
      <protection locked="0"/>
    </xf>
    <xf numFmtId="0" fontId="26" fillId="15" borderId="30" xfId="0" applyFont="1" applyFill="1" applyBorder="1" applyAlignment="1">
      <alignment horizontal="center" vertical="center" textRotation="90" wrapText="1"/>
    </xf>
    <xf numFmtId="0" fontId="26" fillId="15" borderId="32" xfId="0" applyFont="1" applyFill="1" applyBorder="1" applyAlignment="1">
      <alignment horizontal="center" vertical="center" textRotation="90" wrapText="1"/>
    </xf>
    <xf numFmtId="0" fontId="26" fillId="15" borderId="33" xfId="0" applyFont="1" applyFill="1" applyBorder="1" applyAlignment="1">
      <alignment horizontal="center" vertical="center" textRotation="90" wrapText="1"/>
    </xf>
    <xf numFmtId="0" fontId="26" fillId="15" borderId="27" xfId="0" applyFont="1" applyFill="1" applyBorder="1" applyAlignment="1">
      <alignment horizontal="center" vertical="center"/>
    </xf>
    <xf numFmtId="0" fontId="26" fillId="15" borderId="28" xfId="0" applyFont="1" applyFill="1" applyBorder="1" applyAlignment="1">
      <alignment horizontal="center" vertical="center"/>
    </xf>
    <xf numFmtId="0" fontId="26" fillId="15" borderId="62" xfId="0" applyFont="1" applyFill="1" applyBorder="1" applyAlignment="1">
      <alignment horizontal="center" vertical="center" textRotation="90" wrapText="1"/>
    </xf>
    <xf numFmtId="0" fontId="26" fillId="15" borderId="64" xfId="0" applyFont="1" applyFill="1" applyBorder="1" applyAlignment="1">
      <alignment horizontal="center" vertical="center" textRotation="90" wrapText="1"/>
    </xf>
    <xf numFmtId="0" fontId="26" fillId="15" borderId="65" xfId="0" applyFont="1" applyFill="1" applyBorder="1" applyAlignment="1">
      <alignment horizontal="center" vertical="center" textRotation="90" wrapText="1"/>
    </xf>
    <xf numFmtId="0" fontId="26" fillId="15" borderId="59" xfId="0" applyFont="1" applyFill="1" applyBorder="1" applyAlignment="1">
      <alignment horizontal="center" vertical="center"/>
    </xf>
    <xf numFmtId="0" fontId="26" fillId="15" borderId="60" xfId="0" applyFont="1" applyFill="1" applyBorder="1" applyAlignment="1">
      <alignment horizontal="center" vertical="center"/>
    </xf>
    <xf numFmtId="0" fontId="66" fillId="15" borderId="60" xfId="4" applyFont="1" applyFill="1" applyBorder="1" applyAlignment="1" applyProtection="1">
      <alignment horizontal="left" vertical="center"/>
      <protection locked="0"/>
    </xf>
    <xf numFmtId="0" fontId="0" fillId="0" borderId="0" xfId="0" applyBorder="1" applyAlignment="1" applyProtection="1">
      <alignment horizontal="left" vertical="top" wrapText="1" indent="1"/>
    </xf>
    <xf numFmtId="0" fontId="1" fillId="0" borderId="0" xfId="0" applyFont="1" applyFill="1" applyBorder="1" applyAlignment="1" applyProtection="1">
      <alignment horizontal="left" vertical="top" wrapText="1" indent="1"/>
    </xf>
    <xf numFmtId="0" fontId="37" fillId="0" borderId="0" xfId="0" applyFont="1" applyFill="1" applyBorder="1" applyAlignment="1" applyProtection="1">
      <alignment horizontal="left" vertical="top" wrapText="1" indent="1"/>
    </xf>
    <xf numFmtId="0" fontId="51" fillId="19" borderId="19" xfId="0" applyFont="1" applyFill="1" applyBorder="1" applyAlignment="1" applyProtection="1">
      <alignment horizontal="center" vertical="center" wrapText="1"/>
    </xf>
    <xf numFmtId="0" fontId="51" fillId="19" borderId="20" xfId="0" applyFont="1" applyFill="1" applyBorder="1" applyAlignment="1" applyProtection="1">
      <alignment horizontal="center" vertical="center" wrapText="1"/>
    </xf>
    <xf numFmtId="0" fontId="51" fillId="19" borderId="21" xfId="0" applyFont="1" applyFill="1" applyBorder="1" applyAlignment="1" applyProtection="1">
      <alignment horizontal="center" vertical="center" wrapText="1"/>
    </xf>
    <xf numFmtId="0" fontId="51" fillId="19" borderId="24" xfId="0" applyFont="1" applyFill="1" applyBorder="1" applyAlignment="1" applyProtection="1">
      <alignment horizontal="center" vertical="center" wrapText="1"/>
    </xf>
    <xf numFmtId="0" fontId="51" fillId="19" borderId="25" xfId="0" applyFont="1" applyFill="1" applyBorder="1" applyAlignment="1" applyProtection="1">
      <alignment horizontal="center" vertical="center" wrapText="1"/>
    </xf>
    <xf numFmtId="0" fontId="51" fillId="19" borderId="26" xfId="0" applyFont="1" applyFill="1" applyBorder="1" applyAlignment="1" applyProtection="1">
      <alignment horizontal="center" vertical="center" wrapText="1"/>
    </xf>
    <xf numFmtId="0" fontId="51" fillId="20" borderId="27" xfId="0" applyFont="1" applyFill="1" applyBorder="1" applyAlignment="1" applyProtection="1">
      <alignment horizontal="center" vertical="center" wrapText="1"/>
    </xf>
    <xf numFmtId="0" fontId="51" fillId="20" borderId="28" xfId="0" applyFont="1" applyFill="1" applyBorder="1" applyAlignment="1" applyProtection="1">
      <alignment horizontal="center" vertical="center" wrapText="1"/>
    </xf>
    <xf numFmtId="0" fontId="51" fillId="20" borderId="29" xfId="0" applyFont="1" applyFill="1" applyBorder="1" applyAlignment="1" applyProtection="1">
      <alignment horizontal="center" vertical="center" wrapText="1"/>
    </xf>
    <xf numFmtId="0" fontId="51" fillId="20" borderId="32" xfId="0" applyFont="1" applyFill="1" applyBorder="1" applyAlignment="1" applyProtection="1">
      <alignment horizontal="center" vertical="center" wrapText="1"/>
    </xf>
    <xf numFmtId="0" fontId="51" fillId="20" borderId="33" xfId="0" applyFont="1" applyFill="1" applyBorder="1" applyAlignment="1" applyProtection="1">
      <alignment horizontal="center" vertical="center" wrapText="1"/>
    </xf>
    <xf numFmtId="0" fontId="51" fillId="20" borderId="34" xfId="0" applyFont="1" applyFill="1" applyBorder="1" applyAlignment="1" applyProtection="1">
      <alignment horizontal="center" vertical="center" wrapText="1"/>
    </xf>
    <xf numFmtId="0" fontId="51" fillId="13" borderId="35" xfId="0" applyFont="1" applyFill="1" applyBorder="1" applyAlignment="1" applyProtection="1">
      <alignment horizontal="center" vertical="center" wrapText="1"/>
    </xf>
    <xf numFmtId="0" fontId="51" fillId="13" borderId="36" xfId="0" applyFont="1" applyFill="1" applyBorder="1" applyAlignment="1" applyProtection="1">
      <alignment horizontal="center" vertical="center" wrapText="1"/>
    </xf>
    <xf numFmtId="0" fontId="51" fillId="13" borderId="37" xfId="0" applyFont="1" applyFill="1" applyBorder="1" applyAlignment="1" applyProtection="1">
      <alignment horizontal="center" vertical="center" wrapText="1"/>
    </xf>
    <xf numFmtId="0" fontId="51" fillId="13" borderId="40" xfId="0" applyFont="1" applyFill="1" applyBorder="1" applyAlignment="1" applyProtection="1">
      <alignment horizontal="center" vertical="center" wrapText="1"/>
    </xf>
    <xf numFmtId="0" fontId="51" fillId="13" borderId="41" xfId="0" applyFont="1" applyFill="1" applyBorder="1" applyAlignment="1" applyProtection="1">
      <alignment horizontal="center" vertical="center" wrapText="1"/>
    </xf>
    <xf numFmtId="0" fontId="51" fillId="13" borderId="42" xfId="0" applyFont="1" applyFill="1" applyBorder="1" applyAlignment="1" applyProtection="1">
      <alignment horizontal="center" vertical="center" wrapText="1"/>
    </xf>
    <xf numFmtId="0" fontId="66" fillId="0" borderId="0" xfId="4" applyFont="1" applyAlignment="1" applyProtection="1">
      <alignment horizontal="left"/>
      <protection locked="0"/>
    </xf>
    <xf numFmtId="0" fontId="66" fillId="0" borderId="0" xfId="4" applyFont="1" applyFill="1" applyBorder="1" applyAlignment="1" applyProtection="1">
      <alignment horizontal="left"/>
      <protection locked="0"/>
    </xf>
    <xf numFmtId="0" fontId="51" fillId="14" borderId="43" xfId="0" applyFont="1" applyFill="1" applyBorder="1" applyAlignment="1" applyProtection="1">
      <alignment horizontal="center" vertical="center" wrapText="1"/>
    </xf>
    <xf numFmtId="0" fontId="51" fillId="14" borderId="44" xfId="0" applyFont="1" applyFill="1" applyBorder="1" applyAlignment="1" applyProtection="1">
      <alignment horizontal="center" vertical="center" wrapText="1"/>
    </xf>
    <xf numFmtId="0" fontId="51" fillId="14" borderId="48" xfId="0" applyFont="1" applyFill="1" applyBorder="1" applyAlignment="1" applyProtection="1">
      <alignment horizontal="center" vertical="center" wrapText="1"/>
    </xf>
    <xf numFmtId="0" fontId="51" fillId="14" borderId="49" xfId="0" applyFont="1" applyFill="1" applyBorder="1" applyAlignment="1" applyProtection="1">
      <alignment horizontal="center" vertical="center" wrapText="1"/>
    </xf>
    <xf numFmtId="0" fontId="66" fillId="0" borderId="0" xfId="4" applyFont="1" applyFill="1" applyAlignment="1" applyProtection="1">
      <alignment horizontal="left" vertical="center"/>
      <protection locked="0"/>
    </xf>
    <xf numFmtId="0" fontId="51" fillId="12" borderId="59" xfId="0" applyFont="1" applyFill="1" applyBorder="1" applyAlignment="1" applyProtection="1">
      <alignment horizontal="center" vertical="center" wrapText="1"/>
    </xf>
    <xf numFmtId="0" fontId="51" fillId="12" borderId="60" xfId="0" applyFont="1" applyFill="1" applyBorder="1" applyAlignment="1" applyProtection="1">
      <alignment horizontal="center" vertical="center" wrapText="1"/>
    </xf>
    <xf numFmtId="0" fontId="51" fillId="12" borderId="61" xfId="0" applyFont="1" applyFill="1" applyBorder="1" applyAlignment="1" applyProtection="1">
      <alignment horizontal="center" vertical="center" wrapText="1"/>
    </xf>
    <xf numFmtId="0" fontId="51" fillId="12" borderId="64" xfId="0" applyFont="1" applyFill="1" applyBorder="1" applyAlignment="1" applyProtection="1">
      <alignment horizontal="center" vertical="center" wrapText="1"/>
    </xf>
    <xf numFmtId="0" fontId="51" fillId="12" borderId="65" xfId="0" applyFont="1" applyFill="1" applyBorder="1" applyAlignment="1" applyProtection="1">
      <alignment horizontal="center" vertical="center" wrapText="1"/>
    </xf>
    <xf numFmtId="0" fontId="51" fillId="12" borderId="66" xfId="0" applyFont="1" applyFill="1" applyBorder="1" applyAlignment="1" applyProtection="1">
      <alignment horizontal="center" vertical="center" wrapText="1"/>
    </xf>
    <xf numFmtId="0" fontId="3" fillId="0" borderId="4" xfId="0" applyFont="1" applyBorder="1" applyAlignment="1">
      <alignment horizontal="center"/>
    </xf>
    <xf numFmtId="0" fontId="3" fillId="0" borderId="4" xfId="0" applyFont="1" applyBorder="1" applyAlignment="1">
      <alignment horizontal="center" wrapText="1"/>
    </xf>
    <xf numFmtId="0" fontId="21" fillId="0" borderId="0" xfId="0" applyFont="1" applyFill="1" applyBorder="1" applyAlignment="1">
      <alignment horizontal="center" wrapText="1"/>
    </xf>
  </cellXfs>
  <cellStyles count="5">
    <cellStyle name="Currency 5" xfId="3" xr:uid="{00000000-0005-0000-0000-000002000000}"/>
    <cellStyle name="Hyperlink" xfId="4" builtinId="8"/>
    <cellStyle name="Normal" xfId="0" builtinId="0"/>
    <cellStyle name="Normal 7" xfId="2" xr:uid="{00000000-0005-0000-0000-00000500000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2A0"/>
      <color rgb="FF3DC6F2"/>
      <color rgb="FF5CBBE6"/>
      <color rgb="FF1585BE"/>
      <color rgb="FF22A3DA"/>
      <color rgb="FF1585BD"/>
      <color rgb="FF35BEED"/>
      <color rgb="FF29AFE1"/>
      <color rgb="FF19A1E5"/>
      <color rgb="FF1D9F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2.xml.rels><?xml version="1.0" encoding="UTF-8" standalone="yes"?>
<Relationships xmlns="http://schemas.openxmlformats.org/package/2006/relationships"><Relationship Id="rId171" Type="http://schemas.openxmlformats.org/officeDocument/2006/relationships/image" Target="../media/image9.png"/><Relationship Id="rId3" Type="http://schemas.openxmlformats.org/officeDocument/2006/relationships/image" Target="../media/image3.png"/><Relationship Id="rId167" Type="http://schemas.openxmlformats.org/officeDocument/2006/relationships/image" Target="../media/image16.png"/><Relationship Id="rId170"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ustomXml" Target="../ink/ink1.xml"/><Relationship Id="rId5" Type="http://schemas.openxmlformats.org/officeDocument/2006/relationships/image" Target="../media/image5.png"/><Relationship Id="rId169" Type="http://schemas.openxmlformats.org/officeDocument/2006/relationships/image" Target="../media/image7.png"/><Relationship Id="rId4" Type="http://schemas.openxmlformats.org/officeDocument/2006/relationships/image" Target="../media/image4.png"/><Relationship Id="rId168" Type="http://schemas.openxmlformats.org/officeDocument/2006/relationships/image" Target="../media/image6.png"/><Relationship Id="rId17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57149</xdr:rowOff>
    </xdr:from>
    <xdr:to>
      <xdr:col>14</xdr:col>
      <xdr:colOff>0</xdr:colOff>
      <xdr:row>4</xdr:row>
      <xdr:rowOff>66674</xdr:rowOff>
    </xdr:to>
    <xdr:sp macro="" textlink="">
      <xdr:nvSpPr>
        <xdr:cNvPr id="3" name="TextBox 2">
          <a:extLst>
            <a:ext uri="{FF2B5EF4-FFF2-40B4-BE49-F238E27FC236}">
              <a16:creationId xmlns:a16="http://schemas.microsoft.com/office/drawing/2014/main" id="{B2DA5876-2AB0-4EAE-8577-D12BEF73955B}"/>
            </a:ext>
          </a:extLst>
        </xdr:cNvPr>
        <xdr:cNvSpPr txBox="1"/>
      </xdr:nvSpPr>
      <xdr:spPr>
        <a:xfrm>
          <a:off x="323850" y="57149"/>
          <a:ext cx="8210550"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latin typeface="+mj-lt"/>
            </a:rPr>
            <a:t>Estimating the Administrative Cost of Providing Vaccines in the State of Oregon: A Tool for LPHAs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647700</xdr:colOff>
      <xdr:row>22</xdr:row>
      <xdr:rowOff>142875</xdr:rowOff>
    </xdr:from>
    <xdr:to>
      <xdr:col>9</xdr:col>
      <xdr:colOff>552371</xdr:colOff>
      <xdr:row>24</xdr:row>
      <xdr:rowOff>17114</xdr:rowOff>
    </xdr:to>
    <xdr:pic>
      <xdr:nvPicPr>
        <xdr:cNvPr id="2" name="Picture 1">
          <a:extLst>
            <a:ext uri="{FF2B5EF4-FFF2-40B4-BE49-F238E27FC236}">
              <a16:creationId xmlns:a16="http://schemas.microsoft.com/office/drawing/2014/main" id="{BBCF29EB-CA25-43E0-8019-0E305F113C72}"/>
            </a:ext>
          </a:extLst>
        </xdr:cNvPr>
        <xdr:cNvPicPr>
          <a:picLocks noChangeAspect="1"/>
        </xdr:cNvPicPr>
      </xdr:nvPicPr>
      <xdr:blipFill>
        <a:blip xmlns:r="http://schemas.openxmlformats.org/officeDocument/2006/relationships" r:embed="rId1"/>
        <a:stretch>
          <a:fillRect/>
        </a:stretch>
      </xdr:blipFill>
      <xdr:spPr>
        <a:xfrm>
          <a:off x="4276725" y="5219700"/>
          <a:ext cx="628571" cy="247619"/>
        </a:xfrm>
        <a:prstGeom prst="rect">
          <a:avLst/>
        </a:prstGeom>
      </xdr:spPr>
    </xdr:pic>
    <xdr:clientData/>
  </xdr:twoCellAnchor>
  <xdr:twoCellAnchor editAs="oneCell">
    <xdr:from>
      <xdr:col>9</xdr:col>
      <xdr:colOff>643890</xdr:colOff>
      <xdr:row>27</xdr:row>
      <xdr:rowOff>152400</xdr:rowOff>
    </xdr:from>
    <xdr:to>
      <xdr:col>11</xdr:col>
      <xdr:colOff>226569</xdr:colOff>
      <xdr:row>29</xdr:row>
      <xdr:rowOff>22828</xdr:rowOff>
    </xdr:to>
    <xdr:pic>
      <xdr:nvPicPr>
        <xdr:cNvPr id="3" name="Picture 2">
          <a:extLst>
            <a:ext uri="{FF2B5EF4-FFF2-40B4-BE49-F238E27FC236}">
              <a16:creationId xmlns:a16="http://schemas.microsoft.com/office/drawing/2014/main" id="{A00C4A00-2F00-465D-AF11-9A3DFE077AFD}"/>
            </a:ext>
          </a:extLst>
        </xdr:cNvPr>
        <xdr:cNvPicPr>
          <a:picLocks noChangeAspect="1"/>
        </xdr:cNvPicPr>
      </xdr:nvPicPr>
      <xdr:blipFill rotWithShape="1">
        <a:blip xmlns:r="http://schemas.openxmlformats.org/officeDocument/2006/relationships" r:embed="rId2"/>
        <a:srcRect r="-2010"/>
        <a:stretch/>
      </xdr:blipFill>
      <xdr:spPr>
        <a:xfrm>
          <a:off x="5092065" y="4657725"/>
          <a:ext cx="1049529" cy="260953"/>
        </a:xfrm>
        <a:prstGeom prst="rect">
          <a:avLst/>
        </a:prstGeom>
      </xdr:spPr>
    </xdr:pic>
    <xdr:clientData/>
  </xdr:twoCellAnchor>
  <xdr:twoCellAnchor editAs="oneCell">
    <xdr:from>
      <xdr:col>3</xdr:col>
      <xdr:colOff>28575</xdr:colOff>
      <xdr:row>34</xdr:row>
      <xdr:rowOff>38100</xdr:rowOff>
    </xdr:from>
    <xdr:to>
      <xdr:col>9</xdr:col>
      <xdr:colOff>670005</xdr:colOff>
      <xdr:row>35</xdr:row>
      <xdr:rowOff>114267</xdr:rowOff>
    </xdr:to>
    <xdr:pic>
      <xdr:nvPicPr>
        <xdr:cNvPr id="8" name="Picture 7">
          <a:extLst>
            <a:ext uri="{FF2B5EF4-FFF2-40B4-BE49-F238E27FC236}">
              <a16:creationId xmlns:a16="http://schemas.microsoft.com/office/drawing/2014/main" id="{16A171A0-D5D6-4009-AF99-2977D68F0A4B}"/>
            </a:ext>
          </a:extLst>
        </xdr:cNvPr>
        <xdr:cNvPicPr>
          <a:picLocks noChangeAspect="1"/>
        </xdr:cNvPicPr>
      </xdr:nvPicPr>
      <xdr:blipFill>
        <a:blip xmlns:r="http://schemas.openxmlformats.org/officeDocument/2006/relationships" r:embed="rId3"/>
        <a:stretch>
          <a:fillRect/>
        </a:stretch>
      </xdr:blipFill>
      <xdr:spPr>
        <a:xfrm>
          <a:off x="571500" y="7400925"/>
          <a:ext cx="4438095" cy="266667"/>
        </a:xfrm>
        <a:prstGeom prst="rect">
          <a:avLst/>
        </a:prstGeom>
      </xdr:spPr>
    </xdr:pic>
    <xdr:clientData/>
  </xdr:twoCellAnchor>
  <xdr:twoCellAnchor editAs="oneCell">
    <xdr:from>
      <xdr:col>2</xdr:col>
      <xdr:colOff>169678</xdr:colOff>
      <xdr:row>42</xdr:row>
      <xdr:rowOff>183572</xdr:rowOff>
    </xdr:from>
    <xdr:to>
      <xdr:col>4</xdr:col>
      <xdr:colOff>631617</xdr:colOff>
      <xdr:row>44</xdr:row>
      <xdr:rowOff>55904</xdr:rowOff>
    </xdr:to>
    <xdr:pic>
      <xdr:nvPicPr>
        <xdr:cNvPr id="14" name="Picture 13">
          <a:extLst>
            <a:ext uri="{FF2B5EF4-FFF2-40B4-BE49-F238E27FC236}">
              <a16:creationId xmlns:a16="http://schemas.microsoft.com/office/drawing/2014/main" id="{5D8046B7-3AF1-4FF2-9ED9-ED694E5BF3F9}"/>
            </a:ext>
          </a:extLst>
        </xdr:cNvPr>
        <xdr:cNvPicPr>
          <a:picLocks noChangeAspect="1"/>
        </xdr:cNvPicPr>
      </xdr:nvPicPr>
      <xdr:blipFill>
        <a:blip xmlns:r="http://schemas.openxmlformats.org/officeDocument/2006/relationships" r:embed="rId4"/>
        <a:stretch>
          <a:fillRect/>
        </a:stretch>
      </xdr:blipFill>
      <xdr:spPr>
        <a:xfrm>
          <a:off x="531628" y="7165397"/>
          <a:ext cx="877229" cy="262857"/>
        </a:xfrm>
        <a:prstGeom prst="rect">
          <a:avLst/>
        </a:prstGeom>
        <a:ln>
          <a:noFill/>
        </a:ln>
      </xdr:spPr>
    </xdr:pic>
    <xdr:clientData/>
  </xdr:twoCellAnchor>
  <xdr:twoCellAnchor editAs="oneCell">
    <xdr:from>
      <xdr:col>2</xdr:col>
      <xdr:colOff>173488</xdr:colOff>
      <xdr:row>40</xdr:row>
      <xdr:rowOff>188595</xdr:rowOff>
    </xdr:from>
    <xdr:to>
      <xdr:col>4</xdr:col>
      <xdr:colOff>606856</xdr:colOff>
      <xdr:row>42</xdr:row>
      <xdr:rowOff>57117</xdr:rowOff>
    </xdr:to>
    <xdr:pic>
      <xdr:nvPicPr>
        <xdr:cNvPr id="4" name="Picture 3">
          <a:extLst>
            <a:ext uri="{FF2B5EF4-FFF2-40B4-BE49-F238E27FC236}">
              <a16:creationId xmlns:a16="http://schemas.microsoft.com/office/drawing/2014/main" id="{8F9F59A7-BB3E-4FF4-9BAA-4BB87A3040C2}"/>
            </a:ext>
          </a:extLst>
        </xdr:cNvPr>
        <xdr:cNvPicPr>
          <a:picLocks noChangeAspect="1"/>
        </xdr:cNvPicPr>
      </xdr:nvPicPr>
      <xdr:blipFill>
        <a:blip xmlns:r="http://schemas.openxmlformats.org/officeDocument/2006/relationships" r:embed="rId5"/>
        <a:stretch>
          <a:fillRect/>
        </a:stretch>
      </xdr:blipFill>
      <xdr:spPr>
        <a:xfrm>
          <a:off x="535438" y="6789420"/>
          <a:ext cx="852468" cy="262857"/>
        </a:xfrm>
        <a:prstGeom prst="rect">
          <a:avLst/>
        </a:prstGeom>
        <a:ln>
          <a:noFill/>
        </a:ln>
      </xdr:spPr>
    </xdr:pic>
    <xdr:clientData/>
  </xdr:twoCellAnchor>
  <xdr:twoCellAnchor editAs="oneCell">
    <xdr:from>
      <xdr:col>17</xdr:col>
      <xdr:colOff>561031</xdr:colOff>
      <xdr:row>57</xdr:row>
      <xdr:rowOff>0</xdr:rowOff>
    </xdr:from>
    <xdr:to>
      <xdr:col>17</xdr:col>
      <xdr:colOff>562576</xdr:colOff>
      <xdr:row>57</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28" name="Ink 27">
              <a:extLst>
                <a:ext uri="{FF2B5EF4-FFF2-40B4-BE49-F238E27FC236}">
                  <a16:creationId xmlns:a16="http://schemas.microsoft.com/office/drawing/2014/main" id="{89E2A59A-044F-4E49-A1F1-2B2FCDABD5EA}"/>
                </a:ext>
              </a:extLst>
            </xdr14:cNvPr>
            <xdr14:cNvContentPartPr/>
          </xdr14:nvContentPartPr>
          <xdr14:nvPr macro=""/>
          <xdr14:xfrm>
            <a:off x="10965960" y="11292840"/>
            <a:ext cx="360" cy="360"/>
          </xdr14:xfrm>
        </xdr:contentPart>
      </mc:Choice>
      <mc:Fallback xmlns="">
        <xdr:pic>
          <xdr:nvPicPr>
            <xdr:cNvPr id="28" name="Ink 27">
              <a:extLst>
                <a:ext uri="{FF2B5EF4-FFF2-40B4-BE49-F238E27FC236}">
                  <a16:creationId xmlns:a16="http://schemas.microsoft.com/office/drawing/2014/main" id="{89E2A59A-044F-4E49-A1F1-2B2FCDABD5EA}"/>
                </a:ext>
              </a:extLst>
            </xdr:cNvPr>
            <xdr:cNvPicPr/>
          </xdr:nvPicPr>
          <xdr:blipFill>
            <a:blip xmlns:r="http://schemas.openxmlformats.org/officeDocument/2006/relationships" r:embed="rId167"/>
            <a:stretch>
              <a:fillRect/>
            </a:stretch>
          </xdr:blipFill>
          <xdr:spPr>
            <a:xfrm>
              <a:off x="10957320" y="11284200"/>
              <a:ext cx="18000" cy="18000"/>
            </a:xfrm>
            <a:prstGeom prst="rect">
              <a:avLst/>
            </a:prstGeom>
          </xdr:spPr>
        </xdr:pic>
      </mc:Fallback>
    </mc:AlternateContent>
    <xdr:clientData/>
  </xdr:twoCellAnchor>
  <xdr:twoCellAnchor editAs="oneCell">
    <xdr:from>
      <xdr:col>2</xdr:col>
      <xdr:colOff>150495</xdr:colOff>
      <xdr:row>49</xdr:row>
      <xdr:rowOff>57150</xdr:rowOff>
    </xdr:from>
    <xdr:to>
      <xdr:col>5</xdr:col>
      <xdr:colOff>114161</xdr:colOff>
      <xdr:row>50</xdr:row>
      <xdr:rowOff>131414</xdr:rowOff>
    </xdr:to>
    <xdr:pic>
      <xdr:nvPicPr>
        <xdr:cNvPr id="16" name="Picture 15">
          <a:extLst>
            <a:ext uri="{FF2B5EF4-FFF2-40B4-BE49-F238E27FC236}">
              <a16:creationId xmlns:a16="http://schemas.microsoft.com/office/drawing/2014/main" id="{8477D15D-ECB6-4398-913A-A3671D2BDC79}"/>
            </a:ext>
          </a:extLst>
        </xdr:cNvPr>
        <xdr:cNvPicPr>
          <a:picLocks noChangeAspect="1"/>
        </xdr:cNvPicPr>
      </xdr:nvPicPr>
      <xdr:blipFill>
        <a:blip xmlns:r="http://schemas.openxmlformats.org/officeDocument/2006/relationships" r:embed="rId168"/>
        <a:stretch>
          <a:fillRect/>
        </a:stretch>
      </xdr:blipFill>
      <xdr:spPr>
        <a:xfrm>
          <a:off x="512445" y="11610975"/>
          <a:ext cx="1116191" cy="259049"/>
        </a:xfrm>
        <a:prstGeom prst="rect">
          <a:avLst/>
        </a:prstGeom>
      </xdr:spPr>
    </xdr:pic>
    <xdr:clientData/>
  </xdr:twoCellAnchor>
  <xdr:twoCellAnchor editAs="oneCell">
    <xdr:from>
      <xdr:col>3</xdr:col>
      <xdr:colOff>15240</xdr:colOff>
      <xdr:row>45</xdr:row>
      <xdr:rowOff>179070</xdr:rowOff>
    </xdr:from>
    <xdr:to>
      <xdr:col>5</xdr:col>
      <xdr:colOff>35810</xdr:colOff>
      <xdr:row>47</xdr:row>
      <xdr:rowOff>38100</xdr:rowOff>
    </xdr:to>
    <xdr:pic>
      <xdr:nvPicPr>
        <xdr:cNvPr id="17" name="Picture 16">
          <a:extLst>
            <a:ext uri="{FF2B5EF4-FFF2-40B4-BE49-F238E27FC236}">
              <a16:creationId xmlns:a16="http://schemas.microsoft.com/office/drawing/2014/main" id="{74BF3A16-EE5B-40A5-8DA7-A835105A4D06}"/>
            </a:ext>
          </a:extLst>
        </xdr:cNvPr>
        <xdr:cNvPicPr>
          <a:picLocks noChangeAspect="1"/>
        </xdr:cNvPicPr>
      </xdr:nvPicPr>
      <xdr:blipFill>
        <a:blip xmlns:r="http://schemas.openxmlformats.org/officeDocument/2006/relationships" r:embed="rId169"/>
        <a:stretch>
          <a:fillRect/>
        </a:stretch>
      </xdr:blipFill>
      <xdr:spPr>
        <a:xfrm>
          <a:off x="558165" y="10208895"/>
          <a:ext cx="992120" cy="240030"/>
        </a:xfrm>
        <a:prstGeom prst="rect">
          <a:avLst/>
        </a:prstGeom>
      </xdr:spPr>
    </xdr:pic>
    <xdr:clientData/>
  </xdr:twoCellAnchor>
  <xdr:twoCellAnchor editAs="oneCell">
    <xdr:from>
      <xdr:col>3</xdr:col>
      <xdr:colOff>0</xdr:colOff>
      <xdr:row>53</xdr:row>
      <xdr:rowOff>0</xdr:rowOff>
    </xdr:from>
    <xdr:to>
      <xdr:col>5</xdr:col>
      <xdr:colOff>137021</xdr:colOff>
      <xdr:row>54</xdr:row>
      <xdr:rowOff>95214</xdr:rowOff>
    </xdr:to>
    <xdr:pic>
      <xdr:nvPicPr>
        <xdr:cNvPr id="6" name="Picture 5">
          <a:extLst>
            <a:ext uri="{FF2B5EF4-FFF2-40B4-BE49-F238E27FC236}">
              <a16:creationId xmlns:a16="http://schemas.microsoft.com/office/drawing/2014/main" id="{3D3C4A37-4027-482B-BA73-CC37A3A67F0D}"/>
            </a:ext>
          </a:extLst>
        </xdr:cNvPr>
        <xdr:cNvPicPr>
          <a:picLocks noChangeAspect="1"/>
        </xdr:cNvPicPr>
      </xdr:nvPicPr>
      <xdr:blipFill>
        <a:blip xmlns:r="http://schemas.openxmlformats.org/officeDocument/2006/relationships" r:embed="rId170"/>
        <a:stretch>
          <a:fillRect/>
        </a:stretch>
      </xdr:blipFill>
      <xdr:spPr>
        <a:xfrm>
          <a:off x="542925" y="10410825"/>
          <a:ext cx="1114286" cy="285714"/>
        </a:xfrm>
        <a:prstGeom prst="rect">
          <a:avLst/>
        </a:prstGeom>
      </xdr:spPr>
    </xdr:pic>
    <xdr:clientData/>
  </xdr:twoCellAnchor>
  <xdr:twoCellAnchor editAs="oneCell">
    <xdr:from>
      <xdr:col>2</xdr:col>
      <xdr:colOff>177800</xdr:colOff>
      <xdr:row>57</xdr:row>
      <xdr:rowOff>38100</xdr:rowOff>
    </xdr:from>
    <xdr:to>
      <xdr:col>7</xdr:col>
      <xdr:colOff>195580</xdr:colOff>
      <xdr:row>58</xdr:row>
      <xdr:rowOff>137124</xdr:rowOff>
    </xdr:to>
    <xdr:pic>
      <xdr:nvPicPr>
        <xdr:cNvPr id="7" name="Picture 6">
          <a:extLst>
            <a:ext uri="{FF2B5EF4-FFF2-40B4-BE49-F238E27FC236}">
              <a16:creationId xmlns:a16="http://schemas.microsoft.com/office/drawing/2014/main" id="{FAF624B5-BE68-4952-BE15-026D6B3C3A98}"/>
            </a:ext>
          </a:extLst>
        </xdr:cNvPr>
        <xdr:cNvPicPr>
          <a:picLocks noChangeAspect="1"/>
        </xdr:cNvPicPr>
      </xdr:nvPicPr>
      <xdr:blipFill rotWithShape="1">
        <a:blip xmlns:r="http://schemas.openxmlformats.org/officeDocument/2006/relationships" r:embed="rId171"/>
        <a:srcRect l="1058" r="4824"/>
        <a:stretch/>
      </xdr:blipFill>
      <xdr:spPr>
        <a:xfrm>
          <a:off x="584200" y="10528300"/>
          <a:ext cx="2926080" cy="289524"/>
        </a:xfrm>
        <a:prstGeom prst="rect">
          <a:avLst/>
        </a:prstGeom>
      </xdr:spPr>
    </xdr:pic>
    <xdr:clientData/>
  </xdr:twoCellAnchor>
  <xdr:twoCellAnchor editAs="oneCell">
    <xdr:from>
      <xdr:col>3</xdr:col>
      <xdr:colOff>0</xdr:colOff>
      <xdr:row>65</xdr:row>
      <xdr:rowOff>123825</xdr:rowOff>
    </xdr:from>
    <xdr:to>
      <xdr:col>8</xdr:col>
      <xdr:colOff>323412</xdr:colOff>
      <xdr:row>67</xdr:row>
      <xdr:rowOff>17110</xdr:rowOff>
    </xdr:to>
    <xdr:pic>
      <xdr:nvPicPr>
        <xdr:cNvPr id="5" name="Picture 4">
          <a:extLst>
            <a:ext uri="{FF2B5EF4-FFF2-40B4-BE49-F238E27FC236}">
              <a16:creationId xmlns:a16="http://schemas.microsoft.com/office/drawing/2014/main" id="{AA940B2C-77F1-43AD-955E-910F84174FFC}"/>
            </a:ext>
          </a:extLst>
        </xdr:cNvPr>
        <xdr:cNvPicPr>
          <a:picLocks noChangeAspect="1"/>
        </xdr:cNvPicPr>
      </xdr:nvPicPr>
      <xdr:blipFill>
        <a:blip xmlns:r="http://schemas.openxmlformats.org/officeDocument/2006/relationships" r:embed="rId172"/>
        <a:stretch>
          <a:fillRect/>
        </a:stretch>
      </xdr:blipFill>
      <xdr:spPr>
        <a:xfrm>
          <a:off x="542925" y="12325350"/>
          <a:ext cx="3504762" cy="278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723900</xdr:colOff>
      <xdr:row>0</xdr:row>
      <xdr:rowOff>9525</xdr:rowOff>
    </xdr:from>
    <xdr:to>
      <xdr:col>11</xdr:col>
      <xdr:colOff>234950</xdr:colOff>
      <xdr:row>3</xdr:row>
      <xdr:rowOff>182181</xdr:rowOff>
    </xdr:to>
    <xdr:sp macro="" textlink="">
      <xdr:nvSpPr>
        <xdr:cNvPr id="30" name="TextBox 29">
          <a:extLst>
            <a:ext uri="{FF2B5EF4-FFF2-40B4-BE49-F238E27FC236}">
              <a16:creationId xmlns:a16="http://schemas.microsoft.com/office/drawing/2014/main" id="{C41BD319-46E7-471C-B02A-3F8D8DC144C5}"/>
            </a:ext>
          </a:extLst>
        </xdr:cNvPr>
        <xdr:cNvSpPr txBox="1"/>
      </xdr:nvSpPr>
      <xdr:spPr>
        <a:xfrm rot="16200000">
          <a:off x="5408010" y="259365"/>
          <a:ext cx="744156" cy="244475"/>
        </a:xfrm>
        <a:prstGeom prst="rect">
          <a:avLst/>
        </a:prstGeom>
        <a:solidFill>
          <a:srgbClr val="00B050"/>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ctr"/>
          <a:r>
            <a:rPr lang="en-US" sz="1400" b="1" i="0" u="none" strike="noStrike">
              <a:solidFill>
                <a:schemeClr val="bg1"/>
              </a:solidFill>
              <a:latin typeface="Calibri"/>
              <a:cs typeface="Calibri"/>
            </a:rPr>
            <a:t>RESULTS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481967</xdr:colOff>
      <xdr:row>0</xdr:row>
      <xdr:rowOff>20955</xdr:rowOff>
    </xdr:from>
    <xdr:to>
      <xdr:col>12</xdr:col>
      <xdr:colOff>726442</xdr:colOff>
      <xdr:row>3</xdr:row>
      <xdr:rowOff>189801</xdr:rowOff>
    </xdr:to>
    <xdr:sp macro="" textlink="">
      <xdr:nvSpPr>
        <xdr:cNvPr id="19" name="TextBox 18">
          <a:extLst>
            <a:ext uri="{FF2B5EF4-FFF2-40B4-BE49-F238E27FC236}">
              <a16:creationId xmlns:a16="http://schemas.microsoft.com/office/drawing/2014/main" id="{E3DC5365-9E91-456D-80DF-8730FDF5A88E}"/>
            </a:ext>
          </a:extLst>
        </xdr:cNvPr>
        <xdr:cNvSpPr txBox="1"/>
      </xdr:nvSpPr>
      <xdr:spPr>
        <a:xfrm rot="16200000">
          <a:off x="5701382" y="268890"/>
          <a:ext cx="740346" cy="244475"/>
        </a:xfrm>
        <a:prstGeom prst="rect">
          <a:avLst/>
        </a:prstGeom>
        <a:solidFill>
          <a:srgbClr val="00B050"/>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ctr"/>
          <a:r>
            <a:rPr lang="en-US" sz="1400" b="1" i="0" u="none" strike="noStrike">
              <a:solidFill>
                <a:schemeClr val="bg1"/>
              </a:solidFill>
              <a:latin typeface="Calibri"/>
              <a:cs typeface="Calibri"/>
            </a:rPr>
            <a:t>RESULTS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518583</xdr:colOff>
      <xdr:row>0</xdr:row>
      <xdr:rowOff>11285</xdr:rowOff>
    </xdr:from>
    <xdr:to>
      <xdr:col>13</xdr:col>
      <xdr:colOff>31961</xdr:colOff>
      <xdr:row>3</xdr:row>
      <xdr:rowOff>187857</xdr:rowOff>
    </xdr:to>
    <xdr:sp macro="" textlink="">
      <xdr:nvSpPr>
        <xdr:cNvPr id="249" name="TextBox 248">
          <a:extLst>
            <a:ext uri="{FF2B5EF4-FFF2-40B4-BE49-F238E27FC236}">
              <a16:creationId xmlns:a16="http://schemas.microsoft.com/office/drawing/2014/main" id="{A7FCC0AE-1B72-4487-9313-8238794E0F07}"/>
            </a:ext>
          </a:extLst>
        </xdr:cNvPr>
        <xdr:cNvSpPr txBox="1"/>
      </xdr:nvSpPr>
      <xdr:spPr>
        <a:xfrm rot="16200000">
          <a:off x="7023820" y="268798"/>
          <a:ext cx="748072" cy="233045"/>
        </a:xfrm>
        <a:prstGeom prst="rect">
          <a:avLst/>
        </a:prstGeom>
        <a:solidFill>
          <a:srgbClr val="00B050"/>
        </a:solidFill>
        <a:ln w="952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ctr"/>
        <a:lstStyle/>
        <a:p>
          <a:pPr algn="ctr"/>
          <a:r>
            <a:rPr lang="en-US" sz="1400" b="1" i="0" u="none" strike="noStrike">
              <a:solidFill>
                <a:schemeClr val="bg1"/>
              </a:solidFill>
              <a:latin typeface="Calibri"/>
              <a:cs typeface="Calibri"/>
            </a:rPr>
            <a:t>RESULTS</a:t>
          </a:r>
        </a:p>
      </xdr:txBody>
    </xdr:sp>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0-07-21T17:26:09.095"/>
    </inkml:context>
    <inkml:brush xml:id="br0">
      <inkml:brushProperty name="width" value="0.05" units="cm"/>
      <inkml:brushProperty name="height" value="0.05" units="cm"/>
      <inkml:brushProperty name="color" value="#E71224"/>
    </inkml:brush>
  </inkml:definitions>
  <inkml:trace contextRef="#ctx0" brushRef="#br0">1 1 24575,'0'0'0</inkml:trace>
  <inkml:trace contextRef="#ctx0" brushRef="#br0" timeOffset="348">1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YDIA.M.LUTHER@dhsoha.state.or.us" TargetMode="External"/><Relationship Id="rId2" Type="http://schemas.openxmlformats.org/officeDocument/2006/relationships/hyperlink" Target="mailto:jgraham@rti.org" TargetMode="External"/><Relationship Id="rId1" Type="http://schemas.openxmlformats.org/officeDocument/2006/relationships/hyperlink" Target="mailto:zyi@rti.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1585BD"/>
    <pageSetUpPr fitToPage="1"/>
  </sheetPr>
  <dimension ref="A1:Z36"/>
  <sheetViews>
    <sheetView showGridLines="0" tabSelected="1" zoomScaleNormal="100" workbookViewId="0">
      <selection activeCell="M31" sqref="M31"/>
    </sheetView>
  </sheetViews>
  <sheetFormatPr defaultColWidth="8.77734375" defaultRowHeight="13.8"/>
  <cols>
    <col min="1" max="3" width="2.6640625" style="33" customWidth="1"/>
    <col min="4" max="10" width="10.6640625" style="33" customWidth="1"/>
    <col min="11" max="11" width="10.44140625" style="33" customWidth="1"/>
    <col min="12" max="12" width="15.33203125" style="33" customWidth="1"/>
    <col min="13" max="13" width="15.44140625" style="33" customWidth="1"/>
    <col min="14" max="14" width="10.6640625" style="33" customWidth="1"/>
    <col min="15" max="16384" width="8.77734375" style="33"/>
  </cols>
  <sheetData>
    <row r="1" spans="1:17" ht="15" customHeight="1">
      <c r="A1" s="149"/>
      <c r="B1" s="150"/>
      <c r="C1" s="151"/>
      <c r="D1" s="151"/>
      <c r="E1" s="151"/>
      <c r="F1" s="151"/>
      <c r="G1" s="151"/>
      <c r="H1" s="151"/>
      <c r="I1" s="151"/>
      <c r="J1" s="151"/>
      <c r="K1" s="151"/>
      <c r="L1" s="151"/>
      <c r="M1" s="151"/>
      <c r="N1" s="150"/>
      <c r="O1" s="152"/>
    </row>
    <row r="2" spans="1:17" ht="15" customHeight="1">
      <c r="A2" s="153"/>
      <c r="B2" s="154"/>
      <c r="C2" s="590"/>
      <c r="D2" s="590"/>
      <c r="E2" s="590"/>
      <c r="F2" s="590"/>
      <c r="G2" s="590"/>
      <c r="H2" s="590"/>
      <c r="I2" s="590"/>
      <c r="J2" s="590"/>
      <c r="K2" s="590"/>
      <c r="L2" s="590"/>
      <c r="M2" s="22"/>
      <c r="N2" s="22"/>
      <c r="O2" s="157"/>
    </row>
    <row r="3" spans="1:17" ht="15" customHeight="1">
      <c r="A3" s="153"/>
      <c r="B3" s="154"/>
      <c r="C3" s="590"/>
      <c r="D3" s="590"/>
      <c r="E3" s="590"/>
      <c r="F3" s="590"/>
      <c r="G3" s="590"/>
      <c r="H3" s="590"/>
      <c r="I3" s="590"/>
      <c r="J3" s="590"/>
      <c r="K3" s="590"/>
      <c r="L3" s="590"/>
      <c r="M3" s="22"/>
      <c r="N3" s="22"/>
      <c r="O3" s="157"/>
    </row>
    <row r="4" spans="1:17" ht="15" customHeight="1">
      <c r="A4" s="153"/>
      <c r="B4" s="154"/>
      <c r="C4" s="156"/>
      <c r="D4" s="156"/>
      <c r="E4" s="156"/>
      <c r="F4" s="156"/>
      <c r="G4" s="156"/>
      <c r="H4" s="156"/>
      <c r="I4" s="156"/>
      <c r="J4" s="156"/>
      <c r="K4" s="156"/>
      <c r="L4" s="156"/>
      <c r="M4" s="22"/>
      <c r="N4" s="22"/>
      <c r="O4" s="157"/>
    </row>
    <row r="5" spans="1:17" s="34" customFormat="1" ht="6" customHeight="1">
      <c r="A5" s="30"/>
      <c r="B5" s="6"/>
      <c r="C5" s="6"/>
      <c r="D5" s="6"/>
      <c r="E5" s="6"/>
      <c r="F5" s="6"/>
      <c r="G5" s="6"/>
      <c r="H5" s="6"/>
      <c r="I5" s="6"/>
      <c r="J5" s="6"/>
      <c r="K5" s="6"/>
      <c r="L5" s="6"/>
      <c r="M5" s="6"/>
      <c r="N5" s="6"/>
      <c r="O5" s="31"/>
    </row>
    <row r="6" spans="1:17" s="34" customFormat="1" ht="4.05" customHeight="1">
      <c r="A6" s="28"/>
      <c r="B6" s="8"/>
      <c r="C6" s="8"/>
      <c r="D6" s="8"/>
      <c r="E6" s="8"/>
      <c r="F6" s="8"/>
      <c r="G6" s="8"/>
      <c r="H6" s="8"/>
      <c r="I6" s="8"/>
      <c r="J6" s="8"/>
      <c r="K6" s="8"/>
      <c r="L6" s="8"/>
      <c r="M6" s="8"/>
      <c r="N6" s="8"/>
      <c r="O6" s="29"/>
    </row>
    <row r="7" spans="1:17" ht="15" customHeight="1">
      <c r="A7" s="48"/>
      <c r="B7" s="16"/>
      <c r="C7" s="16"/>
      <c r="D7" s="16"/>
      <c r="E7" s="16"/>
      <c r="F7" s="16"/>
      <c r="G7" s="16"/>
      <c r="H7" s="16"/>
      <c r="I7" s="16"/>
      <c r="J7" s="16"/>
      <c r="K7" s="16"/>
      <c r="L7" s="16"/>
      <c r="M7" s="16"/>
      <c r="N7" s="16"/>
      <c r="O7" s="44"/>
      <c r="P7" s="35"/>
      <c r="Q7" s="35"/>
    </row>
    <row r="8" spans="1:17" ht="19.5" customHeight="1">
      <c r="A8" s="48"/>
      <c r="B8" s="16"/>
      <c r="C8" s="334" t="s">
        <v>1</v>
      </c>
      <c r="D8" s="335"/>
      <c r="E8" s="335"/>
      <c r="F8" s="335"/>
      <c r="G8" s="335"/>
      <c r="H8" s="335"/>
      <c r="I8" s="154"/>
      <c r="J8" s="154"/>
      <c r="K8" s="154"/>
      <c r="L8" s="154"/>
      <c r="M8" s="154"/>
      <c r="N8" s="154"/>
      <c r="O8" s="44"/>
      <c r="P8" s="35"/>
    </row>
    <row r="9" spans="1:17">
      <c r="A9" s="48"/>
      <c r="B9" s="16"/>
      <c r="C9" s="179"/>
      <c r="D9" s="179"/>
      <c r="E9" s="179"/>
      <c r="F9" s="179"/>
      <c r="G9" s="179"/>
      <c r="H9" s="179"/>
      <c r="I9" s="16"/>
      <c r="J9" s="16"/>
      <c r="K9" s="16"/>
      <c r="L9" s="154"/>
      <c r="M9" s="16"/>
      <c r="N9" s="16"/>
      <c r="O9" s="44"/>
    </row>
    <row r="10" spans="1:17">
      <c r="A10" s="48"/>
      <c r="B10" s="16"/>
      <c r="C10" s="319" t="s">
        <v>45</v>
      </c>
      <c r="D10" s="25"/>
      <c r="E10" s="158"/>
      <c r="F10" s="158"/>
      <c r="G10" s="158"/>
      <c r="H10" s="14"/>
      <c r="I10" s="158"/>
      <c r="J10" s="158"/>
      <c r="K10" s="158"/>
      <c r="L10" s="154"/>
      <c r="M10" s="158"/>
      <c r="N10" s="158"/>
      <c r="O10" s="44"/>
      <c r="P10" s="36"/>
    </row>
    <row r="11" spans="1:17" ht="3" customHeight="1">
      <c r="A11" s="48"/>
      <c r="B11" s="16"/>
      <c r="C11" s="14"/>
      <c r="D11" s="25"/>
      <c r="E11" s="22"/>
      <c r="F11" s="22"/>
      <c r="G11" s="158"/>
      <c r="H11" s="158"/>
      <c r="I11" s="320"/>
      <c r="J11" s="320"/>
      <c r="K11" s="320"/>
      <c r="L11" s="154"/>
      <c r="M11" s="320"/>
      <c r="N11" s="320"/>
      <c r="O11" s="44"/>
      <c r="P11" s="36"/>
    </row>
    <row r="12" spans="1:17" ht="14.4">
      <c r="A12" s="48"/>
      <c r="B12" s="16"/>
      <c r="C12" s="401" t="s">
        <v>153</v>
      </c>
      <c r="D12" s="188"/>
      <c r="E12" s="188"/>
      <c r="F12" s="188"/>
      <c r="G12" s="189"/>
      <c r="H12" s="320"/>
      <c r="I12" s="53"/>
      <c r="J12" s="53"/>
      <c r="K12" s="53"/>
      <c r="L12" s="154"/>
      <c r="M12" s="53"/>
      <c r="N12" s="53"/>
      <c r="O12" s="44"/>
      <c r="P12" s="35"/>
    </row>
    <row r="13" spans="1:17" ht="3" customHeight="1">
      <c r="A13" s="48"/>
      <c r="B13" s="16"/>
      <c r="C13" s="401"/>
      <c r="D13" s="188"/>
      <c r="E13" s="188"/>
      <c r="F13" s="188"/>
      <c r="G13" s="189"/>
      <c r="H13" s="320"/>
      <c r="I13" s="53"/>
      <c r="J13" s="53"/>
      <c r="K13" s="53"/>
      <c r="L13" s="154"/>
      <c r="M13" s="53"/>
      <c r="N13" s="53"/>
      <c r="O13" s="44"/>
      <c r="P13" s="35"/>
    </row>
    <row r="14" spans="1:17" ht="14.4">
      <c r="A14" s="48"/>
      <c r="B14" s="16"/>
      <c r="C14" s="402" t="s">
        <v>270</v>
      </c>
      <c r="D14" s="188"/>
      <c r="E14" s="188"/>
      <c r="F14" s="188"/>
      <c r="G14" s="189"/>
      <c r="H14" s="159"/>
      <c r="I14" s="159"/>
      <c r="J14" s="159"/>
      <c r="K14" s="159"/>
      <c r="L14" s="154"/>
      <c r="M14" s="159"/>
      <c r="N14" s="159"/>
      <c r="O14" s="44"/>
      <c r="P14" s="35"/>
    </row>
    <row r="15" spans="1:17" ht="14.4">
      <c r="A15" s="48"/>
      <c r="B15" s="16"/>
      <c r="C15" s="403" t="s">
        <v>130</v>
      </c>
      <c r="D15" s="188"/>
      <c r="E15" s="189"/>
      <c r="F15" s="189"/>
      <c r="G15" s="189"/>
      <c r="H15" s="159"/>
      <c r="I15" s="159"/>
      <c r="J15" s="159"/>
      <c r="K15" s="159"/>
      <c r="L15" s="154"/>
      <c r="M15" s="159"/>
      <c r="N15" s="159"/>
      <c r="O15" s="44"/>
      <c r="P15" s="35"/>
    </row>
    <row r="16" spans="1:17" ht="14.4">
      <c r="A16" s="48"/>
      <c r="B16" s="16"/>
      <c r="C16" s="188"/>
      <c r="D16" s="188"/>
      <c r="E16" s="188"/>
      <c r="F16" s="188"/>
      <c r="G16" s="188"/>
      <c r="H16" s="22"/>
      <c r="I16" s="22"/>
      <c r="J16" s="22"/>
      <c r="K16" s="22"/>
      <c r="L16" s="154"/>
      <c r="M16" s="22"/>
      <c r="N16" s="22"/>
      <c r="O16" s="44"/>
      <c r="P16" s="35"/>
    </row>
    <row r="17" spans="1:26">
      <c r="A17" s="48"/>
      <c r="B17" s="16"/>
      <c r="C17" s="16"/>
      <c r="D17" s="16"/>
      <c r="E17" s="16"/>
      <c r="F17" s="16"/>
      <c r="G17" s="16"/>
      <c r="H17" s="16"/>
      <c r="I17" s="16"/>
      <c r="J17" s="16"/>
      <c r="K17" s="16"/>
      <c r="L17" s="154"/>
      <c r="M17" s="16"/>
      <c r="N17" s="16"/>
      <c r="O17" s="44"/>
      <c r="P17" s="35"/>
    </row>
    <row r="18" spans="1:26">
      <c r="A18" s="48"/>
      <c r="B18" s="16"/>
      <c r="C18" s="16"/>
      <c r="D18" s="16"/>
      <c r="E18" s="16"/>
      <c r="F18" s="16"/>
      <c r="G18" s="16"/>
      <c r="H18" s="16"/>
      <c r="I18" s="16"/>
      <c r="J18" s="16"/>
      <c r="K18" s="16"/>
      <c r="L18" s="154"/>
      <c r="M18" s="16"/>
      <c r="N18" s="16"/>
      <c r="O18" s="44"/>
      <c r="P18" s="35"/>
    </row>
    <row r="19" spans="1:26">
      <c r="A19" s="48"/>
      <c r="B19" s="16"/>
      <c r="C19" s="16"/>
      <c r="D19" s="16"/>
      <c r="E19" s="16"/>
      <c r="F19" s="16"/>
      <c r="G19" s="16"/>
      <c r="H19" s="16"/>
      <c r="I19" s="16"/>
      <c r="J19" s="16"/>
      <c r="K19" s="16"/>
      <c r="L19" s="154"/>
      <c r="M19" s="16"/>
      <c r="N19" s="16"/>
      <c r="O19" s="44"/>
      <c r="P19" s="35"/>
    </row>
    <row r="20" spans="1:26">
      <c r="A20" s="48"/>
      <c r="B20" s="16"/>
      <c r="C20" s="334" t="s">
        <v>152</v>
      </c>
      <c r="D20" s="318"/>
      <c r="E20" s="336"/>
      <c r="F20" s="336"/>
      <c r="G20" s="336"/>
      <c r="H20" s="45"/>
      <c r="I20" s="16"/>
      <c r="J20" s="16"/>
      <c r="K20" s="16"/>
      <c r="L20" s="154"/>
      <c r="M20" s="16"/>
      <c r="N20" s="16"/>
      <c r="O20" s="44"/>
      <c r="P20" s="35"/>
    </row>
    <row r="21" spans="1:26">
      <c r="A21" s="48"/>
      <c r="B21" s="16"/>
      <c r="C21" s="16"/>
      <c r="D21" s="16"/>
      <c r="E21" s="16"/>
      <c r="F21" s="16"/>
      <c r="G21" s="16"/>
      <c r="H21" s="16"/>
      <c r="I21" s="16"/>
      <c r="J21" s="16"/>
      <c r="K21" s="16"/>
      <c r="L21" s="154"/>
      <c r="M21" s="16"/>
      <c r="N21" s="16"/>
      <c r="O21" s="44"/>
    </row>
    <row r="22" spans="1:26">
      <c r="A22" s="48"/>
      <c r="B22" s="16"/>
      <c r="C22" s="14" t="s">
        <v>154</v>
      </c>
      <c r="D22" s="25"/>
      <c r="E22" s="158"/>
      <c r="F22" s="16"/>
      <c r="G22" s="159"/>
      <c r="H22" s="16"/>
      <c r="I22" s="22"/>
      <c r="J22" s="16"/>
      <c r="K22" s="16"/>
      <c r="L22" s="16"/>
      <c r="M22" s="16"/>
      <c r="N22" s="16"/>
      <c r="O22" s="44"/>
    </row>
    <row r="23" spans="1:26" ht="3" customHeight="1">
      <c r="A23" s="48"/>
      <c r="B23" s="16"/>
      <c r="C23" s="14"/>
      <c r="D23" s="25"/>
      <c r="E23" s="158"/>
      <c r="F23" s="16"/>
      <c r="G23" s="159"/>
      <c r="H23" s="22"/>
      <c r="I23" s="22"/>
      <c r="J23" s="16"/>
      <c r="K23" s="16"/>
      <c r="L23" s="16"/>
      <c r="M23" s="16"/>
      <c r="N23" s="16"/>
      <c r="O23" s="44"/>
    </row>
    <row r="24" spans="1:26" s="38" customFormat="1" ht="14.4">
      <c r="A24" s="180"/>
      <c r="B24" s="181"/>
      <c r="C24" s="96" t="s">
        <v>155</v>
      </c>
      <c r="D24" s="186"/>
      <c r="E24" s="98"/>
      <c r="F24" s="98"/>
      <c r="G24" s="98"/>
      <c r="H24" s="186"/>
      <c r="I24" s="181"/>
      <c r="J24" s="181"/>
      <c r="K24" s="181"/>
      <c r="L24" s="181"/>
      <c r="M24" s="181"/>
      <c r="N24" s="181"/>
      <c r="O24" s="182"/>
      <c r="P24" s="37"/>
      <c r="Q24" s="33"/>
      <c r="R24" s="37"/>
      <c r="S24" s="37"/>
      <c r="T24" s="37"/>
      <c r="U24" s="37"/>
      <c r="V24" s="37"/>
      <c r="W24" s="37"/>
      <c r="X24" s="37"/>
      <c r="Y24" s="37"/>
      <c r="Z24" s="37"/>
    </row>
    <row r="25" spans="1:26" s="38" customFormat="1" ht="3" customHeight="1">
      <c r="A25" s="180"/>
      <c r="B25" s="181"/>
      <c r="C25" s="96"/>
      <c r="D25" s="186"/>
      <c r="E25" s="98"/>
      <c r="F25" s="98"/>
      <c r="G25" s="98"/>
      <c r="H25" s="186"/>
      <c r="I25" s="181"/>
      <c r="J25" s="181"/>
      <c r="K25" s="181"/>
      <c r="L25" s="181"/>
      <c r="M25" s="181"/>
      <c r="N25" s="181"/>
      <c r="O25" s="182"/>
      <c r="P25" s="37"/>
      <c r="Q25" s="33"/>
      <c r="R25" s="37"/>
      <c r="S25" s="37"/>
      <c r="T25" s="37"/>
      <c r="U25" s="37"/>
      <c r="V25" s="37"/>
      <c r="W25" s="37"/>
      <c r="X25" s="37"/>
      <c r="Y25" s="37"/>
      <c r="Z25" s="37"/>
    </row>
    <row r="26" spans="1:26" s="39" customFormat="1" ht="14.4">
      <c r="A26" s="183"/>
      <c r="B26" s="159"/>
      <c r="C26" s="401" t="s">
        <v>12</v>
      </c>
      <c r="D26" s="404"/>
      <c r="E26" s="401" t="s">
        <v>10</v>
      </c>
      <c r="F26" s="98"/>
      <c r="G26" s="98"/>
      <c r="H26" s="390"/>
      <c r="I26" s="159"/>
      <c r="J26" s="159"/>
      <c r="K26" s="159"/>
      <c r="L26" s="159"/>
      <c r="M26" s="159"/>
      <c r="N26" s="159"/>
      <c r="O26" s="184"/>
      <c r="P26" s="37"/>
      <c r="Q26" s="33"/>
      <c r="R26" s="37"/>
      <c r="S26" s="37"/>
      <c r="T26" s="37"/>
      <c r="U26" s="37"/>
      <c r="V26" s="37"/>
      <c r="W26" s="37"/>
      <c r="X26" s="37"/>
      <c r="Y26" s="37"/>
      <c r="Z26" s="37"/>
    </row>
    <row r="27" spans="1:26" s="39" customFormat="1" ht="14.25" customHeight="1">
      <c r="A27" s="183"/>
      <c r="B27" s="159"/>
      <c r="C27" s="405" t="s">
        <v>9</v>
      </c>
      <c r="D27" s="404"/>
      <c r="E27" s="405" t="s">
        <v>11</v>
      </c>
      <c r="F27" s="98"/>
      <c r="G27" s="98"/>
      <c r="H27" s="98"/>
      <c r="I27" s="343"/>
      <c r="J27" s="343"/>
      <c r="K27" s="343"/>
      <c r="L27" s="343"/>
      <c r="M27" s="343"/>
      <c r="N27" s="343"/>
      <c r="O27" s="184"/>
      <c r="P27" s="40"/>
      <c r="Q27" s="33"/>
    </row>
    <row r="28" spans="1:26" s="39" customFormat="1" ht="14.4">
      <c r="A28" s="183"/>
      <c r="B28" s="159"/>
      <c r="C28" s="98"/>
      <c r="D28" s="98"/>
      <c r="E28" s="98"/>
      <c r="F28" s="98"/>
      <c r="G28" s="98"/>
      <c r="H28" s="406"/>
      <c r="I28" s="343"/>
      <c r="J28" s="343"/>
      <c r="K28" s="343"/>
      <c r="L28" s="343"/>
      <c r="M28" s="343"/>
      <c r="N28" s="343"/>
      <c r="O28" s="184"/>
      <c r="Q28" s="33"/>
    </row>
    <row r="29" spans="1:26" s="39" customFormat="1">
      <c r="A29" s="183"/>
      <c r="B29" s="159"/>
      <c r="C29" s="158"/>
      <c r="D29" s="343"/>
      <c r="E29" s="343"/>
      <c r="F29" s="343"/>
      <c r="G29" s="343"/>
      <c r="H29" s="343"/>
      <c r="I29" s="343"/>
      <c r="J29" s="343"/>
      <c r="K29" s="343"/>
      <c r="L29" s="343"/>
      <c r="M29" s="343"/>
      <c r="N29" s="343"/>
      <c r="O29" s="184"/>
      <c r="Q29" s="33"/>
    </row>
    <row r="30" spans="1:26" s="39" customFormat="1" ht="15.6">
      <c r="A30" s="183"/>
      <c r="B30" s="159"/>
      <c r="C30" s="158"/>
      <c r="D30" s="343"/>
      <c r="E30" s="343"/>
      <c r="F30" s="343"/>
      <c r="G30" s="343"/>
      <c r="H30" s="343"/>
      <c r="I30" s="343"/>
      <c r="J30" s="343"/>
      <c r="K30" s="343"/>
      <c r="L30" s="418" t="s">
        <v>13</v>
      </c>
      <c r="M30" s="418" t="s">
        <v>219</v>
      </c>
      <c r="N30" s="343"/>
      <c r="O30" s="184"/>
      <c r="Q30" s="33"/>
    </row>
    <row r="31" spans="1:26" s="39" customFormat="1" ht="15.6">
      <c r="A31" s="183"/>
      <c r="B31" s="159"/>
      <c r="C31" s="158"/>
      <c r="D31" s="343"/>
      <c r="E31" s="343"/>
      <c r="F31" s="343"/>
      <c r="G31" s="343"/>
      <c r="H31" s="343"/>
      <c r="I31" s="343"/>
      <c r="J31" s="343"/>
      <c r="K31" s="343"/>
      <c r="L31" s="418" t="s">
        <v>14</v>
      </c>
      <c r="M31" s="589">
        <v>44105</v>
      </c>
      <c r="N31" s="343"/>
      <c r="O31" s="184"/>
      <c r="Q31" s="33"/>
    </row>
    <row r="32" spans="1:26" s="39" customFormat="1">
      <c r="A32" s="183"/>
      <c r="B32" s="159"/>
      <c r="C32" s="159"/>
      <c r="D32" s="343"/>
      <c r="E32" s="343"/>
      <c r="F32" s="343"/>
      <c r="G32" s="343"/>
      <c r="H32" s="343"/>
      <c r="I32" s="343"/>
      <c r="J32" s="343"/>
      <c r="K32" s="343"/>
      <c r="L32" s="343"/>
      <c r="M32" s="343"/>
      <c r="N32" s="343"/>
      <c r="O32" s="44"/>
      <c r="P32" s="33"/>
      <c r="Q32" s="33"/>
      <c r="X32" s="33"/>
      <c r="Y32" s="33"/>
      <c r="Z32" s="33"/>
    </row>
    <row r="33" spans="1:15">
      <c r="A33" s="185"/>
      <c r="B33" s="45"/>
      <c r="C33" s="121"/>
      <c r="D33" s="45"/>
      <c r="E33" s="45"/>
      <c r="F33" s="45"/>
      <c r="G33" s="45"/>
      <c r="H33" s="45"/>
      <c r="I33" s="45"/>
      <c r="J33" s="45"/>
      <c r="K33" s="45"/>
      <c r="L33" s="45"/>
      <c r="M33" s="45"/>
      <c r="N33" s="45"/>
      <c r="O33" s="46"/>
    </row>
    <row r="34" spans="1:15" ht="10.5" customHeight="1">
      <c r="C34" s="34"/>
      <c r="D34" s="34"/>
      <c r="E34" s="34"/>
      <c r="F34" s="34"/>
      <c r="G34" s="34"/>
      <c r="H34" s="34"/>
      <c r="I34" s="34"/>
      <c r="J34" s="34"/>
      <c r="K34" s="34"/>
      <c r="L34" s="34"/>
      <c r="M34" s="34"/>
      <c r="N34" s="34"/>
    </row>
    <row r="35" spans="1:15" ht="10.5" customHeight="1">
      <c r="C35" s="34"/>
      <c r="D35" s="34"/>
      <c r="E35" s="34"/>
      <c r="F35" s="34"/>
      <c r="G35" s="34"/>
      <c r="H35" s="34"/>
      <c r="I35" s="34"/>
      <c r="J35" s="34"/>
      <c r="K35" s="34"/>
      <c r="L35" s="34"/>
      <c r="M35" s="34"/>
      <c r="N35" s="34"/>
    </row>
    <row r="36" spans="1:15">
      <c r="E36" s="41"/>
      <c r="F36" s="41"/>
      <c r="G36" s="41"/>
    </row>
  </sheetData>
  <sheetProtection algorithmName="SHA-512" hashValue="5mwx/zEyVbqOZ7sM4ZwtDjP3Rj6i8fZYFc8TtK0yvqVzITBAhzdaRXDNdU8G+PEoLrQhAip2d0ftSm7fuMxrVg==" saltValue="HCtdeNnF7243BnQdbruWqA==" spinCount="100000" sheet="1" selectLockedCells="1"/>
  <mergeCells count="1">
    <mergeCell ref="C2:L3"/>
  </mergeCells>
  <hyperlinks>
    <hyperlink ref="C27" r:id="rId1" xr:uid="{4A662DCB-6AE3-40C1-92A4-36F7A252FB30}"/>
    <hyperlink ref="E27" r:id="rId2" xr:uid="{9825C0D6-F7D7-4B8C-8633-7775CC50B371}"/>
    <hyperlink ref="C15" r:id="rId3" xr:uid="{14E8AA36-3049-49DF-A833-4309035AE156}"/>
  </hyperlinks>
  <pageMargins left="0.7" right="0.7" top="0.75" bottom="0.75" header="0.3" footer="0.3"/>
  <pageSetup scale="52" fitToHeight="0" orientation="landscape"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E022D-DE17-40F2-B9BC-B4C15C595DCE}">
  <sheetPr codeName="Sheet3"/>
  <dimension ref="A1:AE16"/>
  <sheetViews>
    <sheetView showGridLines="0" zoomScale="90" zoomScaleNormal="90" workbookViewId="0"/>
  </sheetViews>
  <sheetFormatPr defaultColWidth="8.77734375" defaultRowHeight="14.4"/>
  <cols>
    <col min="1" max="1" width="18.6640625" customWidth="1"/>
    <col min="6" max="8" width="9.109375" style="10"/>
    <col min="18" max="18" width="22" customWidth="1"/>
  </cols>
  <sheetData>
    <row r="1" spans="1:31" s="10" customFormat="1" ht="15.75" customHeight="1"/>
    <row r="2" spans="1:31" s="10" customFormat="1" ht="15.75" customHeight="1">
      <c r="A2" s="10" t="s">
        <v>216</v>
      </c>
      <c r="B2" s="470" t="s">
        <v>217</v>
      </c>
    </row>
    <row r="3" spans="1:31" s="10" customFormat="1" ht="15.75" customHeight="1"/>
    <row r="4" spans="1:31" s="127" customFormat="1">
      <c r="A4" s="127" t="s">
        <v>184</v>
      </c>
      <c r="N4" s="128"/>
      <c r="O4" s="128"/>
      <c r="AE4" s="128"/>
    </row>
    <row r="5" spans="1:31" s="10" customFormat="1" ht="15.75" customHeight="1"/>
    <row r="6" spans="1:31">
      <c r="B6" s="13" t="s">
        <v>49</v>
      </c>
      <c r="F6"/>
      <c r="G6" s="52" t="s">
        <v>55</v>
      </c>
      <c r="H6"/>
      <c r="I6" s="10"/>
      <c r="J6" s="10"/>
      <c r="K6" s="10"/>
      <c r="L6" s="52" t="s">
        <v>61</v>
      </c>
      <c r="M6" s="10"/>
    </row>
    <row r="7" spans="1:31">
      <c r="A7" s="51">
        <v>1</v>
      </c>
      <c r="B7" s="315" t="str">
        <f>IF('Variables and Defaults'!D8="","[no user entry]",'Variables and Defaults'!D8)</f>
        <v>Administrative Support</v>
      </c>
      <c r="C7" s="316"/>
      <c r="F7" s="51">
        <v>1</v>
      </c>
      <c r="G7" s="50" t="s">
        <v>31</v>
      </c>
      <c r="H7"/>
      <c r="K7" s="51">
        <v>1</v>
      </c>
      <c r="L7" s="50" t="s">
        <v>63</v>
      </c>
    </row>
    <row r="8" spans="1:31">
      <c r="A8" s="51">
        <v>2</v>
      </c>
      <c r="B8" s="315" t="str">
        <f>IF('Variables and Defaults'!D9="","[no user entry]",'Variables and Defaults'!D9)</f>
        <v>Public Health Nurse I</v>
      </c>
      <c r="C8" s="316"/>
      <c r="F8" s="51">
        <v>2</v>
      </c>
      <c r="G8" s="50" t="s">
        <v>180</v>
      </c>
      <c r="K8" s="51">
        <v>2</v>
      </c>
      <c r="L8" s="50" t="s">
        <v>64</v>
      </c>
    </row>
    <row r="9" spans="1:31">
      <c r="A9" s="51">
        <v>3</v>
      </c>
      <c r="B9" s="315" t="str">
        <f>IF('Variables and Defaults'!D10=0,"[no user entry]",'Variables and Defaults'!D10)</f>
        <v>[no user entry]</v>
      </c>
      <c r="C9" s="316"/>
      <c r="F9" s="51">
        <v>3</v>
      </c>
      <c r="G9" s="50" t="s">
        <v>32</v>
      </c>
      <c r="H9"/>
      <c r="K9" s="51">
        <v>3</v>
      </c>
      <c r="L9" s="50" t="s">
        <v>65</v>
      </c>
    </row>
    <row r="10" spans="1:31">
      <c r="A10" s="51">
        <v>4</v>
      </c>
      <c r="B10" s="315" t="str">
        <f>IF('Variables and Defaults'!D11=0,"[no user entry]",'Variables and Defaults'!D11)</f>
        <v>[no user entry]</v>
      </c>
      <c r="C10" s="316"/>
      <c r="F10" s="51">
        <v>4</v>
      </c>
      <c r="G10" s="50" t="s">
        <v>56</v>
      </c>
      <c r="H10"/>
    </row>
    <row r="11" spans="1:31">
      <c r="A11" s="51">
        <v>5</v>
      </c>
      <c r="B11" s="315" t="str">
        <f>IF('Variables and Defaults'!D12=0,"[no user entry]",'Variables and Defaults'!D12)</f>
        <v>[no user entry]</v>
      </c>
      <c r="C11" s="316"/>
    </row>
    <row r="12" spans="1:31">
      <c r="A12" s="51">
        <v>6</v>
      </c>
      <c r="B12" s="315" t="str">
        <f>IF('Variables and Defaults'!D13=0,"[no user entry]",'Variables and Defaults'!D13)</f>
        <v>[no user entry]</v>
      </c>
      <c r="C12" s="316"/>
    </row>
    <row r="13" spans="1:31">
      <c r="A13" s="51">
        <v>7</v>
      </c>
      <c r="B13" s="315" t="str">
        <f>IF('Variables and Defaults'!D14=0,"[no user entry]",'Variables and Defaults'!D14)</f>
        <v>[no user entry]</v>
      </c>
      <c r="C13" s="316"/>
    </row>
    <row r="14" spans="1:31">
      <c r="A14" s="51">
        <v>8</v>
      </c>
      <c r="B14" s="315" t="str">
        <f>IF('Variables and Defaults'!D15=0,"[no user entry]",'Variables and Defaults'!D15)</f>
        <v>[no user entry]</v>
      </c>
      <c r="C14" s="316"/>
    </row>
    <row r="15" spans="1:31" s="10" customFormat="1">
      <c r="A15" s="51">
        <v>16</v>
      </c>
      <c r="B15" s="315" t="s">
        <v>73</v>
      </c>
    </row>
    <row r="16" spans="1:31">
      <c r="I16" s="10"/>
      <c r="J16" s="11"/>
      <c r="K16" s="11"/>
      <c r="L16" s="11"/>
    </row>
  </sheetData>
  <sheetProtection algorithmName="SHA-512" hashValue="xZeEwhfT8Euu74z7oBT4/jdgWmI8iqLOMIqehIiWXm8QFSyqUElkYVnd11PK9HIWwJ6dSXYAa4i5XtUA5RDEGQ==" saltValue="L/Epxjqf1OeZIWpUQOfv4g==" spinCount="100000" sheet="1" objects="1" scenarios="1" selectLockedCells="1"/>
  <phoneticPr fontId="2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FD9D2-DFEE-4C29-96AE-A774F6032D4C}">
  <sheetPr codeName="Sheet20">
    <tabColor theme="8" tint="0.79998168889431442"/>
    <pageSetUpPr fitToPage="1"/>
  </sheetPr>
  <dimension ref="A1:AO51"/>
  <sheetViews>
    <sheetView showGridLines="0" zoomScaleNormal="100" workbookViewId="0">
      <selection activeCell="E19" sqref="E19"/>
    </sheetView>
  </sheetViews>
  <sheetFormatPr defaultColWidth="8.77734375" defaultRowHeight="14.4"/>
  <cols>
    <col min="1" max="3" width="2.6640625" style="33" customWidth="1"/>
    <col min="4" max="11" width="10.6640625" style="33" customWidth="1"/>
    <col min="12" max="12" width="8.33203125" style="33" customWidth="1"/>
    <col min="13" max="13" width="6.109375" style="33" customWidth="1"/>
    <col min="14" max="14" width="17" style="49" customWidth="1"/>
    <col min="15" max="15" width="4.6640625" style="33" customWidth="1"/>
    <col min="16" max="16384" width="8.77734375" style="33"/>
  </cols>
  <sheetData>
    <row r="1" spans="1:41" s="7" customFormat="1" ht="15" customHeight="1">
      <c r="A1" s="149"/>
      <c r="B1" s="150"/>
      <c r="C1" s="151"/>
      <c r="D1" s="151"/>
      <c r="E1" s="151"/>
      <c r="F1" s="151"/>
      <c r="G1" s="151"/>
      <c r="H1" s="151"/>
      <c r="I1" s="151"/>
      <c r="J1" s="151"/>
      <c r="K1" s="151"/>
      <c r="L1" s="151"/>
      <c r="M1" s="151"/>
      <c r="N1" s="150"/>
      <c r="O1" s="152"/>
      <c r="P1" s="33"/>
      <c r="Q1" s="33"/>
      <c r="R1" s="33"/>
      <c r="S1" s="33"/>
      <c r="T1" s="33"/>
      <c r="U1" s="33"/>
      <c r="V1" s="33"/>
      <c r="W1" s="33"/>
      <c r="X1" s="33"/>
      <c r="Y1" s="33"/>
      <c r="Z1" s="33"/>
      <c r="AA1" s="33"/>
      <c r="AB1" s="33"/>
      <c r="AC1" s="33"/>
      <c r="AD1" s="33"/>
      <c r="AE1" s="33"/>
      <c r="AF1" s="33"/>
      <c r="AG1" s="33"/>
      <c r="AH1" s="33"/>
      <c r="AI1" s="33"/>
      <c r="AJ1" s="33"/>
      <c r="AK1" s="33"/>
      <c r="AL1" s="33"/>
      <c r="AM1" s="33"/>
      <c r="AN1" s="33"/>
      <c r="AO1" s="33"/>
    </row>
    <row r="2" spans="1:41" s="7" customFormat="1" ht="15" customHeight="1">
      <c r="A2" s="153"/>
      <c r="B2" s="154"/>
      <c r="C2" s="591" t="s">
        <v>2</v>
      </c>
      <c r="D2" s="591"/>
      <c r="E2" s="591"/>
      <c r="F2" s="155"/>
      <c r="G2" s="155"/>
      <c r="H2" s="155"/>
      <c r="I2" s="155"/>
      <c r="J2" s="155"/>
      <c r="K2" s="155"/>
      <c r="L2" s="155"/>
      <c r="M2" s="155"/>
      <c r="N2" s="154"/>
      <c r="O2" s="160"/>
      <c r="P2" s="33"/>
      <c r="Q2" s="33"/>
      <c r="R2" s="33"/>
      <c r="S2" s="33"/>
      <c r="T2" s="33"/>
      <c r="U2" s="33"/>
      <c r="V2" s="33"/>
      <c r="W2" s="33"/>
      <c r="X2" s="33"/>
      <c r="Y2" s="33"/>
      <c r="Z2" s="33"/>
      <c r="AA2" s="33"/>
      <c r="AB2" s="33"/>
      <c r="AC2" s="33"/>
      <c r="AD2" s="33"/>
      <c r="AE2" s="33"/>
      <c r="AF2" s="33"/>
      <c r="AG2" s="33"/>
      <c r="AH2" s="33"/>
      <c r="AI2" s="33"/>
      <c r="AJ2" s="33"/>
      <c r="AK2" s="33"/>
      <c r="AL2" s="33"/>
      <c r="AM2" s="33"/>
      <c r="AN2" s="33"/>
      <c r="AO2" s="33"/>
    </row>
    <row r="3" spans="1:41" s="7" customFormat="1" ht="15" customHeight="1">
      <c r="A3" s="153"/>
      <c r="B3" s="154"/>
      <c r="C3" s="591"/>
      <c r="D3" s="591"/>
      <c r="E3" s="591"/>
      <c r="F3" s="155"/>
      <c r="G3" s="155"/>
      <c r="H3" s="155"/>
      <c r="I3" s="155"/>
      <c r="J3" s="155"/>
      <c r="K3" s="155"/>
      <c r="L3" s="155"/>
      <c r="M3" s="155"/>
      <c r="N3" s="154"/>
      <c r="O3" s="160"/>
      <c r="P3" s="33"/>
      <c r="Q3" s="33"/>
      <c r="R3" s="33"/>
      <c r="S3" s="33"/>
      <c r="T3" s="33"/>
      <c r="U3" s="33"/>
      <c r="V3" s="33"/>
      <c r="W3" s="33"/>
      <c r="X3" s="33"/>
      <c r="Y3" s="33"/>
      <c r="Z3" s="33"/>
      <c r="AA3" s="33"/>
      <c r="AB3" s="33"/>
      <c r="AC3" s="33"/>
      <c r="AD3" s="33"/>
      <c r="AE3" s="33"/>
      <c r="AF3" s="33"/>
      <c r="AG3" s="33"/>
      <c r="AH3" s="33"/>
      <c r="AI3" s="33"/>
      <c r="AJ3" s="33"/>
      <c r="AK3" s="33"/>
      <c r="AL3" s="33"/>
      <c r="AM3" s="33"/>
      <c r="AN3" s="33"/>
      <c r="AO3" s="33"/>
    </row>
    <row r="4" spans="1:41" s="7" customFormat="1" ht="15" customHeight="1">
      <c r="A4" s="153"/>
      <c r="B4" s="154"/>
      <c r="C4" s="155"/>
      <c r="D4" s="155"/>
      <c r="E4" s="155"/>
      <c r="F4" s="155"/>
      <c r="G4" s="155"/>
      <c r="H4" s="155"/>
      <c r="I4" s="155"/>
      <c r="J4" s="155"/>
      <c r="K4" s="155"/>
      <c r="L4" s="155"/>
      <c r="M4" s="155"/>
      <c r="N4" s="154"/>
      <c r="O4" s="160"/>
      <c r="P4" s="33"/>
      <c r="Q4" s="33"/>
      <c r="R4" s="33"/>
      <c r="S4" s="33"/>
      <c r="T4" s="33"/>
      <c r="U4" s="33"/>
      <c r="V4" s="33"/>
      <c r="W4" s="33"/>
      <c r="X4" s="33"/>
      <c r="Y4" s="33"/>
      <c r="Z4" s="33"/>
      <c r="AA4" s="33"/>
      <c r="AB4" s="33"/>
      <c r="AC4" s="33"/>
      <c r="AD4" s="33"/>
      <c r="AE4" s="33"/>
      <c r="AF4" s="33"/>
      <c r="AG4" s="33"/>
      <c r="AH4" s="33"/>
      <c r="AI4" s="33"/>
      <c r="AJ4" s="33"/>
      <c r="AK4" s="33"/>
      <c r="AL4" s="33"/>
      <c r="AM4" s="33"/>
      <c r="AN4" s="33"/>
      <c r="AO4" s="33"/>
    </row>
    <row r="5" spans="1:41" s="6" customFormat="1" ht="6" customHeight="1">
      <c r="A5" s="30"/>
      <c r="O5" s="31"/>
      <c r="P5" s="34"/>
      <c r="Q5" s="34"/>
      <c r="R5" s="34"/>
      <c r="S5" s="34"/>
      <c r="T5" s="34"/>
      <c r="U5" s="34"/>
      <c r="V5" s="34"/>
      <c r="W5" s="34"/>
      <c r="X5" s="34"/>
      <c r="Y5" s="34"/>
      <c r="Z5" s="34"/>
      <c r="AA5" s="34"/>
      <c r="AB5" s="34"/>
      <c r="AC5" s="34"/>
      <c r="AD5" s="34"/>
      <c r="AE5" s="34"/>
      <c r="AF5" s="34"/>
      <c r="AG5" s="34"/>
      <c r="AH5" s="34"/>
      <c r="AI5" s="34"/>
      <c r="AJ5" s="34"/>
      <c r="AK5" s="34"/>
      <c r="AL5" s="34"/>
      <c r="AM5" s="34"/>
      <c r="AN5" s="34"/>
      <c r="AO5" s="34"/>
    </row>
    <row r="6" spans="1:41" s="8" customFormat="1" ht="4.05" customHeight="1">
      <c r="A6" s="28"/>
      <c r="O6" s="29"/>
      <c r="P6" s="34"/>
      <c r="Q6" s="34"/>
      <c r="R6" s="34"/>
      <c r="S6" s="34"/>
      <c r="T6" s="34"/>
      <c r="U6" s="34"/>
      <c r="V6" s="34"/>
      <c r="W6" s="34"/>
      <c r="X6" s="34"/>
      <c r="Y6" s="34"/>
      <c r="Z6" s="34"/>
      <c r="AA6" s="34"/>
      <c r="AB6" s="34"/>
      <c r="AC6" s="34"/>
      <c r="AD6" s="34"/>
      <c r="AE6" s="34"/>
      <c r="AF6" s="34"/>
      <c r="AG6" s="34"/>
      <c r="AH6" s="34"/>
      <c r="AI6" s="34"/>
      <c r="AJ6" s="34"/>
      <c r="AK6" s="34"/>
      <c r="AL6" s="34"/>
      <c r="AM6" s="34"/>
      <c r="AN6" s="34"/>
      <c r="AO6" s="34"/>
    </row>
    <row r="7" spans="1:41" s="1" customFormat="1" ht="15" customHeight="1">
      <c r="A7" s="17"/>
      <c r="B7" s="32"/>
      <c r="C7" s="9"/>
      <c r="D7" s="9"/>
      <c r="E7" s="9"/>
      <c r="F7" s="9"/>
      <c r="G7" s="9"/>
      <c r="H7" s="9"/>
      <c r="I7" s="9"/>
      <c r="J7" s="9"/>
      <c r="K7" s="9"/>
      <c r="L7" s="9"/>
      <c r="M7" s="9"/>
      <c r="N7" s="9"/>
      <c r="O7" s="18"/>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1" s="1" customFormat="1" ht="18" customHeight="1">
      <c r="A8" s="17"/>
      <c r="B8" s="32"/>
      <c r="C8" s="129" t="s">
        <v>199</v>
      </c>
      <c r="D8" s="101"/>
      <c r="E8" s="101"/>
      <c r="F8" s="101"/>
      <c r="G8" s="101"/>
      <c r="H8" s="101"/>
      <c r="I8" s="101"/>
      <c r="J8" s="101"/>
      <c r="K8" s="101"/>
      <c r="L8" s="101"/>
      <c r="M8" s="101"/>
      <c r="N8" s="101"/>
      <c r="O8" s="18"/>
      <c r="P8" s="33"/>
      <c r="Q8" s="33"/>
      <c r="R8" s="33"/>
      <c r="S8" s="33"/>
      <c r="T8" s="33"/>
      <c r="U8" s="33"/>
      <c r="V8" s="33"/>
      <c r="W8" s="33"/>
      <c r="X8" s="33"/>
      <c r="Y8" s="33"/>
      <c r="Z8" s="33"/>
      <c r="AA8" s="33"/>
      <c r="AB8" s="33"/>
      <c r="AC8" s="33"/>
      <c r="AD8" s="33"/>
      <c r="AE8" s="33"/>
      <c r="AF8" s="33"/>
      <c r="AG8" s="33"/>
      <c r="AH8" s="33"/>
      <c r="AI8" s="33"/>
      <c r="AJ8" s="33"/>
      <c r="AK8" s="33"/>
      <c r="AL8" s="33"/>
      <c r="AM8" s="33"/>
      <c r="AN8" s="33"/>
      <c r="AO8" s="33"/>
    </row>
    <row r="9" spans="1:41" s="1" customFormat="1" ht="15" customHeight="1">
      <c r="A9" s="17"/>
      <c r="B9" s="165"/>
      <c r="C9" s="132"/>
      <c r="D9" s="132"/>
      <c r="E9" s="132"/>
      <c r="F9" s="132"/>
      <c r="G9" s="132"/>
      <c r="H9" s="132"/>
      <c r="I9" s="132"/>
      <c r="J9" s="132"/>
      <c r="K9" s="132"/>
      <c r="L9" s="132"/>
      <c r="M9" s="132"/>
      <c r="N9" s="132"/>
      <c r="O9" s="163"/>
      <c r="P9" s="33"/>
      <c r="Q9" s="33"/>
      <c r="R9" s="33"/>
      <c r="S9" s="33"/>
      <c r="T9" s="33"/>
      <c r="U9" s="33"/>
      <c r="V9" s="33"/>
      <c r="W9" s="33"/>
      <c r="X9" s="33"/>
      <c r="Y9" s="33"/>
      <c r="Z9" s="33"/>
      <c r="AA9" s="33"/>
      <c r="AB9" s="33"/>
      <c r="AC9" s="33"/>
      <c r="AD9" s="33"/>
      <c r="AE9" s="33"/>
      <c r="AF9" s="33"/>
      <c r="AG9" s="33"/>
      <c r="AH9" s="33"/>
      <c r="AI9" s="33"/>
      <c r="AJ9" s="33"/>
      <c r="AK9" s="33"/>
      <c r="AL9" s="33"/>
      <c r="AM9" s="33"/>
      <c r="AN9" s="33"/>
      <c r="AO9" s="33"/>
    </row>
    <row r="10" spans="1:41" s="1" customFormat="1" ht="15" customHeight="1">
      <c r="A10" s="17"/>
      <c r="B10" s="165"/>
      <c r="C10" s="598" t="s">
        <v>269</v>
      </c>
      <c r="D10" s="598"/>
      <c r="E10" s="598"/>
      <c r="F10" s="598"/>
      <c r="G10" s="598"/>
      <c r="H10" s="598"/>
      <c r="I10" s="598"/>
      <c r="J10" s="598"/>
      <c r="K10" s="598"/>
      <c r="L10" s="598"/>
      <c r="M10" s="598"/>
      <c r="N10" s="598"/>
      <c r="O10" s="161"/>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row>
    <row r="11" spans="1:41" s="1" customFormat="1" ht="15" customHeight="1">
      <c r="A11" s="17"/>
      <c r="B11" s="165"/>
      <c r="C11" s="598"/>
      <c r="D11" s="598"/>
      <c r="E11" s="598"/>
      <c r="F11" s="598"/>
      <c r="G11" s="598"/>
      <c r="H11" s="598"/>
      <c r="I11" s="598"/>
      <c r="J11" s="598"/>
      <c r="K11" s="598"/>
      <c r="L11" s="598"/>
      <c r="M11" s="598"/>
      <c r="N11" s="598"/>
      <c r="O11" s="161"/>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row>
    <row r="12" spans="1:41" s="1" customFormat="1" ht="15" customHeight="1">
      <c r="A12" s="17"/>
      <c r="B12" s="165"/>
      <c r="C12" s="598"/>
      <c r="D12" s="598"/>
      <c r="E12" s="598"/>
      <c r="F12" s="598"/>
      <c r="G12" s="598"/>
      <c r="H12" s="598"/>
      <c r="I12" s="598"/>
      <c r="J12" s="598"/>
      <c r="K12" s="598"/>
      <c r="L12" s="598"/>
      <c r="M12" s="598"/>
      <c r="N12" s="598"/>
      <c r="O12" s="161"/>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row>
    <row r="13" spans="1:41" s="1" customFormat="1" ht="15" customHeight="1">
      <c r="A13" s="17"/>
      <c r="B13" s="165"/>
      <c r="C13" s="598"/>
      <c r="D13" s="598"/>
      <c r="E13" s="598"/>
      <c r="F13" s="598"/>
      <c r="G13" s="598"/>
      <c r="H13" s="598"/>
      <c r="I13" s="598"/>
      <c r="J13" s="598"/>
      <c r="K13" s="598"/>
      <c r="L13" s="598"/>
      <c r="M13" s="598"/>
      <c r="N13" s="598"/>
      <c r="O13" s="161"/>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row>
    <row r="14" spans="1:41" s="1" customFormat="1" ht="3" customHeight="1">
      <c r="A14" s="17"/>
      <c r="B14" s="165"/>
      <c r="C14" s="598"/>
      <c r="D14" s="598"/>
      <c r="E14" s="598"/>
      <c r="F14" s="598"/>
      <c r="G14" s="598"/>
      <c r="H14" s="598"/>
      <c r="I14" s="598"/>
      <c r="J14" s="598"/>
      <c r="K14" s="598"/>
      <c r="L14" s="598"/>
      <c r="M14" s="598"/>
      <c r="N14" s="598"/>
      <c r="O14" s="161"/>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row>
    <row r="15" spans="1:41" s="1" customFormat="1" ht="15" customHeight="1">
      <c r="A15" s="17"/>
      <c r="B15" s="165"/>
      <c r="C15" s="130" t="s">
        <v>129</v>
      </c>
      <c r="D15" s="144"/>
      <c r="E15" s="144"/>
      <c r="F15" s="144"/>
      <c r="G15" s="144"/>
      <c r="H15" s="144"/>
      <c r="I15" s="144"/>
      <c r="J15" s="144"/>
      <c r="K15" s="144"/>
      <c r="L15" s="144"/>
      <c r="M15" s="144"/>
      <c r="N15" s="144"/>
      <c r="O15" s="161"/>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row>
    <row r="16" spans="1:41" s="1" customFormat="1" ht="15" customHeight="1">
      <c r="A16" s="17"/>
      <c r="B16" s="165"/>
      <c r="C16" s="9"/>
      <c r="D16" s="147" t="s">
        <v>126</v>
      </c>
      <c r="E16" s="344" t="s">
        <v>156</v>
      </c>
      <c r="F16" s="344"/>
      <c r="G16" s="344"/>
      <c r="H16" s="344"/>
      <c r="I16" s="344"/>
      <c r="J16" s="344"/>
      <c r="K16" s="146"/>
      <c r="L16" s="146"/>
      <c r="M16" s="146"/>
      <c r="N16" s="146"/>
      <c r="O16" s="161"/>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row>
    <row r="17" spans="1:41" s="1" customFormat="1" ht="15" customHeight="1">
      <c r="A17" s="17"/>
      <c r="B17" s="165"/>
      <c r="C17" s="9"/>
      <c r="D17" s="147" t="s">
        <v>126</v>
      </c>
      <c r="E17" s="344" t="s">
        <v>157</v>
      </c>
      <c r="F17" s="344"/>
      <c r="G17" s="344"/>
      <c r="H17" s="344"/>
      <c r="I17" s="344"/>
      <c r="J17" s="344"/>
      <c r="K17" s="146"/>
      <c r="L17" s="146"/>
      <c r="M17" s="146"/>
      <c r="N17" s="146"/>
      <c r="O17" s="161"/>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row>
    <row r="18" spans="1:41" s="1" customFormat="1" ht="15" customHeight="1">
      <c r="A18" s="17"/>
      <c r="B18" s="165"/>
      <c r="C18" s="146"/>
      <c r="D18" s="146"/>
      <c r="E18" s="146"/>
      <c r="F18" s="146"/>
      <c r="G18" s="146"/>
      <c r="H18" s="146"/>
      <c r="I18" s="146"/>
      <c r="J18" s="146"/>
      <c r="K18" s="146"/>
      <c r="L18" s="146"/>
      <c r="M18" s="146"/>
      <c r="N18" s="146"/>
      <c r="O18" s="161"/>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row>
    <row r="19" spans="1:41" s="1" customFormat="1" ht="18" customHeight="1">
      <c r="A19" s="17"/>
      <c r="B19" s="32"/>
      <c r="C19" s="129" t="s">
        <v>124</v>
      </c>
      <c r="D19" s="101"/>
      <c r="E19" s="101"/>
      <c r="F19" s="101"/>
      <c r="G19" s="101"/>
      <c r="H19" s="101"/>
      <c r="I19" s="101"/>
      <c r="J19" s="101"/>
      <c r="K19" s="101"/>
      <c r="L19" s="101"/>
      <c r="M19" s="101"/>
      <c r="N19" s="101"/>
      <c r="O19" s="18"/>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row>
    <row r="20" spans="1:41" s="1" customFormat="1" ht="15" customHeight="1">
      <c r="A20" s="131"/>
      <c r="B20" s="165"/>
      <c r="C20" s="592" t="s">
        <v>235</v>
      </c>
      <c r="D20" s="592"/>
      <c r="E20" s="592"/>
      <c r="F20" s="592"/>
      <c r="G20" s="592"/>
      <c r="H20" s="592"/>
      <c r="I20" s="592"/>
      <c r="J20" s="592"/>
      <c r="K20" s="592"/>
      <c r="L20" s="592"/>
      <c r="M20" s="592"/>
      <c r="N20" s="592"/>
      <c r="O20" s="16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row>
    <row r="21" spans="1:41" s="1" customFormat="1" ht="15" customHeight="1">
      <c r="A21" s="131"/>
      <c r="B21" s="165"/>
      <c r="C21" s="592"/>
      <c r="D21" s="592"/>
      <c r="E21" s="592"/>
      <c r="F21" s="592"/>
      <c r="G21" s="592"/>
      <c r="H21" s="592"/>
      <c r="I21" s="592"/>
      <c r="J21" s="592"/>
      <c r="K21" s="592"/>
      <c r="L21" s="592"/>
      <c r="M21" s="592"/>
      <c r="N21" s="592"/>
      <c r="O21" s="16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row>
    <row r="22" spans="1:41" s="1" customFormat="1" ht="15" customHeight="1">
      <c r="A22" s="131"/>
      <c r="B22" s="165"/>
      <c r="C22" s="592"/>
      <c r="D22" s="592"/>
      <c r="E22" s="592"/>
      <c r="F22" s="592"/>
      <c r="G22" s="592"/>
      <c r="H22" s="592"/>
      <c r="I22" s="592"/>
      <c r="J22" s="592"/>
      <c r="K22" s="592"/>
      <c r="L22" s="592"/>
      <c r="M22" s="592"/>
      <c r="N22" s="592"/>
      <c r="O22" s="16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row>
    <row r="23" spans="1:41" s="1" customFormat="1" ht="3" customHeight="1">
      <c r="A23" s="131"/>
      <c r="B23" s="165"/>
      <c r="C23" s="145"/>
      <c r="D23" s="145"/>
      <c r="E23" s="145"/>
      <c r="F23" s="145"/>
      <c r="G23" s="145"/>
      <c r="H23" s="145"/>
      <c r="I23" s="145"/>
      <c r="J23" s="145"/>
      <c r="K23" s="145"/>
      <c r="L23" s="145"/>
      <c r="M23" s="145"/>
      <c r="N23" s="145"/>
      <c r="O23" s="16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row>
    <row r="24" spans="1:41" s="1" customFormat="1" ht="15" customHeight="1">
      <c r="A24" s="131"/>
      <c r="B24" s="165"/>
      <c r="C24" s="593" t="s">
        <v>236</v>
      </c>
      <c r="D24" s="593"/>
      <c r="E24" s="593"/>
      <c r="F24" s="593"/>
      <c r="G24" s="593"/>
      <c r="H24" s="593"/>
      <c r="I24" s="593"/>
      <c r="J24" s="593"/>
      <c r="K24" s="593"/>
      <c r="L24" s="593"/>
      <c r="M24" s="593"/>
      <c r="N24" s="593"/>
      <c r="O24" s="16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row>
    <row r="25" spans="1:41" s="1" customFormat="1" ht="15" customHeight="1">
      <c r="A25" s="131"/>
      <c r="B25" s="165"/>
      <c r="C25" s="593"/>
      <c r="D25" s="593"/>
      <c r="E25" s="593"/>
      <c r="F25" s="593"/>
      <c r="G25" s="593"/>
      <c r="H25" s="593"/>
      <c r="I25" s="593"/>
      <c r="J25" s="593"/>
      <c r="K25" s="593"/>
      <c r="L25" s="593"/>
      <c r="M25" s="593"/>
      <c r="N25" s="593"/>
      <c r="O25" s="16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row>
    <row r="26" spans="1:41" s="1" customFormat="1">
      <c r="A26" s="131"/>
      <c r="B26" s="165"/>
      <c r="C26" s="166"/>
      <c r="D26" s="132"/>
      <c r="E26" s="132"/>
      <c r="F26" s="132"/>
      <c r="G26" s="132"/>
      <c r="H26" s="132"/>
      <c r="I26" s="132"/>
      <c r="J26" s="132"/>
      <c r="K26" s="132"/>
      <c r="L26" s="132"/>
      <c r="M26" s="132"/>
      <c r="N26" s="132"/>
      <c r="O26" s="16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row>
    <row r="27" spans="1:41" s="1" customFormat="1" ht="15" customHeight="1">
      <c r="A27" s="131"/>
      <c r="B27" s="165"/>
      <c r="C27" s="132" t="s">
        <v>4</v>
      </c>
      <c r="D27" s="58" t="s">
        <v>15</v>
      </c>
      <c r="E27" s="132"/>
      <c r="F27" s="167"/>
      <c r="G27" s="132"/>
      <c r="H27" s="132"/>
      <c r="I27" s="132"/>
      <c r="J27" s="132"/>
      <c r="K27" s="132"/>
      <c r="L27" s="132"/>
      <c r="M27" s="132"/>
      <c r="N27" s="132"/>
      <c r="O27" s="16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row>
    <row r="28" spans="1:41" s="1" customFormat="1" ht="15" customHeight="1">
      <c r="A28" s="131"/>
      <c r="B28" s="165"/>
      <c r="C28" s="132"/>
      <c r="D28" s="597" t="s">
        <v>222</v>
      </c>
      <c r="E28" s="597"/>
      <c r="F28" s="597"/>
      <c r="G28" s="597"/>
      <c r="H28" s="597"/>
      <c r="I28" s="597"/>
      <c r="J28" s="597"/>
      <c r="K28" s="597"/>
      <c r="L28" s="597"/>
      <c r="M28" s="597"/>
      <c r="N28" s="597"/>
      <c r="O28" s="16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row>
    <row r="29" spans="1:41" s="1" customFormat="1" ht="15" customHeight="1">
      <c r="A29" s="131"/>
      <c r="B29" s="165"/>
      <c r="C29" s="132"/>
      <c r="D29" s="597"/>
      <c r="E29" s="597"/>
      <c r="F29" s="597"/>
      <c r="G29" s="597"/>
      <c r="H29" s="597"/>
      <c r="I29" s="597"/>
      <c r="J29" s="597"/>
      <c r="K29" s="597"/>
      <c r="L29" s="597"/>
      <c r="M29" s="597"/>
      <c r="N29" s="597"/>
      <c r="O29" s="16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row>
    <row r="30" spans="1:41" s="1" customFormat="1" ht="15" customHeight="1">
      <c r="A30" s="131"/>
      <c r="B30" s="165"/>
      <c r="C30" s="132"/>
      <c r="D30" s="597"/>
      <c r="E30" s="597"/>
      <c r="F30" s="597"/>
      <c r="G30" s="597"/>
      <c r="H30" s="597"/>
      <c r="I30" s="597"/>
      <c r="J30" s="597"/>
      <c r="K30" s="597"/>
      <c r="L30" s="597"/>
      <c r="M30" s="597"/>
      <c r="N30" s="597"/>
      <c r="O30" s="16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row>
    <row r="31" spans="1:41" s="1" customFormat="1" ht="15" customHeight="1">
      <c r="A31" s="131"/>
      <c r="B31" s="165"/>
      <c r="C31" s="132"/>
      <c r="D31" s="597"/>
      <c r="E31" s="597"/>
      <c r="F31" s="597"/>
      <c r="G31" s="597"/>
      <c r="H31" s="597"/>
      <c r="I31" s="597"/>
      <c r="J31" s="597"/>
      <c r="K31" s="597"/>
      <c r="L31" s="597"/>
      <c r="M31" s="597"/>
      <c r="N31" s="597"/>
      <c r="O31" s="16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row>
    <row r="32" spans="1:41" s="1" customFormat="1" ht="15" customHeight="1">
      <c r="A32" s="131"/>
      <c r="B32" s="167"/>
      <c r="C32" s="132" t="s">
        <v>4</v>
      </c>
      <c r="D32" s="176" t="s">
        <v>127</v>
      </c>
      <c r="E32" s="167"/>
      <c r="F32" s="167"/>
      <c r="G32" s="167"/>
      <c r="H32" s="167"/>
      <c r="I32" s="167"/>
      <c r="J32" s="167"/>
      <c r="K32" s="167"/>
      <c r="L32" s="167"/>
      <c r="M32" s="167"/>
      <c r="N32" s="167"/>
      <c r="O32" s="16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row>
    <row r="33" spans="1:41" s="1" customFormat="1" ht="15" customHeight="1">
      <c r="A33" s="131"/>
      <c r="B33" s="167"/>
      <c r="C33" s="9"/>
      <c r="D33" s="595" t="s">
        <v>158</v>
      </c>
      <c r="E33" s="595"/>
      <c r="F33" s="595"/>
      <c r="G33" s="595"/>
      <c r="H33" s="595"/>
      <c r="I33" s="595"/>
      <c r="J33" s="595"/>
      <c r="K33" s="595"/>
      <c r="L33" s="595"/>
      <c r="M33" s="595"/>
      <c r="N33" s="595"/>
      <c r="O33" s="16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row>
    <row r="34" spans="1:41" s="1" customFormat="1" ht="15" customHeight="1">
      <c r="A34" s="131"/>
      <c r="B34" s="167"/>
      <c r="C34" s="9"/>
      <c r="D34" s="595"/>
      <c r="E34" s="595"/>
      <c r="F34" s="595"/>
      <c r="G34" s="595"/>
      <c r="H34" s="595"/>
      <c r="I34" s="595"/>
      <c r="J34" s="595"/>
      <c r="K34" s="595"/>
      <c r="L34" s="595"/>
      <c r="M34" s="595"/>
      <c r="N34" s="595"/>
      <c r="O34" s="16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row>
    <row r="35" spans="1:41" s="1" customFormat="1" ht="15" customHeight="1">
      <c r="A35" s="131"/>
      <c r="B35" s="167"/>
      <c r="C35" s="168"/>
      <c r="D35" s="595"/>
      <c r="E35" s="595"/>
      <c r="F35" s="595"/>
      <c r="G35" s="595"/>
      <c r="H35" s="595"/>
      <c r="I35" s="595"/>
      <c r="J35" s="595"/>
      <c r="K35" s="595"/>
      <c r="L35" s="595"/>
      <c r="M35" s="595"/>
      <c r="N35" s="595"/>
      <c r="O35" s="16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row>
    <row r="36" spans="1:41" s="1" customFormat="1" ht="15" customHeight="1">
      <c r="A36" s="131"/>
      <c r="B36" s="167"/>
      <c r="C36" s="168"/>
      <c r="D36" s="169" t="s">
        <v>125</v>
      </c>
      <c r="E36" s="170" t="s">
        <v>160</v>
      </c>
      <c r="F36" s="171"/>
      <c r="G36" s="171"/>
      <c r="H36" s="171"/>
      <c r="I36" s="171"/>
      <c r="J36" s="171"/>
      <c r="K36" s="171"/>
      <c r="L36" s="171"/>
      <c r="M36" s="171"/>
      <c r="N36" s="171"/>
      <c r="O36" s="16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row>
    <row r="37" spans="1:41" s="1" customFormat="1" ht="15" customHeight="1">
      <c r="A37" s="131"/>
      <c r="B37" s="167"/>
      <c r="C37" s="168"/>
      <c r="D37" s="169" t="s">
        <v>125</v>
      </c>
      <c r="E37" s="595" t="s">
        <v>159</v>
      </c>
      <c r="F37" s="595"/>
      <c r="G37" s="595"/>
      <c r="H37" s="595"/>
      <c r="I37" s="595"/>
      <c r="J37" s="595"/>
      <c r="K37" s="595"/>
      <c r="L37" s="595"/>
      <c r="M37" s="595"/>
      <c r="N37" s="595"/>
      <c r="O37" s="16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row>
    <row r="38" spans="1:41" s="1" customFormat="1" ht="15" customHeight="1">
      <c r="A38" s="131"/>
      <c r="B38" s="167"/>
      <c r="C38" s="168"/>
      <c r="D38" s="169"/>
      <c r="E38" s="595"/>
      <c r="F38" s="595"/>
      <c r="G38" s="595"/>
      <c r="H38" s="595"/>
      <c r="I38" s="595"/>
      <c r="J38" s="595"/>
      <c r="K38" s="595"/>
      <c r="L38" s="595"/>
      <c r="M38" s="595"/>
      <c r="N38" s="595"/>
      <c r="O38" s="16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row>
    <row r="39" spans="1:41" s="1" customFormat="1" ht="3" customHeight="1">
      <c r="A39" s="131"/>
      <c r="B39" s="167"/>
      <c r="C39" s="167"/>
      <c r="D39" s="167"/>
      <c r="E39" s="167"/>
      <c r="F39" s="167"/>
      <c r="G39" s="167"/>
      <c r="H39" s="167"/>
      <c r="I39" s="167"/>
      <c r="J39" s="167"/>
      <c r="K39" s="167"/>
      <c r="L39" s="167"/>
      <c r="M39" s="167"/>
      <c r="N39" s="167"/>
      <c r="O39" s="16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row>
    <row r="40" spans="1:41" s="1" customFormat="1" ht="15" customHeight="1">
      <c r="A40" s="131"/>
      <c r="B40" s="167"/>
      <c r="C40" s="132" t="s">
        <v>4</v>
      </c>
      <c r="D40" s="176" t="s">
        <v>8</v>
      </c>
      <c r="E40" s="167"/>
      <c r="F40" s="167"/>
      <c r="G40" s="167"/>
      <c r="H40" s="167"/>
      <c r="I40" s="167"/>
      <c r="J40" s="167"/>
      <c r="K40" s="167"/>
      <c r="L40" s="167"/>
      <c r="M40" s="167"/>
      <c r="N40" s="167"/>
      <c r="O40" s="16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row>
    <row r="41" spans="1:41" s="1" customFormat="1" ht="15" customHeight="1">
      <c r="A41" s="131"/>
      <c r="B41" s="167"/>
      <c r="C41" s="167"/>
      <c r="D41" s="596" t="s">
        <v>253</v>
      </c>
      <c r="E41" s="596"/>
      <c r="F41" s="596"/>
      <c r="G41" s="596"/>
      <c r="H41" s="596"/>
      <c r="I41" s="596"/>
      <c r="J41" s="596"/>
      <c r="K41" s="596"/>
      <c r="L41" s="596"/>
      <c r="M41" s="596"/>
      <c r="N41" s="596"/>
      <c r="O41" s="172"/>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row>
    <row r="42" spans="1:41" s="1" customFormat="1" ht="15" customHeight="1">
      <c r="A42" s="131"/>
      <c r="B42" s="167"/>
      <c r="C42" s="167"/>
      <c r="D42" s="596"/>
      <c r="E42" s="596"/>
      <c r="F42" s="596"/>
      <c r="G42" s="596"/>
      <c r="H42" s="596"/>
      <c r="I42" s="596"/>
      <c r="J42" s="596"/>
      <c r="K42" s="596"/>
      <c r="L42" s="596"/>
      <c r="M42" s="596"/>
      <c r="N42" s="596"/>
      <c r="O42" s="172"/>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row>
    <row r="43" spans="1:41" s="1" customFormat="1" ht="15" customHeight="1">
      <c r="A43" s="131"/>
      <c r="B43" s="167"/>
      <c r="C43" s="167"/>
      <c r="D43" s="596"/>
      <c r="E43" s="596"/>
      <c r="F43" s="596"/>
      <c r="G43" s="596"/>
      <c r="H43" s="596"/>
      <c r="I43" s="596"/>
      <c r="J43" s="596"/>
      <c r="K43" s="596"/>
      <c r="L43" s="596"/>
      <c r="M43" s="596"/>
      <c r="N43" s="596"/>
      <c r="O43" s="172"/>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row>
    <row r="44" spans="1:41" s="1" customFormat="1" ht="3" customHeight="1">
      <c r="A44" s="131"/>
      <c r="B44" s="167"/>
      <c r="C44" s="167"/>
      <c r="E44" s="177"/>
      <c r="F44" s="177"/>
      <c r="G44" s="177"/>
      <c r="H44" s="177"/>
      <c r="I44" s="177"/>
      <c r="J44" s="177"/>
      <c r="K44" s="177"/>
      <c r="L44" s="177"/>
      <c r="M44" s="177"/>
      <c r="N44" s="177"/>
      <c r="O44" s="172"/>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row>
    <row r="45" spans="1:41" s="1" customFormat="1" ht="15" customHeight="1">
      <c r="A45" s="131"/>
      <c r="B45" s="167"/>
      <c r="C45" s="167"/>
      <c r="D45" s="596" t="s">
        <v>223</v>
      </c>
      <c r="E45" s="596"/>
      <c r="F45" s="596"/>
      <c r="G45" s="596"/>
      <c r="H45" s="596"/>
      <c r="I45" s="596"/>
      <c r="J45" s="596"/>
      <c r="K45" s="596"/>
      <c r="L45" s="596"/>
      <c r="M45" s="596"/>
      <c r="N45" s="596"/>
      <c r="O45" s="172"/>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row>
    <row r="46" spans="1:41" s="1" customFormat="1" ht="15" customHeight="1">
      <c r="A46" s="131"/>
      <c r="B46" s="167"/>
      <c r="C46" s="167"/>
      <c r="D46" s="596"/>
      <c r="E46" s="596"/>
      <c r="F46" s="596"/>
      <c r="G46" s="596"/>
      <c r="H46" s="596"/>
      <c r="I46" s="596"/>
      <c r="J46" s="596"/>
      <c r="K46" s="596"/>
      <c r="L46" s="596"/>
      <c r="M46" s="596"/>
      <c r="N46" s="596"/>
      <c r="O46" s="172"/>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row>
    <row r="47" spans="1:41" s="1" customFormat="1" ht="15" customHeight="1">
      <c r="A47" s="131"/>
      <c r="B47" s="167"/>
      <c r="C47" s="167"/>
      <c r="D47" s="173"/>
      <c r="E47" s="173"/>
      <c r="F47" s="173"/>
      <c r="G47" s="173"/>
      <c r="H47" s="173"/>
      <c r="I47" s="173"/>
      <c r="J47" s="173"/>
      <c r="K47" s="173"/>
      <c r="L47" s="173"/>
      <c r="M47" s="173"/>
      <c r="N47" s="173"/>
      <c r="O47" s="172"/>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row>
    <row r="48" spans="1:41" s="1" customFormat="1" ht="15" customHeight="1">
      <c r="A48" s="131"/>
      <c r="B48" s="167"/>
      <c r="C48" s="594" t="s">
        <v>254</v>
      </c>
      <c r="D48" s="594"/>
      <c r="E48" s="594"/>
      <c r="F48" s="594"/>
      <c r="G48" s="594"/>
      <c r="H48" s="594"/>
      <c r="I48" s="594"/>
      <c r="J48" s="594"/>
      <c r="K48" s="594"/>
      <c r="L48" s="594"/>
      <c r="M48" s="594"/>
      <c r="N48" s="594"/>
      <c r="O48" s="16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row>
    <row r="49" spans="1:41" s="1" customFormat="1" ht="15" customHeight="1">
      <c r="A49" s="131"/>
      <c r="B49" s="167"/>
      <c r="C49" s="594"/>
      <c r="D49" s="594"/>
      <c r="E49" s="594"/>
      <c r="F49" s="594"/>
      <c r="G49" s="594"/>
      <c r="H49" s="594"/>
      <c r="I49" s="594"/>
      <c r="J49" s="594"/>
      <c r="K49" s="594"/>
      <c r="L49" s="594"/>
      <c r="M49" s="594"/>
      <c r="N49" s="594"/>
      <c r="O49" s="16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row>
    <row r="50" spans="1:41" s="1" customFormat="1" ht="15" customHeight="1">
      <c r="A50" s="131"/>
      <c r="B50" s="167"/>
      <c r="C50" s="594"/>
      <c r="D50" s="594"/>
      <c r="E50" s="594"/>
      <c r="F50" s="594"/>
      <c r="G50" s="594"/>
      <c r="H50" s="594"/>
      <c r="I50" s="594"/>
      <c r="J50" s="594"/>
      <c r="K50" s="594"/>
      <c r="L50" s="594"/>
      <c r="M50" s="594"/>
      <c r="N50" s="594"/>
      <c r="O50" s="16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row>
    <row r="51" spans="1:41" s="1" customFormat="1">
      <c r="A51" s="133"/>
      <c r="B51" s="174"/>
      <c r="C51" s="174"/>
      <c r="D51" s="174"/>
      <c r="E51" s="174"/>
      <c r="F51" s="174"/>
      <c r="G51" s="174"/>
      <c r="H51" s="174"/>
      <c r="I51" s="174"/>
      <c r="J51" s="174"/>
      <c r="K51" s="174"/>
      <c r="L51" s="174"/>
      <c r="M51" s="174"/>
      <c r="N51" s="174"/>
      <c r="O51" s="175"/>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row>
  </sheetData>
  <sheetProtection algorithmName="SHA-512" hashValue="HNWOQOQ9i4jYONGdGB/hUOth8o1fzDJ93NQKeayPc8U8vqGgPktUWOXcGpG1vcl08DTqpFfIdcAVYB21QrKlsg==" saltValue="fEnMdsqoW1G5QdaXrprBFg==" spinCount="100000" sheet="1" selectLockedCells="1"/>
  <mergeCells count="10">
    <mergeCell ref="C2:E3"/>
    <mergeCell ref="C20:N22"/>
    <mergeCell ref="C24:N25"/>
    <mergeCell ref="C48:N50"/>
    <mergeCell ref="D33:N35"/>
    <mergeCell ref="D41:N43"/>
    <mergeCell ref="D28:N31"/>
    <mergeCell ref="D45:N46"/>
    <mergeCell ref="E37:N38"/>
    <mergeCell ref="C10:N14"/>
  </mergeCells>
  <pageMargins left="0.7" right="0.7" top="0.75" bottom="0.75" header="0.3" footer="0.3"/>
  <pageSetup scale="2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theme="8" tint="0.79998168889431442"/>
    <pageSetUpPr fitToPage="1"/>
  </sheetPr>
  <dimension ref="A1:AQ131"/>
  <sheetViews>
    <sheetView showGridLines="0" zoomScaleNormal="100" workbookViewId="0">
      <selection activeCell="I105" sqref="I105"/>
    </sheetView>
  </sheetViews>
  <sheetFormatPr defaultColWidth="8.77734375" defaultRowHeight="14.4"/>
  <cols>
    <col min="1" max="3" width="2.6640625" style="33" customWidth="1"/>
    <col min="4" max="4" width="3.44140625" style="33" customWidth="1"/>
    <col min="5" max="12" width="10.6640625" style="33" customWidth="1"/>
    <col min="13" max="13" width="8.109375" style="33" customWidth="1"/>
    <col min="14" max="14" width="6.6640625" style="33" customWidth="1"/>
    <col min="15" max="15" width="7.33203125" style="33" customWidth="1"/>
    <col min="16" max="16" width="5.77734375" style="49" customWidth="1"/>
    <col min="17" max="17" width="4.6640625" style="33" customWidth="1"/>
    <col min="18" max="16384" width="8.77734375" style="33"/>
  </cols>
  <sheetData>
    <row r="1" spans="1:43" s="7" customFormat="1" ht="15" customHeight="1">
      <c r="A1" s="149"/>
      <c r="B1" s="150"/>
      <c r="C1" s="151"/>
      <c r="D1" s="151"/>
      <c r="E1" s="151"/>
      <c r="F1" s="151"/>
      <c r="G1" s="151"/>
      <c r="H1" s="151"/>
      <c r="I1" s="151"/>
      <c r="J1" s="151"/>
      <c r="K1" s="151"/>
      <c r="L1" s="151"/>
      <c r="M1" s="151"/>
      <c r="N1" s="151"/>
      <c r="O1" s="151"/>
      <c r="P1" s="150"/>
      <c r="Q1" s="152"/>
      <c r="R1" s="33"/>
      <c r="S1" s="33"/>
      <c r="T1" s="33"/>
      <c r="U1" s="33"/>
      <c r="V1" s="33"/>
      <c r="W1" s="33"/>
      <c r="X1" s="33"/>
      <c r="Y1" s="33"/>
      <c r="Z1" s="33"/>
      <c r="AA1" s="33"/>
      <c r="AB1" s="33"/>
      <c r="AC1" s="33"/>
      <c r="AD1" s="33"/>
      <c r="AE1" s="33"/>
      <c r="AF1" s="33"/>
      <c r="AG1" s="33"/>
      <c r="AH1" s="33"/>
      <c r="AI1" s="33"/>
      <c r="AJ1" s="33"/>
      <c r="AK1" s="33"/>
      <c r="AL1" s="33"/>
      <c r="AM1" s="33"/>
      <c r="AN1" s="33"/>
      <c r="AO1" s="33"/>
      <c r="AP1" s="33"/>
      <c r="AQ1" s="33"/>
    </row>
    <row r="2" spans="1:43" s="7" customFormat="1" ht="15" customHeight="1">
      <c r="A2" s="153"/>
      <c r="B2" s="154"/>
      <c r="C2" s="591" t="s">
        <v>7</v>
      </c>
      <c r="D2" s="591"/>
      <c r="E2" s="591"/>
      <c r="F2" s="591"/>
      <c r="G2" s="155"/>
      <c r="H2" s="155"/>
      <c r="I2" s="155"/>
      <c r="J2" s="155"/>
      <c r="K2" s="155"/>
      <c r="L2" s="155"/>
      <c r="M2" s="155"/>
      <c r="N2" s="155"/>
      <c r="O2" s="155"/>
      <c r="P2" s="154"/>
      <c r="Q2" s="160"/>
      <c r="R2" s="33"/>
      <c r="S2" s="33"/>
      <c r="T2" s="33"/>
      <c r="U2" s="33"/>
      <c r="V2" s="33"/>
      <c r="W2" s="33"/>
      <c r="X2" s="33"/>
      <c r="Y2" s="33"/>
      <c r="Z2" s="33"/>
      <c r="AA2" s="33"/>
      <c r="AB2" s="33"/>
      <c r="AC2" s="33"/>
      <c r="AD2" s="33"/>
      <c r="AE2" s="33"/>
      <c r="AF2" s="33"/>
      <c r="AG2" s="33"/>
      <c r="AH2" s="33"/>
      <c r="AI2" s="33"/>
      <c r="AJ2" s="33"/>
      <c r="AK2" s="33"/>
      <c r="AL2" s="33"/>
      <c r="AM2" s="33"/>
      <c r="AN2" s="33"/>
      <c r="AO2" s="33"/>
      <c r="AP2" s="33"/>
      <c r="AQ2" s="33"/>
    </row>
    <row r="3" spans="1:43" s="7" customFormat="1" ht="15" customHeight="1">
      <c r="A3" s="153"/>
      <c r="B3" s="154"/>
      <c r="C3" s="591"/>
      <c r="D3" s="591"/>
      <c r="E3" s="591"/>
      <c r="F3" s="591"/>
      <c r="G3" s="155"/>
      <c r="H3" s="155"/>
      <c r="I3" s="155"/>
      <c r="J3" s="155"/>
      <c r="K3" s="155"/>
      <c r="L3" s="155"/>
      <c r="M3" s="155"/>
      <c r="N3" s="155"/>
      <c r="O3" s="155"/>
      <c r="P3" s="154"/>
      <c r="Q3" s="160"/>
      <c r="R3" s="33"/>
      <c r="S3" s="33"/>
      <c r="T3" s="33"/>
      <c r="U3" s="33"/>
      <c r="V3" s="33"/>
      <c r="W3" s="33"/>
      <c r="X3" s="33"/>
      <c r="Y3" s="33"/>
      <c r="Z3" s="33"/>
      <c r="AA3" s="33"/>
      <c r="AB3" s="33"/>
      <c r="AC3" s="33"/>
      <c r="AD3" s="33"/>
      <c r="AE3" s="33"/>
      <c r="AF3" s="33"/>
      <c r="AG3" s="33"/>
      <c r="AH3" s="33"/>
      <c r="AI3" s="33"/>
      <c r="AJ3" s="33"/>
      <c r="AK3" s="33"/>
      <c r="AL3" s="33"/>
      <c r="AM3" s="33"/>
      <c r="AN3" s="33"/>
      <c r="AO3" s="33"/>
      <c r="AP3" s="33"/>
      <c r="AQ3" s="33"/>
    </row>
    <row r="4" spans="1:43" s="7" customFormat="1" ht="15" customHeight="1">
      <c r="A4" s="153"/>
      <c r="B4" s="154"/>
      <c r="C4" s="155"/>
      <c r="D4" s="155"/>
      <c r="E4" s="155"/>
      <c r="F4" s="155"/>
      <c r="G4" s="155"/>
      <c r="H4" s="155"/>
      <c r="I4" s="155"/>
      <c r="J4" s="155"/>
      <c r="K4" s="155"/>
      <c r="L4" s="155"/>
      <c r="M4" s="155"/>
      <c r="N4" s="155"/>
      <c r="O4" s="155"/>
      <c r="P4" s="154"/>
      <c r="Q4" s="160"/>
      <c r="R4" s="33"/>
      <c r="S4" s="33"/>
      <c r="T4" s="33"/>
      <c r="U4" s="33"/>
      <c r="V4" s="33"/>
      <c r="W4" s="33"/>
      <c r="X4" s="33"/>
      <c r="Y4" s="33"/>
      <c r="Z4" s="33"/>
      <c r="AA4" s="33"/>
      <c r="AB4" s="33"/>
      <c r="AC4" s="33"/>
      <c r="AD4" s="33"/>
      <c r="AE4" s="33"/>
      <c r="AF4" s="33"/>
      <c r="AG4" s="33"/>
      <c r="AH4" s="33"/>
      <c r="AI4" s="33"/>
      <c r="AJ4" s="33"/>
      <c r="AK4" s="33"/>
      <c r="AL4" s="33"/>
      <c r="AM4" s="33"/>
      <c r="AN4" s="33"/>
      <c r="AO4" s="33"/>
      <c r="AP4" s="33"/>
      <c r="AQ4" s="33"/>
    </row>
    <row r="5" spans="1:43" s="6" customFormat="1" ht="6" customHeight="1">
      <c r="A5" s="30"/>
      <c r="Q5" s="31"/>
      <c r="R5" s="34"/>
      <c r="S5" s="34"/>
      <c r="T5" s="34"/>
      <c r="U5" s="34"/>
      <c r="V5" s="34"/>
      <c r="W5" s="34"/>
      <c r="X5" s="34"/>
      <c r="Y5" s="34"/>
      <c r="Z5" s="34"/>
      <c r="AA5" s="34"/>
      <c r="AB5" s="34"/>
      <c r="AC5" s="34"/>
      <c r="AD5" s="34"/>
      <c r="AE5" s="34"/>
      <c r="AF5" s="34"/>
      <c r="AG5" s="34"/>
      <c r="AH5" s="34"/>
      <c r="AI5" s="34"/>
      <c r="AJ5" s="34"/>
      <c r="AK5" s="34"/>
      <c r="AL5" s="34"/>
      <c r="AM5" s="34"/>
      <c r="AN5" s="34"/>
      <c r="AO5" s="34"/>
      <c r="AP5" s="34"/>
      <c r="AQ5" s="34"/>
    </row>
    <row r="6" spans="1:43" s="8" customFormat="1" ht="4.05" customHeight="1">
      <c r="A6" s="28"/>
      <c r="Q6" s="29"/>
      <c r="R6" s="34"/>
      <c r="S6" s="34"/>
      <c r="T6" s="34"/>
      <c r="U6" s="34"/>
      <c r="V6" s="34"/>
      <c r="W6" s="34"/>
      <c r="X6" s="34"/>
      <c r="Y6" s="34"/>
      <c r="Z6" s="34"/>
      <c r="AA6" s="34"/>
      <c r="AB6" s="34"/>
      <c r="AC6" s="34"/>
      <c r="AD6" s="34"/>
      <c r="AE6" s="34"/>
      <c r="AF6" s="34"/>
      <c r="AG6" s="34"/>
      <c r="AH6" s="34"/>
      <c r="AI6" s="34"/>
      <c r="AJ6" s="34"/>
      <c r="AK6" s="34"/>
      <c r="AL6" s="34"/>
      <c r="AM6" s="34"/>
      <c r="AN6" s="34"/>
      <c r="AO6" s="34"/>
      <c r="AP6" s="34"/>
      <c r="AQ6" s="34"/>
    </row>
    <row r="7" spans="1:43" s="1" customFormat="1" ht="15" customHeight="1">
      <c r="A7" s="17"/>
      <c r="B7" s="32"/>
      <c r="C7" s="9"/>
      <c r="D7" s="9"/>
      <c r="E7" s="9"/>
      <c r="F7" s="9"/>
      <c r="G7" s="9"/>
      <c r="H7" s="9"/>
      <c r="I7" s="9"/>
      <c r="J7" s="9"/>
      <c r="K7" s="9"/>
      <c r="L7" s="9"/>
      <c r="M7" s="9"/>
      <c r="N7" s="9"/>
      <c r="O7" s="9"/>
      <c r="P7" s="9"/>
      <c r="Q7" s="18"/>
      <c r="R7" s="33"/>
      <c r="S7" s="33"/>
      <c r="T7" s="33"/>
      <c r="U7" s="33"/>
      <c r="V7" s="33"/>
      <c r="W7" s="33"/>
      <c r="X7" s="33"/>
      <c r="Y7" s="33"/>
      <c r="Z7" s="33"/>
      <c r="AA7" s="33"/>
      <c r="AB7" s="33"/>
      <c r="AC7" s="33"/>
      <c r="AD7" s="33"/>
      <c r="AE7" s="33"/>
      <c r="AF7" s="33"/>
      <c r="AG7" s="33"/>
      <c r="AH7" s="33"/>
      <c r="AI7" s="33"/>
      <c r="AJ7" s="33"/>
      <c r="AK7" s="33"/>
      <c r="AL7" s="33"/>
      <c r="AM7" s="33"/>
      <c r="AN7" s="33"/>
      <c r="AO7" s="33"/>
      <c r="AP7" s="33"/>
      <c r="AQ7" s="33"/>
    </row>
    <row r="8" spans="1:43" s="1" customFormat="1" ht="15" customHeight="1">
      <c r="A8" s="17"/>
      <c r="B8" s="32"/>
      <c r="C8" s="597" t="s">
        <v>161</v>
      </c>
      <c r="D8" s="597"/>
      <c r="E8" s="597"/>
      <c r="F8" s="597"/>
      <c r="G8" s="597"/>
      <c r="H8" s="597"/>
      <c r="I8" s="597"/>
      <c r="J8" s="597"/>
      <c r="K8" s="597"/>
      <c r="L8" s="597"/>
      <c r="M8" s="597"/>
      <c r="N8" s="597"/>
      <c r="O8" s="597"/>
      <c r="P8" s="597"/>
      <c r="Q8" s="161"/>
      <c r="R8" s="33"/>
      <c r="S8" s="33"/>
      <c r="T8" s="33"/>
      <c r="U8" s="33"/>
      <c r="V8" s="33"/>
      <c r="W8" s="33"/>
      <c r="X8" s="33"/>
      <c r="Y8" s="33"/>
      <c r="Z8" s="33"/>
      <c r="AA8" s="33"/>
      <c r="AB8" s="33"/>
      <c r="AC8" s="33"/>
      <c r="AD8" s="33"/>
      <c r="AE8" s="33"/>
      <c r="AF8" s="33"/>
      <c r="AG8" s="33"/>
      <c r="AH8" s="33"/>
      <c r="AI8" s="33"/>
      <c r="AJ8" s="33"/>
      <c r="AK8" s="33"/>
      <c r="AL8" s="33"/>
      <c r="AM8" s="33"/>
      <c r="AN8" s="33"/>
      <c r="AO8" s="33"/>
      <c r="AP8" s="33"/>
      <c r="AQ8" s="33"/>
    </row>
    <row r="9" spans="1:43" s="1" customFormat="1" ht="15" customHeight="1">
      <c r="A9" s="17"/>
      <c r="B9" s="32"/>
      <c r="C9" s="597"/>
      <c r="D9" s="597"/>
      <c r="E9" s="597"/>
      <c r="F9" s="597"/>
      <c r="G9" s="597"/>
      <c r="H9" s="597"/>
      <c r="I9" s="597"/>
      <c r="J9" s="597"/>
      <c r="K9" s="597"/>
      <c r="L9" s="597"/>
      <c r="M9" s="597"/>
      <c r="N9" s="597"/>
      <c r="O9" s="597"/>
      <c r="P9" s="597"/>
      <c r="Q9" s="161"/>
      <c r="R9" s="33"/>
      <c r="S9" s="33"/>
      <c r="T9" s="33"/>
      <c r="U9" s="33"/>
      <c r="V9" s="33"/>
      <c r="W9" s="33"/>
      <c r="X9" s="33"/>
      <c r="Y9" s="33"/>
      <c r="Z9" s="33"/>
      <c r="AA9" s="33"/>
      <c r="AB9" s="33"/>
      <c r="AC9" s="33"/>
      <c r="AD9" s="33"/>
      <c r="AE9" s="33"/>
      <c r="AF9" s="33"/>
      <c r="AG9" s="33"/>
      <c r="AH9" s="33"/>
      <c r="AI9" s="33"/>
      <c r="AJ9" s="33"/>
      <c r="AK9" s="33"/>
      <c r="AL9" s="33"/>
      <c r="AM9" s="33"/>
      <c r="AN9" s="33"/>
      <c r="AO9" s="33"/>
      <c r="AP9" s="33"/>
      <c r="AQ9" s="33"/>
    </row>
    <row r="10" spans="1:43" s="1" customFormat="1" ht="15" customHeight="1">
      <c r="A10" s="17"/>
      <c r="B10" s="32"/>
      <c r="C10" s="543"/>
      <c r="D10" s="543"/>
      <c r="E10" s="543"/>
      <c r="F10" s="543"/>
      <c r="G10" s="543"/>
      <c r="H10" s="543"/>
      <c r="I10" s="543"/>
      <c r="J10" s="543"/>
      <c r="K10" s="543"/>
      <c r="L10" s="543"/>
      <c r="M10" s="543"/>
      <c r="N10" s="543"/>
      <c r="O10" s="543"/>
      <c r="P10" s="543"/>
      <c r="Q10" s="161"/>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row>
    <row r="11" spans="1:43" s="1" customFormat="1" ht="15" customHeight="1">
      <c r="A11" s="17"/>
      <c r="B11" s="32"/>
      <c r="C11" s="544" t="s">
        <v>224</v>
      </c>
      <c r="D11" s="544"/>
      <c r="E11" s="544"/>
      <c r="F11" s="544"/>
      <c r="G11" s="544"/>
      <c r="H11" s="544"/>
      <c r="I11" s="544"/>
      <c r="J11" s="544"/>
      <c r="K11" s="544"/>
      <c r="L11" s="544"/>
      <c r="M11" s="544"/>
      <c r="N11" s="544"/>
      <c r="O11" s="544"/>
      <c r="P11" s="544"/>
      <c r="Q11" s="18"/>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row>
    <row r="12" spans="1:43" s="1" customFormat="1" ht="3" customHeight="1">
      <c r="A12" s="17"/>
      <c r="B12" s="32"/>
      <c r="C12" s="544"/>
      <c r="D12" s="544"/>
      <c r="E12" s="544"/>
      <c r="F12" s="544"/>
      <c r="G12" s="544"/>
      <c r="H12" s="544"/>
      <c r="I12" s="544"/>
      <c r="J12" s="544"/>
      <c r="K12" s="544"/>
      <c r="L12" s="544"/>
      <c r="M12" s="544"/>
      <c r="N12" s="544"/>
      <c r="O12" s="544"/>
      <c r="P12" s="544"/>
      <c r="Q12" s="18"/>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row>
    <row r="13" spans="1:43" s="1" customFormat="1" ht="15" customHeight="1">
      <c r="A13" s="17"/>
      <c r="B13" s="32"/>
      <c r="C13" s="545" t="s">
        <v>125</v>
      </c>
      <c r="D13" s="597" t="s">
        <v>267</v>
      </c>
      <c r="E13" s="597"/>
      <c r="F13" s="597"/>
      <c r="G13" s="597"/>
      <c r="H13" s="597"/>
      <c r="I13" s="597"/>
      <c r="J13" s="597"/>
      <c r="K13" s="597"/>
      <c r="L13" s="597"/>
      <c r="M13" s="597"/>
      <c r="N13" s="597"/>
      <c r="O13" s="597"/>
      <c r="P13" s="597"/>
      <c r="Q13" s="18"/>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row>
    <row r="14" spans="1:43" s="1" customFormat="1" ht="15" customHeight="1">
      <c r="A14" s="17"/>
      <c r="B14" s="32"/>
      <c r="C14" s="544"/>
      <c r="D14" s="597"/>
      <c r="E14" s="597"/>
      <c r="F14" s="597"/>
      <c r="G14" s="597"/>
      <c r="H14" s="597"/>
      <c r="I14" s="597"/>
      <c r="J14" s="597"/>
      <c r="K14" s="597"/>
      <c r="L14" s="597"/>
      <c r="M14" s="597"/>
      <c r="N14" s="597"/>
      <c r="O14" s="597"/>
      <c r="P14" s="597"/>
      <c r="Q14" s="18"/>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row>
    <row r="15" spans="1:43" s="1" customFormat="1" ht="15" customHeight="1">
      <c r="A15" s="17"/>
      <c r="B15" s="32"/>
      <c r="C15" s="545" t="s">
        <v>125</v>
      </c>
      <c r="D15" s="598" t="s">
        <v>237</v>
      </c>
      <c r="E15" s="598"/>
      <c r="F15" s="598"/>
      <c r="G15" s="598"/>
      <c r="H15" s="598"/>
      <c r="I15" s="598"/>
      <c r="J15" s="598"/>
      <c r="K15" s="598"/>
      <c r="L15" s="598"/>
      <c r="M15" s="598"/>
      <c r="N15" s="598"/>
      <c r="O15" s="598"/>
      <c r="P15" s="598"/>
      <c r="Q15" s="18"/>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row>
    <row r="16" spans="1:43" s="1" customFormat="1" ht="15" customHeight="1">
      <c r="A16" s="17"/>
      <c r="B16" s="32"/>
      <c r="C16" s="545"/>
      <c r="D16" s="598"/>
      <c r="E16" s="598"/>
      <c r="F16" s="598"/>
      <c r="G16" s="598"/>
      <c r="H16" s="598"/>
      <c r="I16" s="598"/>
      <c r="J16" s="598"/>
      <c r="K16" s="598"/>
      <c r="L16" s="598"/>
      <c r="M16" s="598"/>
      <c r="N16" s="598"/>
      <c r="O16" s="598"/>
      <c r="P16" s="598"/>
      <c r="Q16" s="18"/>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row>
    <row r="17" spans="1:43" s="1" customFormat="1" ht="15" customHeight="1">
      <c r="A17" s="17"/>
      <c r="B17" s="32"/>
      <c r="D17" s="598"/>
      <c r="E17" s="598"/>
      <c r="F17" s="598"/>
      <c r="G17" s="598"/>
      <c r="H17" s="598"/>
      <c r="I17" s="598"/>
      <c r="J17" s="598"/>
      <c r="K17" s="598"/>
      <c r="L17" s="598"/>
      <c r="M17" s="598"/>
      <c r="N17" s="598"/>
      <c r="O17" s="598"/>
      <c r="P17" s="598"/>
      <c r="Q17" s="18"/>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row>
    <row r="18" spans="1:43" s="1" customFormat="1" ht="15" customHeight="1">
      <c r="A18" s="17"/>
      <c r="B18" s="32"/>
      <c r="C18" s="9"/>
      <c r="D18" s="9"/>
      <c r="E18" s="9"/>
      <c r="F18" s="9"/>
      <c r="G18" s="9"/>
      <c r="H18" s="9"/>
      <c r="I18" s="9"/>
      <c r="J18" s="9"/>
      <c r="K18" s="9"/>
      <c r="L18" s="9"/>
      <c r="M18" s="9"/>
      <c r="N18" s="9"/>
      <c r="O18" s="9"/>
      <c r="P18" s="9"/>
      <c r="Q18" s="18"/>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row>
    <row r="19" spans="1:43" s="1" customFormat="1" ht="18" customHeight="1">
      <c r="A19" s="17"/>
      <c r="B19" s="32"/>
      <c r="C19" s="129" t="s">
        <v>121</v>
      </c>
      <c r="D19" s="101"/>
      <c r="E19" s="101"/>
      <c r="F19" s="101"/>
      <c r="G19" s="101"/>
      <c r="H19" s="101"/>
      <c r="I19" s="101"/>
      <c r="J19" s="101"/>
      <c r="K19" s="101"/>
      <c r="L19" s="101"/>
      <c r="M19" s="101"/>
      <c r="N19" s="101"/>
      <c r="O19" s="101"/>
      <c r="P19" s="101"/>
      <c r="Q19" s="18"/>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row>
    <row r="20" spans="1:43" s="1" customFormat="1" ht="15" customHeight="1">
      <c r="A20" s="17"/>
      <c r="B20" s="32"/>
      <c r="C20" s="9"/>
      <c r="D20" s="9"/>
      <c r="E20" s="9"/>
      <c r="F20" s="9"/>
      <c r="G20" s="9"/>
      <c r="H20" s="9"/>
      <c r="I20" s="9"/>
      <c r="J20" s="9"/>
      <c r="K20" s="9"/>
      <c r="L20" s="9"/>
      <c r="M20" s="9"/>
      <c r="N20" s="9"/>
      <c r="O20" s="9"/>
      <c r="P20" s="9"/>
      <c r="Q20" s="18"/>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row>
    <row r="21" spans="1:43" s="1" customFormat="1" ht="15" customHeight="1">
      <c r="A21" s="131"/>
      <c r="B21" s="162"/>
      <c r="C21" s="132" t="s">
        <v>200</v>
      </c>
      <c r="D21" s="132"/>
      <c r="E21" s="132"/>
      <c r="F21" s="132"/>
      <c r="G21" s="132"/>
      <c r="H21" s="132"/>
      <c r="I21" s="132"/>
      <c r="J21" s="132"/>
      <c r="K21" s="132"/>
      <c r="L21" s="132"/>
      <c r="M21" s="132"/>
      <c r="N21" s="132"/>
      <c r="O21" s="132"/>
      <c r="P21" s="132"/>
      <c r="Q21" s="16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row>
    <row r="22" spans="1:43" s="1" customFormat="1" ht="15" customHeight="1">
      <c r="A22" s="131"/>
      <c r="B22" s="162"/>
      <c r="C22" s="132"/>
      <c r="D22" s="132"/>
      <c r="E22" s="132"/>
      <c r="F22" s="132"/>
      <c r="G22" s="132"/>
      <c r="H22" s="132"/>
      <c r="I22" s="132"/>
      <c r="J22" s="132"/>
      <c r="K22" s="132"/>
      <c r="L22" s="132"/>
      <c r="M22" s="132"/>
      <c r="N22" s="132"/>
      <c r="O22" s="132"/>
      <c r="P22" s="132"/>
      <c r="Q22" s="16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row>
    <row r="23" spans="1:43" s="1" customFormat="1" ht="15" customHeight="1">
      <c r="A23" s="131"/>
      <c r="B23" s="162"/>
      <c r="C23" s="132" t="s">
        <v>4</v>
      </c>
      <c r="D23" s="58" t="s">
        <v>188</v>
      </c>
      <c r="E23" s="132"/>
      <c r="F23" s="132"/>
      <c r="G23" s="132"/>
      <c r="H23" s="132"/>
      <c r="I23" s="132"/>
      <c r="J23" s="132"/>
      <c r="K23" s="132"/>
      <c r="L23" s="132"/>
      <c r="M23" s="132"/>
      <c r="N23" s="132"/>
      <c r="O23" s="132"/>
      <c r="P23" s="132"/>
      <c r="Q23" s="16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row>
    <row r="24" spans="1:43" s="1" customFormat="1" ht="15" customHeight="1">
      <c r="A24" s="131"/>
      <c r="B24" s="162"/>
      <c r="C24" s="132"/>
      <c r="D24" s="345" t="s">
        <v>162</v>
      </c>
      <c r="E24" s="132"/>
      <c r="F24" s="132"/>
      <c r="G24" s="132"/>
      <c r="H24" s="132"/>
      <c r="I24" s="132"/>
      <c r="J24" s="132"/>
      <c r="K24" s="132"/>
      <c r="L24" s="132"/>
      <c r="M24" s="132"/>
      <c r="N24" s="132"/>
      <c r="O24" s="132"/>
      <c r="P24" s="132"/>
      <c r="Q24" s="16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row>
    <row r="25" spans="1:43" s="1" customFormat="1" ht="15" customHeight="1">
      <c r="A25" s="131"/>
      <c r="B25" s="162"/>
      <c r="C25" s="132"/>
      <c r="D25" s="592" t="s">
        <v>238</v>
      </c>
      <c r="E25" s="592"/>
      <c r="F25" s="592"/>
      <c r="G25" s="592"/>
      <c r="H25" s="592"/>
      <c r="I25" s="592"/>
      <c r="J25" s="592"/>
      <c r="K25" s="592"/>
      <c r="L25" s="592"/>
      <c r="M25" s="592"/>
      <c r="N25" s="592"/>
      <c r="O25" s="592"/>
      <c r="P25" s="592"/>
      <c r="Q25" s="16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row>
    <row r="26" spans="1:43" s="1" customFormat="1" ht="15" customHeight="1">
      <c r="A26" s="131"/>
      <c r="B26" s="162"/>
      <c r="C26" s="132"/>
      <c r="D26" s="592"/>
      <c r="E26" s="592"/>
      <c r="F26" s="592"/>
      <c r="G26" s="592"/>
      <c r="H26" s="592"/>
      <c r="I26" s="592"/>
      <c r="J26" s="592"/>
      <c r="K26" s="592"/>
      <c r="L26" s="592"/>
      <c r="M26" s="592"/>
      <c r="N26" s="592"/>
      <c r="O26" s="592"/>
      <c r="P26" s="592"/>
      <c r="Q26" s="16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row>
    <row r="27" spans="1:43" s="1" customFormat="1" ht="15" customHeight="1">
      <c r="A27" s="131"/>
      <c r="B27" s="162"/>
      <c r="C27" s="132"/>
      <c r="D27" s="96"/>
      <c r="E27" s="96"/>
      <c r="F27" s="96"/>
      <c r="G27" s="96"/>
      <c r="H27" s="96"/>
      <c r="I27" s="96"/>
      <c r="J27" s="96"/>
      <c r="K27" s="96"/>
      <c r="L27" s="96"/>
      <c r="M27" s="96"/>
      <c r="N27" s="96"/>
      <c r="O27" s="96"/>
      <c r="P27" s="96"/>
      <c r="Q27" s="16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row>
    <row r="28" spans="1:43" s="1" customFormat="1" ht="15" customHeight="1">
      <c r="A28" s="131"/>
      <c r="B28" s="162"/>
      <c r="C28" s="132" t="s">
        <v>4</v>
      </c>
      <c r="D28" s="187" t="s">
        <v>189</v>
      </c>
      <c r="E28" s="96"/>
      <c r="F28" s="96"/>
      <c r="G28" s="96"/>
      <c r="H28" s="96"/>
      <c r="I28" s="96"/>
      <c r="J28" s="96"/>
      <c r="K28" s="96"/>
      <c r="L28" s="96"/>
      <c r="M28" s="96"/>
      <c r="N28" s="96"/>
      <c r="O28" s="96"/>
      <c r="P28" s="96"/>
      <c r="Q28" s="16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row>
    <row r="29" spans="1:43" s="1" customFormat="1" ht="15" customHeight="1">
      <c r="A29" s="131"/>
      <c r="B29" s="162"/>
      <c r="C29" s="132"/>
      <c r="D29" s="317" t="s">
        <v>163</v>
      </c>
      <c r="E29" s="317"/>
      <c r="F29" s="317"/>
      <c r="G29" s="317"/>
      <c r="H29" s="317"/>
      <c r="I29" s="317"/>
      <c r="J29" s="317"/>
      <c r="K29" s="317"/>
      <c r="L29" s="317"/>
      <c r="M29" s="317"/>
      <c r="N29" s="317"/>
      <c r="O29" s="317"/>
      <c r="P29" s="317"/>
      <c r="Q29" s="16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row>
    <row r="30" spans="1:43" s="1" customFormat="1" ht="15" customHeight="1">
      <c r="A30" s="131"/>
      <c r="B30" s="162"/>
      <c r="C30" s="132"/>
      <c r="D30" s="596" t="s">
        <v>206</v>
      </c>
      <c r="E30" s="596"/>
      <c r="F30" s="596"/>
      <c r="G30" s="596"/>
      <c r="H30" s="596"/>
      <c r="I30" s="596"/>
      <c r="J30" s="596"/>
      <c r="K30" s="596"/>
      <c r="L30" s="596"/>
      <c r="M30" s="596"/>
      <c r="N30" s="596"/>
      <c r="O30" s="596"/>
      <c r="P30" s="596"/>
      <c r="Q30" s="16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row>
    <row r="31" spans="1:43" s="1" customFormat="1" ht="15" customHeight="1">
      <c r="A31" s="131"/>
      <c r="B31" s="162"/>
      <c r="C31" s="132"/>
      <c r="D31" s="596"/>
      <c r="E31" s="596"/>
      <c r="F31" s="596"/>
      <c r="G31" s="596"/>
      <c r="H31" s="596"/>
      <c r="I31" s="596"/>
      <c r="J31" s="596"/>
      <c r="K31" s="596"/>
      <c r="L31" s="596"/>
      <c r="M31" s="596"/>
      <c r="N31" s="596"/>
      <c r="O31" s="596"/>
      <c r="P31" s="596"/>
      <c r="Q31" s="16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row>
    <row r="32" spans="1:43" s="1" customFormat="1" ht="15" customHeight="1">
      <c r="A32" s="131"/>
      <c r="B32" s="162"/>
      <c r="C32" s="132"/>
      <c r="D32" s="145"/>
      <c r="E32" s="145"/>
      <c r="F32" s="145"/>
      <c r="G32" s="145"/>
      <c r="H32" s="145"/>
      <c r="I32" s="145"/>
      <c r="J32" s="145"/>
      <c r="K32" s="145"/>
      <c r="L32" s="145"/>
      <c r="M32" s="396"/>
      <c r="N32" s="145"/>
      <c r="O32" s="392"/>
      <c r="P32" s="145"/>
      <c r="Q32" s="16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row>
    <row r="33" spans="1:43" s="1" customFormat="1" ht="15" customHeight="1">
      <c r="A33" s="131"/>
      <c r="B33" s="162"/>
      <c r="C33" s="132" t="s">
        <v>4</v>
      </c>
      <c r="D33" s="58" t="s">
        <v>190</v>
      </c>
      <c r="E33" s="132"/>
      <c r="F33" s="132"/>
      <c r="G33" s="132"/>
      <c r="H33" s="132"/>
      <c r="I33" s="132"/>
      <c r="J33" s="132"/>
      <c r="K33" s="132"/>
      <c r="L33" s="132"/>
      <c r="M33" s="132"/>
      <c r="N33" s="132"/>
      <c r="O33" s="132"/>
      <c r="P33" s="132"/>
      <c r="Q33" s="16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row>
    <row r="34" spans="1:43" s="1" customFormat="1" ht="15" customHeight="1">
      <c r="A34" s="131"/>
      <c r="B34" s="162"/>
      <c r="C34" s="132"/>
      <c r="D34" s="132" t="s">
        <v>150</v>
      </c>
      <c r="E34" s="132"/>
      <c r="F34" s="132"/>
      <c r="G34" s="132"/>
      <c r="H34" s="132"/>
      <c r="I34" s="132"/>
      <c r="J34" s="132"/>
      <c r="K34" s="132"/>
      <c r="L34" s="132"/>
      <c r="M34" s="132"/>
      <c r="N34" s="132"/>
      <c r="O34" s="132"/>
      <c r="P34" s="132"/>
      <c r="Q34" s="16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row>
    <row r="35" spans="1:43" s="1" customFormat="1" ht="15" customHeight="1">
      <c r="A35" s="131"/>
      <c r="B35" s="162"/>
      <c r="C35" s="132"/>
      <c r="D35" s="132"/>
      <c r="E35" s="132"/>
      <c r="F35" s="132"/>
      <c r="G35" s="132"/>
      <c r="H35" s="132"/>
      <c r="I35" s="132"/>
      <c r="J35" s="132"/>
      <c r="K35" s="132"/>
      <c r="L35" s="132"/>
      <c r="M35" s="132"/>
      <c r="N35" s="132"/>
      <c r="O35" s="132"/>
      <c r="P35" s="132"/>
      <c r="Q35" s="16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row>
    <row r="36" spans="1:43" s="1" customFormat="1" ht="15" customHeight="1">
      <c r="A36" s="131"/>
      <c r="B36" s="162"/>
      <c r="C36" s="132"/>
      <c r="D36" s="132"/>
      <c r="E36" s="132"/>
      <c r="F36" s="132"/>
      <c r="G36" s="132"/>
      <c r="H36" s="132"/>
      <c r="I36" s="132"/>
      <c r="J36" s="132"/>
      <c r="K36" s="132"/>
      <c r="L36" s="132"/>
      <c r="M36" s="132"/>
      <c r="N36" s="132"/>
      <c r="O36" s="132"/>
      <c r="P36" s="132"/>
      <c r="Q36" s="16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row>
    <row r="37" spans="1:43" s="1" customFormat="1" ht="15" customHeight="1">
      <c r="A37" s="131"/>
      <c r="B37" s="162"/>
      <c r="C37" s="132"/>
      <c r="D37" s="597" t="s">
        <v>164</v>
      </c>
      <c r="E37" s="597"/>
      <c r="F37" s="597"/>
      <c r="G37" s="597"/>
      <c r="H37" s="597"/>
      <c r="I37" s="597"/>
      <c r="J37" s="597"/>
      <c r="K37" s="597"/>
      <c r="L37" s="597"/>
      <c r="M37" s="597"/>
      <c r="N37" s="597"/>
      <c r="O37" s="597"/>
      <c r="P37" s="597"/>
      <c r="Q37" s="16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row>
    <row r="38" spans="1:43" s="1" customFormat="1" ht="15" customHeight="1">
      <c r="A38" s="131"/>
      <c r="B38" s="162"/>
      <c r="C38" s="132"/>
      <c r="D38" s="597"/>
      <c r="E38" s="597"/>
      <c r="F38" s="597"/>
      <c r="G38" s="597"/>
      <c r="H38" s="597"/>
      <c r="I38" s="597"/>
      <c r="J38" s="597"/>
      <c r="K38" s="597"/>
      <c r="L38" s="597"/>
      <c r="M38" s="597"/>
      <c r="N38" s="597"/>
      <c r="O38" s="597"/>
      <c r="P38" s="597"/>
      <c r="Q38" s="16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row>
    <row r="39" spans="1:43" s="1" customFormat="1" ht="15" customHeight="1">
      <c r="A39" s="131"/>
      <c r="B39" s="162"/>
      <c r="C39" s="132"/>
      <c r="D39" s="132"/>
      <c r="E39" s="132"/>
      <c r="F39" s="132"/>
      <c r="G39" s="132"/>
      <c r="H39" s="132"/>
      <c r="I39" s="132"/>
      <c r="J39" s="132"/>
      <c r="K39" s="132"/>
      <c r="L39" s="132"/>
      <c r="M39" s="132"/>
      <c r="N39" s="132"/>
      <c r="O39" s="132"/>
      <c r="P39" s="132"/>
      <c r="Q39" s="16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row>
    <row r="40" spans="1:43" s="1" customFormat="1" ht="15" customHeight="1">
      <c r="A40" s="131"/>
      <c r="B40" s="162"/>
      <c r="C40" s="164"/>
      <c r="D40" s="345" t="s">
        <v>165</v>
      </c>
      <c r="E40" s="132"/>
      <c r="F40" s="132"/>
      <c r="G40" s="132"/>
      <c r="H40" s="132"/>
      <c r="I40" s="132"/>
      <c r="J40" s="132"/>
      <c r="K40" s="132"/>
      <c r="L40" s="132"/>
      <c r="M40" s="132"/>
      <c r="N40" s="132"/>
      <c r="O40" s="132"/>
      <c r="P40" s="132"/>
      <c r="Q40" s="16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row>
    <row r="41" spans="1:43" s="1" customFormat="1" ht="15" customHeight="1">
      <c r="A41" s="131"/>
      <c r="B41" s="162"/>
      <c r="C41" s="164"/>
      <c r="D41" s="134"/>
      <c r="E41" s="132"/>
      <c r="F41" s="132"/>
      <c r="G41" s="132"/>
      <c r="H41" s="132"/>
      <c r="I41" s="132"/>
      <c r="J41" s="132"/>
      <c r="K41" s="132"/>
      <c r="L41" s="132"/>
      <c r="M41" s="132"/>
      <c r="N41" s="132"/>
      <c r="O41" s="132"/>
      <c r="P41" s="132"/>
      <c r="Q41" s="16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row>
    <row r="42" spans="1:43" s="1" customFormat="1" ht="15" customHeight="1">
      <c r="A42" s="131"/>
      <c r="B42" s="162"/>
      <c r="C42" s="164"/>
      <c r="D42" s="134"/>
      <c r="E42" s="132"/>
      <c r="F42" s="132"/>
      <c r="G42" s="345" t="s">
        <v>268</v>
      </c>
      <c r="H42" s="132"/>
      <c r="I42" s="132"/>
      <c r="J42" s="132"/>
      <c r="K42" s="132"/>
      <c r="L42" s="132"/>
      <c r="M42" s="132"/>
      <c r="N42" s="132"/>
      <c r="O42" s="132"/>
      <c r="P42" s="132"/>
      <c r="Q42" s="16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row>
    <row r="43" spans="1:43" s="1" customFormat="1" ht="15" customHeight="1">
      <c r="A43" s="131"/>
      <c r="B43" s="162"/>
      <c r="C43" s="164"/>
      <c r="D43" s="134"/>
      <c r="E43" s="132"/>
      <c r="F43" s="132"/>
      <c r="G43" s="132"/>
      <c r="H43" s="132"/>
      <c r="I43" s="132"/>
      <c r="J43" s="132"/>
      <c r="K43" s="132"/>
      <c r="L43" s="132"/>
      <c r="M43" s="132"/>
      <c r="N43" s="132"/>
      <c r="O43" s="132"/>
      <c r="P43" s="132"/>
      <c r="Q43" s="16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row>
    <row r="44" spans="1:43" s="1" customFormat="1" ht="15" customHeight="1">
      <c r="A44" s="131"/>
      <c r="B44" s="162"/>
      <c r="C44" s="164"/>
      <c r="D44" s="134"/>
      <c r="E44" s="132"/>
      <c r="G44" s="597" t="s">
        <v>221</v>
      </c>
      <c r="H44" s="597"/>
      <c r="I44" s="597"/>
      <c r="J44" s="597"/>
      <c r="K44" s="597"/>
      <c r="L44" s="597"/>
      <c r="M44" s="597"/>
      <c r="N44" s="597"/>
      <c r="O44" s="597"/>
      <c r="P44" s="597"/>
      <c r="Q44" s="16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row>
    <row r="45" spans="1:43" s="1" customFormat="1" ht="15" customHeight="1">
      <c r="A45" s="131"/>
      <c r="B45" s="162"/>
      <c r="C45" s="132"/>
      <c r="D45" s="132"/>
      <c r="E45" s="132"/>
      <c r="F45" s="132"/>
      <c r="G45" s="597"/>
      <c r="H45" s="597"/>
      <c r="I45" s="597"/>
      <c r="J45" s="597"/>
      <c r="K45" s="597"/>
      <c r="L45" s="597"/>
      <c r="M45" s="597"/>
      <c r="N45" s="597"/>
      <c r="O45" s="597"/>
      <c r="P45" s="597"/>
      <c r="Q45" s="16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row>
    <row r="46" spans="1:43" s="1" customFormat="1" ht="15" customHeight="1">
      <c r="A46" s="131"/>
      <c r="B46" s="162"/>
      <c r="C46" s="132"/>
      <c r="D46" s="132"/>
      <c r="E46" s="132"/>
      <c r="F46" s="132"/>
      <c r="G46" s="416"/>
      <c r="H46" s="416"/>
      <c r="I46" s="416"/>
      <c r="J46" s="416"/>
      <c r="K46" s="416"/>
      <c r="L46" s="416"/>
      <c r="M46" s="416"/>
      <c r="N46" s="416"/>
      <c r="O46" s="416"/>
      <c r="P46" s="416"/>
      <c r="Q46" s="16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row>
    <row r="47" spans="1:43" s="1" customFormat="1" ht="15" customHeight="1">
      <c r="A47" s="131"/>
      <c r="B47" s="162"/>
      <c r="C47" s="132"/>
      <c r="D47" s="132"/>
      <c r="E47" s="132"/>
      <c r="F47" s="132"/>
      <c r="G47" s="597" t="s">
        <v>207</v>
      </c>
      <c r="H47" s="597"/>
      <c r="I47" s="597"/>
      <c r="J47" s="597"/>
      <c r="K47" s="597"/>
      <c r="L47" s="597"/>
      <c r="M47" s="597"/>
      <c r="N47" s="597"/>
      <c r="O47" s="597"/>
      <c r="P47" s="597"/>
      <c r="Q47" s="16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row>
    <row r="48" spans="1:43" s="1" customFormat="1" ht="15" customHeight="1">
      <c r="A48" s="131"/>
      <c r="B48" s="162"/>
      <c r="C48" s="132"/>
      <c r="D48" s="132"/>
      <c r="E48" s="132"/>
      <c r="F48" s="132"/>
      <c r="G48" s="597"/>
      <c r="H48" s="597"/>
      <c r="I48" s="597"/>
      <c r="J48" s="597"/>
      <c r="K48" s="597"/>
      <c r="L48" s="597"/>
      <c r="M48" s="597"/>
      <c r="N48" s="597"/>
      <c r="O48" s="597"/>
      <c r="P48" s="597"/>
      <c r="Q48" s="16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row>
    <row r="49" spans="1:43" s="1" customFormat="1" ht="15" customHeight="1">
      <c r="A49" s="131"/>
      <c r="B49" s="162"/>
      <c r="C49" s="132"/>
      <c r="D49" s="132"/>
      <c r="E49" s="132"/>
      <c r="F49" s="132"/>
      <c r="G49" s="425"/>
      <c r="H49" s="416"/>
      <c r="I49" s="416"/>
      <c r="J49" s="416"/>
      <c r="K49" s="416"/>
      <c r="L49" s="416"/>
      <c r="M49" s="416"/>
      <c r="N49" s="416"/>
      <c r="O49" s="416"/>
      <c r="P49" s="416"/>
      <c r="Q49" s="16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row>
    <row r="50" spans="1:43" s="1" customFormat="1" ht="15" customHeight="1">
      <c r="A50" s="131"/>
      <c r="B50" s="162"/>
      <c r="C50" s="132"/>
      <c r="D50" s="9"/>
      <c r="E50" s="132"/>
      <c r="G50" s="600" t="s">
        <v>226</v>
      </c>
      <c r="H50" s="600"/>
      <c r="I50" s="600"/>
      <c r="J50" s="600"/>
      <c r="K50" s="600"/>
      <c r="L50" s="600"/>
      <c r="M50" s="600"/>
      <c r="N50" s="600"/>
      <c r="O50" s="600"/>
      <c r="P50" s="600"/>
      <c r="Q50" s="16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row>
    <row r="51" spans="1:43" s="1" customFormat="1" ht="15" customHeight="1">
      <c r="A51" s="131"/>
      <c r="B51" s="162"/>
      <c r="C51" s="132"/>
      <c r="D51" s="9"/>
      <c r="E51" s="132"/>
      <c r="G51" s="600"/>
      <c r="H51" s="600"/>
      <c r="I51" s="600"/>
      <c r="J51" s="600"/>
      <c r="K51" s="600"/>
      <c r="L51" s="600"/>
      <c r="M51" s="600"/>
      <c r="N51" s="600"/>
      <c r="O51" s="600"/>
      <c r="P51" s="600"/>
      <c r="Q51" s="16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row>
    <row r="52" spans="1:43" s="1" customFormat="1" ht="15" customHeight="1">
      <c r="A52" s="131"/>
      <c r="B52" s="162"/>
      <c r="C52" s="132"/>
      <c r="D52" s="9"/>
      <c r="E52" s="132"/>
      <c r="F52" s="178"/>
      <c r="G52" s="600"/>
      <c r="H52" s="600"/>
      <c r="I52" s="600"/>
      <c r="J52" s="600"/>
      <c r="K52" s="600"/>
      <c r="L52" s="600"/>
      <c r="M52" s="600"/>
      <c r="N52" s="600"/>
      <c r="O52" s="600"/>
      <c r="P52" s="600"/>
      <c r="Q52" s="16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row>
    <row r="53" spans="1:43" s="1" customFormat="1" ht="15" customHeight="1">
      <c r="A53" s="131"/>
      <c r="B53" s="162"/>
      <c r="C53" s="132"/>
      <c r="D53" s="9"/>
      <c r="E53" s="132"/>
      <c r="F53" s="132"/>
      <c r="G53" s="132"/>
      <c r="H53" s="132"/>
      <c r="I53" s="132"/>
      <c r="J53" s="132"/>
      <c r="K53" s="132"/>
      <c r="L53" s="132"/>
      <c r="M53" s="132"/>
      <c r="N53" s="132"/>
      <c r="O53" s="132"/>
      <c r="P53" s="132"/>
      <c r="Q53" s="16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row>
    <row r="54" spans="1:43" s="1" customFormat="1" ht="15" customHeight="1">
      <c r="A54" s="131"/>
      <c r="B54" s="162"/>
      <c r="C54" s="96"/>
      <c r="D54" s="96"/>
      <c r="E54" s="96"/>
      <c r="F54" s="22"/>
      <c r="G54" s="593" t="s">
        <v>239</v>
      </c>
      <c r="H54" s="593"/>
      <c r="I54" s="593"/>
      <c r="J54" s="593"/>
      <c r="K54" s="593"/>
      <c r="L54" s="593"/>
      <c r="M54" s="593"/>
      <c r="N54" s="593"/>
      <c r="O54" s="593"/>
      <c r="P54" s="593"/>
      <c r="Q54" s="16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row>
    <row r="55" spans="1:43" s="1" customFormat="1" ht="15" customHeight="1">
      <c r="A55" s="131"/>
      <c r="B55" s="162"/>
      <c r="C55" s="96"/>
      <c r="D55" s="96"/>
      <c r="E55" s="96"/>
      <c r="F55" s="22"/>
      <c r="G55" s="593"/>
      <c r="H55" s="593"/>
      <c r="I55" s="593"/>
      <c r="J55" s="593"/>
      <c r="K55" s="593"/>
      <c r="L55" s="593"/>
      <c r="M55" s="593"/>
      <c r="N55" s="593"/>
      <c r="O55" s="593"/>
      <c r="P55" s="593"/>
      <c r="Q55" s="16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row>
    <row r="56" spans="1:43" s="1" customFormat="1" ht="15" customHeight="1">
      <c r="A56" s="131"/>
      <c r="B56" s="162"/>
      <c r="C56" s="96"/>
      <c r="D56" s="96"/>
      <c r="E56" s="96"/>
      <c r="F56" s="16"/>
      <c r="G56" s="593"/>
      <c r="H56" s="593"/>
      <c r="I56" s="593"/>
      <c r="J56" s="593"/>
      <c r="K56" s="593"/>
      <c r="L56" s="593"/>
      <c r="M56" s="593"/>
      <c r="N56" s="593"/>
      <c r="O56" s="593"/>
      <c r="P56" s="593"/>
      <c r="Q56" s="16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row>
    <row r="57" spans="1:43" s="1" customFormat="1" ht="15" customHeight="1">
      <c r="A57" s="131"/>
      <c r="B57" s="162"/>
      <c r="C57" s="96"/>
      <c r="D57" s="96"/>
      <c r="E57" s="96"/>
      <c r="F57" s="16"/>
      <c r="G57" s="96"/>
      <c r="H57" s="96"/>
      <c r="I57" s="96"/>
      <c r="J57" s="96"/>
      <c r="K57" s="96"/>
      <c r="L57" s="96"/>
      <c r="M57" s="96"/>
      <c r="N57" s="96"/>
      <c r="O57" s="96"/>
      <c r="P57" s="96"/>
      <c r="Q57" s="16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row>
    <row r="58" spans="1:43" s="1" customFormat="1" ht="15" customHeight="1">
      <c r="A58" s="131"/>
      <c r="B58" s="162"/>
      <c r="C58" s="96"/>
      <c r="D58" s="96"/>
      <c r="E58" s="96"/>
      <c r="F58" s="96"/>
      <c r="G58" s="341"/>
      <c r="H58" s="601" t="s">
        <v>240</v>
      </c>
      <c r="I58" s="601"/>
      <c r="J58" s="601"/>
      <c r="K58" s="601"/>
      <c r="L58" s="601"/>
      <c r="M58" s="601"/>
      <c r="N58" s="601"/>
      <c r="O58" s="601"/>
      <c r="P58" s="601"/>
      <c r="Q58" s="16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row>
    <row r="59" spans="1:43" s="1" customFormat="1" ht="15" customHeight="1">
      <c r="A59" s="131"/>
      <c r="B59" s="162"/>
      <c r="C59" s="96"/>
      <c r="D59" s="96"/>
      <c r="E59" s="96"/>
      <c r="F59" s="96"/>
      <c r="G59" s="171"/>
      <c r="H59" s="601"/>
      <c r="I59" s="601"/>
      <c r="J59" s="601"/>
      <c r="K59" s="601"/>
      <c r="L59" s="601"/>
      <c r="M59" s="601"/>
      <c r="N59" s="601"/>
      <c r="O59" s="601"/>
      <c r="P59" s="601"/>
      <c r="Q59" s="16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row>
    <row r="60" spans="1:43" s="1" customFormat="1" ht="15" customHeight="1">
      <c r="A60" s="131"/>
      <c r="B60" s="162"/>
      <c r="C60" s="96"/>
      <c r="D60" s="96"/>
      <c r="E60" s="96"/>
      <c r="F60" s="96"/>
      <c r="G60" s="171"/>
      <c r="H60" s="601"/>
      <c r="I60" s="601"/>
      <c r="J60" s="601"/>
      <c r="K60" s="601"/>
      <c r="L60" s="601"/>
      <c r="M60" s="601"/>
      <c r="N60" s="601"/>
      <c r="O60" s="601"/>
      <c r="P60" s="601"/>
      <c r="Q60" s="16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row>
    <row r="61" spans="1:43" s="1" customFormat="1" ht="15" customHeight="1">
      <c r="A61" s="131"/>
      <c r="B61" s="162"/>
      <c r="C61" s="96"/>
      <c r="D61" s="96"/>
      <c r="E61" s="96"/>
      <c r="F61" s="96"/>
      <c r="G61" s="171"/>
      <c r="H61" s="601"/>
      <c r="I61" s="601"/>
      <c r="J61" s="601"/>
      <c r="K61" s="601"/>
      <c r="L61" s="601"/>
      <c r="M61" s="601"/>
      <c r="N61" s="601"/>
      <c r="O61" s="601"/>
      <c r="P61" s="601"/>
      <c r="Q61" s="16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row>
    <row r="62" spans="1:43" s="1" customFormat="1" ht="15" customHeight="1">
      <c r="A62" s="131"/>
      <c r="B62" s="162"/>
      <c r="C62" s="96"/>
      <c r="D62" s="96"/>
      <c r="E62" s="96"/>
      <c r="F62" s="96"/>
      <c r="G62" s="96"/>
      <c r="H62" s="96"/>
      <c r="I62" s="96"/>
      <c r="J62" s="96"/>
      <c r="K62" s="96"/>
      <c r="L62" s="96"/>
      <c r="M62" s="96"/>
      <c r="N62" s="96"/>
      <c r="O62" s="96"/>
      <c r="P62" s="96"/>
      <c r="Q62" s="16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row>
    <row r="63" spans="1:43" s="1" customFormat="1" ht="15" customHeight="1">
      <c r="A63" s="131"/>
      <c r="B63" s="162"/>
      <c r="C63" s="132" t="s">
        <v>122</v>
      </c>
      <c r="D63" s="58" t="s">
        <v>191</v>
      </c>
      <c r="E63" s="132"/>
      <c r="F63" s="132"/>
      <c r="G63" s="132"/>
      <c r="H63" s="132"/>
      <c r="I63" s="132"/>
      <c r="J63" s="132"/>
      <c r="K63" s="132"/>
      <c r="L63" s="132"/>
      <c r="M63" s="132"/>
      <c r="N63" s="132"/>
      <c r="O63" s="132"/>
      <c r="P63" s="132"/>
      <c r="Q63" s="16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row>
    <row r="64" spans="1:43" s="1" customFormat="1" ht="15" customHeight="1">
      <c r="A64" s="131"/>
      <c r="B64" s="162"/>
      <c r="C64" s="132"/>
      <c r="D64" s="602" t="s">
        <v>218</v>
      </c>
      <c r="E64" s="602"/>
      <c r="F64" s="602"/>
      <c r="G64" s="602"/>
      <c r="H64" s="602"/>
      <c r="I64" s="602"/>
      <c r="J64" s="602"/>
      <c r="K64" s="602"/>
      <c r="L64" s="602"/>
      <c r="M64" s="602"/>
      <c r="N64" s="602"/>
      <c r="O64" s="602"/>
      <c r="P64" s="602"/>
      <c r="Q64" s="16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row>
    <row r="65" spans="1:43" s="1" customFormat="1" ht="15" customHeight="1">
      <c r="A65" s="131"/>
      <c r="B65" s="162"/>
      <c r="C65" s="132"/>
      <c r="D65" s="602"/>
      <c r="E65" s="602"/>
      <c r="F65" s="602"/>
      <c r="G65" s="602"/>
      <c r="H65" s="602"/>
      <c r="I65" s="602"/>
      <c r="J65" s="602"/>
      <c r="K65" s="602"/>
      <c r="L65" s="602"/>
      <c r="M65" s="602"/>
      <c r="N65" s="602"/>
      <c r="O65" s="602"/>
      <c r="P65" s="602"/>
      <c r="Q65" s="16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row>
    <row r="66" spans="1:43" s="1" customFormat="1" ht="15" customHeight="1">
      <c r="A66" s="131"/>
      <c r="B66" s="162"/>
      <c r="C66" s="132"/>
      <c r="D66" s="132"/>
      <c r="E66" s="132"/>
      <c r="F66" s="132"/>
      <c r="G66" s="132"/>
      <c r="H66" s="132"/>
      <c r="I66" s="132"/>
      <c r="J66" s="132"/>
      <c r="K66" s="132"/>
      <c r="L66" s="132"/>
      <c r="M66" s="132"/>
      <c r="N66" s="132"/>
      <c r="O66" s="132"/>
      <c r="P66" s="132"/>
      <c r="Q66" s="16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row>
    <row r="67" spans="1:43" s="1" customFormat="1" ht="15" customHeight="1">
      <c r="A67" s="131"/>
      <c r="B67" s="162"/>
      <c r="C67" s="132"/>
      <c r="D67" s="132"/>
      <c r="E67" s="132"/>
      <c r="F67" s="132"/>
      <c r="G67" s="132"/>
      <c r="H67" s="132"/>
      <c r="I67" s="132"/>
      <c r="J67" s="132"/>
      <c r="K67" s="132"/>
      <c r="L67" s="132"/>
      <c r="M67" s="132"/>
      <c r="N67" s="132"/>
      <c r="O67" s="132"/>
      <c r="P67" s="132"/>
      <c r="Q67" s="16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row>
    <row r="68" spans="1:43" s="1" customFormat="1" ht="15" customHeight="1">
      <c r="A68" s="17"/>
      <c r="B68" s="32"/>
      <c r="C68" s="9"/>
      <c r="D68" s="9"/>
      <c r="E68" s="9"/>
      <c r="F68" s="9"/>
      <c r="G68" s="9"/>
      <c r="H68" s="9"/>
      <c r="I68" s="9"/>
      <c r="J68" s="9"/>
      <c r="K68" s="9"/>
      <c r="L68" s="9"/>
      <c r="M68" s="9"/>
      <c r="N68" s="9"/>
      <c r="O68" s="9"/>
      <c r="P68" s="9"/>
      <c r="Q68" s="18"/>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row>
    <row r="69" spans="1:43" s="1" customFormat="1" ht="18" customHeight="1">
      <c r="A69" s="17"/>
      <c r="B69" s="32"/>
      <c r="C69" s="129" t="s">
        <v>131</v>
      </c>
      <c r="D69" s="101"/>
      <c r="E69" s="101"/>
      <c r="F69" s="101"/>
      <c r="G69" s="101"/>
      <c r="H69" s="101"/>
      <c r="I69" s="101"/>
      <c r="J69" s="101"/>
      <c r="K69" s="101"/>
      <c r="L69" s="101"/>
      <c r="M69" s="101"/>
      <c r="N69" s="101"/>
      <c r="O69" s="101"/>
      <c r="P69" s="101"/>
      <c r="Q69" s="18"/>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row>
    <row r="70" spans="1:43" s="1" customFormat="1" ht="15" customHeight="1">
      <c r="A70" s="131"/>
      <c r="B70" s="162"/>
      <c r="C70" s="132"/>
      <c r="D70" s="132"/>
      <c r="E70" s="132"/>
      <c r="F70" s="132"/>
      <c r="G70" s="132"/>
      <c r="H70" s="132"/>
      <c r="I70" s="132"/>
      <c r="J70" s="132"/>
      <c r="K70" s="132"/>
      <c r="L70" s="132"/>
      <c r="M70" s="132"/>
      <c r="N70" s="132"/>
      <c r="O70" s="132"/>
      <c r="P70" s="132"/>
      <c r="Q70" s="16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row>
    <row r="71" spans="1:43" s="1" customFormat="1" ht="15" customHeight="1">
      <c r="A71" s="131"/>
      <c r="B71" s="162"/>
      <c r="C71" s="132" t="s">
        <v>122</v>
      </c>
      <c r="D71" s="58" t="s">
        <v>111</v>
      </c>
      <c r="E71" s="132"/>
      <c r="F71" s="132"/>
      <c r="G71" s="132"/>
      <c r="H71" s="132"/>
      <c r="I71" s="132"/>
      <c r="J71" s="132"/>
      <c r="K71" s="132"/>
      <c r="L71" s="132"/>
      <c r="M71" s="132"/>
      <c r="N71" s="132"/>
      <c r="O71" s="132"/>
      <c r="P71" s="132"/>
      <c r="Q71" s="16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row>
    <row r="72" spans="1:43" s="1" customFormat="1" ht="15" customHeight="1">
      <c r="A72" s="131"/>
      <c r="B72" s="162"/>
      <c r="C72" s="132"/>
      <c r="D72" s="603" t="s">
        <v>220</v>
      </c>
      <c r="E72" s="603"/>
      <c r="F72" s="603"/>
      <c r="G72" s="603"/>
      <c r="H72" s="603"/>
      <c r="I72" s="603"/>
      <c r="J72" s="603"/>
      <c r="K72" s="603"/>
      <c r="L72" s="603"/>
      <c r="M72" s="603"/>
      <c r="N72" s="603"/>
      <c r="O72" s="603"/>
      <c r="P72" s="603"/>
      <c r="Q72" s="16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row>
    <row r="73" spans="1:43" s="1" customFormat="1" ht="15" customHeight="1">
      <c r="A73" s="131"/>
      <c r="B73" s="162"/>
      <c r="C73" s="132"/>
      <c r="D73" s="603"/>
      <c r="E73" s="603"/>
      <c r="F73" s="603"/>
      <c r="G73" s="603"/>
      <c r="H73" s="603"/>
      <c r="I73" s="603"/>
      <c r="J73" s="603"/>
      <c r="K73" s="603"/>
      <c r="L73" s="603"/>
      <c r="M73" s="603"/>
      <c r="N73" s="603"/>
      <c r="O73" s="603"/>
      <c r="P73" s="603"/>
      <c r="Q73" s="16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row>
    <row r="74" spans="1:43" s="1" customFormat="1" ht="15" customHeight="1">
      <c r="A74" s="131"/>
      <c r="B74" s="162"/>
      <c r="C74" s="132"/>
      <c r="D74" s="603"/>
      <c r="E74" s="603"/>
      <c r="F74" s="603"/>
      <c r="G74" s="603"/>
      <c r="H74" s="603"/>
      <c r="I74" s="603"/>
      <c r="J74" s="603"/>
      <c r="K74" s="603"/>
      <c r="L74" s="603"/>
      <c r="M74" s="603"/>
      <c r="N74" s="603"/>
      <c r="O74" s="603"/>
      <c r="P74" s="603"/>
      <c r="Q74" s="16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row>
    <row r="75" spans="1:43" s="1" customFormat="1" ht="15" customHeight="1">
      <c r="A75" s="131"/>
      <c r="B75" s="162"/>
      <c r="C75" s="132"/>
      <c r="D75" s="597" t="s">
        <v>192</v>
      </c>
      <c r="E75" s="597"/>
      <c r="F75" s="597"/>
      <c r="G75" s="597"/>
      <c r="H75" s="597"/>
      <c r="I75" s="597"/>
      <c r="J75" s="597"/>
      <c r="K75" s="597"/>
      <c r="L75" s="597"/>
      <c r="M75" s="597"/>
      <c r="N75" s="597"/>
      <c r="O75" s="597"/>
      <c r="P75" s="597"/>
      <c r="Q75" s="16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row>
    <row r="76" spans="1:43" s="1" customFormat="1" ht="15" customHeight="1">
      <c r="A76" s="131"/>
      <c r="B76" s="162"/>
      <c r="C76" s="132"/>
      <c r="D76" s="597"/>
      <c r="E76" s="597"/>
      <c r="F76" s="597"/>
      <c r="G76" s="597"/>
      <c r="H76" s="597"/>
      <c r="I76" s="597"/>
      <c r="J76" s="597"/>
      <c r="K76" s="597"/>
      <c r="L76" s="597"/>
      <c r="M76" s="597"/>
      <c r="N76" s="597"/>
      <c r="O76" s="597"/>
      <c r="P76" s="597"/>
      <c r="Q76" s="16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row>
    <row r="77" spans="1:43" s="1" customFormat="1" ht="15" customHeight="1">
      <c r="A77" s="131"/>
      <c r="B77" s="162"/>
      <c r="C77" s="132"/>
      <c r="D77" s="597"/>
      <c r="E77" s="597"/>
      <c r="F77" s="597"/>
      <c r="G77" s="597"/>
      <c r="H77" s="597"/>
      <c r="I77" s="597"/>
      <c r="J77" s="597"/>
      <c r="K77" s="597"/>
      <c r="L77" s="597"/>
      <c r="M77" s="597"/>
      <c r="N77" s="597"/>
      <c r="O77" s="597"/>
      <c r="P77" s="597"/>
      <c r="Q77" s="16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row>
    <row r="78" spans="1:43" s="1" customFormat="1" ht="15" customHeight="1">
      <c r="A78" s="131"/>
      <c r="B78" s="162"/>
      <c r="C78" s="132"/>
      <c r="D78" s="597"/>
      <c r="E78" s="597"/>
      <c r="F78" s="597"/>
      <c r="G78" s="597"/>
      <c r="H78" s="597"/>
      <c r="I78" s="597"/>
      <c r="J78" s="597"/>
      <c r="K78" s="597"/>
      <c r="L78" s="597"/>
      <c r="M78" s="597"/>
      <c r="N78" s="597"/>
      <c r="O78" s="597"/>
      <c r="P78" s="597"/>
      <c r="Q78" s="16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row>
    <row r="79" spans="1:43" s="1" customFormat="1">
      <c r="A79" s="131"/>
      <c r="B79" s="162"/>
      <c r="C79" s="132"/>
      <c r="D79" s="597"/>
      <c r="E79" s="597"/>
      <c r="F79" s="597"/>
      <c r="G79" s="597"/>
      <c r="H79" s="597"/>
      <c r="I79" s="597"/>
      <c r="J79" s="597"/>
      <c r="K79" s="597"/>
      <c r="L79" s="597"/>
      <c r="M79" s="597"/>
      <c r="N79" s="597"/>
      <c r="O79" s="597"/>
      <c r="P79" s="597"/>
      <c r="Q79" s="16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row>
    <row r="80" spans="1:43" s="1" customFormat="1" ht="15" customHeight="1">
      <c r="A80" s="131"/>
      <c r="B80" s="162"/>
      <c r="C80" s="132"/>
      <c r="D80" s="132"/>
      <c r="E80" s="132"/>
      <c r="F80" s="132"/>
      <c r="G80" s="132"/>
      <c r="H80" s="132"/>
      <c r="I80" s="132"/>
      <c r="J80" s="132"/>
      <c r="K80" s="132"/>
      <c r="L80" s="132"/>
      <c r="M80" s="132"/>
      <c r="N80" s="132"/>
      <c r="O80" s="132"/>
      <c r="P80" s="132"/>
      <c r="Q80" s="16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row>
    <row r="81" spans="1:43" s="1" customFormat="1" ht="15" customHeight="1">
      <c r="A81" s="131"/>
      <c r="B81" s="162"/>
      <c r="C81" s="132" t="s">
        <v>122</v>
      </c>
      <c r="D81" s="58" t="s">
        <v>113</v>
      </c>
      <c r="E81" s="132"/>
      <c r="F81" s="132"/>
      <c r="G81" s="132"/>
      <c r="H81" s="132"/>
      <c r="I81" s="132"/>
      <c r="J81" s="132"/>
      <c r="K81" s="132"/>
      <c r="L81" s="132"/>
      <c r="M81" s="132"/>
      <c r="N81" s="132"/>
      <c r="O81" s="132"/>
      <c r="P81" s="132"/>
      <c r="Q81" s="16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row>
    <row r="82" spans="1:43" s="1" customFormat="1" ht="15" customHeight="1">
      <c r="A82" s="131"/>
      <c r="B82" s="162"/>
      <c r="C82" s="132"/>
      <c r="D82" s="146" t="s">
        <v>193</v>
      </c>
      <c r="E82" s="132"/>
      <c r="F82" s="132"/>
      <c r="G82" s="132"/>
      <c r="H82" s="132"/>
      <c r="I82" s="132"/>
      <c r="J82" s="132"/>
      <c r="K82" s="132"/>
      <c r="L82" s="132"/>
      <c r="M82" s="132"/>
      <c r="N82" s="132"/>
      <c r="O82" s="132"/>
      <c r="P82" s="132"/>
      <c r="Q82" s="16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row>
    <row r="83" spans="1:43" s="1" customFormat="1" ht="15" customHeight="1">
      <c r="A83" s="131"/>
      <c r="B83" s="162"/>
      <c r="C83" s="132"/>
      <c r="D83" s="132"/>
      <c r="E83" s="132"/>
      <c r="F83" s="132"/>
      <c r="G83" s="132"/>
      <c r="H83" s="132"/>
      <c r="I83" s="132"/>
      <c r="J83" s="132"/>
      <c r="K83" s="132"/>
      <c r="L83" s="132"/>
      <c r="M83" s="132"/>
      <c r="N83" s="132"/>
      <c r="O83" s="132"/>
      <c r="P83" s="132"/>
      <c r="Q83" s="16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row>
    <row r="84" spans="1:43" s="1" customFormat="1" ht="15" customHeight="1">
      <c r="A84" s="131"/>
      <c r="B84" s="162"/>
      <c r="C84" s="132" t="s">
        <v>122</v>
      </c>
      <c r="D84" s="58" t="s">
        <v>112</v>
      </c>
      <c r="E84" s="132"/>
      <c r="F84" s="132"/>
      <c r="G84" s="132"/>
      <c r="H84" s="132"/>
      <c r="I84" s="132"/>
      <c r="J84" s="132"/>
      <c r="K84" s="132"/>
      <c r="L84" s="132"/>
      <c r="M84" s="132"/>
      <c r="N84" s="132"/>
      <c r="O84" s="132"/>
      <c r="P84" s="132"/>
      <c r="Q84" s="16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row>
    <row r="85" spans="1:43" s="1" customFormat="1" ht="15" customHeight="1">
      <c r="A85" s="131"/>
      <c r="B85" s="162"/>
      <c r="D85" s="600" t="s">
        <v>241</v>
      </c>
      <c r="E85" s="600"/>
      <c r="F85" s="600"/>
      <c r="G85" s="600"/>
      <c r="H85" s="600"/>
      <c r="I85" s="600"/>
      <c r="J85" s="600"/>
      <c r="K85" s="600"/>
      <c r="L85" s="600"/>
      <c r="M85" s="600"/>
      <c r="N85" s="600"/>
      <c r="O85" s="600"/>
      <c r="P85" s="600"/>
      <c r="Q85" s="16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row>
    <row r="86" spans="1:43" s="1" customFormat="1" ht="15" customHeight="1">
      <c r="A86" s="131"/>
      <c r="B86" s="162"/>
      <c r="D86" s="600"/>
      <c r="E86" s="600"/>
      <c r="F86" s="600"/>
      <c r="G86" s="600"/>
      <c r="H86" s="600"/>
      <c r="I86" s="600"/>
      <c r="J86" s="600"/>
      <c r="K86" s="600"/>
      <c r="L86" s="600"/>
      <c r="M86" s="600"/>
      <c r="N86" s="600"/>
      <c r="O86" s="600"/>
      <c r="P86" s="600"/>
      <c r="Q86" s="16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row>
    <row r="87" spans="1:43" s="1" customFormat="1" ht="15" customHeight="1">
      <c r="A87" s="131"/>
      <c r="B87" s="162"/>
      <c r="D87" s="600"/>
      <c r="E87" s="600"/>
      <c r="F87" s="600"/>
      <c r="G87" s="600"/>
      <c r="H87" s="600"/>
      <c r="I87" s="600"/>
      <c r="J87" s="600"/>
      <c r="K87" s="600"/>
      <c r="L87" s="600"/>
      <c r="M87" s="600"/>
      <c r="N87" s="600"/>
      <c r="O87" s="600"/>
      <c r="P87" s="600"/>
      <c r="Q87" s="16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row>
    <row r="88" spans="1:43" s="1" customFormat="1" ht="15" customHeight="1">
      <c r="A88" s="131"/>
      <c r="B88" s="162"/>
      <c r="D88" s="600"/>
      <c r="E88" s="600"/>
      <c r="F88" s="600"/>
      <c r="G88" s="600"/>
      <c r="H88" s="600"/>
      <c r="I88" s="600"/>
      <c r="J88" s="600"/>
      <c r="K88" s="600"/>
      <c r="L88" s="600"/>
      <c r="M88" s="600"/>
      <c r="N88" s="600"/>
      <c r="O88" s="600"/>
      <c r="P88" s="600"/>
      <c r="Q88" s="16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row>
    <row r="89" spans="1:43" s="1" customFormat="1" ht="3" customHeight="1">
      <c r="A89" s="131"/>
      <c r="B89" s="162"/>
      <c r="D89" s="342"/>
      <c r="E89" s="342"/>
      <c r="F89" s="342"/>
      <c r="G89" s="342"/>
      <c r="H89" s="342"/>
      <c r="I89" s="342"/>
      <c r="J89" s="342"/>
      <c r="K89" s="342"/>
      <c r="L89" s="342"/>
      <c r="M89" s="398"/>
      <c r="N89" s="342"/>
      <c r="O89" s="394"/>
      <c r="P89" s="342"/>
      <c r="Q89" s="16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row>
    <row r="90" spans="1:43" s="1" customFormat="1" ht="15" customHeight="1">
      <c r="A90" s="131"/>
      <c r="B90" s="162"/>
      <c r="D90" s="597" t="s">
        <v>194</v>
      </c>
      <c r="E90" s="597"/>
      <c r="F90" s="597"/>
      <c r="G90" s="597"/>
      <c r="H90" s="597"/>
      <c r="I90" s="597"/>
      <c r="J90" s="597"/>
      <c r="K90" s="597"/>
      <c r="L90" s="597"/>
      <c r="M90" s="597"/>
      <c r="N90" s="597"/>
      <c r="O90" s="597"/>
      <c r="P90" s="597"/>
      <c r="Q90" s="16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row>
    <row r="91" spans="1:43" s="1" customFormat="1" ht="15" customHeight="1">
      <c r="A91" s="131"/>
      <c r="B91" s="162"/>
      <c r="D91" s="597"/>
      <c r="E91" s="597"/>
      <c r="F91" s="597"/>
      <c r="G91" s="597"/>
      <c r="H91" s="597"/>
      <c r="I91" s="597"/>
      <c r="J91" s="597"/>
      <c r="K91" s="597"/>
      <c r="L91" s="597"/>
      <c r="M91" s="597"/>
      <c r="N91" s="597"/>
      <c r="O91" s="597"/>
      <c r="P91" s="597"/>
      <c r="Q91" s="16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row>
    <row r="92" spans="1:43" s="1" customFormat="1" ht="15" customHeight="1">
      <c r="A92" s="131"/>
      <c r="B92" s="162"/>
      <c r="D92" s="144"/>
      <c r="E92" s="144"/>
      <c r="F92" s="144"/>
      <c r="G92" s="144"/>
      <c r="H92" s="144"/>
      <c r="I92" s="144"/>
      <c r="J92" s="144"/>
      <c r="K92" s="144"/>
      <c r="L92" s="144"/>
      <c r="M92" s="395"/>
      <c r="N92" s="144"/>
      <c r="O92" s="391"/>
      <c r="P92" s="144"/>
      <c r="Q92" s="16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row>
    <row r="93" spans="1:43" s="1" customFormat="1" ht="15" customHeight="1">
      <c r="A93" s="131"/>
      <c r="B93" s="162"/>
      <c r="D93" s="190" t="s">
        <v>136</v>
      </c>
      <c r="E93" s="58" t="s">
        <v>132</v>
      </c>
      <c r="F93" s="132"/>
      <c r="G93" s="132"/>
      <c r="H93" s="132"/>
      <c r="I93" s="132"/>
      <c r="J93" s="132"/>
      <c r="K93" s="132"/>
      <c r="L93" s="132"/>
      <c r="M93" s="132"/>
      <c r="N93" s="132"/>
      <c r="O93" s="132"/>
      <c r="P93" s="132"/>
      <c r="Q93" s="16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row>
    <row r="94" spans="1:43" s="1" customFormat="1" ht="15" customHeight="1">
      <c r="A94" s="131"/>
      <c r="B94" s="162"/>
      <c r="D94" s="190"/>
      <c r="E94" s="132" t="s">
        <v>137</v>
      </c>
      <c r="F94" s="132"/>
      <c r="G94" s="132"/>
      <c r="H94" s="132"/>
      <c r="I94" s="132"/>
      <c r="J94" s="132"/>
      <c r="K94" s="132"/>
      <c r="L94" s="132"/>
      <c r="M94" s="132"/>
      <c r="N94" s="132"/>
      <c r="O94" s="132"/>
      <c r="P94" s="132"/>
      <c r="Q94" s="16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row>
    <row r="95" spans="1:43" s="1" customFormat="1" ht="15" customHeight="1">
      <c r="A95" s="131"/>
      <c r="B95" s="162"/>
      <c r="D95" s="190"/>
      <c r="E95" s="132"/>
      <c r="F95" s="132"/>
      <c r="G95" s="58"/>
      <c r="H95" s="132"/>
      <c r="I95" s="132"/>
      <c r="J95" s="132"/>
      <c r="K95" s="132"/>
      <c r="L95" s="132"/>
      <c r="M95" s="132"/>
      <c r="N95" s="132"/>
      <c r="O95" s="132"/>
      <c r="P95" s="132"/>
      <c r="Q95" s="16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row>
    <row r="96" spans="1:43" s="1" customFormat="1" ht="15" customHeight="1">
      <c r="A96" s="131"/>
      <c r="B96" s="162"/>
      <c r="D96" s="190" t="s">
        <v>136</v>
      </c>
      <c r="E96" s="58" t="s">
        <v>28</v>
      </c>
      <c r="F96" s="132"/>
      <c r="G96" s="132"/>
      <c r="H96" s="132"/>
      <c r="I96" s="132"/>
      <c r="J96" s="132"/>
      <c r="K96" s="132"/>
      <c r="L96" s="132"/>
      <c r="M96" s="132"/>
      <c r="N96" s="132"/>
      <c r="O96" s="132"/>
      <c r="P96" s="132"/>
      <c r="Q96" s="16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row>
    <row r="97" spans="1:43" s="1" customFormat="1" ht="15" customHeight="1">
      <c r="A97" s="131"/>
      <c r="B97" s="162"/>
      <c r="D97" s="190"/>
      <c r="E97" s="595" t="s">
        <v>195</v>
      </c>
      <c r="F97" s="595"/>
      <c r="G97" s="595"/>
      <c r="H97" s="595"/>
      <c r="I97" s="595"/>
      <c r="J97" s="595"/>
      <c r="K97" s="595"/>
      <c r="L97" s="595"/>
      <c r="M97" s="595"/>
      <c r="N97" s="595"/>
      <c r="O97" s="595"/>
      <c r="P97" s="595"/>
      <c r="Q97" s="16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row>
    <row r="98" spans="1:43" s="1" customFormat="1" ht="15" customHeight="1">
      <c r="A98" s="131"/>
      <c r="B98" s="162"/>
      <c r="D98" s="190"/>
      <c r="E98" s="595"/>
      <c r="F98" s="595"/>
      <c r="G98" s="595"/>
      <c r="H98" s="595"/>
      <c r="I98" s="595"/>
      <c r="J98" s="595"/>
      <c r="K98" s="595"/>
      <c r="L98" s="595"/>
      <c r="M98" s="595"/>
      <c r="N98" s="595"/>
      <c r="O98" s="595"/>
      <c r="P98" s="595"/>
      <c r="Q98" s="16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row>
    <row r="99" spans="1:43" s="1" customFormat="1" ht="15" customHeight="1">
      <c r="A99" s="131"/>
      <c r="B99" s="162"/>
      <c r="D99" s="190"/>
      <c r="E99" s="595"/>
      <c r="F99" s="595"/>
      <c r="G99" s="595"/>
      <c r="H99" s="595"/>
      <c r="I99" s="595"/>
      <c r="J99" s="595"/>
      <c r="K99" s="595"/>
      <c r="L99" s="595"/>
      <c r="M99" s="595"/>
      <c r="N99" s="595"/>
      <c r="O99" s="595"/>
      <c r="P99" s="595"/>
      <c r="Q99" s="16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row>
    <row r="100" spans="1:43" s="1" customFormat="1" ht="15" customHeight="1">
      <c r="A100" s="131"/>
      <c r="B100" s="162"/>
      <c r="D100" s="190"/>
      <c r="E100" s="595"/>
      <c r="F100" s="595"/>
      <c r="G100" s="595"/>
      <c r="H100" s="595"/>
      <c r="I100" s="595"/>
      <c r="J100" s="595"/>
      <c r="K100" s="595"/>
      <c r="L100" s="595"/>
      <c r="M100" s="595"/>
      <c r="N100" s="595"/>
      <c r="O100" s="595"/>
      <c r="P100" s="595"/>
      <c r="Q100" s="16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row>
    <row r="101" spans="1:43" s="1" customFormat="1" ht="15" customHeight="1">
      <c r="A101" s="131"/>
      <c r="B101" s="162"/>
      <c r="D101" s="190"/>
      <c r="E101" s="132"/>
      <c r="F101" s="132"/>
      <c r="G101" s="132"/>
      <c r="H101" s="132"/>
      <c r="I101" s="132"/>
      <c r="J101" s="132"/>
      <c r="K101" s="132"/>
      <c r="L101" s="132"/>
      <c r="M101" s="132"/>
      <c r="N101" s="132"/>
      <c r="O101" s="132"/>
      <c r="P101" s="132"/>
      <c r="Q101" s="16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row>
    <row r="102" spans="1:43" s="1" customFormat="1" ht="15" customHeight="1">
      <c r="A102" s="131"/>
      <c r="B102" s="162"/>
      <c r="C102" s="132"/>
      <c r="D102" s="190" t="s">
        <v>136</v>
      </c>
      <c r="E102" s="58" t="s">
        <v>62</v>
      </c>
      <c r="F102" s="132"/>
      <c r="G102" s="132"/>
      <c r="H102" s="132"/>
      <c r="I102" s="132"/>
      <c r="J102" s="132"/>
      <c r="K102" s="132"/>
      <c r="L102" s="132"/>
      <c r="M102" s="132"/>
      <c r="N102" s="132"/>
      <c r="O102" s="132"/>
      <c r="P102" s="132"/>
      <c r="Q102" s="16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row>
    <row r="103" spans="1:43" s="1" customFormat="1" ht="15" customHeight="1">
      <c r="A103" s="131"/>
      <c r="B103" s="162"/>
      <c r="C103" s="132"/>
      <c r="D103" s="190"/>
      <c r="E103" s="317" t="s">
        <v>242</v>
      </c>
      <c r="F103" s="132"/>
      <c r="G103" s="132"/>
      <c r="H103" s="132"/>
      <c r="I103" s="132"/>
      <c r="J103" s="132"/>
      <c r="K103" s="132"/>
      <c r="L103" s="132"/>
      <c r="M103" s="132"/>
      <c r="N103" s="132"/>
      <c r="O103" s="132"/>
      <c r="P103" s="132"/>
      <c r="Q103" s="16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row>
    <row r="104" spans="1:43" s="1" customFormat="1" ht="15" customHeight="1">
      <c r="A104" s="131"/>
      <c r="B104" s="162"/>
      <c r="C104" s="132"/>
      <c r="D104" s="190"/>
      <c r="E104" s="132"/>
      <c r="F104" s="132"/>
      <c r="G104" s="132"/>
      <c r="H104" s="132"/>
      <c r="I104" s="132"/>
      <c r="J104" s="132"/>
      <c r="K104" s="132"/>
      <c r="L104" s="132"/>
      <c r="M104" s="132"/>
      <c r="N104" s="132"/>
      <c r="O104" s="132"/>
      <c r="P104" s="132"/>
      <c r="Q104" s="16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row>
    <row r="105" spans="1:43" s="1" customFormat="1" ht="15" customHeight="1">
      <c r="A105" s="131"/>
      <c r="B105" s="162"/>
      <c r="C105" s="132"/>
      <c r="D105" s="191"/>
      <c r="E105" s="187" t="s">
        <v>133</v>
      </c>
      <c r="F105" s="132"/>
      <c r="G105" s="132"/>
      <c r="H105" s="132"/>
      <c r="I105" s="132"/>
      <c r="J105" s="132"/>
      <c r="K105" s="132"/>
      <c r="L105" s="132"/>
      <c r="M105" s="132"/>
      <c r="N105" s="132"/>
      <c r="O105" s="132"/>
      <c r="P105" s="132"/>
      <c r="Q105" s="16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row>
    <row r="106" spans="1:43" s="1" customFormat="1" ht="15" customHeight="1">
      <c r="A106" s="131"/>
      <c r="B106" s="162"/>
      <c r="C106" s="132"/>
      <c r="D106" s="191"/>
      <c r="E106" s="599" t="s">
        <v>196</v>
      </c>
      <c r="F106" s="599"/>
      <c r="G106" s="599"/>
      <c r="H106" s="599"/>
      <c r="I106" s="599"/>
      <c r="J106" s="599"/>
      <c r="K106" s="599"/>
      <c r="L106" s="599"/>
      <c r="M106" s="599"/>
      <c r="N106" s="599"/>
      <c r="O106" s="599"/>
      <c r="P106" s="599"/>
      <c r="Q106" s="16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row>
    <row r="107" spans="1:43" s="1" customFormat="1" ht="15" customHeight="1">
      <c r="A107" s="131"/>
      <c r="B107" s="162"/>
      <c r="C107" s="132"/>
      <c r="D107" s="191"/>
      <c r="E107" s="599"/>
      <c r="F107" s="599"/>
      <c r="G107" s="599"/>
      <c r="H107" s="599"/>
      <c r="I107" s="599"/>
      <c r="J107" s="599"/>
      <c r="K107" s="599"/>
      <c r="L107" s="599"/>
      <c r="M107" s="599"/>
      <c r="N107" s="599"/>
      <c r="O107" s="599"/>
      <c r="P107" s="599"/>
      <c r="Q107" s="16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row>
    <row r="108" spans="1:43" s="1" customFormat="1" ht="15" customHeight="1">
      <c r="A108" s="131"/>
      <c r="B108" s="162"/>
      <c r="C108" s="132"/>
      <c r="D108" s="191"/>
      <c r="E108" s="192" t="s">
        <v>205</v>
      </c>
      <c r="F108" s="132"/>
      <c r="G108" s="132"/>
      <c r="H108" s="132"/>
      <c r="I108" s="132"/>
      <c r="J108" s="132"/>
      <c r="K108" s="132"/>
      <c r="L108" s="132"/>
      <c r="M108" s="132"/>
      <c r="N108" s="132"/>
      <c r="O108" s="132"/>
      <c r="P108" s="132"/>
      <c r="Q108" s="16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row>
    <row r="109" spans="1:43" s="1" customFormat="1" ht="15" customHeight="1">
      <c r="A109" s="131"/>
      <c r="B109" s="162"/>
      <c r="C109" s="132"/>
      <c r="D109" s="191"/>
      <c r="E109" s="599" t="s">
        <v>243</v>
      </c>
      <c r="F109" s="599"/>
      <c r="G109" s="599"/>
      <c r="H109" s="599"/>
      <c r="I109" s="599"/>
      <c r="J109" s="599"/>
      <c r="K109" s="599"/>
      <c r="L109" s="599"/>
      <c r="M109" s="599"/>
      <c r="N109" s="599"/>
      <c r="O109" s="599"/>
      <c r="P109" s="599"/>
      <c r="Q109" s="16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row>
    <row r="110" spans="1:43" s="1" customFormat="1" ht="15" customHeight="1">
      <c r="A110" s="131"/>
      <c r="B110" s="162"/>
      <c r="C110" s="132"/>
      <c r="D110" s="191"/>
      <c r="E110" s="599"/>
      <c r="F110" s="599"/>
      <c r="G110" s="599"/>
      <c r="H110" s="599"/>
      <c r="I110" s="599"/>
      <c r="J110" s="599"/>
      <c r="K110" s="599"/>
      <c r="L110" s="599"/>
      <c r="M110" s="599"/>
      <c r="N110" s="599"/>
      <c r="O110" s="599"/>
      <c r="P110" s="599"/>
      <c r="Q110" s="16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row>
    <row r="111" spans="1:43" s="1" customFormat="1" ht="15" customHeight="1">
      <c r="A111" s="131"/>
      <c r="B111" s="346"/>
      <c r="C111" s="347"/>
      <c r="D111" s="348"/>
      <c r="E111" s="349"/>
      <c r="F111" s="347"/>
      <c r="G111" s="347"/>
      <c r="H111" s="347"/>
      <c r="I111" s="347"/>
      <c r="J111" s="347"/>
      <c r="K111" s="347"/>
      <c r="L111" s="347"/>
      <c r="M111" s="347"/>
      <c r="N111" s="347"/>
      <c r="O111" s="347"/>
      <c r="P111" s="347"/>
      <c r="Q111" s="16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row>
    <row r="112" spans="1:43" s="1" customFormat="1" ht="15" customHeight="1">
      <c r="A112" s="131"/>
      <c r="B112" s="162"/>
      <c r="C112" s="132"/>
      <c r="D112" s="192"/>
      <c r="E112" s="187" t="s">
        <v>134</v>
      </c>
      <c r="F112" s="132"/>
      <c r="G112" s="132"/>
      <c r="H112" s="132"/>
      <c r="I112" s="132"/>
      <c r="J112" s="132"/>
      <c r="K112" s="132"/>
      <c r="L112" s="132"/>
      <c r="M112" s="132"/>
      <c r="N112" s="132"/>
      <c r="O112" s="132"/>
      <c r="P112" s="132"/>
      <c r="Q112" s="16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row>
    <row r="113" spans="1:43" s="1" customFormat="1" ht="15" customHeight="1">
      <c r="A113" s="131"/>
      <c r="B113" s="162"/>
      <c r="C113" s="132"/>
      <c r="D113" s="192"/>
      <c r="E113" s="599" t="s">
        <v>197</v>
      </c>
      <c r="F113" s="599"/>
      <c r="G113" s="599"/>
      <c r="H113" s="599"/>
      <c r="I113" s="599"/>
      <c r="J113" s="599"/>
      <c r="K113" s="599"/>
      <c r="L113" s="599"/>
      <c r="M113" s="599"/>
      <c r="N113" s="599"/>
      <c r="O113" s="599"/>
      <c r="P113" s="599"/>
      <c r="Q113" s="16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row>
    <row r="114" spans="1:43" s="1" customFormat="1" ht="15" customHeight="1">
      <c r="A114" s="131"/>
      <c r="B114" s="162"/>
      <c r="C114" s="132"/>
      <c r="D114" s="192"/>
      <c r="E114" s="599"/>
      <c r="F114" s="599"/>
      <c r="G114" s="599"/>
      <c r="H114" s="599"/>
      <c r="I114" s="599"/>
      <c r="J114" s="599"/>
      <c r="K114" s="599"/>
      <c r="L114" s="599"/>
      <c r="M114" s="599"/>
      <c r="N114" s="599"/>
      <c r="O114" s="599"/>
      <c r="P114" s="599"/>
      <c r="Q114" s="16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row>
    <row r="115" spans="1:43" s="1" customFormat="1" ht="15" customHeight="1">
      <c r="A115" s="131"/>
      <c r="B115" s="162"/>
      <c r="C115" s="132"/>
      <c r="D115" s="192"/>
      <c r="E115" s="599" t="s">
        <v>244</v>
      </c>
      <c r="F115" s="599"/>
      <c r="G115" s="599"/>
      <c r="H115" s="599"/>
      <c r="I115" s="599"/>
      <c r="J115" s="599"/>
      <c r="K115" s="599"/>
      <c r="L115" s="599"/>
      <c r="M115" s="599"/>
      <c r="N115" s="599"/>
      <c r="O115" s="599"/>
      <c r="P115" s="599"/>
      <c r="Q115" s="16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row>
    <row r="116" spans="1:43" s="1" customFormat="1" ht="15" customHeight="1">
      <c r="A116" s="131"/>
      <c r="B116" s="162"/>
      <c r="C116" s="132"/>
      <c r="D116" s="192"/>
      <c r="E116" s="599"/>
      <c r="F116" s="599"/>
      <c r="G116" s="599"/>
      <c r="H116" s="599"/>
      <c r="I116" s="599"/>
      <c r="J116" s="599"/>
      <c r="K116" s="599"/>
      <c r="L116" s="599"/>
      <c r="M116" s="599"/>
      <c r="N116" s="599"/>
      <c r="O116" s="599"/>
      <c r="P116" s="599"/>
      <c r="Q116" s="16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row>
    <row r="117" spans="1:43" s="1" customFormat="1" ht="15" customHeight="1">
      <c r="A117" s="131"/>
      <c r="B117" s="162"/>
      <c r="C117" s="132"/>
      <c r="D117" s="192"/>
      <c r="E117" s="193"/>
      <c r="F117" s="193"/>
      <c r="G117" s="193"/>
      <c r="H117" s="193"/>
      <c r="I117" s="193"/>
      <c r="J117" s="193"/>
      <c r="K117" s="193"/>
      <c r="L117" s="193"/>
      <c r="M117" s="397"/>
      <c r="N117" s="193"/>
      <c r="O117" s="393"/>
      <c r="P117" s="193"/>
      <c r="Q117" s="16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row>
    <row r="118" spans="1:43" s="1" customFormat="1" ht="15" customHeight="1">
      <c r="A118" s="131"/>
      <c r="B118" s="162"/>
      <c r="C118" s="132"/>
      <c r="D118" s="192"/>
      <c r="E118" s="187" t="s">
        <v>135</v>
      </c>
      <c r="F118" s="132"/>
      <c r="G118" s="132"/>
      <c r="H118" s="132"/>
      <c r="I118" s="132"/>
      <c r="J118" s="132"/>
      <c r="K118" s="132"/>
      <c r="L118" s="132"/>
      <c r="M118" s="132"/>
      <c r="N118" s="132"/>
      <c r="O118" s="132"/>
      <c r="P118" s="132"/>
      <c r="Q118" s="16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row>
    <row r="119" spans="1:43" s="1" customFormat="1" ht="15" customHeight="1">
      <c r="A119" s="131"/>
      <c r="B119" s="162"/>
      <c r="C119" s="132"/>
      <c r="D119" s="192"/>
      <c r="E119" s="604" t="s">
        <v>151</v>
      </c>
      <c r="F119" s="604"/>
      <c r="G119" s="604"/>
      <c r="H119" s="604"/>
      <c r="I119" s="604"/>
      <c r="J119" s="604"/>
      <c r="K119" s="604"/>
      <c r="L119" s="604"/>
      <c r="M119" s="604"/>
      <c r="N119" s="604"/>
      <c r="O119" s="604"/>
      <c r="P119" s="604"/>
      <c r="Q119" s="16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row>
    <row r="120" spans="1:43" s="1" customFormat="1" ht="15" customHeight="1">
      <c r="A120" s="131"/>
      <c r="B120" s="162"/>
      <c r="C120" s="132"/>
      <c r="D120" s="192"/>
      <c r="E120" s="604"/>
      <c r="F120" s="604"/>
      <c r="G120" s="604"/>
      <c r="H120" s="604"/>
      <c r="I120" s="604"/>
      <c r="J120" s="604"/>
      <c r="K120" s="604"/>
      <c r="L120" s="604"/>
      <c r="M120" s="604"/>
      <c r="N120" s="604"/>
      <c r="O120" s="604"/>
      <c r="P120" s="604"/>
      <c r="Q120" s="16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row>
    <row r="121" spans="1:43" s="1" customFormat="1" ht="15" customHeight="1">
      <c r="A121" s="131"/>
      <c r="B121" s="162"/>
      <c r="C121" s="132"/>
      <c r="D121" s="192"/>
      <c r="E121" s="196"/>
      <c r="F121" s="196"/>
      <c r="G121" s="196"/>
      <c r="H121" s="196"/>
      <c r="I121" s="196"/>
      <c r="J121" s="196"/>
      <c r="K121" s="196"/>
      <c r="L121" s="196"/>
      <c r="M121" s="397"/>
      <c r="N121" s="196"/>
      <c r="O121" s="393"/>
      <c r="P121" s="196"/>
      <c r="Q121" s="16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row>
    <row r="122" spans="1:43" s="1" customFormat="1" ht="15" customHeight="1">
      <c r="A122" s="131"/>
      <c r="B122" s="162"/>
      <c r="C122" s="132"/>
      <c r="D122" s="190" t="s">
        <v>136</v>
      </c>
      <c r="E122" s="187" t="s">
        <v>85</v>
      </c>
      <c r="F122" s="132"/>
      <c r="G122" s="132"/>
      <c r="H122" s="132"/>
      <c r="I122" s="132"/>
      <c r="J122" s="132"/>
      <c r="K122" s="132"/>
      <c r="L122" s="132"/>
      <c r="M122" s="132"/>
      <c r="N122" s="132"/>
      <c r="O122" s="132"/>
      <c r="P122" s="132"/>
      <c r="Q122" s="16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row>
    <row r="123" spans="1:43" s="1" customFormat="1" ht="15" customHeight="1">
      <c r="A123" s="131"/>
      <c r="B123" s="162"/>
      <c r="C123" s="132"/>
      <c r="D123" s="190"/>
      <c r="E123" s="605" t="s">
        <v>245</v>
      </c>
      <c r="F123" s="605"/>
      <c r="G123" s="605"/>
      <c r="H123" s="605"/>
      <c r="I123" s="605"/>
      <c r="J123" s="605"/>
      <c r="K123" s="605"/>
      <c r="L123" s="605"/>
      <c r="M123" s="605"/>
      <c r="N123" s="605"/>
      <c r="O123" s="605"/>
      <c r="P123" s="605"/>
      <c r="Q123" s="16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row>
    <row r="124" spans="1:43" s="1" customFormat="1" ht="15" customHeight="1">
      <c r="A124" s="131"/>
      <c r="B124" s="162"/>
      <c r="C124" s="132"/>
      <c r="D124" s="190"/>
      <c r="E124" s="605"/>
      <c r="F124" s="605"/>
      <c r="G124" s="605"/>
      <c r="H124" s="605"/>
      <c r="I124" s="605"/>
      <c r="J124" s="605"/>
      <c r="K124" s="605"/>
      <c r="L124" s="605"/>
      <c r="M124" s="605"/>
      <c r="N124" s="605"/>
      <c r="O124" s="605"/>
      <c r="P124" s="605"/>
      <c r="Q124" s="16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row>
    <row r="125" spans="1:43" s="1" customFormat="1" ht="15" customHeight="1">
      <c r="A125" s="131"/>
      <c r="B125" s="162"/>
      <c r="C125" s="132"/>
      <c r="D125" s="132"/>
      <c r="E125" s="605"/>
      <c r="F125" s="605"/>
      <c r="G125" s="605"/>
      <c r="H125" s="605"/>
      <c r="I125" s="605"/>
      <c r="J125" s="605"/>
      <c r="K125" s="605"/>
      <c r="L125" s="605"/>
      <c r="M125" s="605"/>
      <c r="N125" s="605"/>
      <c r="O125" s="605"/>
      <c r="P125" s="605"/>
      <c r="Q125" s="16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row>
    <row r="126" spans="1:43" s="1" customFormat="1" ht="15" customHeight="1">
      <c r="A126" s="17"/>
      <c r="B126" s="32"/>
      <c r="C126" s="9"/>
      <c r="D126" s="9"/>
      <c r="E126" s="9"/>
      <c r="F126" s="9"/>
      <c r="G126" s="9"/>
      <c r="H126" s="9"/>
      <c r="I126" s="9"/>
      <c r="J126" s="9"/>
      <c r="K126" s="9"/>
      <c r="L126" s="9"/>
      <c r="M126" s="9"/>
      <c r="N126" s="9"/>
      <c r="O126" s="9"/>
      <c r="P126" s="9"/>
      <c r="Q126" s="18"/>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row>
    <row r="127" spans="1:43" s="1" customFormat="1" ht="18" customHeight="1">
      <c r="A127" s="17"/>
      <c r="B127" s="32"/>
      <c r="C127" s="129" t="s">
        <v>123</v>
      </c>
      <c r="D127" s="101"/>
      <c r="E127" s="101"/>
      <c r="F127" s="101"/>
      <c r="G127" s="101"/>
      <c r="H127" s="101"/>
      <c r="I127" s="101"/>
      <c r="J127" s="101"/>
      <c r="K127" s="101"/>
      <c r="L127" s="101"/>
      <c r="M127" s="101"/>
      <c r="N127" s="101"/>
      <c r="O127" s="101"/>
      <c r="P127" s="101"/>
      <c r="Q127" s="18"/>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row>
    <row r="128" spans="1:43" s="1" customFormat="1" ht="15" customHeight="1">
      <c r="A128" s="131"/>
      <c r="B128" s="165"/>
      <c r="C128" s="132"/>
      <c r="D128" s="132"/>
      <c r="E128" s="132"/>
      <c r="F128" s="132"/>
      <c r="G128" s="132"/>
      <c r="H128" s="132"/>
      <c r="I128" s="132"/>
      <c r="J128" s="132"/>
      <c r="K128" s="132"/>
      <c r="L128" s="132"/>
      <c r="M128" s="132"/>
      <c r="N128" s="132"/>
      <c r="O128" s="132"/>
      <c r="P128" s="132"/>
      <c r="Q128" s="16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row>
    <row r="129" spans="1:43" s="1" customFormat="1" ht="15" customHeight="1">
      <c r="A129" s="131"/>
      <c r="B129" s="165"/>
      <c r="C129" s="600" t="s">
        <v>246</v>
      </c>
      <c r="D129" s="600"/>
      <c r="E129" s="600"/>
      <c r="F129" s="600"/>
      <c r="G129" s="600"/>
      <c r="H129" s="600"/>
      <c r="I129" s="600"/>
      <c r="J129" s="600"/>
      <c r="K129" s="600"/>
      <c r="L129" s="600"/>
      <c r="M129" s="600"/>
      <c r="N129" s="600"/>
      <c r="O129" s="600"/>
      <c r="P129" s="600"/>
      <c r="Q129" s="16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row>
    <row r="130" spans="1:43" s="1" customFormat="1" ht="15" customHeight="1">
      <c r="A130" s="131"/>
      <c r="B130" s="165"/>
      <c r="C130" s="600"/>
      <c r="D130" s="600"/>
      <c r="E130" s="600"/>
      <c r="F130" s="600"/>
      <c r="G130" s="600"/>
      <c r="H130" s="600"/>
      <c r="I130" s="600"/>
      <c r="J130" s="600"/>
      <c r="K130" s="600"/>
      <c r="L130" s="600"/>
      <c r="M130" s="600"/>
      <c r="N130" s="600"/>
      <c r="O130" s="600"/>
      <c r="P130" s="600"/>
      <c r="Q130" s="16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row>
    <row r="131" spans="1:43" s="1" customFormat="1" ht="15" customHeight="1">
      <c r="A131" s="131"/>
      <c r="B131" s="165"/>
      <c r="C131" s="132"/>
      <c r="D131" s="132"/>
      <c r="E131" s="132"/>
      <c r="F131" s="132"/>
      <c r="G131" s="132"/>
      <c r="H131" s="132"/>
      <c r="I131" s="132"/>
      <c r="J131" s="132"/>
      <c r="K131" s="132"/>
      <c r="L131" s="132"/>
      <c r="M131" s="132"/>
      <c r="N131" s="132"/>
      <c r="O131" s="132"/>
      <c r="P131" s="132"/>
      <c r="Q131" s="16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row>
  </sheetData>
  <sheetProtection algorithmName="SHA-512" hashValue="6n3Vs1pPBm65XEo41sGRUJIdL/HlYbNF/edUEYvKcWPMo80oYppZ3c+gNUREqSOn5g2u3qcWL31NqNYwgI973A==" saltValue="bHvAWhe+xUSlOFhdZtTLqQ==" spinCount="100000" sheet="1" selectLockedCells="1"/>
  <mergeCells count="25">
    <mergeCell ref="G44:P45"/>
    <mergeCell ref="G47:P48"/>
    <mergeCell ref="D72:P74"/>
    <mergeCell ref="C129:P130"/>
    <mergeCell ref="E113:P114"/>
    <mergeCell ref="E119:P120"/>
    <mergeCell ref="E115:P116"/>
    <mergeCell ref="E123:P125"/>
    <mergeCell ref="E109:P110"/>
    <mergeCell ref="C2:F3"/>
    <mergeCell ref="C8:P9"/>
    <mergeCell ref="E106:P107"/>
    <mergeCell ref="D90:P91"/>
    <mergeCell ref="E97:P100"/>
    <mergeCell ref="D30:P31"/>
    <mergeCell ref="D37:P38"/>
    <mergeCell ref="D25:P26"/>
    <mergeCell ref="G50:P52"/>
    <mergeCell ref="H58:P61"/>
    <mergeCell ref="G54:P56"/>
    <mergeCell ref="D13:P14"/>
    <mergeCell ref="D15:P17"/>
    <mergeCell ref="D64:P65"/>
    <mergeCell ref="D75:P79"/>
    <mergeCell ref="D85:P88"/>
  </mergeCells>
  <pageMargins left="0.7" right="0.7" top="0.75" bottom="0.75" header="0.3" footer="0.3"/>
  <pageSetup scale="2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92D050"/>
  </sheetPr>
  <dimension ref="A1:AF75"/>
  <sheetViews>
    <sheetView showGridLines="0" zoomScaleNormal="100" workbookViewId="0">
      <pane ySplit="6" topLeftCell="A7" activePane="bottomLeft" state="frozen"/>
      <selection pane="bottomLeft" activeCell="Y17" sqref="Y17"/>
    </sheetView>
  </sheetViews>
  <sheetFormatPr defaultColWidth="8.77734375" defaultRowHeight="13.8"/>
  <cols>
    <col min="1" max="2" width="2.6640625" style="33" customWidth="1"/>
    <col min="3" max="3" width="5.6640625" style="33" customWidth="1"/>
    <col min="4" max="5" width="11" style="33" customWidth="1"/>
    <col min="6" max="6" width="3.44140625" style="33" customWidth="1"/>
    <col min="7" max="8" width="10.6640625" style="33" customWidth="1"/>
    <col min="9" max="9" width="3.44140625" style="33" customWidth="1"/>
    <col min="10" max="11" width="10.6640625" style="33" customWidth="1"/>
    <col min="12" max="12" width="3.44140625" style="33" customWidth="1"/>
    <col min="13" max="14" width="10.6640625" style="33" customWidth="1"/>
    <col min="15" max="15" width="4.6640625" style="33" customWidth="1"/>
    <col min="16" max="16" width="2.6640625" style="33" customWidth="1"/>
    <col min="17" max="17" width="6.33203125" style="33" customWidth="1"/>
    <col min="18" max="18" width="8" style="33" customWidth="1"/>
    <col min="19" max="19" width="4.77734375" style="33" customWidth="1"/>
    <col min="20" max="20" width="2.77734375" style="33" customWidth="1"/>
    <col min="21" max="31" width="8.77734375" style="33"/>
    <col min="32" max="32" width="2.77734375" style="33" customWidth="1"/>
    <col min="33" max="16384" width="8.77734375" style="33"/>
  </cols>
  <sheetData>
    <row r="1" spans="1:32" s="223" customFormat="1" ht="15" customHeight="1">
      <c r="A1" s="542"/>
      <c r="B1" s="222"/>
      <c r="C1" s="215"/>
      <c r="D1" s="215"/>
      <c r="E1" s="215"/>
      <c r="F1" s="215"/>
      <c r="G1" s="216"/>
      <c r="H1" s="216"/>
      <c r="I1" s="216"/>
      <c r="J1" s="216"/>
      <c r="K1" s="216"/>
      <c r="L1" s="216"/>
      <c r="M1" s="440"/>
      <c r="N1" s="440"/>
      <c r="O1" s="440"/>
      <c r="P1" s="440"/>
      <c r="Q1" s="440"/>
      <c r="R1" s="440"/>
      <c r="S1" s="445"/>
      <c r="T1" s="455"/>
      <c r="U1" s="455"/>
      <c r="V1" s="455"/>
      <c r="W1" s="455"/>
      <c r="X1" s="455"/>
      <c r="Y1" s="455"/>
      <c r="Z1" s="455"/>
      <c r="AA1" s="455"/>
      <c r="AB1" s="455"/>
      <c r="AC1" s="455"/>
      <c r="AD1" s="455"/>
      <c r="AE1" s="455"/>
      <c r="AF1" s="455"/>
    </row>
    <row r="2" spans="1:32" s="223" customFormat="1" ht="15" customHeight="1">
      <c r="A2" s="217"/>
      <c r="B2" s="214"/>
      <c r="C2" s="616" t="s">
        <v>111</v>
      </c>
      <c r="D2" s="616"/>
      <c r="E2" s="616"/>
      <c r="F2" s="616"/>
      <c r="G2" s="616"/>
      <c r="H2" s="219"/>
      <c r="I2" s="219"/>
      <c r="J2" s="340"/>
      <c r="K2" s="337"/>
      <c r="L2" s="337"/>
      <c r="M2" s="433" t="s">
        <v>208</v>
      </c>
      <c r="N2" s="435"/>
      <c r="O2" s="435"/>
      <c r="P2" s="436"/>
      <c r="Q2" s="436"/>
      <c r="R2" s="437">
        <f>Calculations!C10</f>
        <v>15.609868333333333</v>
      </c>
      <c r="S2" s="446"/>
      <c r="T2" s="455"/>
      <c r="U2" s="455"/>
      <c r="V2" s="455"/>
      <c r="W2" s="455"/>
      <c r="X2" s="455"/>
      <c r="Y2" s="455"/>
      <c r="Z2" s="455"/>
      <c r="AA2" s="455"/>
      <c r="AB2" s="455"/>
      <c r="AC2" s="455"/>
      <c r="AD2" s="455"/>
      <c r="AE2" s="455"/>
      <c r="AF2" s="455"/>
    </row>
    <row r="3" spans="1:32" s="223" customFormat="1" ht="15" customHeight="1">
      <c r="A3" s="217"/>
      <c r="B3" s="214"/>
      <c r="C3" s="616"/>
      <c r="D3" s="616"/>
      <c r="E3" s="616"/>
      <c r="F3" s="616"/>
      <c r="G3" s="616"/>
      <c r="H3" s="219"/>
      <c r="I3" s="219"/>
      <c r="J3" s="340"/>
      <c r="K3" s="337"/>
      <c r="L3" s="337"/>
      <c r="M3" s="433" t="s">
        <v>209</v>
      </c>
      <c r="N3" s="435"/>
      <c r="O3" s="435"/>
      <c r="P3" s="438"/>
      <c r="Q3" s="438"/>
      <c r="R3" s="437">
        <f>Calculations!C11</f>
        <v>13.087543333333333</v>
      </c>
      <c r="S3" s="446"/>
      <c r="T3" s="455"/>
      <c r="U3" s="455"/>
      <c r="V3" s="455"/>
      <c r="W3" s="455"/>
      <c r="X3" s="455"/>
      <c r="Y3" s="455"/>
      <c r="Z3" s="455"/>
      <c r="AA3" s="455"/>
      <c r="AB3" s="455"/>
      <c r="AC3" s="455"/>
      <c r="AD3" s="455"/>
      <c r="AE3" s="455"/>
      <c r="AF3" s="455"/>
    </row>
    <row r="4" spans="1:32" s="223" customFormat="1" ht="15" customHeight="1">
      <c r="A4" s="217"/>
      <c r="B4" s="221"/>
      <c r="C4" s="218"/>
      <c r="D4" s="218"/>
      <c r="E4" s="218"/>
      <c r="F4" s="218"/>
      <c r="G4" s="219"/>
      <c r="H4" s="219"/>
      <c r="I4" s="219"/>
      <c r="J4" s="219"/>
      <c r="K4" s="219"/>
      <c r="L4" s="219"/>
      <c r="M4" s="441"/>
      <c r="N4" s="441"/>
      <c r="O4" s="442"/>
      <c r="P4" s="447"/>
      <c r="Q4" s="447"/>
      <c r="R4" s="448"/>
      <c r="S4" s="446"/>
      <c r="T4" s="455"/>
      <c r="U4" s="455"/>
      <c r="V4" s="455"/>
      <c r="W4" s="455"/>
      <c r="X4" s="455"/>
      <c r="Y4" s="455"/>
      <c r="Z4" s="455"/>
      <c r="AA4" s="455"/>
      <c r="AB4" s="455"/>
      <c r="AC4" s="455"/>
      <c r="AD4" s="455"/>
      <c r="AE4" s="455"/>
      <c r="AF4" s="455"/>
    </row>
    <row r="5" spans="1:32" s="223" customFormat="1" ht="22.8">
      <c r="A5" s="136"/>
      <c r="B5" s="135"/>
      <c r="C5" s="137"/>
      <c r="D5" s="137"/>
      <c r="E5" s="137"/>
      <c r="F5" s="137"/>
      <c r="G5" s="138"/>
      <c r="H5" s="138"/>
      <c r="I5" s="138"/>
      <c r="J5" s="139"/>
      <c r="K5" s="138"/>
      <c r="L5" s="138"/>
      <c r="M5" s="138"/>
      <c r="N5" s="138"/>
      <c r="O5" s="138"/>
      <c r="P5" s="615" t="s">
        <v>213</v>
      </c>
      <c r="Q5" s="615"/>
      <c r="R5" s="615"/>
      <c r="S5" s="140"/>
      <c r="T5" s="458"/>
      <c r="U5" s="459" t="s">
        <v>214</v>
      </c>
      <c r="V5" s="455"/>
      <c r="W5" s="455"/>
      <c r="X5" s="455"/>
      <c r="Y5" s="455"/>
      <c r="Z5" s="455"/>
      <c r="AA5" s="455"/>
      <c r="AB5" s="455"/>
      <c r="AC5" s="455"/>
      <c r="AD5" s="455"/>
      <c r="AE5" s="455"/>
      <c r="AF5" s="455"/>
    </row>
    <row r="6" spans="1:32" s="224" customFormat="1" ht="6" customHeight="1">
      <c r="A6" s="141"/>
      <c r="B6" s="142"/>
      <c r="C6" s="142"/>
      <c r="D6" s="142"/>
      <c r="E6" s="142"/>
      <c r="F6" s="142"/>
      <c r="G6" s="142"/>
      <c r="H6" s="142"/>
      <c r="I6" s="142"/>
      <c r="J6" s="142"/>
      <c r="K6" s="142"/>
      <c r="L6" s="142"/>
      <c r="M6" s="142"/>
      <c r="N6" s="142"/>
      <c r="O6" s="142"/>
      <c r="P6" s="142"/>
      <c r="Q6" s="142"/>
      <c r="R6" s="142"/>
      <c r="S6" s="143"/>
      <c r="T6" s="456"/>
      <c r="U6" s="456"/>
      <c r="V6" s="456"/>
      <c r="W6" s="456"/>
      <c r="X6" s="456"/>
      <c r="Y6" s="456"/>
      <c r="Z6" s="456"/>
      <c r="AA6" s="456"/>
      <c r="AB6" s="456"/>
      <c r="AC6" s="456"/>
      <c r="AD6" s="456"/>
      <c r="AE6" s="456"/>
      <c r="AF6" s="456"/>
    </row>
    <row r="7" spans="1:32" s="34" customFormat="1" ht="4.05" customHeight="1">
      <c r="A7" s="28"/>
      <c r="B7" s="8"/>
      <c r="C7" s="8"/>
      <c r="D7" s="8"/>
      <c r="E7" s="8"/>
      <c r="F7" s="8"/>
      <c r="G7" s="8"/>
      <c r="H7" s="8"/>
      <c r="I7" s="8"/>
      <c r="J7" s="8"/>
      <c r="K7" s="8"/>
      <c r="L7" s="8"/>
      <c r="M7" s="8"/>
      <c r="N7" s="8"/>
      <c r="O7" s="8"/>
      <c r="P7" s="8"/>
      <c r="Q7" s="8"/>
      <c r="R7" s="8"/>
      <c r="S7" s="29"/>
      <c r="T7" s="8"/>
      <c r="U7" s="8"/>
      <c r="V7" s="8"/>
      <c r="W7" s="8"/>
      <c r="X7" s="8"/>
      <c r="Y7" s="8"/>
      <c r="Z7" s="8"/>
      <c r="AA7" s="8"/>
      <c r="AB7" s="8"/>
      <c r="AC7" s="8"/>
      <c r="AD7" s="8"/>
      <c r="AE7" s="8"/>
      <c r="AF7" s="8"/>
    </row>
    <row r="8" spans="1:32" ht="14.25" customHeight="1">
      <c r="A8" s="17"/>
      <c r="B8" s="9"/>
      <c r="C8" s="26"/>
      <c r="D8" s="26"/>
      <c r="E8" s="26"/>
      <c r="F8" s="26"/>
      <c r="G8" s="26"/>
      <c r="H8" s="26"/>
      <c r="I8" s="26"/>
      <c r="J8" s="26"/>
      <c r="K8" s="26"/>
      <c r="L8" s="26"/>
      <c r="M8" s="26"/>
      <c r="N8" s="26"/>
      <c r="O8" s="26"/>
      <c r="P8" s="26"/>
      <c r="Q8" s="26"/>
      <c r="R8" s="26"/>
      <c r="S8" s="42"/>
      <c r="T8" s="457"/>
      <c r="U8" s="457"/>
      <c r="V8" s="457"/>
      <c r="W8" s="457"/>
      <c r="X8" s="457"/>
      <c r="Y8" s="457"/>
      <c r="Z8" s="457"/>
      <c r="AA8" s="457"/>
      <c r="AB8" s="457"/>
      <c r="AC8" s="457"/>
      <c r="AD8" s="457"/>
      <c r="AE8" s="457"/>
      <c r="AF8" s="457"/>
    </row>
    <row r="9" spans="1:32" ht="14.25" customHeight="1">
      <c r="A9" s="17"/>
      <c r="B9" s="600" t="s">
        <v>247</v>
      </c>
      <c r="C9" s="600"/>
      <c r="D9" s="600"/>
      <c r="E9" s="600"/>
      <c r="F9" s="600"/>
      <c r="G9" s="600"/>
      <c r="H9" s="600"/>
      <c r="I9" s="600"/>
      <c r="J9" s="600"/>
      <c r="K9" s="600"/>
      <c r="L9" s="600"/>
      <c r="M9" s="600"/>
      <c r="N9" s="600"/>
      <c r="O9" s="600"/>
      <c r="P9" s="600"/>
      <c r="Q9" s="600"/>
      <c r="R9" s="600"/>
      <c r="S9" s="42"/>
      <c r="T9" s="457"/>
      <c r="U9" s="473"/>
      <c r="V9" s="474"/>
      <c r="W9" s="474"/>
      <c r="X9" s="474"/>
      <c r="Y9" s="474"/>
      <c r="Z9" s="474"/>
      <c r="AA9" s="474"/>
      <c r="AB9" s="474"/>
      <c r="AC9" s="474"/>
      <c r="AD9" s="474"/>
      <c r="AE9" s="475"/>
      <c r="AF9" s="457"/>
    </row>
    <row r="10" spans="1:32" ht="14.25" customHeight="1">
      <c r="A10" s="17"/>
      <c r="B10" s="600"/>
      <c r="C10" s="600"/>
      <c r="D10" s="600"/>
      <c r="E10" s="600"/>
      <c r="F10" s="600"/>
      <c r="G10" s="600"/>
      <c r="H10" s="600"/>
      <c r="I10" s="600"/>
      <c r="J10" s="600"/>
      <c r="K10" s="600"/>
      <c r="L10" s="600"/>
      <c r="M10" s="600"/>
      <c r="N10" s="600"/>
      <c r="O10" s="600"/>
      <c r="P10" s="600"/>
      <c r="Q10" s="600"/>
      <c r="R10" s="600"/>
      <c r="S10" s="42"/>
      <c r="T10" s="457"/>
      <c r="U10" s="476"/>
      <c r="V10" s="472"/>
      <c r="W10" s="472"/>
      <c r="X10" s="472"/>
      <c r="Y10" s="472"/>
      <c r="Z10" s="472"/>
      <c r="AA10" s="472"/>
      <c r="AB10" s="472"/>
      <c r="AC10" s="472"/>
      <c r="AD10" s="472"/>
      <c r="AE10" s="477"/>
      <c r="AF10" s="457"/>
    </row>
    <row r="11" spans="1:32" ht="14.25" customHeight="1">
      <c r="A11" s="17"/>
      <c r="B11" s="600"/>
      <c r="C11" s="600"/>
      <c r="D11" s="600"/>
      <c r="E11" s="600"/>
      <c r="F11" s="600"/>
      <c r="G11" s="600"/>
      <c r="H11" s="600"/>
      <c r="I11" s="600"/>
      <c r="J11" s="600"/>
      <c r="K11" s="600"/>
      <c r="L11" s="600"/>
      <c r="M11" s="600"/>
      <c r="N11" s="600"/>
      <c r="O11" s="600"/>
      <c r="P11" s="600"/>
      <c r="Q11" s="600"/>
      <c r="R11" s="600"/>
      <c r="S11" s="42"/>
      <c r="T11" s="457"/>
      <c r="U11" s="476"/>
      <c r="V11" s="472"/>
      <c r="W11" s="472"/>
      <c r="X11" s="472"/>
      <c r="Y11" s="472"/>
      <c r="Z11" s="472"/>
      <c r="AA11" s="472"/>
      <c r="AB11" s="472"/>
      <c r="AC11" s="472"/>
      <c r="AD11" s="472"/>
      <c r="AE11" s="477"/>
      <c r="AF11" s="457"/>
    </row>
    <row r="12" spans="1:32" ht="14.25" customHeight="1">
      <c r="A12" s="17"/>
      <c r="B12" s="9"/>
      <c r="C12" s="15"/>
      <c r="D12" s="26"/>
      <c r="E12" s="26"/>
      <c r="F12" s="26"/>
      <c r="G12" s="26"/>
      <c r="H12" s="26"/>
      <c r="I12" s="26"/>
      <c r="J12" s="26"/>
      <c r="K12" s="26"/>
      <c r="L12" s="26"/>
      <c r="M12" s="26"/>
      <c r="N12" s="26"/>
      <c r="O12" s="26"/>
      <c r="P12" s="26"/>
      <c r="Q12" s="26"/>
      <c r="R12" s="26"/>
      <c r="S12" s="42"/>
      <c r="T12" s="457"/>
      <c r="U12" s="476"/>
      <c r="V12" s="472"/>
      <c r="W12" s="472"/>
      <c r="X12" s="472"/>
      <c r="Y12" s="472"/>
      <c r="Z12" s="472"/>
      <c r="AA12" s="472"/>
      <c r="AB12" s="472"/>
      <c r="AC12" s="472"/>
      <c r="AD12" s="472"/>
      <c r="AE12" s="477"/>
      <c r="AF12" s="457"/>
    </row>
    <row r="13" spans="1:32" ht="14.25" customHeight="1">
      <c r="A13" s="17"/>
      <c r="B13" s="198"/>
      <c r="C13" s="204"/>
      <c r="D13" s="204"/>
      <c r="E13" s="204"/>
      <c r="F13" s="204"/>
      <c r="G13" s="204"/>
      <c r="H13" s="204"/>
      <c r="I13" s="204"/>
      <c r="J13" s="204"/>
      <c r="K13" s="204"/>
      <c r="L13" s="204"/>
      <c r="M13" s="204"/>
      <c r="N13" s="204"/>
      <c r="O13" s="204"/>
      <c r="P13" s="205"/>
      <c r="Q13" s="390"/>
      <c r="R13" s="26"/>
      <c r="S13" s="43"/>
      <c r="T13" s="457"/>
      <c r="U13" s="476"/>
      <c r="V13" s="472"/>
      <c r="W13" s="472"/>
      <c r="X13" s="472"/>
      <c r="Y13" s="472"/>
      <c r="Z13" s="472"/>
      <c r="AA13" s="472"/>
      <c r="AB13" s="472"/>
      <c r="AC13" s="472"/>
      <c r="AD13" s="472"/>
      <c r="AE13" s="477"/>
      <c r="AF13" s="457"/>
    </row>
    <row r="14" spans="1:32" ht="14.25" customHeight="1">
      <c r="A14" s="17"/>
      <c r="B14" s="199"/>
      <c r="C14" s="225"/>
      <c r="D14" s="226"/>
      <c r="E14" s="226"/>
      <c r="F14" s="226"/>
      <c r="G14" s="226"/>
      <c r="H14" s="226"/>
      <c r="I14" s="226"/>
      <c r="J14" s="226"/>
      <c r="K14" s="226"/>
      <c r="L14" s="226"/>
      <c r="M14" s="226"/>
      <c r="N14" s="226"/>
      <c r="O14" s="227"/>
      <c r="P14" s="206"/>
      <c r="Q14" s="390"/>
      <c r="R14" s="26"/>
      <c r="S14" s="43"/>
      <c r="T14" s="457"/>
      <c r="U14" s="476"/>
      <c r="V14" s="472"/>
      <c r="W14" s="472"/>
      <c r="X14" s="472"/>
      <c r="Y14" s="472"/>
      <c r="Z14" s="472"/>
      <c r="AA14" s="472"/>
      <c r="AB14" s="472"/>
      <c r="AC14" s="472"/>
      <c r="AD14" s="472"/>
      <c r="AE14" s="477"/>
      <c r="AF14" s="457"/>
    </row>
    <row r="15" spans="1:32" ht="14.25" customHeight="1">
      <c r="A15" s="17"/>
      <c r="B15" s="199"/>
      <c r="C15" s="228"/>
      <c r="D15" s="617" t="s">
        <v>16</v>
      </c>
      <c r="E15" s="617"/>
      <c r="F15" s="207"/>
      <c r="G15" s="211" t="s">
        <v>17</v>
      </c>
      <c r="H15" s="212"/>
      <c r="I15" s="208"/>
      <c r="J15" s="211" t="s">
        <v>139</v>
      </c>
      <c r="K15" s="211"/>
      <c r="L15" s="209"/>
      <c r="M15" s="211" t="s">
        <v>19</v>
      </c>
      <c r="N15" s="213"/>
      <c r="O15" s="229"/>
      <c r="P15" s="210"/>
      <c r="Q15" s="209"/>
      <c r="R15" s="24"/>
      <c r="S15" s="42"/>
      <c r="T15" s="457"/>
      <c r="U15" s="476"/>
      <c r="V15" s="472"/>
      <c r="W15" s="472"/>
      <c r="X15" s="472"/>
      <c r="Y15" s="472"/>
      <c r="Z15" s="472"/>
      <c r="AA15" s="472"/>
      <c r="AB15" s="472"/>
      <c r="AC15" s="472"/>
      <c r="AD15" s="472"/>
      <c r="AE15" s="477"/>
      <c r="AF15" s="457"/>
    </row>
    <row r="16" spans="1:32" ht="14.4">
      <c r="A16" s="17"/>
      <c r="B16" s="199"/>
      <c r="C16" s="228"/>
      <c r="D16" s="96"/>
      <c r="E16" s="96"/>
      <c r="F16" s="96"/>
      <c r="G16" s="96"/>
      <c r="H16" s="96"/>
      <c r="I16" s="96"/>
      <c r="J16" s="96"/>
      <c r="K16" s="96"/>
      <c r="L16" s="96"/>
      <c r="M16" s="96"/>
      <c r="N16" s="96"/>
      <c r="O16" s="230"/>
      <c r="P16" s="200"/>
      <c r="Q16" s="96"/>
      <c r="R16" s="9"/>
      <c r="S16" s="18"/>
      <c r="T16" s="457"/>
      <c r="U16" s="476"/>
      <c r="V16" s="472"/>
      <c r="W16" s="472"/>
      <c r="X16" s="472"/>
      <c r="Y16" s="472"/>
      <c r="Z16" s="472"/>
      <c r="AA16" s="472"/>
      <c r="AB16" s="472"/>
      <c r="AC16" s="472"/>
      <c r="AD16" s="472"/>
      <c r="AE16" s="477"/>
      <c r="AF16" s="457"/>
    </row>
    <row r="17" spans="1:32" ht="14.4">
      <c r="A17" s="17"/>
      <c r="B17" s="199"/>
      <c r="C17" s="231"/>
      <c r="D17" s="608" t="s">
        <v>41</v>
      </c>
      <c r="E17" s="609"/>
      <c r="F17" s="96"/>
      <c r="G17" s="610">
        <v>19.170000000000002</v>
      </c>
      <c r="H17" s="611"/>
      <c r="I17" s="96"/>
      <c r="J17" s="606">
        <v>0.3</v>
      </c>
      <c r="K17" s="607"/>
      <c r="L17" s="96"/>
      <c r="M17" s="613">
        <f>(1+J17)*G17</f>
        <v>24.921000000000003</v>
      </c>
      <c r="N17" s="614"/>
      <c r="O17" s="230"/>
      <c r="P17" s="200"/>
      <c r="Q17" s="96"/>
      <c r="R17" s="9"/>
      <c r="S17" s="18"/>
      <c r="T17" s="457"/>
      <c r="U17" s="476"/>
      <c r="V17" s="472"/>
      <c r="W17" s="472"/>
      <c r="X17" s="472"/>
      <c r="Y17" s="472"/>
      <c r="Z17" s="472"/>
      <c r="AA17" s="472"/>
      <c r="AB17" s="472"/>
      <c r="AC17" s="472"/>
      <c r="AD17" s="472"/>
      <c r="AE17" s="477"/>
      <c r="AF17" s="457"/>
    </row>
    <row r="18" spans="1:32" ht="14.4">
      <c r="A18" s="17"/>
      <c r="B18" s="199"/>
      <c r="C18" s="231"/>
      <c r="D18" s="608" t="s">
        <v>115</v>
      </c>
      <c r="E18" s="609"/>
      <c r="F18" s="96"/>
      <c r="G18" s="610">
        <v>25.87</v>
      </c>
      <c r="H18" s="611"/>
      <c r="I18" s="96"/>
      <c r="J18" s="606">
        <v>0.3</v>
      </c>
      <c r="K18" s="607"/>
      <c r="L18" s="96"/>
      <c r="M18" s="613">
        <f t="shared" ref="M18:M24" si="0">(1+J18)*G18</f>
        <v>33.631</v>
      </c>
      <c r="N18" s="614"/>
      <c r="O18" s="230"/>
      <c r="P18" s="200"/>
      <c r="Q18" s="96"/>
      <c r="R18" s="9"/>
      <c r="S18" s="18"/>
      <c r="T18" s="457"/>
      <c r="U18" s="476"/>
      <c r="V18" s="472"/>
      <c r="W18" s="472"/>
      <c r="X18" s="472"/>
      <c r="Y18" s="472"/>
      <c r="Z18" s="472"/>
      <c r="AA18" s="472"/>
      <c r="AB18" s="472"/>
      <c r="AC18" s="472"/>
      <c r="AD18" s="472"/>
      <c r="AE18" s="477"/>
      <c r="AF18" s="457"/>
    </row>
    <row r="19" spans="1:32" ht="14.4">
      <c r="A19" s="17"/>
      <c r="B19" s="199"/>
      <c r="C19" s="231"/>
      <c r="D19" s="608"/>
      <c r="E19" s="609"/>
      <c r="F19" s="96"/>
      <c r="G19" s="610"/>
      <c r="H19" s="611"/>
      <c r="I19" s="96"/>
      <c r="J19" s="606"/>
      <c r="K19" s="607"/>
      <c r="L19" s="96"/>
      <c r="M19" s="613">
        <f t="shared" si="0"/>
        <v>0</v>
      </c>
      <c r="N19" s="614"/>
      <c r="O19" s="230"/>
      <c r="P19" s="200"/>
      <c r="Q19" s="96"/>
      <c r="R19" s="9"/>
      <c r="S19" s="18"/>
      <c r="T19" s="457"/>
      <c r="U19" s="476"/>
      <c r="V19" s="472"/>
      <c r="W19" s="472"/>
      <c r="X19" s="472"/>
      <c r="Y19" s="472"/>
      <c r="Z19" s="472"/>
      <c r="AA19" s="472"/>
      <c r="AB19" s="472"/>
      <c r="AC19" s="472"/>
      <c r="AD19" s="472"/>
      <c r="AE19" s="477"/>
      <c r="AF19" s="457"/>
    </row>
    <row r="20" spans="1:32" ht="14.4">
      <c r="A20" s="17"/>
      <c r="B20" s="199"/>
      <c r="C20" s="231"/>
      <c r="D20" s="608"/>
      <c r="E20" s="609"/>
      <c r="F20" s="96"/>
      <c r="G20" s="610"/>
      <c r="H20" s="611"/>
      <c r="I20" s="96"/>
      <c r="J20" s="606"/>
      <c r="K20" s="607"/>
      <c r="L20" s="96"/>
      <c r="M20" s="613">
        <f t="shared" si="0"/>
        <v>0</v>
      </c>
      <c r="N20" s="614"/>
      <c r="O20" s="230"/>
      <c r="P20" s="200"/>
      <c r="Q20" s="96"/>
      <c r="R20" s="9"/>
      <c r="S20" s="18"/>
      <c r="T20" s="457"/>
      <c r="U20" s="476"/>
      <c r="V20" s="472"/>
      <c r="W20" s="472"/>
      <c r="X20" s="472"/>
      <c r="Y20" s="472"/>
      <c r="Z20" s="472"/>
      <c r="AA20" s="472"/>
      <c r="AB20" s="472"/>
      <c r="AC20" s="472"/>
      <c r="AD20" s="472"/>
      <c r="AE20" s="477"/>
      <c r="AF20" s="457"/>
    </row>
    <row r="21" spans="1:32" ht="14.4">
      <c r="A21" s="17"/>
      <c r="B21" s="199"/>
      <c r="C21" s="231"/>
      <c r="D21" s="608"/>
      <c r="E21" s="609"/>
      <c r="F21" s="96"/>
      <c r="G21" s="610"/>
      <c r="H21" s="611"/>
      <c r="I21" s="96"/>
      <c r="J21" s="606"/>
      <c r="K21" s="607"/>
      <c r="L21" s="96"/>
      <c r="M21" s="613">
        <f t="shared" si="0"/>
        <v>0</v>
      </c>
      <c r="N21" s="614"/>
      <c r="O21" s="230"/>
      <c r="P21" s="200"/>
      <c r="Q21" s="96"/>
      <c r="R21" s="9"/>
      <c r="S21" s="18"/>
      <c r="T21" s="457"/>
      <c r="U21" s="476"/>
      <c r="V21" s="472"/>
      <c r="W21" s="472"/>
      <c r="X21" s="472"/>
      <c r="Y21" s="472"/>
      <c r="Z21" s="472"/>
      <c r="AA21" s="472"/>
      <c r="AB21" s="472"/>
      <c r="AC21" s="472"/>
      <c r="AD21" s="472"/>
      <c r="AE21" s="477"/>
      <c r="AF21" s="457"/>
    </row>
    <row r="22" spans="1:32" ht="14.4">
      <c r="A22" s="17"/>
      <c r="B22" s="199"/>
      <c r="C22" s="231"/>
      <c r="D22" s="608"/>
      <c r="E22" s="609"/>
      <c r="F22" s="96"/>
      <c r="G22" s="610"/>
      <c r="H22" s="611"/>
      <c r="I22" s="96"/>
      <c r="J22" s="606"/>
      <c r="K22" s="607"/>
      <c r="L22" s="96"/>
      <c r="M22" s="613">
        <f t="shared" si="0"/>
        <v>0</v>
      </c>
      <c r="N22" s="614"/>
      <c r="O22" s="230"/>
      <c r="P22" s="200"/>
      <c r="Q22" s="96"/>
      <c r="R22" s="9"/>
      <c r="S22" s="18"/>
      <c r="T22" s="457"/>
      <c r="U22" s="476"/>
      <c r="V22" s="472"/>
      <c r="W22" s="472"/>
      <c r="X22" s="472"/>
      <c r="Y22" s="472"/>
      <c r="Z22" s="472"/>
      <c r="AA22" s="472"/>
      <c r="AB22" s="472"/>
      <c r="AC22" s="472"/>
      <c r="AD22" s="472"/>
      <c r="AE22" s="477"/>
      <c r="AF22" s="457"/>
    </row>
    <row r="23" spans="1:32" ht="14.4">
      <c r="A23" s="17"/>
      <c r="B23" s="199"/>
      <c r="C23" s="231"/>
      <c r="D23" s="608"/>
      <c r="E23" s="609"/>
      <c r="F23" s="96"/>
      <c r="G23" s="610"/>
      <c r="H23" s="611"/>
      <c r="I23" s="96"/>
      <c r="J23" s="606"/>
      <c r="K23" s="607"/>
      <c r="L23" s="96"/>
      <c r="M23" s="613">
        <f t="shared" si="0"/>
        <v>0</v>
      </c>
      <c r="N23" s="614"/>
      <c r="O23" s="230"/>
      <c r="P23" s="200"/>
      <c r="Q23" s="96"/>
      <c r="R23" s="9"/>
      <c r="S23" s="18"/>
      <c r="T23" s="457"/>
      <c r="U23" s="476"/>
      <c r="V23" s="472"/>
      <c r="W23" s="472"/>
      <c r="X23" s="472"/>
      <c r="Y23" s="472"/>
      <c r="Z23" s="472"/>
      <c r="AA23" s="472"/>
      <c r="AB23" s="472"/>
      <c r="AC23" s="472"/>
      <c r="AD23" s="472"/>
      <c r="AE23" s="477"/>
      <c r="AF23" s="457"/>
    </row>
    <row r="24" spans="1:32" ht="14.4">
      <c r="A24" s="17"/>
      <c r="B24" s="199"/>
      <c r="C24" s="231"/>
      <c r="D24" s="608"/>
      <c r="E24" s="609"/>
      <c r="F24" s="96"/>
      <c r="G24" s="610"/>
      <c r="H24" s="611"/>
      <c r="I24" s="96"/>
      <c r="J24" s="606"/>
      <c r="K24" s="607"/>
      <c r="L24" s="96"/>
      <c r="M24" s="613">
        <f t="shared" si="0"/>
        <v>0</v>
      </c>
      <c r="N24" s="614"/>
      <c r="O24" s="230"/>
      <c r="P24" s="200"/>
      <c r="Q24" s="96"/>
      <c r="R24" s="9"/>
      <c r="S24" s="18"/>
      <c r="T24" s="457"/>
      <c r="U24" s="476"/>
      <c r="V24" s="472"/>
      <c r="W24" s="472"/>
      <c r="X24" s="472"/>
      <c r="Y24" s="472"/>
      <c r="Z24" s="472"/>
      <c r="AA24" s="472"/>
      <c r="AB24" s="472"/>
      <c r="AC24" s="472"/>
      <c r="AD24" s="472"/>
      <c r="AE24" s="477"/>
      <c r="AF24" s="457"/>
    </row>
    <row r="25" spans="1:32" ht="14.4">
      <c r="A25" s="17"/>
      <c r="B25" s="199"/>
      <c r="C25" s="232"/>
      <c r="D25" s="233"/>
      <c r="E25" s="233"/>
      <c r="F25" s="233"/>
      <c r="G25" s="233"/>
      <c r="H25" s="233"/>
      <c r="I25" s="233"/>
      <c r="J25" s="233"/>
      <c r="K25" s="233"/>
      <c r="L25" s="234"/>
      <c r="M25" s="234"/>
      <c r="N25" s="234"/>
      <c r="O25" s="235"/>
      <c r="P25" s="200"/>
      <c r="Q25" s="96"/>
      <c r="R25" s="9"/>
      <c r="S25" s="18"/>
      <c r="T25" s="457"/>
      <c r="U25" s="476"/>
      <c r="V25" s="472"/>
      <c r="W25" s="472"/>
      <c r="X25" s="472"/>
      <c r="Y25" s="472"/>
      <c r="Z25" s="472"/>
      <c r="AA25" s="472"/>
      <c r="AB25" s="472"/>
      <c r="AC25" s="472"/>
      <c r="AD25" s="472"/>
      <c r="AE25" s="477"/>
      <c r="AF25" s="457"/>
    </row>
    <row r="26" spans="1:32" ht="14.4">
      <c r="A26" s="17"/>
      <c r="B26" s="201"/>
      <c r="C26" s="202"/>
      <c r="D26" s="202"/>
      <c r="E26" s="202"/>
      <c r="F26" s="202"/>
      <c r="G26" s="202"/>
      <c r="H26" s="202"/>
      <c r="I26" s="202"/>
      <c r="J26" s="202"/>
      <c r="K26" s="202"/>
      <c r="L26" s="202"/>
      <c r="M26" s="202"/>
      <c r="N26" s="202"/>
      <c r="O26" s="202"/>
      <c r="P26" s="203"/>
      <c r="Q26" s="96"/>
      <c r="R26" s="9"/>
      <c r="S26" s="18"/>
      <c r="T26" s="457"/>
      <c r="U26" s="476"/>
      <c r="V26" s="472"/>
      <c r="W26" s="472"/>
      <c r="X26" s="472"/>
      <c r="Y26" s="472"/>
      <c r="Z26" s="472"/>
      <c r="AA26" s="472"/>
      <c r="AB26" s="472"/>
      <c r="AC26" s="472"/>
      <c r="AD26" s="472"/>
      <c r="AE26" s="477"/>
      <c r="AF26" s="457"/>
    </row>
    <row r="27" spans="1:32" ht="14.4">
      <c r="A27" s="17"/>
      <c r="B27" s="96"/>
      <c r="C27" s="96"/>
      <c r="D27" s="96"/>
      <c r="E27" s="96"/>
      <c r="F27" s="96"/>
      <c r="G27" s="96"/>
      <c r="H27" s="96"/>
      <c r="I27" s="96"/>
      <c r="J27" s="96"/>
      <c r="K27" s="96"/>
      <c r="L27" s="96"/>
      <c r="M27" s="96"/>
      <c r="N27" s="96"/>
      <c r="O27" s="96"/>
      <c r="P27" s="96"/>
      <c r="Q27" s="96"/>
      <c r="R27" s="16"/>
      <c r="S27" s="18"/>
      <c r="T27" s="457"/>
      <c r="U27" s="476"/>
      <c r="V27" s="472"/>
      <c r="W27" s="472"/>
      <c r="X27" s="472"/>
      <c r="Y27" s="472"/>
      <c r="Z27" s="472"/>
      <c r="AA27" s="472"/>
      <c r="AB27" s="472"/>
      <c r="AC27" s="472"/>
      <c r="AD27" s="472"/>
      <c r="AE27" s="477"/>
      <c r="AF27" s="457"/>
    </row>
    <row r="28" spans="1:32">
      <c r="A28" s="17"/>
      <c r="B28" s="23" t="s">
        <v>18</v>
      </c>
      <c r="C28" s="16"/>
      <c r="D28" s="9"/>
      <c r="E28" s="9"/>
      <c r="F28" s="9"/>
      <c r="G28" s="9"/>
      <c r="H28" s="9"/>
      <c r="I28" s="9"/>
      <c r="J28" s="9"/>
      <c r="K28" s="9"/>
      <c r="L28" s="9"/>
      <c r="M28" s="9"/>
      <c r="N28" s="9"/>
      <c r="O28" s="9"/>
      <c r="P28" s="9"/>
      <c r="Q28" s="9"/>
      <c r="R28" s="9"/>
      <c r="S28" s="18"/>
      <c r="T28" s="457"/>
      <c r="U28" s="476"/>
      <c r="V28" s="472"/>
      <c r="W28" s="472"/>
      <c r="X28" s="472"/>
      <c r="Y28" s="472"/>
      <c r="Z28" s="472"/>
      <c r="AA28" s="472"/>
      <c r="AB28" s="472"/>
      <c r="AC28" s="472"/>
      <c r="AD28" s="472"/>
      <c r="AE28" s="477"/>
      <c r="AF28" s="457"/>
    </row>
    <row r="29" spans="1:32" ht="14.4">
      <c r="A29" s="131"/>
      <c r="B29" s="132"/>
      <c r="C29" s="132"/>
      <c r="D29" s="132"/>
      <c r="E29" s="132"/>
      <c r="F29" s="132"/>
      <c r="G29" s="132"/>
      <c r="H29" s="132"/>
      <c r="I29" s="132"/>
      <c r="J29" s="132"/>
      <c r="K29" s="132"/>
      <c r="L29" s="132"/>
      <c r="M29" s="132"/>
      <c r="N29" s="132"/>
      <c r="O29" s="132"/>
      <c r="P29" s="132"/>
      <c r="Q29" s="132"/>
      <c r="R29" s="132"/>
      <c r="S29" s="163"/>
      <c r="T29" s="457"/>
      <c r="U29" s="476"/>
      <c r="V29" s="472"/>
      <c r="W29" s="472"/>
      <c r="X29" s="472"/>
      <c r="Y29" s="472"/>
      <c r="Z29" s="472"/>
      <c r="AA29" s="472"/>
      <c r="AB29" s="472"/>
      <c r="AC29" s="472"/>
      <c r="AD29" s="472"/>
      <c r="AE29" s="477"/>
      <c r="AF29" s="457"/>
    </row>
    <row r="30" spans="1:32" ht="15" customHeight="1">
      <c r="A30" s="131"/>
      <c r="B30" s="132" t="s">
        <v>126</v>
      </c>
      <c r="C30" s="597" t="s">
        <v>255</v>
      </c>
      <c r="D30" s="597"/>
      <c r="E30" s="597"/>
      <c r="F30" s="597"/>
      <c r="G30" s="597"/>
      <c r="H30" s="597"/>
      <c r="I30" s="597"/>
      <c r="J30" s="597"/>
      <c r="K30" s="597"/>
      <c r="L30" s="597"/>
      <c r="M30" s="597"/>
      <c r="N30" s="597"/>
      <c r="O30" s="597"/>
      <c r="P30" s="597"/>
      <c r="Q30" s="597"/>
      <c r="R30" s="597"/>
      <c r="S30" s="163"/>
      <c r="T30" s="457"/>
      <c r="U30" s="476"/>
      <c r="V30" s="472"/>
      <c r="W30" s="472"/>
      <c r="X30" s="472"/>
      <c r="Y30" s="472"/>
      <c r="Z30" s="472"/>
      <c r="AA30" s="472"/>
      <c r="AB30" s="472"/>
      <c r="AC30" s="472"/>
      <c r="AD30" s="472"/>
      <c r="AE30" s="477"/>
      <c r="AF30" s="457"/>
    </row>
    <row r="31" spans="1:32" ht="15" customHeight="1">
      <c r="A31" s="131"/>
      <c r="B31" s="132"/>
      <c r="C31" s="597"/>
      <c r="D31" s="597"/>
      <c r="E31" s="597"/>
      <c r="F31" s="597"/>
      <c r="G31" s="597"/>
      <c r="H31" s="597"/>
      <c r="I31" s="597"/>
      <c r="J31" s="597"/>
      <c r="K31" s="597"/>
      <c r="L31" s="597"/>
      <c r="M31" s="597"/>
      <c r="N31" s="597"/>
      <c r="O31" s="597"/>
      <c r="P31" s="597"/>
      <c r="Q31" s="597"/>
      <c r="R31" s="597"/>
      <c r="S31" s="163"/>
      <c r="T31" s="457"/>
      <c r="U31" s="476"/>
      <c r="V31" s="472"/>
      <c r="W31" s="472"/>
      <c r="X31" s="472"/>
      <c r="Y31" s="472"/>
      <c r="Z31" s="472"/>
      <c r="AA31" s="472"/>
      <c r="AB31" s="472"/>
      <c r="AC31" s="472"/>
      <c r="AD31" s="472"/>
      <c r="AE31" s="477"/>
      <c r="AF31" s="457"/>
    </row>
    <row r="32" spans="1:32" ht="15" customHeight="1">
      <c r="A32" s="131"/>
      <c r="B32" s="132"/>
      <c r="C32" s="597"/>
      <c r="D32" s="597"/>
      <c r="E32" s="597"/>
      <c r="F32" s="597"/>
      <c r="G32" s="597"/>
      <c r="H32" s="597"/>
      <c r="I32" s="597"/>
      <c r="J32" s="597"/>
      <c r="K32" s="597"/>
      <c r="L32" s="597"/>
      <c r="M32" s="597"/>
      <c r="N32" s="597"/>
      <c r="O32" s="597"/>
      <c r="P32" s="597"/>
      <c r="Q32" s="597"/>
      <c r="R32" s="597"/>
      <c r="S32" s="163"/>
      <c r="T32" s="457"/>
      <c r="U32" s="476"/>
      <c r="V32" s="472"/>
      <c r="W32" s="472"/>
      <c r="X32" s="472"/>
      <c r="Y32" s="472"/>
      <c r="Z32" s="472"/>
      <c r="AA32" s="472"/>
      <c r="AB32" s="472"/>
      <c r="AC32" s="472"/>
      <c r="AD32" s="472"/>
      <c r="AE32" s="477"/>
      <c r="AF32" s="457"/>
    </row>
    <row r="33" spans="1:32" ht="14.4">
      <c r="A33" s="131"/>
      <c r="B33" s="132"/>
      <c r="C33" s="597"/>
      <c r="D33" s="597"/>
      <c r="E33" s="597"/>
      <c r="F33" s="597"/>
      <c r="G33" s="597"/>
      <c r="H33" s="597"/>
      <c r="I33" s="597"/>
      <c r="J33" s="597"/>
      <c r="K33" s="597"/>
      <c r="L33" s="597"/>
      <c r="M33" s="597"/>
      <c r="N33" s="597"/>
      <c r="O33" s="597"/>
      <c r="P33" s="597"/>
      <c r="Q33" s="597"/>
      <c r="R33" s="597"/>
      <c r="S33" s="163"/>
      <c r="T33" s="457"/>
      <c r="U33" s="476"/>
      <c r="V33" s="472"/>
      <c r="W33" s="472"/>
      <c r="X33" s="472"/>
      <c r="Y33" s="472"/>
      <c r="Z33" s="472"/>
      <c r="AA33" s="472"/>
      <c r="AB33" s="472"/>
      <c r="AC33" s="472"/>
      <c r="AD33" s="472"/>
      <c r="AE33" s="477"/>
      <c r="AF33" s="457"/>
    </row>
    <row r="34" spans="1:32" ht="14.4">
      <c r="A34" s="131"/>
      <c r="B34" s="132"/>
      <c r="C34" s="194"/>
      <c r="D34" s="194"/>
      <c r="E34" s="194"/>
      <c r="F34" s="194"/>
      <c r="G34" s="194"/>
      <c r="H34" s="194"/>
      <c r="I34" s="194"/>
      <c r="J34" s="194"/>
      <c r="K34" s="194"/>
      <c r="L34" s="194"/>
      <c r="M34" s="194"/>
      <c r="N34" s="194"/>
      <c r="O34" s="194"/>
      <c r="P34" s="194"/>
      <c r="Q34" s="427"/>
      <c r="R34" s="194"/>
      <c r="S34" s="163"/>
      <c r="T34" s="457"/>
      <c r="U34" s="476"/>
      <c r="V34" s="472"/>
      <c r="W34" s="472"/>
      <c r="X34" s="472"/>
      <c r="Y34" s="472"/>
      <c r="Z34" s="472"/>
      <c r="AA34" s="472"/>
      <c r="AB34" s="472"/>
      <c r="AC34" s="472"/>
      <c r="AD34" s="472"/>
      <c r="AE34" s="477"/>
      <c r="AF34" s="457"/>
    </row>
    <row r="35" spans="1:32" ht="14.4">
      <c r="A35" s="131"/>
      <c r="B35" s="132" t="s">
        <v>126</v>
      </c>
      <c r="C35" s="600" t="s">
        <v>198</v>
      </c>
      <c r="D35" s="600"/>
      <c r="E35" s="600"/>
      <c r="F35" s="600"/>
      <c r="G35" s="600"/>
      <c r="H35" s="600"/>
      <c r="I35" s="600"/>
      <c r="J35" s="600"/>
      <c r="K35" s="600"/>
      <c r="L35" s="600"/>
      <c r="M35" s="600"/>
      <c r="N35" s="600"/>
      <c r="O35" s="600"/>
      <c r="P35" s="600"/>
      <c r="Q35" s="600"/>
      <c r="R35" s="600"/>
      <c r="S35" s="163"/>
      <c r="T35" s="457"/>
      <c r="U35" s="476"/>
      <c r="V35" s="472"/>
      <c r="W35" s="472"/>
      <c r="X35" s="472"/>
      <c r="Y35" s="472"/>
      <c r="Z35" s="472"/>
      <c r="AA35" s="472"/>
      <c r="AB35" s="472"/>
      <c r="AC35" s="472"/>
      <c r="AD35" s="472"/>
      <c r="AE35" s="477"/>
      <c r="AF35" s="457"/>
    </row>
    <row r="36" spans="1:32" ht="14.4">
      <c r="A36" s="131"/>
      <c r="B36" s="132"/>
      <c r="C36" s="600"/>
      <c r="D36" s="600"/>
      <c r="E36" s="600"/>
      <c r="F36" s="600"/>
      <c r="G36" s="600"/>
      <c r="H36" s="600"/>
      <c r="I36" s="600"/>
      <c r="J36" s="600"/>
      <c r="K36" s="600"/>
      <c r="L36" s="600"/>
      <c r="M36" s="600"/>
      <c r="N36" s="600"/>
      <c r="O36" s="600"/>
      <c r="P36" s="600"/>
      <c r="Q36" s="600"/>
      <c r="R36" s="600"/>
      <c r="S36" s="163"/>
      <c r="T36" s="457"/>
      <c r="U36" s="476"/>
      <c r="V36" s="472"/>
      <c r="W36" s="472"/>
      <c r="X36" s="472"/>
      <c r="Y36" s="472"/>
      <c r="Z36" s="472"/>
      <c r="AA36" s="472"/>
      <c r="AB36" s="472"/>
      <c r="AC36" s="472"/>
      <c r="AD36" s="472"/>
      <c r="AE36" s="477"/>
      <c r="AF36" s="457"/>
    </row>
    <row r="37" spans="1:32" ht="14.4">
      <c r="A37" s="131"/>
      <c r="B37" s="132"/>
      <c r="C37" s="96"/>
      <c r="D37" s="132"/>
      <c r="E37" s="132"/>
      <c r="F37" s="132"/>
      <c r="G37" s="132"/>
      <c r="H37" s="132"/>
      <c r="I37" s="132"/>
      <c r="J37" s="132"/>
      <c r="K37" s="132"/>
      <c r="L37" s="132"/>
      <c r="M37" s="132"/>
      <c r="N37" s="132"/>
      <c r="O37" s="132"/>
      <c r="P37" s="132"/>
      <c r="Q37" s="132"/>
      <c r="R37" s="132"/>
      <c r="S37" s="163"/>
      <c r="T37" s="457"/>
      <c r="U37" s="476"/>
      <c r="V37" s="472"/>
      <c r="W37" s="472"/>
      <c r="X37" s="472"/>
      <c r="Y37" s="472"/>
      <c r="Z37" s="472"/>
      <c r="AA37" s="472"/>
      <c r="AB37" s="472"/>
      <c r="AC37" s="472"/>
      <c r="AD37" s="472"/>
      <c r="AE37" s="477"/>
      <c r="AF37" s="457"/>
    </row>
    <row r="38" spans="1:32" ht="15" customHeight="1">
      <c r="A38" s="131"/>
      <c r="B38" s="132" t="s">
        <v>126</v>
      </c>
      <c r="C38" s="612" t="s">
        <v>256</v>
      </c>
      <c r="D38" s="612"/>
      <c r="E38" s="612"/>
      <c r="F38" s="612"/>
      <c r="G38" s="612"/>
      <c r="H38" s="612"/>
      <c r="I38" s="612"/>
      <c r="J38" s="612"/>
      <c r="K38" s="612"/>
      <c r="L38" s="612"/>
      <c r="M38" s="612"/>
      <c r="N38" s="612"/>
      <c r="O38" s="612"/>
      <c r="P38" s="612"/>
      <c r="Q38" s="612"/>
      <c r="R38" s="612"/>
      <c r="S38" s="163"/>
      <c r="T38" s="457"/>
      <c r="U38" s="476"/>
      <c r="V38" s="472"/>
      <c r="W38" s="472"/>
      <c r="X38" s="472"/>
      <c r="Y38" s="472"/>
      <c r="Z38" s="472"/>
      <c r="AA38" s="472"/>
      <c r="AB38" s="472"/>
      <c r="AC38" s="472"/>
      <c r="AD38" s="472"/>
      <c r="AE38" s="477"/>
      <c r="AF38" s="457"/>
    </row>
    <row r="39" spans="1:32" ht="14.4">
      <c r="A39" s="131"/>
      <c r="B39" s="132"/>
      <c r="C39" s="612"/>
      <c r="D39" s="612"/>
      <c r="E39" s="612"/>
      <c r="F39" s="612"/>
      <c r="G39" s="612"/>
      <c r="H39" s="612"/>
      <c r="I39" s="612"/>
      <c r="J39" s="612"/>
      <c r="K39" s="612"/>
      <c r="L39" s="612"/>
      <c r="M39" s="612"/>
      <c r="N39" s="612"/>
      <c r="O39" s="612"/>
      <c r="P39" s="612"/>
      <c r="Q39" s="612"/>
      <c r="R39" s="612"/>
      <c r="S39" s="163"/>
      <c r="T39" s="457"/>
      <c r="U39" s="476"/>
      <c r="V39" s="472"/>
      <c r="W39" s="472"/>
      <c r="X39" s="472"/>
      <c r="Y39" s="472"/>
      <c r="Z39" s="472"/>
      <c r="AA39" s="472"/>
      <c r="AB39" s="472"/>
      <c r="AC39" s="472"/>
      <c r="AD39" s="472"/>
      <c r="AE39" s="477"/>
      <c r="AF39" s="457"/>
    </row>
    <row r="40" spans="1:32" ht="14.4">
      <c r="A40" s="131"/>
      <c r="B40" s="132"/>
      <c r="C40" s="612"/>
      <c r="D40" s="612"/>
      <c r="E40" s="612"/>
      <c r="F40" s="612"/>
      <c r="G40" s="612"/>
      <c r="H40" s="612"/>
      <c r="I40" s="612"/>
      <c r="J40" s="612"/>
      <c r="K40" s="612"/>
      <c r="L40" s="612"/>
      <c r="M40" s="612"/>
      <c r="N40" s="612"/>
      <c r="O40" s="612"/>
      <c r="P40" s="612"/>
      <c r="Q40" s="612"/>
      <c r="R40" s="612"/>
      <c r="S40" s="163"/>
      <c r="T40" s="457"/>
      <c r="U40" s="478"/>
      <c r="V40" s="479"/>
      <c r="W40" s="479"/>
      <c r="X40" s="479"/>
      <c r="Y40" s="479"/>
      <c r="Z40" s="479"/>
      <c r="AA40" s="479"/>
      <c r="AB40" s="479"/>
      <c r="AC40" s="479"/>
      <c r="AD40" s="479"/>
      <c r="AE40" s="480"/>
      <c r="AF40" s="457"/>
    </row>
    <row r="41" spans="1:32">
      <c r="A41" s="19"/>
      <c r="B41" s="20"/>
      <c r="C41" s="20"/>
      <c r="D41" s="20"/>
      <c r="E41" s="20"/>
      <c r="F41" s="20"/>
      <c r="G41" s="20"/>
      <c r="H41" s="20"/>
      <c r="I41" s="20"/>
      <c r="J41" s="20"/>
      <c r="K41" s="20"/>
      <c r="L41" s="20"/>
      <c r="M41" s="20"/>
      <c r="N41" s="20"/>
      <c r="O41" s="20"/>
      <c r="P41" s="20"/>
      <c r="Q41" s="20"/>
      <c r="R41" s="20"/>
      <c r="S41" s="21"/>
      <c r="T41" s="457"/>
      <c r="U41" s="457"/>
      <c r="V41" s="457"/>
      <c r="W41" s="457"/>
      <c r="X41" s="457"/>
      <c r="Y41" s="457"/>
      <c r="Z41" s="457"/>
      <c r="AA41" s="457"/>
      <c r="AB41" s="457"/>
      <c r="AC41" s="457"/>
      <c r="AD41" s="457"/>
      <c r="AE41" s="457"/>
      <c r="AF41" s="457"/>
    </row>
    <row r="42" spans="1:32">
      <c r="A42" s="34"/>
      <c r="B42" s="34"/>
      <c r="C42" s="34"/>
      <c r="D42" s="34"/>
      <c r="E42" s="34"/>
      <c r="F42" s="34"/>
      <c r="G42" s="34"/>
      <c r="H42" s="34"/>
      <c r="I42" s="34"/>
      <c r="J42" s="34"/>
      <c r="K42" s="34"/>
      <c r="L42" s="34"/>
      <c r="M42" s="34"/>
      <c r="N42" s="34"/>
      <c r="O42" s="34"/>
      <c r="P42" s="34"/>
      <c r="Q42" s="34"/>
      <c r="R42" s="34"/>
      <c r="S42" s="34"/>
    </row>
    <row r="43" spans="1:32">
      <c r="A43" s="34"/>
      <c r="B43" s="34"/>
      <c r="C43" s="34"/>
      <c r="D43" s="34"/>
      <c r="E43" s="34"/>
      <c r="F43" s="34"/>
      <c r="G43" s="34"/>
      <c r="H43" s="34"/>
      <c r="I43" s="34"/>
      <c r="J43" s="34"/>
      <c r="K43" s="34"/>
      <c r="L43" s="34"/>
      <c r="M43" s="34"/>
      <c r="N43" s="34"/>
      <c r="O43" s="34"/>
      <c r="P43" s="34"/>
      <c r="Q43" s="34"/>
      <c r="R43" s="34"/>
      <c r="S43" s="34"/>
    </row>
    <row r="44" spans="1:32">
      <c r="A44" s="34"/>
      <c r="B44" s="34"/>
      <c r="C44" s="34"/>
      <c r="D44" s="34"/>
      <c r="E44" s="34"/>
      <c r="F44" s="34"/>
      <c r="G44" s="34"/>
      <c r="H44" s="34"/>
      <c r="I44" s="34"/>
      <c r="J44" s="34"/>
      <c r="K44" s="34"/>
      <c r="L44" s="34"/>
      <c r="M44" s="34"/>
      <c r="N44" s="34"/>
      <c r="O44" s="34"/>
      <c r="P44" s="34"/>
      <c r="Q44" s="34"/>
      <c r="R44" s="34"/>
      <c r="S44" s="34"/>
    </row>
    <row r="45" spans="1:32">
      <c r="A45" s="34"/>
      <c r="B45" s="34"/>
      <c r="C45" s="34"/>
      <c r="D45" s="34"/>
      <c r="E45" s="34"/>
      <c r="F45" s="34"/>
      <c r="G45" s="34"/>
      <c r="H45" s="34"/>
      <c r="I45" s="34"/>
      <c r="J45" s="34"/>
      <c r="K45" s="34"/>
      <c r="L45" s="34"/>
      <c r="M45" s="34"/>
      <c r="N45" s="34"/>
      <c r="O45" s="34"/>
      <c r="P45" s="34"/>
      <c r="Q45" s="34"/>
      <c r="R45" s="34"/>
      <c r="S45" s="34"/>
    </row>
    <row r="46" spans="1:32">
      <c r="A46" s="34"/>
      <c r="B46" s="34"/>
      <c r="C46" s="34"/>
      <c r="D46" s="34"/>
      <c r="E46" s="34"/>
      <c r="F46" s="34"/>
      <c r="G46" s="34"/>
      <c r="H46" s="34"/>
      <c r="I46" s="34"/>
      <c r="J46" s="34"/>
      <c r="K46" s="34"/>
      <c r="L46" s="34"/>
      <c r="M46" s="34"/>
      <c r="N46" s="34"/>
      <c r="O46" s="34"/>
      <c r="P46" s="34"/>
      <c r="Q46" s="34"/>
      <c r="R46" s="34"/>
      <c r="S46" s="34"/>
    </row>
    <row r="47" spans="1:32">
      <c r="A47" s="34"/>
      <c r="B47" s="34"/>
      <c r="C47" s="34"/>
      <c r="D47" s="34"/>
      <c r="E47" s="34"/>
      <c r="F47" s="34"/>
      <c r="G47" s="34"/>
      <c r="H47" s="34"/>
      <c r="I47" s="34"/>
      <c r="J47" s="34"/>
      <c r="K47" s="34"/>
      <c r="L47" s="34"/>
      <c r="M47" s="34"/>
      <c r="N47" s="34"/>
      <c r="O47" s="34"/>
      <c r="P47" s="34"/>
      <c r="Q47" s="34"/>
      <c r="R47" s="34"/>
      <c r="S47" s="34"/>
    </row>
    <row r="48" spans="1:32">
      <c r="A48" s="34"/>
      <c r="B48" s="34"/>
      <c r="C48" s="34"/>
      <c r="D48" s="34"/>
      <c r="E48" s="34"/>
      <c r="F48" s="34"/>
      <c r="G48" s="34"/>
      <c r="H48" s="34"/>
      <c r="I48" s="34"/>
      <c r="J48" s="34"/>
      <c r="K48" s="34"/>
      <c r="L48" s="34"/>
      <c r="M48" s="34"/>
      <c r="N48" s="34"/>
      <c r="O48" s="34"/>
      <c r="P48" s="34"/>
      <c r="Q48" s="34"/>
      <c r="R48" s="34"/>
      <c r="S48" s="34"/>
    </row>
    <row r="49" spans="1:19">
      <c r="A49" s="34"/>
      <c r="B49" s="34"/>
      <c r="C49" s="34"/>
      <c r="D49" s="34"/>
      <c r="E49" s="34"/>
      <c r="F49" s="34"/>
      <c r="G49" s="34"/>
      <c r="H49" s="34"/>
      <c r="I49" s="34"/>
      <c r="J49" s="34"/>
      <c r="K49" s="34"/>
      <c r="L49" s="34"/>
      <c r="M49" s="34"/>
      <c r="N49" s="34"/>
      <c r="O49" s="34"/>
      <c r="P49" s="34"/>
      <c r="Q49" s="34"/>
      <c r="R49" s="34"/>
      <c r="S49" s="34"/>
    </row>
    <row r="50" spans="1:19">
      <c r="A50" s="34"/>
      <c r="B50" s="34"/>
      <c r="C50" s="34"/>
      <c r="D50" s="34"/>
      <c r="E50" s="34"/>
      <c r="F50" s="34"/>
      <c r="G50" s="34"/>
      <c r="H50" s="34"/>
      <c r="I50" s="34"/>
      <c r="J50" s="34"/>
      <c r="K50" s="34"/>
      <c r="L50" s="34"/>
      <c r="M50" s="34"/>
      <c r="N50" s="34"/>
      <c r="O50" s="34"/>
      <c r="P50" s="34"/>
      <c r="Q50" s="34"/>
      <c r="R50" s="34"/>
      <c r="S50" s="34"/>
    </row>
    <row r="51" spans="1:19">
      <c r="A51" s="34"/>
      <c r="B51" s="34"/>
      <c r="C51" s="34"/>
      <c r="D51" s="34"/>
      <c r="E51" s="34"/>
      <c r="F51" s="34"/>
      <c r="G51" s="34"/>
      <c r="H51" s="34"/>
      <c r="I51" s="34"/>
      <c r="J51" s="34"/>
      <c r="K51" s="34"/>
      <c r="L51" s="34"/>
      <c r="M51" s="34"/>
      <c r="N51" s="34"/>
      <c r="O51" s="34"/>
      <c r="P51" s="34"/>
      <c r="Q51" s="34"/>
      <c r="R51" s="34"/>
      <c r="S51" s="34"/>
    </row>
    <row r="52" spans="1:19">
      <c r="A52" s="34"/>
      <c r="B52" s="34"/>
      <c r="C52" s="34"/>
      <c r="D52" s="34"/>
      <c r="E52" s="34"/>
      <c r="F52" s="34"/>
      <c r="G52" s="34"/>
      <c r="H52" s="34"/>
      <c r="I52" s="34"/>
      <c r="J52" s="34"/>
      <c r="K52" s="34"/>
      <c r="L52" s="34"/>
      <c r="M52" s="34"/>
      <c r="N52" s="34"/>
      <c r="O52" s="34"/>
      <c r="P52" s="34"/>
      <c r="Q52" s="34"/>
      <c r="R52" s="34"/>
      <c r="S52" s="34"/>
    </row>
    <row r="53" spans="1:19">
      <c r="A53" s="34"/>
      <c r="B53" s="34"/>
      <c r="C53" s="34"/>
      <c r="D53" s="34"/>
      <c r="E53" s="34"/>
      <c r="F53" s="34"/>
      <c r="G53" s="34"/>
      <c r="H53" s="34"/>
      <c r="I53" s="34"/>
      <c r="J53" s="34"/>
      <c r="K53" s="34"/>
      <c r="L53" s="34"/>
      <c r="M53" s="34"/>
      <c r="N53" s="34"/>
      <c r="O53" s="34"/>
      <c r="P53" s="34"/>
      <c r="Q53" s="34"/>
      <c r="R53" s="34"/>
      <c r="S53" s="34"/>
    </row>
    <row r="54" spans="1:19">
      <c r="A54" s="34"/>
      <c r="B54" s="34"/>
      <c r="C54" s="34"/>
      <c r="D54" s="34"/>
      <c r="E54" s="34"/>
      <c r="F54" s="34"/>
      <c r="G54" s="34"/>
      <c r="H54" s="34"/>
      <c r="I54" s="34"/>
      <c r="J54" s="34"/>
      <c r="K54" s="34"/>
      <c r="L54" s="34"/>
      <c r="M54" s="34"/>
      <c r="N54" s="34"/>
      <c r="O54" s="34"/>
      <c r="P54" s="34"/>
      <c r="Q54" s="34"/>
      <c r="R54" s="34"/>
      <c r="S54" s="34"/>
    </row>
    <row r="55" spans="1:19">
      <c r="A55" s="34"/>
      <c r="B55" s="34"/>
      <c r="C55" s="34"/>
      <c r="D55" s="34"/>
      <c r="E55" s="34"/>
      <c r="F55" s="34"/>
      <c r="G55" s="34"/>
      <c r="H55" s="34"/>
      <c r="I55" s="34"/>
      <c r="J55" s="34"/>
      <c r="K55" s="34"/>
      <c r="L55" s="34"/>
      <c r="M55" s="34"/>
      <c r="N55" s="34"/>
      <c r="O55" s="34"/>
      <c r="P55" s="34"/>
      <c r="Q55" s="34"/>
      <c r="R55" s="34"/>
      <c r="S55" s="34"/>
    </row>
    <row r="56" spans="1:19">
      <c r="A56" s="34"/>
      <c r="B56" s="34"/>
      <c r="C56" s="34"/>
      <c r="D56" s="34"/>
      <c r="E56" s="34"/>
      <c r="F56" s="34"/>
      <c r="G56" s="34"/>
      <c r="H56" s="34"/>
      <c r="I56" s="34"/>
      <c r="J56" s="34"/>
      <c r="K56" s="34"/>
      <c r="L56" s="34"/>
      <c r="M56" s="34"/>
      <c r="N56" s="34"/>
      <c r="O56" s="34"/>
      <c r="P56" s="34"/>
      <c r="Q56" s="34"/>
      <c r="R56" s="34"/>
      <c r="S56" s="34"/>
    </row>
    <row r="57" spans="1:19">
      <c r="A57" s="34"/>
      <c r="B57" s="34"/>
      <c r="C57" s="34"/>
      <c r="D57" s="34"/>
      <c r="E57" s="34"/>
      <c r="F57" s="34"/>
      <c r="G57" s="34"/>
      <c r="H57" s="34"/>
      <c r="I57" s="34"/>
      <c r="J57" s="34"/>
      <c r="K57" s="34"/>
      <c r="L57" s="34"/>
      <c r="M57" s="34"/>
      <c r="N57" s="34"/>
      <c r="O57" s="34"/>
      <c r="P57" s="34"/>
      <c r="Q57" s="34"/>
      <c r="R57" s="34"/>
      <c r="S57" s="34"/>
    </row>
    <row r="58" spans="1:19">
      <c r="A58" s="34"/>
      <c r="B58" s="34"/>
      <c r="C58" s="34"/>
      <c r="D58" s="34"/>
      <c r="E58" s="34"/>
      <c r="F58" s="34"/>
      <c r="G58" s="34"/>
      <c r="H58" s="34"/>
      <c r="I58" s="34"/>
      <c r="J58" s="34"/>
      <c r="K58" s="34"/>
      <c r="L58" s="34"/>
      <c r="M58" s="34"/>
      <c r="N58" s="34"/>
      <c r="O58" s="34"/>
      <c r="P58" s="34"/>
      <c r="Q58" s="34"/>
      <c r="R58" s="34"/>
      <c r="S58" s="34"/>
    </row>
    <row r="59" spans="1:19">
      <c r="A59" s="34"/>
      <c r="B59" s="34"/>
      <c r="C59" s="34"/>
      <c r="D59" s="34"/>
      <c r="E59" s="34"/>
      <c r="F59" s="34"/>
      <c r="G59" s="34"/>
      <c r="H59" s="34"/>
      <c r="I59" s="34"/>
      <c r="J59" s="34"/>
      <c r="K59" s="34"/>
      <c r="L59" s="34"/>
      <c r="M59" s="34"/>
      <c r="N59" s="34"/>
      <c r="O59" s="34"/>
      <c r="P59" s="34"/>
      <c r="Q59" s="34"/>
      <c r="R59" s="34"/>
      <c r="S59" s="34"/>
    </row>
    <row r="60" spans="1:19">
      <c r="A60" s="34"/>
      <c r="B60" s="34"/>
      <c r="C60" s="34"/>
      <c r="D60" s="34"/>
      <c r="E60" s="34"/>
      <c r="F60" s="34"/>
      <c r="G60" s="34"/>
      <c r="H60" s="34"/>
      <c r="I60" s="34"/>
      <c r="J60" s="34"/>
      <c r="K60" s="34"/>
      <c r="L60" s="34"/>
      <c r="M60" s="34"/>
      <c r="N60" s="34"/>
      <c r="O60" s="34"/>
      <c r="P60" s="34"/>
      <c r="Q60" s="34"/>
      <c r="R60" s="34"/>
      <c r="S60" s="34"/>
    </row>
    <row r="61" spans="1:19">
      <c r="A61" s="34"/>
      <c r="B61" s="34"/>
      <c r="C61" s="34"/>
      <c r="D61" s="34"/>
      <c r="E61" s="34"/>
      <c r="F61" s="34"/>
      <c r="G61" s="34"/>
      <c r="H61" s="34"/>
      <c r="I61" s="34"/>
      <c r="J61" s="34"/>
      <c r="K61" s="34"/>
      <c r="L61" s="34"/>
      <c r="M61" s="34"/>
      <c r="N61" s="34"/>
      <c r="O61" s="34"/>
      <c r="P61" s="34"/>
      <c r="Q61" s="34"/>
      <c r="R61" s="34"/>
      <c r="S61" s="34"/>
    </row>
    <row r="62" spans="1:19">
      <c r="A62" s="34"/>
      <c r="B62" s="34"/>
      <c r="C62" s="34"/>
      <c r="D62" s="34"/>
      <c r="E62" s="34"/>
      <c r="F62" s="34"/>
      <c r="G62" s="34"/>
      <c r="H62" s="34"/>
      <c r="I62" s="34"/>
      <c r="J62" s="34"/>
      <c r="K62" s="34"/>
      <c r="L62" s="34"/>
      <c r="M62" s="34"/>
      <c r="N62" s="34"/>
      <c r="O62" s="34"/>
      <c r="P62" s="34"/>
      <c r="Q62" s="34"/>
      <c r="R62" s="34"/>
      <c r="S62" s="34"/>
    </row>
    <row r="63" spans="1:19">
      <c r="A63" s="34"/>
      <c r="B63" s="34"/>
      <c r="C63" s="34"/>
      <c r="D63" s="34"/>
      <c r="E63" s="34"/>
      <c r="F63" s="34"/>
      <c r="G63" s="34"/>
      <c r="H63" s="34"/>
      <c r="I63" s="34"/>
      <c r="J63" s="34"/>
      <c r="K63" s="34"/>
      <c r="L63" s="34"/>
      <c r="M63" s="34"/>
      <c r="N63" s="34"/>
      <c r="O63" s="34"/>
      <c r="P63" s="34"/>
      <c r="Q63" s="34"/>
      <c r="R63" s="34"/>
      <c r="S63" s="34"/>
    </row>
    <row r="64" spans="1:19">
      <c r="A64" s="34"/>
      <c r="B64" s="34"/>
      <c r="C64" s="34"/>
      <c r="D64" s="34"/>
      <c r="E64" s="34"/>
      <c r="F64" s="34"/>
      <c r="G64" s="34"/>
      <c r="H64" s="34"/>
      <c r="I64" s="34"/>
      <c r="J64" s="34"/>
      <c r="K64" s="34"/>
      <c r="L64" s="34"/>
      <c r="M64" s="34"/>
      <c r="N64" s="34"/>
      <c r="O64" s="34"/>
      <c r="P64" s="34"/>
      <c r="Q64" s="34"/>
      <c r="R64" s="34"/>
      <c r="S64" s="34"/>
    </row>
    <row r="65" spans="1:19">
      <c r="A65" s="34"/>
      <c r="B65" s="34"/>
      <c r="C65" s="34"/>
      <c r="D65" s="34"/>
      <c r="E65" s="34"/>
      <c r="F65" s="34"/>
      <c r="G65" s="34"/>
      <c r="H65" s="34"/>
      <c r="I65" s="34"/>
      <c r="J65" s="34"/>
      <c r="K65" s="34"/>
      <c r="L65" s="34"/>
      <c r="M65" s="34"/>
      <c r="N65" s="34"/>
      <c r="O65" s="34"/>
      <c r="P65" s="34"/>
      <c r="Q65" s="34"/>
      <c r="R65" s="34"/>
      <c r="S65" s="34"/>
    </row>
    <row r="66" spans="1:19">
      <c r="A66" s="34"/>
      <c r="B66" s="34"/>
      <c r="C66" s="34"/>
      <c r="D66" s="34"/>
      <c r="E66" s="34"/>
      <c r="F66" s="34"/>
      <c r="G66" s="34"/>
      <c r="H66" s="34"/>
      <c r="I66" s="34"/>
      <c r="J66" s="34"/>
      <c r="K66" s="34"/>
      <c r="L66" s="34"/>
      <c r="M66" s="34"/>
      <c r="N66" s="34"/>
      <c r="O66" s="34"/>
      <c r="P66" s="34"/>
      <c r="Q66" s="34"/>
      <c r="R66" s="34"/>
      <c r="S66" s="34"/>
    </row>
    <row r="67" spans="1:19">
      <c r="A67" s="34"/>
      <c r="B67" s="34"/>
      <c r="C67" s="34"/>
      <c r="D67" s="34"/>
      <c r="E67" s="34"/>
      <c r="F67" s="34"/>
      <c r="G67" s="34"/>
      <c r="H67" s="34"/>
      <c r="I67" s="34"/>
      <c r="J67" s="34"/>
      <c r="K67" s="34"/>
      <c r="L67" s="34"/>
      <c r="M67" s="34"/>
      <c r="N67" s="34"/>
      <c r="O67" s="34"/>
      <c r="P67" s="34"/>
      <c r="Q67" s="34"/>
      <c r="R67" s="34"/>
      <c r="S67" s="34"/>
    </row>
    <row r="68" spans="1:19">
      <c r="A68" s="34"/>
      <c r="B68" s="34"/>
      <c r="C68" s="34"/>
      <c r="D68" s="34"/>
      <c r="E68" s="34"/>
      <c r="F68" s="34"/>
      <c r="G68" s="34"/>
      <c r="H68" s="34"/>
      <c r="I68" s="34"/>
      <c r="J68" s="34"/>
      <c r="K68" s="34"/>
      <c r="L68" s="34"/>
      <c r="M68" s="34"/>
      <c r="N68" s="34"/>
      <c r="O68" s="34"/>
      <c r="P68" s="34"/>
      <c r="Q68" s="34"/>
      <c r="R68" s="34"/>
      <c r="S68" s="34"/>
    </row>
    <row r="69" spans="1:19">
      <c r="A69" s="34"/>
      <c r="B69" s="34"/>
      <c r="C69" s="34"/>
      <c r="D69" s="34"/>
      <c r="E69" s="34"/>
      <c r="F69" s="34"/>
      <c r="G69" s="34"/>
      <c r="H69" s="34"/>
      <c r="I69" s="34"/>
      <c r="J69" s="34"/>
      <c r="K69" s="34"/>
      <c r="L69" s="34"/>
      <c r="M69" s="34"/>
      <c r="N69" s="34"/>
      <c r="O69" s="34"/>
      <c r="P69" s="34"/>
      <c r="Q69" s="34"/>
      <c r="R69" s="34"/>
      <c r="S69" s="34"/>
    </row>
    <row r="70" spans="1:19">
      <c r="A70" s="34"/>
      <c r="B70" s="34"/>
      <c r="C70" s="34"/>
      <c r="D70" s="34"/>
      <c r="E70" s="34"/>
      <c r="F70" s="34"/>
      <c r="G70" s="34"/>
      <c r="H70" s="34"/>
      <c r="I70" s="34"/>
      <c r="J70" s="34"/>
      <c r="K70" s="34"/>
      <c r="L70" s="34"/>
      <c r="M70" s="34"/>
      <c r="N70" s="34"/>
      <c r="O70" s="34"/>
      <c r="P70" s="34"/>
      <c r="Q70" s="34"/>
      <c r="R70" s="34"/>
      <c r="S70" s="34"/>
    </row>
    <row r="71" spans="1:19">
      <c r="A71" s="34"/>
      <c r="B71" s="34"/>
      <c r="C71" s="34"/>
      <c r="D71" s="34"/>
      <c r="E71" s="34"/>
      <c r="F71" s="34"/>
      <c r="G71" s="34"/>
      <c r="H71" s="34"/>
      <c r="I71" s="34"/>
      <c r="J71" s="34"/>
      <c r="K71" s="34"/>
      <c r="L71" s="34"/>
      <c r="M71" s="34"/>
      <c r="N71" s="34"/>
      <c r="O71" s="34"/>
      <c r="P71" s="34"/>
      <c r="Q71" s="34"/>
      <c r="R71" s="34"/>
      <c r="S71" s="34"/>
    </row>
    <row r="72" spans="1:19">
      <c r="A72" s="34"/>
      <c r="B72" s="34"/>
      <c r="C72" s="34"/>
      <c r="D72" s="34"/>
      <c r="E72" s="34"/>
      <c r="F72" s="34"/>
      <c r="G72" s="34"/>
      <c r="H72" s="34"/>
      <c r="I72" s="34"/>
      <c r="J72" s="34"/>
      <c r="K72" s="34"/>
      <c r="L72" s="34"/>
      <c r="M72" s="34"/>
      <c r="N72" s="34"/>
      <c r="O72" s="34"/>
      <c r="P72" s="34"/>
      <c r="Q72" s="34"/>
      <c r="R72" s="34"/>
      <c r="S72" s="34"/>
    </row>
    <row r="73" spans="1:19">
      <c r="A73" s="34"/>
      <c r="B73" s="34"/>
      <c r="C73" s="34"/>
      <c r="D73" s="34"/>
      <c r="E73" s="34"/>
      <c r="F73" s="34"/>
      <c r="G73" s="34"/>
      <c r="H73" s="34"/>
      <c r="I73" s="34"/>
      <c r="J73" s="34"/>
      <c r="K73" s="34"/>
      <c r="L73" s="34"/>
      <c r="M73" s="34"/>
      <c r="N73" s="34"/>
      <c r="O73" s="34"/>
      <c r="P73" s="34"/>
      <c r="Q73" s="34"/>
      <c r="R73" s="34"/>
      <c r="S73" s="34"/>
    </row>
    <row r="74" spans="1:19">
      <c r="A74" s="34"/>
      <c r="B74" s="34"/>
      <c r="C74" s="34"/>
      <c r="D74" s="34"/>
      <c r="E74" s="34"/>
      <c r="F74" s="34"/>
      <c r="G74" s="34"/>
      <c r="H74" s="34"/>
      <c r="I74" s="34"/>
      <c r="J74" s="34"/>
      <c r="K74" s="34"/>
      <c r="L74" s="34"/>
      <c r="M74" s="34"/>
      <c r="N74" s="34"/>
      <c r="O74" s="34"/>
      <c r="P74" s="34"/>
      <c r="Q74" s="34"/>
      <c r="R74" s="34"/>
      <c r="S74" s="34"/>
    </row>
    <row r="75" spans="1:19">
      <c r="A75" s="34"/>
      <c r="B75" s="34"/>
      <c r="C75" s="34"/>
      <c r="D75" s="34"/>
      <c r="E75" s="34"/>
      <c r="F75" s="34"/>
      <c r="G75" s="34"/>
      <c r="H75" s="34"/>
      <c r="I75" s="34"/>
      <c r="J75" s="34"/>
      <c r="K75" s="34"/>
      <c r="L75" s="34"/>
      <c r="M75" s="34"/>
      <c r="N75" s="34"/>
      <c r="O75" s="34"/>
      <c r="P75" s="34"/>
      <c r="Q75" s="34"/>
      <c r="R75" s="34"/>
      <c r="S75" s="34"/>
    </row>
  </sheetData>
  <sheetProtection algorithmName="SHA-512" hashValue="l08dQ0BxWY4vjC7qNDXF1/MdV76oSZasaaViWonTo3QebzJw+6JLobTPIOV4lSkd/O0uF0D0qaIqmFUZPsnDgw==" saltValue="SdlxijPJUZ0Bo3dqO2zHVQ==" spinCount="100000" sheet="1" selectLockedCells="1"/>
  <mergeCells count="39">
    <mergeCell ref="P5:R5"/>
    <mergeCell ref="C2:G3"/>
    <mergeCell ref="M23:N23"/>
    <mergeCell ref="M24:N24"/>
    <mergeCell ref="M18:N18"/>
    <mergeCell ref="M19:N19"/>
    <mergeCell ref="M20:N20"/>
    <mergeCell ref="M21:N21"/>
    <mergeCell ref="M22:N22"/>
    <mergeCell ref="G21:H21"/>
    <mergeCell ref="J21:K21"/>
    <mergeCell ref="D23:E23"/>
    <mergeCell ref="B9:R11"/>
    <mergeCell ref="D15:E15"/>
    <mergeCell ref="D17:E17"/>
    <mergeCell ref="G17:H17"/>
    <mergeCell ref="J17:K17"/>
    <mergeCell ref="C38:R40"/>
    <mergeCell ref="C35:R36"/>
    <mergeCell ref="D20:E20"/>
    <mergeCell ref="G20:H20"/>
    <mergeCell ref="J20:K20"/>
    <mergeCell ref="D22:E22"/>
    <mergeCell ref="G22:H22"/>
    <mergeCell ref="J22:K22"/>
    <mergeCell ref="D24:E24"/>
    <mergeCell ref="G24:H24"/>
    <mergeCell ref="J24:K24"/>
    <mergeCell ref="D21:E21"/>
    <mergeCell ref="C30:R33"/>
    <mergeCell ref="M17:N17"/>
    <mergeCell ref="G23:H23"/>
    <mergeCell ref="J23:K23"/>
    <mergeCell ref="D18:E18"/>
    <mergeCell ref="G18:H18"/>
    <mergeCell ref="J18:K18"/>
    <mergeCell ref="D19:E19"/>
    <mergeCell ref="G19:H19"/>
    <mergeCell ref="J19:K19"/>
  </mergeCells>
  <hyperlinks>
    <hyperlink ref="P5" location="UserGuide" display="View User Guide" xr:uid="{D845F917-519C-40A2-8D36-342F3D5DFC5F}"/>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F6968-4584-4039-B4E4-158DA7B154A9}">
  <sheetPr codeName="Sheet9">
    <tabColor rgb="FF92D050"/>
    <pageSetUpPr fitToPage="1"/>
  </sheetPr>
  <dimension ref="A1:AH36"/>
  <sheetViews>
    <sheetView showGridLines="0" zoomScaleNormal="100" workbookViewId="0">
      <pane ySplit="6" topLeftCell="A7" activePane="bottomLeft" state="frozen"/>
      <selection pane="bottomLeft" activeCell="AD26" sqref="AD26"/>
    </sheetView>
  </sheetViews>
  <sheetFormatPr defaultColWidth="8.77734375" defaultRowHeight="13.8"/>
  <cols>
    <col min="1" max="4" width="2.6640625" style="33" customWidth="1"/>
    <col min="5" max="7" width="10.6640625" style="33" customWidth="1"/>
    <col min="8" max="8" width="3.44140625" style="33" customWidth="1"/>
    <col min="9" max="9" width="9.44140625" style="33" customWidth="1"/>
    <col min="10" max="10" width="10.77734375" style="33" customWidth="1"/>
    <col min="11" max="11" width="1.33203125" style="33" customWidth="1"/>
    <col min="12" max="12" width="2.44140625" style="33" customWidth="1"/>
    <col min="13" max="13" width="10.6640625" style="33" customWidth="1"/>
    <col min="14" max="14" width="1.33203125" style="33" customWidth="1"/>
    <col min="15" max="15" width="10.6640625" style="33" customWidth="1"/>
    <col min="16" max="16" width="2.6640625" style="33" customWidth="1"/>
    <col min="17" max="17" width="10.109375" style="33" customWidth="1"/>
    <col min="18" max="18" width="6.44140625" style="33" customWidth="1"/>
    <col min="19" max="19" width="7.33203125" style="33" customWidth="1"/>
    <col min="20" max="20" width="9.77734375" style="33" customWidth="1"/>
    <col min="21" max="21" width="4.6640625" style="33" customWidth="1"/>
    <col min="22" max="22" width="2.77734375" style="33" customWidth="1"/>
    <col min="23" max="33" width="8.77734375" style="33"/>
    <col min="34" max="34" width="2.77734375" style="33" customWidth="1"/>
    <col min="35" max="16384" width="8.77734375" style="33"/>
  </cols>
  <sheetData>
    <row r="1" spans="1:34" s="223" customFormat="1" ht="15" customHeight="1">
      <c r="A1" s="542"/>
      <c r="B1" s="222"/>
      <c r="C1" s="215"/>
      <c r="D1" s="215"/>
      <c r="E1" s="215"/>
      <c r="F1" s="215"/>
      <c r="G1" s="216"/>
      <c r="H1" s="216"/>
      <c r="I1" s="216"/>
      <c r="J1" s="216"/>
      <c r="K1" s="216"/>
      <c r="L1" s="216"/>
      <c r="M1" s="216"/>
      <c r="N1" s="440"/>
      <c r="O1" s="441"/>
      <c r="P1" s="442"/>
      <c r="Q1" s="442"/>
      <c r="R1" s="442"/>
      <c r="S1" s="442"/>
      <c r="T1" s="442"/>
      <c r="U1" s="443"/>
      <c r="V1" s="455"/>
      <c r="W1" s="455"/>
      <c r="X1" s="455"/>
      <c r="Y1" s="455"/>
      <c r="Z1" s="455"/>
      <c r="AA1" s="455"/>
      <c r="AB1" s="455"/>
      <c r="AC1" s="455"/>
      <c r="AD1" s="455"/>
      <c r="AE1" s="455"/>
      <c r="AF1" s="455"/>
      <c r="AG1" s="455"/>
      <c r="AH1" s="455"/>
    </row>
    <row r="2" spans="1:34" s="223" customFormat="1" ht="15" customHeight="1">
      <c r="A2" s="217"/>
      <c r="B2" s="214"/>
      <c r="C2" s="616" t="s">
        <v>166</v>
      </c>
      <c r="D2" s="616"/>
      <c r="E2" s="616"/>
      <c r="F2" s="616"/>
      <c r="G2" s="616"/>
      <c r="H2" s="616"/>
      <c r="I2" s="616"/>
      <c r="J2" s="616"/>
      <c r="K2" s="220"/>
      <c r="L2" s="220"/>
      <c r="M2" s="333"/>
      <c r="N2" s="442"/>
      <c r="O2" s="433" t="s">
        <v>208</v>
      </c>
      <c r="P2" s="435"/>
      <c r="Q2" s="435"/>
      <c r="R2" s="436"/>
      <c r="S2" s="436"/>
      <c r="T2" s="437">
        <f>Calculations!C10</f>
        <v>15.609868333333333</v>
      </c>
      <c r="U2" s="443"/>
      <c r="V2" s="455"/>
      <c r="W2" s="455"/>
      <c r="X2" s="455"/>
      <c r="Y2" s="455"/>
      <c r="Z2" s="455"/>
      <c r="AA2" s="455"/>
      <c r="AB2" s="455"/>
      <c r="AC2" s="455"/>
      <c r="AD2" s="455"/>
      <c r="AE2" s="455"/>
      <c r="AF2" s="455"/>
      <c r="AG2" s="455"/>
      <c r="AH2" s="455"/>
    </row>
    <row r="3" spans="1:34" s="223" customFormat="1" ht="15" customHeight="1">
      <c r="A3" s="217"/>
      <c r="B3" s="214"/>
      <c r="C3" s="616"/>
      <c r="D3" s="616"/>
      <c r="E3" s="616"/>
      <c r="F3" s="616"/>
      <c r="G3" s="616"/>
      <c r="H3" s="616"/>
      <c r="I3" s="616"/>
      <c r="J3" s="616"/>
      <c r="K3" s="220"/>
      <c r="L3" s="220"/>
      <c r="M3" s="333"/>
      <c r="N3" s="442"/>
      <c r="O3" s="433" t="s">
        <v>209</v>
      </c>
      <c r="P3" s="435"/>
      <c r="Q3" s="435"/>
      <c r="R3" s="438"/>
      <c r="S3" s="438"/>
      <c r="T3" s="437">
        <f>Calculations!C11</f>
        <v>13.087543333333333</v>
      </c>
      <c r="U3" s="443"/>
      <c r="V3" s="455"/>
      <c r="W3" s="455"/>
      <c r="X3" s="455"/>
      <c r="Y3" s="455"/>
      <c r="Z3" s="455"/>
      <c r="AA3" s="455"/>
      <c r="AB3" s="455"/>
      <c r="AC3" s="455"/>
      <c r="AD3" s="455"/>
      <c r="AE3" s="455"/>
      <c r="AF3" s="455"/>
      <c r="AG3" s="455"/>
      <c r="AH3" s="455"/>
    </row>
    <row r="4" spans="1:34" s="223" customFormat="1" ht="15" customHeight="1">
      <c r="A4" s="217"/>
      <c r="B4" s="221"/>
      <c r="C4" s="218"/>
      <c r="D4" s="218"/>
      <c r="E4" s="218"/>
      <c r="F4" s="218"/>
      <c r="G4" s="219"/>
      <c r="H4" s="219"/>
      <c r="I4" s="219"/>
      <c r="J4" s="219"/>
      <c r="K4" s="219"/>
      <c r="L4" s="219"/>
      <c r="M4" s="219"/>
      <c r="N4" s="441"/>
      <c r="O4" s="444"/>
      <c r="P4" s="442"/>
      <c r="Q4" s="442"/>
      <c r="R4" s="442"/>
      <c r="S4" s="442"/>
      <c r="T4" s="442"/>
      <c r="U4" s="443"/>
      <c r="V4" s="455"/>
      <c r="W4" s="455"/>
      <c r="X4" s="455"/>
      <c r="Y4" s="455"/>
      <c r="Z4" s="455"/>
      <c r="AA4" s="455"/>
      <c r="AB4" s="455"/>
      <c r="AC4" s="455"/>
      <c r="AD4" s="455"/>
      <c r="AE4" s="455"/>
      <c r="AF4" s="455"/>
      <c r="AG4" s="455"/>
      <c r="AH4" s="455"/>
    </row>
    <row r="5" spans="1:34" s="223" customFormat="1" ht="22.8">
      <c r="A5" s="136"/>
      <c r="B5" s="135"/>
      <c r="C5" s="137"/>
      <c r="D5" s="137"/>
      <c r="E5" s="137"/>
      <c r="F5" s="137"/>
      <c r="G5" s="138"/>
      <c r="H5" s="138"/>
      <c r="I5" s="138"/>
      <c r="J5" s="138"/>
      <c r="K5" s="138"/>
      <c r="L5" s="138"/>
      <c r="M5" s="138"/>
      <c r="N5" s="138"/>
      <c r="O5" s="138"/>
      <c r="P5" s="138"/>
      <c r="Q5" s="138"/>
      <c r="R5" s="615" t="s">
        <v>213</v>
      </c>
      <c r="S5" s="615"/>
      <c r="T5" s="615"/>
      <c r="U5" s="140"/>
      <c r="V5" s="455"/>
      <c r="W5" s="459" t="s">
        <v>214</v>
      </c>
      <c r="X5" s="455"/>
      <c r="Y5" s="455"/>
      <c r="Z5" s="455"/>
      <c r="AA5" s="455"/>
      <c r="AB5" s="455"/>
      <c r="AC5" s="455"/>
      <c r="AD5" s="455"/>
      <c r="AE5" s="455"/>
      <c r="AF5" s="455"/>
      <c r="AG5" s="455"/>
      <c r="AH5" s="455"/>
    </row>
    <row r="6" spans="1:34" s="224" customFormat="1" ht="6" customHeight="1">
      <c r="A6" s="141"/>
      <c r="B6" s="142"/>
      <c r="C6" s="142"/>
      <c r="D6" s="142"/>
      <c r="E6" s="142"/>
      <c r="F6" s="142"/>
      <c r="G6" s="142"/>
      <c r="H6" s="142"/>
      <c r="I6" s="142"/>
      <c r="J6" s="142"/>
      <c r="K6" s="142"/>
      <c r="L6" s="142"/>
      <c r="M6" s="142"/>
      <c r="N6" s="142"/>
      <c r="O6" s="142"/>
      <c r="P6" s="142"/>
      <c r="Q6" s="142"/>
      <c r="R6" s="142"/>
      <c r="S6" s="142"/>
      <c r="T6" s="142"/>
      <c r="U6" s="143"/>
      <c r="V6" s="456"/>
      <c r="W6" s="456"/>
      <c r="X6" s="456"/>
      <c r="Y6" s="456"/>
      <c r="Z6" s="456"/>
      <c r="AA6" s="456"/>
      <c r="AB6" s="456"/>
      <c r="AC6" s="456"/>
      <c r="AD6" s="456"/>
      <c r="AE6" s="456"/>
      <c r="AF6" s="456"/>
      <c r="AG6" s="456"/>
      <c r="AH6" s="456"/>
    </row>
    <row r="7" spans="1:34" s="34" customFormat="1" ht="4.05" customHeight="1">
      <c r="A7" s="28" t="s">
        <v>140</v>
      </c>
      <c r="B7" s="8"/>
      <c r="C7" s="8"/>
      <c r="D7" s="8"/>
      <c r="E7" s="8"/>
      <c r="F7" s="8"/>
      <c r="G7" s="8"/>
      <c r="H7" s="8"/>
      <c r="I7" s="8"/>
      <c r="J7" s="8"/>
      <c r="K7" s="8"/>
      <c r="L7" s="8"/>
      <c r="M7" s="8"/>
      <c r="N7" s="8"/>
      <c r="O7" s="8"/>
      <c r="P7" s="8"/>
      <c r="Q7" s="8"/>
      <c r="R7" s="8"/>
      <c r="S7" s="8"/>
      <c r="T7" s="8"/>
      <c r="U7" s="29"/>
      <c r="V7" s="8"/>
      <c r="W7" s="8"/>
      <c r="X7" s="8"/>
      <c r="Y7" s="8"/>
      <c r="Z7" s="8"/>
      <c r="AA7" s="8"/>
      <c r="AB7" s="8"/>
      <c r="AC7" s="8"/>
      <c r="AD7" s="8"/>
      <c r="AE7" s="8"/>
      <c r="AF7" s="8"/>
      <c r="AG7" s="8"/>
      <c r="AH7" s="8"/>
    </row>
    <row r="8" spans="1:34" ht="14.25" customHeight="1">
      <c r="A8" s="17"/>
      <c r="B8" s="9"/>
      <c r="C8" s="27"/>
      <c r="D8" s="9"/>
      <c r="E8" s="24"/>
      <c r="F8" s="24"/>
      <c r="G8" s="24"/>
      <c r="H8" s="24"/>
      <c r="I8" s="24"/>
      <c r="J8" s="24"/>
      <c r="K8" s="24"/>
      <c r="L8" s="24"/>
      <c r="M8" s="24"/>
      <c r="N8" s="24"/>
      <c r="O8" s="24"/>
      <c r="P8" s="24"/>
      <c r="Q8" s="24"/>
      <c r="R8" s="24"/>
      <c r="S8" s="24"/>
      <c r="T8" s="24"/>
      <c r="U8" s="42"/>
      <c r="V8" s="457"/>
      <c r="W8" s="457"/>
      <c r="X8" s="457"/>
      <c r="Y8" s="457"/>
      <c r="Z8" s="457"/>
      <c r="AA8" s="457"/>
      <c r="AB8" s="457"/>
      <c r="AC8" s="457"/>
      <c r="AD8" s="457"/>
      <c r="AE8" s="457"/>
      <c r="AF8" s="457"/>
      <c r="AG8" s="457"/>
      <c r="AH8" s="457"/>
    </row>
    <row r="9" spans="1:34" ht="14.25" customHeight="1">
      <c r="A9" s="17"/>
      <c r="B9" s="600" t="s">
        <v>248</v>
      </c>
      <c r="C9" s="600"/>
      <c r="D9" s="600"/>
      <c r="E9" s="600"/>
      <c r="F9" s="600"/>
      <c r="G9" s="600"/>
      <c r="H9" s="600"/>
      <c r="I9" s="600"/>
      <c r="J9" s="600"/>
      <c r="K9" s="600"/>
      <c r="L9" s="600"/>
      <c r="M9" s="600"/>
      <c r="N9" s="600"/>
      <c r="O9" s="600"/>
      <c r="P9" s="600"/>
      <c r="Q9" s="600"/>
      <c r="R9" s="600"/>
      <c r="S9" s="600"/>
      <c r="T9" s="600"/>
      <c r="U9" s="161"/>
      <c r="V9" s="457"/>
      <c r="W9" s="473"/>
      <c r="X9" s="474"/>
      <c r="Y9" s="474"/>
      <c r="Z9" s="474"/>
      <c r="AA9" s="474"/>
      <c r="AB9" s="474"/>
      <c r="AC9" s="474"/>
      <c r="AD9" s="474"/>
      <c r="AE9" s="474"/>
      <c r="AF9" s="474"/>
      <c r="AG9" s="475"/>
      <c r="AH9" s="457"/>
    </row>
    <row r="10" spans="1:34" ht="14.55" customHeight="1">
      <c r="A10" s="17"/>
      <c r="B10" s="600"/>
      <c r="C10" s="600"/>
      <c r="D10" s="600"/>
      <c r="E10" s="600"/>
      <c r="F10" s="600"/>
      <c r="G10" s="600"/>
      <c r="H10" s="600"/>
      <c r="I10" s="600"/>
      <c r="J10" s="600"/>
      <c r="K10" s="600"/>
      <c r="L10" s="600"/>
      <c r="M10" s="600"/>
      <c r="N10" s="600"/>
      <c r="O10" s="600"/>
      <c r="P10" s="600"/>
      <c r="Q10" s="600"/>
      <c r="R10" s="600"/>
      <c r="S10" s="600"/>
      <c r="T10" s="600"/>
      <c r="U10" s="253"/>
      <c r="V10" s="457"/>
      <c r="W10" s="476"/>
      <c r="X10" s="472"/>
      <c r="Y10" s="472"/>
      <c r="Z10" s="472"/>
      <c r="AA10" s="472"/>
      <c r="AB10" s="472"/>
      <c r="AC10" s="472"/>
      <c r="AD10" s="472"/>
      <c r="AE10" s="472"/>
      <c r="AF10" s="472"/>
      <c r="AG10" s="477"/>
      <c r="AH10" s="457"/>
    </row>
    <row r="11" spans="1:34" ht="14.4">
      <c r="A11" s="17"/>
      <c r="B11" s="187"/>
      <c r="C11" s="187"/>
      <c r="D11" s="187"/>
      <c r="E11" s="187"/>
      <c r="F11" s="187"/>
      <c r="G11" s="237"/>
      <c r="H11" s="237"/>
      <c r="I11" s="237"/>
      <c r="J11" s="237"/>
      <c r="K11" s="237"/>
      <c r="L11" s="187"/>
      <c r="M11" s="187"/>
      <c r="N11" s="187"/>
      <c r="O11" s="187"/>
      <c r="P11" s="187"/>
      <c r="Q11" s="187"/>
      <c r="R11" s="187"/>
      <c r="S11" s="187"/>
      <c r="T11" s="187"/>
      <c r="U11" s="238"/>
      <c r="V11" s="457"/>
      <c r="W11" s="476"/>
      <c r="X11" s="472"/>
      <c r="Y11" s="472"/>
      <c r="Z11" s="472"/>
      <c r="AA11" s="472"/>
      <c r="AB11" s="472"/>
      <c r="AC11" s="472"/>
      <c r="AD11" s="472"/>
      <c r="AE11" s="472"/>
      <c r="AF11" s="472"/>
      <c r="AG11" s="477"/>
      <c r="AH11" s="457"/>
    </row>
    <row r="12" spans="1:34" ht="14.4">
      <c r="A12" s="17"/>
      <c r="B12" s="254"/>
      <c r="C12" s="255"/>
      <c r="D12" s="255"/>
      <c r="E12" s="255"/>
      <c r="F12" s="255"/>
      <c r="G12" s="256"/>
      <c r="H12" s="256"/>
      <c r="I12" s="256"/>
      <c r="J12" s="256"/>
      <c r="K12" s="256"/>
      <c r="L12" s="257"/>
      <c r="M12" s="257"/>
      <c r="N12" s="257"/>
      <c r="O12" s="255"/>
      <c r="P12" s="258"/>
      <c r="Q12" s="187"/>
      <c r="R12" s="187"/>
      <c r="S12" s="303"/>
      <c r="T12" s="187"/>
      <c r="U12" s="238"/>
      <c r="V12" s="457"/>
      <c r="W12" s="476"/>
      <c r="X12" s="472"/>
      <c r="Y12" s="472"/>
      <c r="Z12" s="472"/>
      <c r="AA12" s="472"/>
      <c r="AB12" s="472"/>
      <c r="AC12" s="472"/>
      <c r="AD12" s="472"/>
      <c r="AE12" s="472"/>
      <c r="AF12" s="472"/>
      <c r="AG12" s="477"/>
      <c r="AH12" s="457"/>
    </row>
    <row r="13" spans="1:34" ht="14.55" customHeight="1">
      <c r="A13" s="17"/>
      <c r="B13" s="259"/>
      <c r="C13" s="239"/>
      <c r="D13" s="240"/>
      <c r="E13" s="240"/>
      <c r="F13" s="240"/>
      <c r="G13" s="241"/>
      <c r="H13" s="241"/>
      <c r="I13" s="241"/>
      <c r="J13" s="241"/>
      <c r="K13" s="241"/>
      <c r="L13" s="240"/>
      <c r="M13" s="240"/>
      <c r="N13" s="240"/>
      <c r="O13" s="242"/>
      <c r="P13" s="260"/>
      <c r="Q13" s="187"/>
      <c r="R13" s="187"/>
      <c r="S13" s="187"/>
      <c r="T13" s="187"/>
      <c r="U13" s="238"/>
      <c r="V13" s="457"/>
      <c r="W13" s="476"/>
      <c r="X13" s="472"/>
      <c r="Y13" s="472"/>
      <c r="Z13" s="472"/>
      <c r="AA13" s="472"/>
      <c r="AB13" s="472"/>
      <c r="AC13" s="472"/>
      <c r="AD13" s="472"/>
      <c r="AE13" s="472"/>
      <c r="AF13" s="472"/>
      <c r="AG13" s="477"/>
      <c r="AH13" s="457"/>
    </row>
    <row r="14" spans="1:34" ht="14.4">
      <c r="A14" s="17"/>
      <c r="B14" s="259"/>
      <c r="C14" s="243"/>
      <c r="D14" s="96"/>
      <c r="E14" s="212" t="s">
        <v>3</v>
      </c>
      <c r="F14" s="212"/>
      <c r="G14" s="236"/>
      <c r="H14" s="236"/>
      <c r="I14" s="236"/>
      <c r="J14" s="236"/>
      <c r="K14" s="237"/>
      <c r="L14" s="187"/>
      <c r="M14" s="621" t="s">
        <v>0</v>
      </c>
      <c r="N14" s="621"/>
      <c r="O14" s="244"/>
      <c r="P14" s="260"/>
      <c r="Q14" s="187"/>
      <c r="R14" s="187"/>
      <c r="S14" s="187"/>
      <c r="T14" s="187"/>
      <c r="U14" s="238"/>
      <c r="V14" s="457"/>
      <c r="W14" s="476"/>
      <c r="X14" s="472"/>
      <c r="Y14" s="472"/>
      <c r="Z14" s="472"/>
      <c r="AA14" s="472"/>
      <c r="AB14" s="472"/>
      <c r="AC14" s="472"/>
      <c r="AD14" s="472"/>
      <c r="AE14" s="472"/>
      <c r="AF14" s="472"/>
      <c r="AG14" s="477"/>
      <c r="AH14" s="457"/>
    </row>
    <row r="15" spans="1:34" ht="6" customHeight="1">
      <c r="A15" s="17"/>
      <c r="B15" s="259"/>
      <c r="C15" s="243"/>
      <c r="D15" s="96"/>
      <c r="E15" s="96"/>
      <c r="F15" s="96"/>
      <c r="G15" s="237"/>
      <c r="H15" s="237"/>
      <c r="I15" s="237"/>
      <c r="J15" s="237"/>
      <c r="K15" s="237"/>
      <c r="L15" s="187"/>
      <c r="M15" s="96"/>
      <c r="N15" s="187"/>
      <c r="O15" s="244"/>
      <c r="P15" s="260"/>
      <c r="Q15" s="187"/>
      <c r="R15" s="187"/>
      <c r="S15" s="187"/>
      <c r="T15" s="187"/>
      <c r="U15" s="238"/>
      <c r="V15" s="457"/>
      <c r="W15" s="476"/>
      <c r="X15" s="472"/>
      <c r="Y15" s="472"/>
      <c r="Z15" s="472"/>
      <c r="AA15" s="472"/>
      <c r="AB15" s="472"/>
      <c r="AC15" s="472"/>
      <c r="AD15" s="472"/>
      <c r="AE15" s="472"/>
      <c r="AF15" s="472"/>
      <c r="AG15" s="477"/>
      <c r="AH15" s="457"/>
    </row>
    <row r="16" spans="1:34" ht="13.95" customHeight="1">
      <c r="A16" s="17"/>
      <c r="B16" s="259"/>
      <c r="C16" s="243"/>
      <c r="D16" s="96"/>
      <c r="E16" s="350" t="s">
        <v>167</v>
      </c>
      <c r="F16" s="96"/>
      <c r="G16" s="237"/>
      <c r="H16" s="237"/>
      <c r="I16" s="237"/>
      <c r="J16" s="237"/>
      <c r="K16" s="237"/>
      <c r="L16" s="187"/>
      <c r="M16" s="619">
        <v>500</v>
      </c>
      <c r="N16" s="620"/>
      <c r="O16" s="244"/>
      <c r="P16" s="260"/>
      <c r="Q16" s="187"/>
      <c r="R16" s="187"/>
      <c r="S16" s="187"/>
      <c r="T16" s="187"/>
      <c r="U16" s="238"/>
      <c r="V16" s="457"/>
      <c r="W16" s="476"/>
      <c r="X16" s="472"/>
      <c r="Y16" s="472"/>
      <c r="Z16" s="472"/>
      <c r="AA16" s="472"/>
      <c r="AB16" s="472"/>
      <c r="AC16" s="472"/>
      <c r="AD16" s="472"/>
      <c r="AE16" s="472"/>
      <c r="AF16" s="472"/>
      <c r="AG16" s="477"/>
      <c r="AH16" s="457"/>
    </row>
    <row r="17" spans="1:34" ht="6" customHeight="1">
      <c r="A17" s="17"/>
      <c r="B17" s="259"/>
      <c r="C17" s="243"/>
      <c r="D17" s="96"/>
      <c r="E17" s="187"/>
      <c r="F17" s="96"/>
      <c r="G17" s="237"/>
      <c r="H17" s="237"/>
      <c r="I17" s="237"/>
      <c r="J17" s="237"/>
      <c r="K17" s="237"/>
      <c r="L17" s="187"/>
      <c r="M17" s="313"/>
      <c r="N17" s="314"/>
      <c r="O17" s="244"/>
      <c r="P17" s="260"/>
      <c r="Q17" s="187"/>
      <c r="R17" s="187"/>
      <c r="S17" s="187"/>
      <c r="T17" s="187"/>
      <c r="U17" s="238"/>
      <c r="V17" s="457"/>
      <c r="W17" s="476"/>
      <c r="X17" s="472"/>
      <c r="Y17" s="472"/>
      <c r="Z17" s="472"/>
      <c r="AA17" s="472"/>
      <c r="AB17" s="472"/>
      <c r="AC17" s="472"/>
      <c r="AD17" s="472"/>
      <c r="AE17" s="472"/>
      <c r="AF17" s="472"/>
      <c r="AG17" s="477"/>
      <c r="AH17" s="457"/>
    </row>
    <row r="18" spans="1:34" ht="14.4">
      <c r="A18" s="17"/>
      <c r="B18" s="259"/>
      <c r="C18" s="243"/>
      <c r="D18" s="96"/>
      <c r="E18" s="187" t="s">
        <v>47</v>
      </c>
      <c r="F18" s="96"/>
      <c r="G18" s="237"/>
      <c r="H18" s="237"/>
      <c r="I18" s="237"/>
      <c r="J18" s="237"/>
      <c r="K18" s="237"/>
      <c r="L18" s="187"/>
      <c r="M18" s="619">
        <v>1000</v>
      </c>
      <c r="N18" s="620"/>
      <c r="O18" s="244"/>
      <c r="P18" s="260"/>
      <c r="Q18" s="187"/>
      <c r="R18" s="187"/>
      <c r="S18" s="187"/>
      <c r="T18" s="187"/>
      <c r="U18" s="238"/>
      <c r="V18" s="457"/>
      <c r="W18" s="476"/>
      <c r="X18" s="472"/>
      <c r="Y18" s="472"/>
      <c r="Z18" s="472"/>
      <c r="AA18" s="472"/>
      <c r="AB18" s="472"/>
      <c r="AC18" s="472"/>
      <c r="AD18" s="472"/>
      <c r="AE18" s="472"/>
      <c r="AF18" s="472"/>
      <c r="AG18" s="477"/>
      <c r="AH18" s="457"/>
    </row>
    <row r="19" spans="1:34" ht="6" customHeight="1">
      <c r="A19" s="17"/>
      <c r="B19" s="259"/>
      <c r="C19" s="243"/>
      <c r="D19" s="96"/>
      <c r="E19" s="187"/>
      <c r="F19" s="96"/>
      <c r="G19" s="237"/>
      <c r="H19" s="237"/>
      <c r="I19" s="237"/>
      <c r="J19" s="237"/>
      <c r="K19" s="237"/>
      <c r="L19" s="187"/>
      <c r="M19" s="313"/>
      <c r="N19" s="314"/>
      <c r="O19" s="244"/>
      <c r="P19" s="260"/>
      <c r="Q19" s="187"/>
      <c r="R19" s="187"/>
      <c r="S19" s="187"/>
      <c r="T19" s="187"/>
      <c r="U19" s="238"/>
      <c r="V19" s="457"/>
      <c r="W19" s="476"/>
      <c r="X19" s="472"/>
      <c r="Y19" s="472"/>
      <c r="Z19" s="472"/>
      <c r="AA19" s="472"/>
      <c r="AB19" s="472"/>
      <c r="AC19" s="472"/>
      <c r="AD19" s="472"/>
      <c r="AE19" s="472"/>
      <c r="AF19" s="472"/>
      <c r="AG19" s="477"/>
      <c r="AH19" s="457"/>
    </row>
    <row r="20" spans="1:34" ht="14.4">
      <c r="A20" s="17"/>
      <c r="B20" s="259"/>
      <c r="C20" s="243"/>
      <c r="D20" s="96"/>
      <c r="E20" s="187" t="s">
        <v>141</v>
      </c>
      <c r="F20" s="96"/>
      <c r="G20" s="237"/>
      <c r="H20" s="237"/>
      <c r="I20" s="237"/>
      <c r="J20" s="237"/>
      <c r="K20" s="237"/>
      <c r="L20" s="237"/>
      <c r="M20" s="619">
        <v>12</v>
      </c>
      <c r="N20" s="620"/>
      <c r="O20" s="311"/>
      <c r="P20" s="260"/>
      <c r="Q20" s="187"/>
      <c r="R20" s="187"/>
      <c r="S20" s="187"/>
      <c r="T20" s="187"/>
      <c r="U20" s="238"/>
      <c r="V20" s="457"/>
      <c r="W20" s="476"/>
      <c r="X20" s="472"/>
      <c r="Y20" s="472"/>
      <c r="Z20" s="472"/>
      <c r="AA20" s="472"/>
      <c r="AB20" s="472"/>
      <c r="AC20" s="472"/>
      <c r="AD20" s="472"/>
      <c r="AE20" s="472"/>
      <c r="AF20" s="472"/>
      <c r="AG20" s="477"/>
      <c r="AH20" s="457"/>
    </row>
    <row r="21" spans="1:34" ht="14.4">
      <c r="A21" s="17"/>
      <c r="B21" s="259"/>
      <c r="C21" s="245"/>
      <c r="D21" s="234"/>
      <c r="E21" s="234"/>
      <c r="F21" s="234"/>
      <c r="G21" s="246"/>
      <c r="H21" s="246"/>
      <c r="I21" s="246"/>
      <c r="J21" s="246"/>
      <c r="K21" s="246"/>
      <c r="L21" s="246"/>
      <c r="M21" s="246"/>
      <c r="N21" s="246"/>
      <c r="O21" s="312"/>
      <c r="P21" s="260"/>
      <c r="Q21" s="187"/>
      <c r="R21" s="187"/>
      <c r="S21" s="187"/>
      <c r="T21" s="187"/>
      <c r="U21" s="238"/>
      <c r="V21" s="457"/>
      <c r="W21" s="476"/>
      <c r="X21" s="472"/>
      <c r="Y21" s="472"/>
      <c r="Z21" s="472"/>
      <c r="AA21" s="472"/>
      <c r="AB21" s="472"/>
      <c r="AC21" s="472"/>
      <c r="AD21" s="472"/>
      <c r="AE21" s="472"/>
      <c r="AF21" s="472"/>
      <c r="AG21" s="477"/>
      <c r="AH21" s="457"/>
    </row>
    <row r="22" spans="1:34" ht="14.4">
      <c r="A22" s="17"/>
      <c r="B22" s="261"/>
      <c r="C22" s="262"/>
      <c r="D22" s="202"/>
      <c r="E22" s="202"/>
      <c r="F22" s="202"/>
      <c r="G22" s="263"/>
      <c r="H22" s="263"/>
      <c r="I22" s="263"/>
      <c r="J22" s="263"/>
      <c r="K22" s="263"/>
      <c r="L22" s="263"/>
      <c r="M22" s="263"/>
      <c r="N22" s="263"/>
      <c r="O22" s="263"/>
      <c r="P22" s="264"/>
      <c r="Q22" s="187"/>
      <c r="R22" s="187"/>
      <c r="S22" s="187"/>
      <c r="T22" s="187"/>
      <c r="U22" s="238"/>
      <c r="V22" s="457"/>
      <c r="W22" s="476"/>
      <c r="X22" s="472"/>
      <c r="Y22" s="472"/>
      <c r="Z22" s="472"/>
      <c r="AA22" s="472"/>
      <c r="AB22" s="472"/>
      <c r="AC22" s="472"/>
      <c r="AD22" s="472"/>
      <c r="AE22" s="472"/>
      <c r="AF22" s="472"/>
      <c r="AG22" s="477"/>
      <c r="AH22" s="457"/>
    </row>
    <row r="23" spans="1:34" ht="14.4">
      <c r="A23" s="187"/>
      <c r="B23" s="187"/>
      <c r="C23" s="187"/>
      <c r="D23" s="187"/>
      <c r="E23" s="187"/>
      <c r="F23" s="187"/>
      <c r="G23" s="187"/>
      <c r="H23" s="187"/>
      <c r="I23" s="187"/>
      <c r="J23" s="187"/>
      <c r="K23" s="187"/>
      <c r="L23" s="187"/>
      <c r="M23" s="187"/>
      <c r="N23" s="187"/>
      <c r="O23" s="187"/>
      <c r="P23" s="187"/>
      <c r="Q23" s="187"/>
      <c r="R23" s="187"/>
      <c r="S23" s="187"/>
      <c r="T23" s="187"/>
      <c r="U23" s="238"/>
      <c r="V23" s="457"/>
      <c r="W23" s="476"/>
      <c r="X23" s="472"/>
      <c r="Y23" s="472"/>
      <c r="Z23" s="472"/>
      <c r="AA23" s="472"/>
      <c r="AB23" s="472"/>
      <c r="AC23" s="472"/>
      <c r="AD23" s="472"/>
      <c r="AE23" s="472"/>
      <c r="AF23" s="472"/>
      <c r="AG23" s="477"/>
      <c r="AH23" s="457"/>
    </row>
    <row r="24" spans="1:34" ht="14.4">
      <c r="A24" s="187"/>
      <c r="B24" s="23" t="s">
        <v>18</v>
      </c>
      <c r="C24" s="16"/>
      <c r="D24" s="9"/>
      <c r="E24" s="9"/>
      <c r="F24" s="9"/>
      <c r="G24" s="9"/>
      <c r="H24" s="9"/>
      <c r="I24" s="9"/>
      <c r="J24" s="9"/>
      <c r="K24" s="9"/>
      <c r="L24" s="9"/>
      <c r="M24" s="9"/>
      <c r="N24" s="9"/>
      <c r="O24" s="9"/>
      <c r="P24" s="9"/>
      <c r="Q24" s="187"/>
      <c r="R24" s="187"/>
      <c r="S24" s="187"/>
      <c r="T24" s="187"/>
      <c r="U24" s="238"/>
      <c r="V24" s="457"/>
      <c r="W24" s="476"/>
      <c r="X24" s="472"/>
      <c r="Y24" s="472"/>
      <c r="Z24" s="472"/>
      <c r="AA24" s="472"/>
      <c r="AB24" s="472"/>
      <c r="AC24" s="472"/>
      <c r="AD24" s="472"/>
      <c r="AE24" s="472"/>
      <c r="AF24" s="472"/>
      <c r="AG24" s="477"/>
      <c r="AH24" s="457"/>
    </row>
    <row r="25" spans="1:34" ht="14.4">
      <c r="A25" s="187"/>
      <c r="B25" s="132"/>
      <c r="C25" s="423"/>
      <c r="D25" s="423"/>
      <c r="E25" s="423"/>
      <c r="F25" s="423"/>
      <c r="G25" s="423"/>
      <c r="H25" s="423"/>
      <c r="I25" s="423"/>
      <c r="J25" s="423"/>
      <c r="K25" s="423"/>
      <c r="L25" s="423"/>
      <c r="M25" s="423"/>
      <c r="N25" s="423"/>
      <c r="O25" s="423"/>
      <c r="P25" s="423"/>
      <c r="Q25" s="423"/>
      <c r="R25" s="423"/>
      <c r="S25" s="423"/>
      <c r="T25" s="423"/>
      <c r="U25" s="238"/>
      <c r="V25" s="457"/>
      <c r="W25" s="476"/>
      <c r="X25" s="472"/>
      <c r="Y25" s="472"/>
      <c r="Z25" s="472"/>
      <c r="AA25" s="472"/>
      <c r="AB25" s="472"/>
      <c r="AC25" s="472"/>
      <c r="AD25" s="472"/>
      <c r="AE25" s="472"/>
      <c r="AF25" s="472"/>
      <c r="AG25" s="477"/>
      <c r="AH25" s="457"/>
    </row>
    <row r="26" spans="1:34" ht="14.4">
      <c r="A26" s="187"/>
      <c r="B26" s="132" t="s">
        <v>126</v>
      </c>
      <c r="C26" s="350" t="s">
        <v>167</v>
      </c>
      <c r="D26" s="424"/>
      <c r="E26" s="424"/>
      <c r="F26" s="424"/>
      <c r="G26" s="424"/>
      <c r="H26" s="424"/>
      <c r="I26" s="424"/>
      <c r="J26" s="424"/>
      <c r="K26" s="424"/>
      <c r="L26" s="424"/>
      <c r="M26" s="424"/>
      <c r="N26" s="424"/>
      <c r="O26" s="424"/>
      <c r="P26" s="424"/>
      <c r="Q26" s="424"/>
      <c r="R26" s="424"/>
      <c r="S26" s="424"/>
      <c r="T26" s="424"/>
      <c r="U26" s="238"/>
      <c r="V26" s="457"/>
      <c r="W26" s="476"/>
      <c r="X26" s="472"/>
      <c r="Y26" s="472"/>
      <c r="Z26" s="472"/>
      <c r="AA26" s="472"/>
      <c r="AB26" s="472"/>
      <c r="AC26" s="472"/>
      <c r="AD26" s="472"/>
      <c r="AE26" s="472"/>
      <c r="AF26" s="472"/>
      <c r="AG26" s="477"/>
      <c r="AH26" s="457"/>
    </row>
    <row r="27" spans="1:34" ht="14.4">
      <c r="A27" s="187"/>
      <c r="B27" s="132"/>
      <c r="C27" s="597" t="s">
        <v>249</v>
      </c>
      <c r="D27" s="618"/>
      <c r="E27" s="618"/>
      <c r="F27" s="618"/>
      <c r="G27" s="618"/>
      <c r="H27" s="618"/>
      <c r="I27" s="618"/>
      <c r="J27" s="618"/>
      <c r="K27" s="618"/>
      <c r="L27" s="618"/>
      <c r="M27" s="618"/>
      <c r="N27" s="618"/>
      <c r="O27" s="618"/>
      <c r="P27" s="618"/>
      <c r="Q27" s="618"/>
      <c r="R27" s="618"/>
      <c r="S27" s="618"/>
      <c r="T27" s="618"/>
      <c r="U27" s="238"/>
      <c r="V27" s="457"/>
      <c r="W27" s="476"/>
      <c r="X27" s="472"/>
      <c r="Y27" s="472"/>
      <c r="Z27" s="472"/>
      <c r="AA27" s="472"/>
      <c r="AB27" s="472"/>
      <c r="AC27" s="472"/>
      <c r="AD27" s="472"/>
      <c r="AE27" s="472"/>
      <c r="AF27" s="472"/>
      <c r="AG27" s="477"/>
      <c r="AH27" s="457"/>
    </row>
    <row r="28" spans="1:34" ht="14.4">
      <c r="A28" s="187"/>
      <c r="B28" s="187"/>
      <c r="C28" s="187"/>
      <c r="D28" s="187"/>
      <c r="E28" s="187"/>
      <c r="F28" s="187"/>
      <c r="G28" s="187"/>
      <c r="H28" s="187"/>
      <c r="I28" s="187"/>
      <c r="J28" s="187"/>
      <c r="K28" s="187"/>
      <c r="L28" s="187"/>
      <c r="M28" s="187"/>
      <c r="N28" s="187"/>
      <c r="O28" s="187"/>
      <c r="P28" s="187"/>
      <c r="Q28" s="187"/>
      <c r="R28" s="187"/>
      <c r="S28" s="187"/>
      <c r="T28" s="187"/>
      <c r="U28" s="238"/>
      <c r="V28" s="457"/>
      <c r="W28" s="476"/>
      <c r="X28" s="472"/>
      <c r="Y28" s="472"/>
      <c r="Z28" s="472"/>
      <c r="AA28" s="472"/>
      <c r="AB28" s="472"/>
      <c r="AC28" s="472"/>
      <c r="AD28" s="472"/>
      <c r="AE28" s="472"/>
      <c r="AF28" s="472"/>
      <c r="AG28" s="477"/>
      <c r="AH28" s="457"/>
    </row>
    <row r="29" spans="1:34" ht="14.4">
      <c r="A29" s="187"/>
      <c r="B29" s="132" t="s">
        <v>126</v>
      </c>
      <c r="C29" s="187" t="s">
        <v>47</v>
      </c>
      <c r="D29" s="424"/>
      <c r="E29" s="424"/>
      <c r="F29" s="424"/>
      <c r="G29" s="424"/>
      <c r="H29" s="424"/>
      <c r="I29" s="424"/>
      <c r="J29" s="424"/>
      <c r="K29" s="424"/>
      <c r="L29" s="424"/>
      <c r="M29" s="424"/>
      <c r="N29" s="424"/>
      <c r="O29" s="424"/>
      <c r="P29" s="424"/>
      <c r="Q29" s="424"/>
      <c r="R29" s="424"/>
      <c r="S29" s="424"/>
      <c r="T29" s="424"/>
      <c r="U29" s="238"/>
      <c r="V29" s="457"/>
      <c r="W29" s="476"/>
      <c r="X29" s="472"/>
      <c r="Y29" s="472"/>
      <c r="Z29" s="472"/>
      <c r="AA29" s="472"/>
      <c r="AB29" s="472"/>
      <c r="AC29" s="472"/>
      <c r="AD29" s="472"/>
      <c r="AE29" s="472"/>
      <c r="AF29" s="472"/>
      <c r="AG29" s="477"/>
      <c r="AH29" s="457"/>
    </row>
    <row r="30" spans="1:34" ht="14.4">
      <c r="A30" s="187"/>
      <c r="B30" s="132"/>
      <c r="C30" s="597" t="s">
        <v>204</v>
      </c>
      <c r="D30" s="618"/>
      <c r="E30" s="618"/>
      <c r="F30" s="618"/>
      <c r="G30" s="618"/>
      <c r="H30" s="618"/>
      <c r="I30" s="618"/>
      <c r="J30" s="618"/>
      <c r="K30" s="618"/>
      <c r="L30" s="618"/>
      <c r="M30" s="618"/>
      <c r="N30" s="618"/>
      <c r="O30" s="618"/>
      <c r="P30" s="618"/>
      <c r="Q30" s="618"/>
      <c r="R30" s="618"/>
      <c r="S30" s="618"/>
      <c r="T30" s="618"/>
      <c r="U30" s="238"/>
      <c r="V30" s="457"/>
      <c r="W30" s="476"/>
      <c r="X30" s="472"/>
      <c r="Y30" s="472"/>
      <c r="Z30" s="472"/>
      <c r="AA30" s="472"/>
      <c r="AB30" s="472"/>
      <c r="AC30" s="472"/>
      <c r="AD30" s="472"/>
      <c r="AE30" s="472"/>
      <c r="AF30" s="472"/>
      <c r="AG30" s="477"/>
      <c r="AH30" s="457"/>
    </row>
    <row r="31" spans="1:34" ht="14.4">
      <c r="A31" s="187"/>
      <c r="B31" s="132"/>
      <c r="C31" s="618"/>
      <c r="D31" s="618"/>
      <c r="E31" s="618"/>
      <c r="F31" s="618"/>
      <c r="G31" s="618"/>
      <c r="H31" s="618"/>
      <c r="I31" s="618"/>
      <c r="J31" s="618"/>
      <c r="K31" s="618"/>
      <c r="L31" s="618"/>
      <c r="M31" s="618"/>
      <c r="N31" s="618"/>
      <c r="O31" s="618"/>
      <c r="P31" s="618"/>
      <c r="Q31" s="618"/>
      <c r="R31" s="618"/>
      <c r="S31" s="618"/>
      <c r="T31" s="618"/>
      <c r="U31" s="238"/>
      <c r="V31" s="457"/>
      <c r="W31" s="476"/>
      <c r="X31" s="472"/>
      <c r="Y31" s="472"/>
      <c r="Z31" s="472"/>
      <c r="AA31" s="472"/>
      <c r="AB31" s="472"/>
      <c r="AC31" s="472"/>
      <c r="AD31" s="472"/>
      <c r="AE31" s="472"/>
      <c r="AF31" s="472"/>
      <c r="AG31" s="477"/>
      <c r="AH31" s="457"/>
    </row>
    <row r="32" spans="1:34" ht="14.4">
      <c r="A32" s="187"/>
      <c r="B32" s="132"/>
      <c r="C32" s="132"/>
      <c r="D32" s="132"/>
      <c r="E32" s="132"/>
      <c r="F32" s="132"/>
      <c r="G32" s="132"/>
      <c r="H32" s="132"/>
      <c r="I32" s="132"/>
      <c r="J32" s="132"/>
      <c r="K32" s="132"/>
      <c r="L32" s="132"/>
      <c r="M32" s="132"/>
      <c r="N32" s="132"/>
      <c r="O32" s="132"/>
      <c r="P32" s="132"/>
      <c r="Q32" s="187"/>
      <c r="R32" s="187"/>
      <c r="S32" s="187"/>
      <c r="T32" s="187"/>
      <c r="U32" s="238"/>
      <c r="V32" s="457"/>
      <c r="W32" s="476"/>
      <c r="X32" s="472"/>
      <c r="Y32" s="472"/>
      <c r="Z32" s="472"/>
      <c r="AA32" s="472"/>
      <c r="AB32" s="472"/>
      <c r="AC32" s="472"/>
      <c r="AD32" s="472"/>
      <c r="AE32" s="472"/>
      <c r="AF32" s="472"/>
      <c r="AG32" s="477"/>
      <c r="AH32" s="457"/>
    </row>
    <row r="33" spans="1:34" ht="14.55" customHeight="1">
      <c r="A33" s="187"/>
      <c r="B33" s="132" t="s">
        <v>126</v>
      </c>
      <c r="C33" s="424" t="s">
        <v>141</v>
      </c>
      <c r="D33" s="424"/>
      <c r="E33" s="424"/>
      <c r="F33" s="424"/>
      <c r="G33" s="424"/>
      <c r="H33" s="424"/>
      <c r="I33" s="424"/>
      <c r="J33" s="424"/>
      <c r="K33" s="424"/>
      <c r="L33" s="424"/>
      <c r="M33" s="424"/>
      <c r="N33" s="424"/>
      <c r="O33" s="424"/>
      <c r="P33" s="424"/>
      <c r="Q33" s="424"/>
      <c r="R33" s="424"/>
      <c r="S33" s="424"/>
      <c r="T33" s="424"/>
      <c r="U33" s="238"/>
      <c r="V33" s="457"/>
      <c r="W33" s="476"/>
      <c r="X33" s="472"/>
      <c r="Y33" s="472"/>
      <c r="Z33" s="472"/>
      <c r="AA33" s="472"/>
      <c r="AB33" s="472"/>
      <c r="AC33" s="472"/>
      <c r="AD33" s="472"/>
      <c r="AE33" s="472"/>
      <c r="AF33" s="472"/>
      <c r="AG33" s="477"/>
      <c r="AH33" s="457"/>
    </row>
    <row r="34" spans="1:34" ht="14.4">
      <c r="A34" s="187"/>
      <c r="B34" s="132"/>
      <c r="C34" s="597" t="s">
        <v>225</v>
      </c>
      <c r="D34" s="618"/>
      <c r="E34" s="618"/>
      <c r="F34" s="618"/>
      <c r="G34" s="618"/>
      <c r="H34" s="618"/>
      <c r="I34" s="618"/>
      <c r="J34" s="618"/>
      <c r="K34" s="618"/>
      <c r="L34" s="618"/>
      <c r="M34" s="618"/>
      <c r="N34" s="618"/>
      <c r="O34" s="618"/>
      <c r="P34" s="618"/>
      <c r="Q34" s="618"/>
      <c r="R34" s="618"/>
      <c r="S34" s="618"/>
      <c r="T34" s="618"/>
      <c r="U34" s="238"/>
      <c r="V34" s="457"/>
      <c r="W34" s="476"/>
      <c r="X34" s="472"/>
      <c r="Y34" s="472"/>
      <c r="Z34" s="472"/>
      <c r="AA34" s="472"/>
      <c r="AB34" s="472"/>
      <c r="AC34" s="472"/>
      <c r="AD34" s="472"/>
      <c r="AE34" s="472"/>
      <c r="AF34" s="472"/>
      <c r="AG34" s="477"/>
      <c r="AH34" s="457"/>
    </row>
    <row r="35" spans="1:34" ht="14.4">
      <c r="A35" s="187"/>
      <c r="B35" s="132"/>
      <c r="C35" s="618"/>
      <c r="D35" s="618"/>
      <c r="E35" s="618"/>
      <c r="F35" s="618"/>
      <c r="G35" s="618"/>
      <c r="H35" s="618"/>
      <c r="I35" s="618"/>
      <c r="J35" s="618"/>
      <c r="K35" s="618"/>
      <c r="L35" s="618"/>
      <c r="M35" s="618"/>
      <c r="N35" s="618"/>
      <c r="O35" s="618"/>
      <c r="P35" s="618"/>
      <c r="Q35" s="618"/>
      <c r="R35" s="618"/>
      <c r="S35" s="618"/>
      <c r="T35" s="618"/>
      <c r="U35" s="238"/>
      <c r="V35" s="457"/>
      <c r="W35" s="478"/>
      <c r="X35" s="479"/>
      <c r="Y35" s="479"/>
      <c r="Z35" s="479"/>
      <c r="AA35" s="479"/>
      <c r="AB35" s="479"/>
      <c r="AC35" s="479"/>
      <c r="AD35" s="479"/>
      <c r="AE35" s="479"/>
      <c r="AF35" s="479"/>
      <c r="AG35" s="480"/>
      <c r="AH35" s="457"/>
    </row>
    <row r="36" spans="1:34">
      <c r="A36" s="19"/>
      <c r="B36" s="20"/>
      <c r="C36" s="20"/>
      <c r="D36" s="20"/>
      <c r="E36" s="20"/>
      <c r="F36" s="20"/>
      <c r="G36" s="20"/>
      <c r="H36" s="20"/>
      <c r="I36" s="20"/>
      <c r="J36" s="20"/>
      <c r="K36" s="20"/>
      <c r="L36" s="20"/>
      <c r="M36" s="20"/>
      <c r="N36" s="20"/>
      <c r="O36" s="20"/>
      <c r="P36" s="20"/>
      <c r="Q36" s="20"/>
      <c r="R36" s="20"/>
      <c r="S36" s="20"/>
      <c r="T36" s="20"/>
      <c r="U36" s="21"/>
      <c r="V36" s="457"/>
      <c r="W36" s="457"/>
      <c r="X36" s="457"/>
      <c r="Y36" s="457"/>
      <c r="Z36" s="457"/>
      <c r="AA36" s="457"/>
      <c r="AB36" s="457"/>
      <c r="AC36" s="457"/>
      <c r="AD36" s="457"/>
      <c r="AE36" s="457"/>
      <c r="AF36" s="457"/>
      <c r="AG36" s="457"/>
      <c r="AH36" s="457"/>
    </row>
  </sheetData>
  <sheetProtection algorithmName="SHA-512" hashValue="Qz+7Jcoc8jjt+qAvU3oiOe0n313Tpyv8X7ZAYFs0z2Luk0yiSHkh9EsZQFDafTuomD9LyEMcJgfuGWsP4Szk6A==" saltValue="XBw9TWnf/tXcPdotpK1klA==" spinCount="100000" sheet="1" selectLockedCells="1"/>
  <mergeCells count="10">
    <mergeCell ref="C34:T35"/>
    <mergeCell ref="C27:T27"/>
    <mergeCell ref="C30:T31"/>
    <mergeCell ref="C2:J3"/>
    <mergeCell ref="B9:T10"/>
    <mergeCell ref="M16:N16"/>
    <mergeCell ref="M18:N18"/>
    <mergeCell ref="M20:N20"/>
    <mergeCell ref="M14:N14"/>
    <mergeCell ref="R5:T5"/>
  </mergeCells>
  <hyperlinks>
    <hyperlink ref="R5" location="UserGuide" display="View User Guide" xr:uid="{8D858D04-15C2-4D8F-A16D-01CD5FB186F9}"/>
  </hyperlinks>
  <pageMargins left="0.7" right="0.7" top="0.75" bottom="0.75" header="0.3" footer="0.3"/>
  <pageSetup scale="31"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rgb="FF92D050"/>
    <pageSetUpPr fitToPage="1"/>
  </sheetPr>
  <dimension ref="A1:AL275"/>
  <sheetViews>
    <sheetView showGridLines="0" zoomScaleNormal="100" workbookViewId="0">
      <pane ySplit="7" topLeftCell="A8" activePane="bottomLeft" state="frozen"/>
      <selection pane="bottomLeft" activeCell="AA74" sqref="AA74"/>
    </sheetView>
  </sheetViews>
  <sheetFormatPr defaultColWidth="8.77734375" defaultRowHeight="13.8"/>
  <cols>
    <col min="1" max="1" width="2.6640625" style="539" customWidth="1"/>
    <col min="2" max="4" width="2.6640625" style="33" customWidth="1"/>
    <col min="5" max="5" width="16" style="33" customWidth="1"/>
    <col min="6" max="6" width="18.109375" style="33" customWidth="1"/>
    <col min="7" max="7" width="15.44140625" style="33" customWidth="1"/>
    <col min="8" max="8" width="5.33203125" style="33" customWidth="1"/>
    <col min="9" max="9" width="21.6640625" style="33" customWidth="1"/>
    <col min="10" max="10" width="1.6640625" style="33" customWidth="1"/>
    <col min="11" max="11" width="10.6640625" style="33" customWidth="1"/>
    <col min="12" max="12" width="1.6640625" style="33" customWidth="1"/>
    <col min="13" max="13" width="10.6640625" style="33" customWidth="1"/>
    <col min="14" max="14" width="1.6640625" style="33" customWidth="1"/>
    <col min="15" max="15" width="11.6640625" style="33" customWidth="1"/>
    <col min="16" max="16" width="2.6640625" style="33" customWidth="1"/>
    <col min="17" max="17" width="5" style="33" customWidth="1"/>
    <col min="18" max="18" width="1.33203125" style="33" customWidth="1"/>
    <col min="19" max="19" width="14.44140625" style="33" customWidth="1"/>
    <col min="20" max="20" width="1.33203125" style="33" customWidth="1"/>
    <col min="21" max="21" width="14.44140625" style="75" customWidth="1"/>
    <col min="22" max="23" width="2.6640625" style="33" customWidth="1"/>
    <col min="24" max="24" width="2.77734375" style="33" customWidth="1"/>
    <col min="25" max="37" width="8.77734375" style="33"/>
    <col min="38" max="38" width="2.77734375" style="33" customWidth="1"/>
    <col min="39" max="16384" width="8.77734375" style="33"/>
  </cols>
  <sheetData>
    <row r="1" spans="1:38" ht="15" customHeight="1">
      <c r="A1" s="531"/>
      <c r="B1" s="150"/>
      <c r="C1" s="151"/>
      <c r="D1" s="151"/>
      <c r="E1" s="151"/>
      <c r="F1" s="151"/>
      <c r="G1" s="151"/>
      <c r="H1" s="151"/>
      <c r="I1" s="151"/>
      <c r="J1" s="151"/>
      <c r="K1" s="151"/>
      <c r="L1" s="151"/>
      <c r="M1" s="151"/>
      <c r="N1" s="430"/>
      <c r="O1" s="430"/>
      <c r="P1" s="430"/>
      <c r="Q1" s="430"/>
      <c r="R1" s="430"/>
      <c r="S1" s="430"/>
      <c r="T1" s="430"/>
      <c r="U1" s="431"/>
      <c r="V1" s="430"/>
      <c r="W1" s="464"/>
      <c r="X1" s="457"/>
      <c r="Y1" s="457"/>
      <c r="Z1" s="457"/>
      <c r="AA1" s="457"/>
      <c r="AB1" s="457"/>
      <c r="AC1" s="457"/>
      <c r="AD1" s="457"/>
      <c r="AE1" s="457"/>
      <c r="AF1" s="457"/>
      <c r="AG1" s="457"/>
      <c r="AH1" s="457"/>
      <c r="AI1" s="457"/>
      <c r="AJ1" s="457"/>
      <c r="AK1" s="457"/>
      <c r="AL1" s="457"/>
    </row>
    <row r="2" spans="1:38" ht="15" customHeight="1">
      <c r="A2" s="532"/>
      <c r="B2" s="16"/>
      <c r="C2" s="616" t="s">
        <v>128</v>
      </c>
      <c r="D2" s="616"/>
      <c r="E2" s="616"/>
      <c r="F2" s="616"/>
      <c r="G2" s="616"/>
      <c r="H2" s="616"/>
      <c r="I2" s="616"/>
      <c r="J2" s="155"/>
      <c r="K2" s="155"/>
      <c r="L2" s="155"/>
      <c r="M2" s="155"/>
      <c r="N2" s="432"/>
      <c r="O2" s="433" t="s">
        <v>208</v>
      </c>
      <c r="P2" s="434"/>
      <c r="Q2" s="435"/>
      <c r="R2" s="435"/>
      <c r="S2" s="436"/>
      <c r="T2" s="436"/>
      <c r="U2" s="437">
        <f>Calculations!C10</f>
        <v>15.609868333333333</v>
      </c>
      <c r="V2" s="432"/>
      <c r="W2" s="465"/>
      <c r="X2" s="457"/>
      <c r="Y2" s="457"/>
      <c r="Z2" s="457"/>
      <c r="AA2" s="457"/>
      <c r="AB2" s="457"/>
      <c r="AC2" s="457"/>
      <c r="AD2" s="457"/>
      <c r="AE2" s="457"/>
      <c r="AF2" s="457"/>
      <c r="AG2" s="457"/>
      <c r="AH2" s="457"/>
      <c r="AI2" s="457"/>
      <c r="AJ2" s="457"/>
      <c r="AK2" s="457"/>
      <c r="AL2" s="457"/>
    </row>
    <row r="3" spans="1:38" ht="15" customHeight="1">
      <c r="A3" s="532"/>
      <c r="B3" s="148"/>
      <c r="C3" s="616"/>
      <c r="D3" s="616"/>
      <c r="E3" s="616"/>
      <c r="F3" s="616"/>
      <c r="G3" s="616"/>
      <c r="H3" s="616"/>
      <c r="I3" s="616"/>
      <c r="J3" s="155"/>
      <c r="K3" s="155"/>
      <c r="L3" s="155"/>
      <c r="M3" s="155"/>
      <c r="N3" s="432"/>
      <c r="O3" s="433" t="s">
        <v>209</v>
      </c>
      <c r="P3" s="434"/>
      <c r="Q3" s="435"/>
      <c r="R3" s="435"/>
      <c r="S3" s="438"/>
      <c r="T3" s="438"/>
      <c r="U3" s="437">
        <f>Calculations!C11</f>
        <v>13.087543333333333</v>
      </c>
      <c r="V3" s="432"/>
      <c r="W3" s="465"/>
      <c r="X3" s="457"/>
      <c r="Y3" s="457"/>
      <c r="Z3" s="457"/>
      <c r="AA3" s="457"/>
      <c r="AB3" s="457"/>
      <c r="AC3" s="457"/>
      <c r="AD3" s="457"/>
      <c r="AE3" s="457"/>
      <c r="AF3" s="457"/>
      <c r="AG3" s="457"/>
      <c r="AH3" s="457"/>
      <c r="AI3" s="457"/>
      <c r="AJ3" s="457"/>
      <c r="AK3" s="457"/>
      <c r="AL3" s="457"/>
    </row>
    <row r="4" spans="1:38" ht="15" customHeight="1">
      <c r="A4" s="532"/>
      <c r="B4" s="154"/>
      <c r="C4" s="155"/>
      <c r="D4" s="155"/>
      <c r="E4" s="155"/>
      <c r="F4" s="155"/>
      <c r="G4" s="155"/>
      <c r="H4" s="155"/>
      <c r="I4" s="155"/>
      <c r="J4" s="155"/>
      <c r="K4" s="155"/>
      <c r="L4" s="155"/>
      <c r="M4" s="155"/>
      <c r="N4" s="432"/>
      <c r="O4" s="432"/>
      <c r="P4" s="432"/>
      <c r="Q4" s="432"/>
      <c r="R4" s="432"/>
      <c r="S4" s="432"/>
      <c r="T4" s="432"/>
      <c r="U4" s="439"/>
      <c r="V4" s="432"/>
      <c r="W4" s="465"/>
      <c r="X4" s="457"/>
      <c r="Y4" s="461"/>
      <c r="Z4" s="457"/>
      <c r="AA4" s="457"/>
      <c r="AB4" s="457"/>
      <c r="AC4" s="457"/>
      <c r="AD4" s="457"/>
      <c r="AE4" s="457"/>
      <c r="AF4" s="457"/>
      <c r="AG4" s="457"/>
      <c r="AH4" s="457"/>
      <c r="AI4" s="457"/>
      <c r="AJ4" s="457"/>
      <c r="AK4" s="457"/>
      <c r="AL4" s="457"/>
    </row>
    <row r="5" spans="1:38" s="223" customFormat="1" ht="22.8">
      <c r="A5" s="533"/>
      <c r="B5" s="135"/>
      <c r="C5" s="137"/>
      <c r="D5" s="137"/>
      <c r="E5" s="137"/>
      <c r="F5" s="137"/>
      <c r="G5" s="138"/>
      <c r="H5" s="138"/>
      <c r="I5" s="138"/>
      <c r="J5" s="138"/>
      <c r="K5" s="138"/>
      <c r="L5" s="138"/>
      <c r="M5" s="138"/>
      <c r="N5" s="138"/>
      <c r="O5" s="138"/>
      <c r="P5" s="138"/>
      <c r="Q5" s="138"/>
      <c r="R5" s="138"/>
      <c r="S5" s="615" t="s">
        <v>213</v>
      </c>
      <c r="T5" s="615"/>
      <c r="U5" s="138"/>
      <c r="V5" s="138"/>
      <c r="W5" s="140"/>
      <c r="X5" s="455"/>
      <c r="Y5" s="461" t="s">
        <v>214</v>
      </c>
      <c r="Z5" s="455"/>
      <c r="AA5" s="455"/>
      <c r="AB5" s="455"/>
      <c r="AC5" s="455"/>
      <c r="AD5" s="455"/>
      <c r="AE5" s="455"/>
      <c r="AF5" s="455"/>
      <c r="AG5" s="455"/>
      <c r="AH5" s="455"/>
      <c r="AI5" s="455"/>
      <c r="AJ5" s="455"/>
      <c r="AK5" s="455"/>
      <c r="AL5" s="455"/>
    </row>
    <row r="6" spans="1:38" s="224" customFormat="1" ht="6" customHeight="1">
      <c r="A6" s="534"/>
      <c r="B6" s="142"/>
      <c r="C6" s="142"/>
      <c r="D6" s="142"/>
      <c r="E6" s="142"/>
      <c r="F6" s="142"/>
      <c r="G6" s="142"/>
      <c r="H6" s="142"/>
      <c r="I6" s="142"/>
      <c r="J6" s="142"/>
      <c r="K6" s="142"/>
      <c r="L6" s="142"/>
      <c r="M6" s="142"/>
      <c r="N6" s="142"/>
      <c r="O6" s="142"/>
      <c r="P6" s="142"/>
      <c r="Q6" s="142"/>
      <c r="R6" s="142"/>
      <c r="S6" s="142"/>
      <c r="T6" s="142"/>
      <c r="U6" s="142"/>
      <c r="V6" s="142"/>
      <c r="W6" s="143"/>
      <c r="X6" s="456"/>
      <c r="Y6" s="456"/>
      <c r="Z6" s="456"/>
      <c r="AA6" s="456"/>
      <c r="AB6" s="456"/>
      <c r="AC6" s="456"/>
      <c r="AD6" s="456"/>
      <c r="AE6" s="456"/>
      <c r="AF6" s="456"/>
      <c r="AG6" s="456"/>
      <c r="AH6" s="456"/>
      <c r="AI6" s="456"/>
      <c r="AJ6" s="456"/>
      <c r="AK6" s="456"/>
      <c r="AL6" s="456"/>
    </row>
    <row r="7" spans="1:38" s="34" customFormat="1" ht="4.05" customHeight="1">
      <c r="A7" s="471"/>
      <c r="B7" s="8"/>
      <c r="C7" s="8"/>
      <c r="D7" s="8"/>
      <c r="E7" s="8"/>
      <c r="F7" s="8"/>
      <c r="G7" s="8"/>
      <c r="H7" s="8"/>
      <c r="I7" s="8"/>
      <c r="J7" s="8"/>
      <c r="K7" s="8"/>
      <c r="L7" s="8"/>
      <c r="M7" s="8"/>
      <c r="N7" s="8"/>
      <c r="O7" s="8"/>
      <c r="P7" s="8"/>
      <c r="Q7" s="8"/>
      <c r="R7" s="8"/>
      <c r="S7" s="8"/>
      <c r="T7" s="8"/>
      <c r="U7" s="8"/>
      <c r="V7" s="8"/>
      <c r="W7" s="29"/>
      <c r="X7" s="8"/>
      <c r="Y7" s="8"/>
      <c r="Z7" s="8"/>
      <c r="AA7" s="8"/>
      <c r="AB7" s="8"/>
      <c r="AC7" s="8"/>
      <c r="AD7" s="8"/>
      <c r="AE7" s="8"/>
      <c r="AF7" s="8"/>
      <c r="AG7" s="8"/>
      <c r="AH7" s="8"/>
      <c r="AI7" s="8"/>
      <c r="AJ7" s="8"/>
      <c r="AK7" s="8"/>
      <c r="AL7" s="8"/>
    </row>
    <row r="8" spans="1:38" s="34" customFormat="1">
      <c r="A8" s="535"/>
      <c r="B8" s="16"/>
      <c r="C8" s="16"/>
      <c r="D8" s="16"/>
      <c r="E8" s="16"/>
      <c r="F8" s="16"/>
      <c r="G8" s="16"/>
      <c r="H8" s="16"/>
      <c r="I8" s="16"/>
      <c r="J8" s="16"/>
      <c r="K8" s="16"/>
      <c r="L8" s="16"/>
      <c r="M8" s="16"/>
      <c r="N8" s="16"/>
      <c r="O8" s="16"/>
      <c r="P8" s="16"/>
      <c r="Q8" s="16"/>
      <c r="R8" s="16"/>
      <c r="S8" s="16"/>
      <c r="T8" s="16"/>
      <c r="U8" s="16"/>
      <c r="V8" s="16"/>
      <c r="W8" s="44"/>
      <c r="X8" s="8"/>
      <c r="Y8" s="8"/>
      <c r="Z8" s="8"/>
      <c r="AA8" s="8"/>
      <c r="AB8" s="8"/>
      <c r="AC8" s="8"/>
      <c r="AD8" s="8"/>
      <c r="AE8" s="8"/>
      <c r="AF8" s="8"/>
      <c r="AG8" s="8"/>
      <c r="AH8" s="8"/>
      <c r="AI8" s="8"/>
      <c r="AJ8" s="8"/>
      <c r="AK8" s="8"/>
      <c r="AL8" s="8"/>
    </row>
    <row r="9" spans="1:38" s="34" customFormat="1">
      <c r="A9" s="535"/>
      <c r="B9" s="630" t="s">
        <v>250</v>
      </c>
      <c r="C9" s="630"/>
      <c r="D9" s="630"/>
      <c r="E9" s="630"/>
      <c r="F9" s="630"/>
      <c r="G9" s="630"/>
      <c r="H9" s="630"/>
      <c r="I9" s="630"/>
      <c r="J9" s="630"/>
      <c r="K9" s="630"/>
      <c r="L9" s="630"/>
      <c r="M9" s="630"/>
      <c r="N9" s="630"/>
      <c r="O9" s="630"/>
      <c r="P9" s="630"/>
      <c r="Q9" s="630"/>
      <c r="R9" s="630"/>
      <c r="S9" s="630"/>
      <c r="T9" s="630"/>
      <c r="U9" s="630"/>
      <c r="V9" s="16"/>
      <c r="W9" s="44"/>
      <c r="X9" s="8"/>
      <c r="Y9" s="8"/>
      <c r="Z9" s="8"/>
      <c r="AA9" s="8"/>
      <c r="AB9" s="8"/>
      <c r="AC9" s="8"/>
      <c r="AD9" s="8"/>
      <c r="AE9" s="8"/>
      <c r="AF9" s="8"/>
      <c r="AG9" s="8"/>
      <c r="AH9" s="8"/>
      <c r="AI9" s="8"/>
      <c r="AJ9" s="8"/>
      <c r="AK9" s="8"/>
      <c r="AL9" s="8"/>
    </row>
    <row r="10" spans="1:38" s="34" customFormat="1">
      <c r="A10" s="535"/>
      <c r="B10" s="630"/>
      <c r="C10" s="630"/>
      <c r="D10" s="630"/>
      <c r="E10" s="630"/>
      <c r="F10" s="630"/>
      <c r="G10" s="630"/>
      <c r="H10" s="630"/>
      <c r="I10" s="630"/>
      <c r="J10" s="630"/>
      <c r="K10" s="630"/>
      <c r="L10" s="630"/>
      <c r="M10" s="630"/>
      <c r="N10" s="630"/>
      <c r="O10" s="630"/>
      <c r="P10" s="630"/>
      <c r="Q10" s="630"/>
      <c r="R10" s="630"/>
      <c r="S10" s="630"/>
      <c r="T10" s="630"/>
      <c r="U10" s="630"/>
      <c r="V10" s="16"/>
      <c r="W10" s="44"/>
      <c r="X10" s="8"/>
      <c r="Y10" s="8"/>
      <c r="Z10" s="8"/>
      <c r="AA10" s="8"/>
      <c r="AB10" s="8"/>
      <c r="AC10" s="8"/>
      <c r="AD10" s="8"/>
      <c r="AE10" s="8"/>
      <c r="AF10" s="8"/>
      <c r="AG10" s="8"/>
      <c r="AH10" s="8"/>
      <c r="AI10" s="8"/>
      <c r="AJ10" s="8"/>
      <c r="AK10" s="8"/>
      <c r="AL10" s="8"/>
    </row>
    <row r="11" spans="1:38" s="34" customFormat="1" ht="14.4" thickBot="1">
      <c r="A11" s="535"/>
      <c r="B11" s="16"/>
      <c r="C11" s="16"/>
      <c r="D11" s="16"/>
      <c r="E11" s="16"/>
      <c r="F11" s="16"/>
      <c r="G11" s="16"/>
      <c r="H11" s="16"/>
      <c r="I11" s="16"/>
      <c r="J11" s="16"/>
      <c r="K11" s="16"/>
      <c r="L11" s="16"/>
      <c r="M11" s="16"/>
      <c r="N11" s="16"/>
      <c r="O11" s="16"/>
      <c r="P11" s="16"/>
      <c r="Q11" s="16"/>
      <c r="R11" s="16"/>
      <c r="S11" s="16"/>
      <c r="T11" s="16"/>
      <c r="U11" s="16"/>
      <c r="V11" s="16"/>
      <c r="W11" s="44"/>
      <c r="X11" s="8"/>
      <c r="Y11" s="8"/>
      <c r="Z11" s="8"/>
      <c r="AA11" s="8"/>
      <c r="AB11" s="8"/>
      <c r="AC11" s="8"/>
      <c r="AD11" s="8"/>
      <c r="AE11" s="8"/>
      <c r="AF11" s="8"/>
      <c r="AG11" s="8"/>
      <c r="AH11" s="8"/>
      <c r="AI11" s="8"/>
      <c r="AJ11" s="8"/>
      <c r="AK11" s="8"/>
      <c r="AL11" s="8"/>
    </row>
    <row r="12" spans="1:38" s="269" customFormat="1" ht="24" customHeight="1">
      <c r="A12" s="536"/>
      <c r="B12" s="628" t="s">
        <v>29</v>
      </c>
      <c r="C12" s="629"/>
      <c r="D12" s="629"/>
      <c r="E12" s="629"/>
      <c r="F12" s="626" t="s">
        <v>212</v>
      </c>
      <c r="G12" s="626"/>
      <c r="H12" s="626"/>
      <c r="I12" s="265"/>
      <c r="J12" s="265"/>
      <c r="K12" s="265"/>
      <c r="L12" s="265"/>
      <c r="M12" s="265"/>
      <c r="N12" s="265"/>
      <c r="O12" s="265"/>
      <c r="P12" s="265"/>
      <c r="Q12" s="265"/>
      <c r="R12" s="265"/>
      <c r="S12" s="265"/>
      <c r="T12" s="266"/>
      <c r="U12" s="267"/>
      <c r="V12" s="268"/>
      <c r="W12" s="163"/>
      <c r="X12" s="460"/>
      <c r="Y12" s="462" t="s">
        <v>29</v>
      </c>
      <c r="Z12" s="460"/>
      <c r="AA12" s="460"/>
      <c r="AB12" s="460"/>
      <c r="AC12" s="460"/>
      <c r="AD12" s="460"/>
      <c r="AE12" s="460"/>
      <c r="AF12" s="460"/>
      <c r="AG12" s="460"/>
      <c r="AH12" s="460"/>
      <c r="AI12" s="460"/>
      <c r="AJ12" s="460"/>
      <c r="AK12" s="460"/>
      <c r="AL12" s="460"/>
    </row>
    <row r="13" spans="1:38" s="269" customFormat="1" ht="3" customHeight="1">
      <c r="A13" s="536"/>
      <c r="B13" s="631" t="s">
        <v>29</v>
      </c>
      <c r="C13" s="632"/>
      <c r="D13" s="452"/>
      <c r="E13" s="317"/>
      <c r="F13" s="317"/>
      <c r="G13" s="317"/>
      <c r="H13" s="317"/>
      <c r="I13" s="317"/>
      <c r="J13" s="317"/>
      <c r="K13" s="317"/>
      <c r="L13" s="317"/>
      <c r="M13" s="317"/>
      <c r="N13" s="317"/>
      <c r="O13" s="317"/>
      <c r="P13" s="317"/>
      <c r="Q13" s="317"/>
      <c r="R13" s="317"/>
      <c r="S13" s="317"/>
      <c r="T13" s="350"/>
      <c r="U13" s="453"/>
      <c r="V13" s="454"/>
      <c r="W13" s="163"/>
      <c r="X13" s="460"/>
      <c r="Y13" s="460"/>
      <c r="Z13" s="460"/>
      <c r="AA13" s="460"/>
      <c r="AB13" s="460"/>
      <c r="AC13" s="460"/>
      <c r="AD13" s="460"/>
      <c r="AE13" s="460"/>
      <c r="AF13" s="460"/>
      <c r="AG13" s="460"/>
      <c r="AH13" s="460"/>
      <c r="AI13" s="460"/>
      <c r="AJ13" s="460"/>
      <c r="AK13" s="460"/>
      <c r="AL13" s="460"/>
    </row>
    <row r="14" spans="1:38" s="269" customFormat="1" ht="14.25" customHeight="1">
      <c r="A14" s="536"/>
      <c r="B14" s="631"/>
      <c r="C14" s="632"/>
      <c r="D14" s="96"/>
      <c r="E14" s="624" t="s">
        <v>8</v>
      </c>
      <c r="F14" s="187"/>
      <c r="G14" s="623" t="s">
        <v>28</v>
      </c>
      <c r="H14" s="98"/>
      <c r="I14" s="621" t="s">
        <v>62</v>
      </c>
      <c r="J14" s="621"/>
      <c r="K14" s="621"/>
      <c r="L14" s="621"/>
      <c r="M14" s="621"/>
      <c r="N14" s="621"/>
      <c r="O14" s="621"/>
      <c r="P14" s="451"/>
      <c r="Q14" s="237"/>
      <c r="R14" s="237"/>
      <c r="S14" s="237"/>
      <c r="T14" s="237"/>
      <c r="U14" s="237"/>
      <c r="V14" s="270"/>
      <c r="W14" s="163"/>
      <c r="X14" s="460"/>
      <c r="Y14" s="547"/>
      <c r="Z14" s="548"/>
      <c r="AA14" s="548"/>
      <c r="AB14" s="548"/>
      <c r="AC14" s="548"/>
      <c r="AD14" s="548"/>
      <c r="AE14" s="548"/>
      <c r="AF14" s="548"/>
      <c r="AG14" s="548"/>
      <c r="AH14" s="548"/>
      <c r="AI14" s="548"/>
      <c r="AJ14" s="548"/>
      <c r="AK14" s="549"/>
      <c r="AL14" s="460"/>
    </row>
    <row r="15" spans="1:38" s="269" customFormat="1" ht="14.4">
      <c r="A15" s="537"/>
      <c r="B15" s="631"/>
      <c r="C15" s="632"/>
      <c r="D15" s="96"/>
      <c r="E15" s="625"/>
      <c r="F15" s="96"/>
      <c r="G15" s="621"/>
      <c r="H15" s="98"/>
      <c r="I15" s="449" t="s">
        <v>59</v>
      </c>
      <c r="J15" s="96"/>
      <c r="K15" s="622" t="s">
        <v>54</v>
      </c>
      <c r="L15" s="622"/>
      <c r="M15" s="622"/>
      <c r="N15" s="187"/>
      <c r="O15" s="450" t="s">
        <v>60</v>
      </c>
      <c r="P15" s="451"/>
      <c r="Q15" s="237"/>
      <c r="R15" s="237"/>
      <c r="S15" s="638" t="s">
        <v>48</v>
      </c>
      <c r="T15" s="638"/>
      <c r="U15" s="638"/>
      <c r="V15" s="270"/>
      <c r="W15" s="163"/>
      <c r="X15" s="460"/>
      <c r="Y15" s="550"/>
      <c r="Z15" s="551"/>
      <c r="AA15" s="551"/>
      <c r="AB15" s="551"/>
      <c r="AC15" s="551"/>
      <c r="AD15" s="551"/>
      <c r="AE15" s="551"/>
      <c r="AF15" s="551"/>
      <c r="AG15" s="551"/>
      <c r="AH15" s="551"/>
      <c r="AI15" s="551"/>
      <c r="AJ15" s="551"/>
      <c r="AK15" s="552"/>
      <c r="AL15" s="460"/>
    </row>
    <row r="16" spans="1:38" s="269" customFormat="1" ht="6" customHeight="1">
      <c r="A16" s="537"/>
      <c r="B16" s="631"/>
      <c r="C16" s="632"/>
      <c r="D16" s="96"/>
      <c r="E16" s="96"/>
      <c r="F16" s="96"/>
      <c r="G16" s="250"/>
      <c r="H16" s="96"/>
      <c r="I16" s="96"/>
      <c r="J16" s="96"/>
      <c r="K16" s="96"/>
      <c r="L16" s="187"/>
      <c r="M16" s="96"/>
      <c r="N16" s="187"/>
      <c r="O16" s="187"/>
      <c r="P16" s="451"/>
      <c r="Q16" s="303"/>
      <c r="R16" s="187"/>
      <c r="S16" s="187"/>
      <c r="T16" s="187"/>
      <c r="U16" s="272"/>
      <c r="V16" s="270"/>
      <c r="W16" s="163"/>
      <c r="X16" s="460"/>
      <c r="Y16" s="550"/>
      <c r="Z16" s="551"/>
      <c r="AA16" s="551"/>
      <c r="AB16" s="551"/>
      <c r="AC16" s="551"/>
      <c r="AD16" s="551"/>
      <c r="AE16" s="551"/>
      <c r="AF16" s="551"/>
      <c r="AG16" s="551"/>
      <c r="AH16" s="551"/>
      <c r="AI16" s="551"/>
      <c r="AJ16" s="551"/>
      <c r="AK16" s="552"/>
      <c r="AL16" s="460"/>
    </row>
    <row r="17" spans="1:38" s="269" customFormat="1" ht="15.75" customHeight="1">
      <c r="A17" s="537"/>
      <c r="B17" s="631"/>
      <c r="C17" s="632"/>
      <c r="D17" s="96"/>
      <c r="E17" s="187" t="s">
        <v>5</v>
      </c>
      <c r="F17" s="96"/>
      <c r="G17" s="419" t="s">
        <v>31</v>
      </c>
      <c r="H17" s="96"/>
      <c r="I17" s="420" t="s">
        <v>41</v>
      </c>
      <c r="J17" s="247"/>
      <c r="K17" s="421">
        <v>30</v>
      </c>
      <c r="L17" s="247"/>
      <c r="M17" s="96"/>
      <c r="N17" s="247"/>
      <c r="O17" s="419" t="s">
        <v>63</v>
      </c>
      <c r="P17" s="451"/>
      <c r="Q17" s="303"/>
      <c r="R17" s="187"/>
      <c r="S17" s="187"/>
      <c r="T17" s="187"/>
      <c r="U17" s="422">
        <v>0</v>
      </c>
      <c r="V17" s="270"/>
      <c r="W17" s="163"/>
      <c r="X17" s="460"/>
      <c r="Y17" s="550"/>
      <c r="Z17" s="551"/>
      <c r="AA17" s="551"/>
      <c r="AB17" s="551"/>
      <c r="AC17" s="551"/>
      <c r="AD17" s="551"/>
      <c r="AE17" s="551"/>
      <c r="AF17" s="551"/>
      <c r="AG17" s="551"/>
      <c r="AH17" s="551"/>
      <c r="AI17" s="551"/>
      <c r="AJ17" s="551"/>
      <c r="AK17" s="552"/>
      <c r="AL17" s="460"/>
    </row>
    <row r="18" spans="1:38" s="269" customFormat="1" ht="15.75" customHeight="1">
      <c r="A18" s="537"/>
      <c r="B18" s="631"/>
      <c r="C18" s="632"/>
      <c r="D18" s="96"/>
      <c r="E18" s="96"/>
      <c r="F18" s="96"/>
      <c r="G18" s="248"/>
      <c r="H18" s="251"/>
      <c r="I18" s="420" t="s">
        <v>73</v>
      </c>
      <c r="J18" s="96"/>
      <c r="K18" s="421">
        <v>0</v>
      </c>
      <c r="L18" s="96"/>
      <c r="M18" s="317"/>
      <c r="N18" s="96"/>
      <c r="O18" s="419" t="s">
        <v>63</v>
      </c>
      <c r="P18" s="451"/>
      <c r="Q18" s="303"/>
      <c r="R18" s="187"/>
      <c r="S18" s="187"/>
      <c r="T18" s="187"/>
      <c r="U18" s="271"/>
      <c r="V18" s="270"/>
      <c r="W18" s="163"/>
      <c r="X18" s="460"/>
      <c r="Y18" s="550"/>
      <c r="Z18" s="551"/>
      <c r="AA18" s="551"/>
      <c r="AB18" s="551"/>
      <c r="AC18" s="551"/>
      <c r="AD18" s="551"/>
      <c r="AE18" s="551"/>
      <c r="AF18" s="551"/>
      <c r="AG18" s="551"/>
      <c r="AH18" s="551"/>
      <c r="AI18" s="551"/>
      <c r="AJ18" s="551"/>
      <c r="AK18" s="552"/>
      <c r="AL18" s="460"/>
    </row>
    <row r="19" spans="1:38" s="269" customFormat="1" ht="15.75" customHeight="1">
      <c r="A19" s="537"/>
      <c r="B19" s="631"/>
      <c r="C19" s="632"/>
      <c r="D19" s="96"/>
      <c r="E19" s="96"/>
      <c r="F19" s="96"/>
      <c r="G19" s="96"/>
      <c r="H19" s="251"/>
      <c r="I19" s="420" t="s">
        <v>73</v>
      </c>
      <c r="J19" s="248"/>
      <c r="K19" s="421">
        <v>0</v>
      </c>
      <c r="L19" s="248"/>
      <c r="M19" s="317"/>
      <c r="N19" s="248"/>
      <c r="O19" s="419" t="s">
        <v>63</v>
      </c>
      <c r="P19" s="451"/>
      <c r="Q19" s="303"/>
      <c r="R19" s="187"/>
      <c r="S19" s="187"/>
      <c r="T19" s="187"/>
      <c r="U19" s="271"/>
      <c r="V19" s="270"/>
      <c r="W19" s="163"/>
      <c r="X19" s="460"/>
      <c r="Y19" s="550"/>
      <c r="Z19" s="551"/>
      <c r="AA19" s="551"/>
      <c r="AB19" s="551"/>
      <c r="AC19" s="551"/>
      <c r="AD19" s="551"/>
      <c r="AE19" s="551"/>
      <c r="AF19" s="551"/>
      <c r="AG19" s="551"/>
      <c r="AH19" s="551"/>
      <c r="AI19" s="551"/>
      <c r="AJ19" s="551"/>
      <c r="AK19" s="552"/>
      <c r="AL19" s="460"/>
    </row>
    <row r="20" spans="1:38" s="269" customFormat="1" ht="15.75" customHeight="1">
      <c r="A20" s="537"/>
      <c r="B20" s="631"/>
      <c r="C20" s="632"/>
      <c r="D20" s="96"/>
      <c r="E20" s="96"/>
      <c r="F20" s="96"/>
      <c r="G20" s="96"/>
      <c r="H20" s="251"/>
      <c r="I20" s="420" t="s">
        <v>73</v>
      </c>
      <c r="J20" s="96"/>
      <c r="K20" s="421">
        <v>0</v>
      </c>
      <c r="L20" s="96"/>
      <c r="M20" s="317"/>
      <c r="N20" s="96"/>
      <c r="O20" s="419" t="s">
        <v>63</v>
      </c>
      <c r="P20" s="451"/>
      <c r="Q20" s="303"/>
      <c r="R20" s="187"/>
      <c r="S20" s="187"/>
      <c r="T20" s="187"/>
      <c r="U20" s="271"/>
      <c r="V20" s="270"/>
      <c r="W20" s="163"/>
      <c r="X20" s="460"/>
      <c r="Y20" s="550"/>
      <c r="Z20" s="551"/>
      <c r="AA20" s="551"/>
      <c r="AB20" s="551"/>
      <c r="AC20" s="551"/>
      <c r="AD20" s="551"/>
      <c r="AE20" s="551"/>
      <c r="AF20" s="551"/>
      <c r="AG20" s="551"/>
      <c r="AH20" s="551"/>
      <c r="AI20" s="551"/>
      <c r="AJ20" s="551"/>
      <c r="AK20" s="552"/>
      <c r="AL20" s="460"/>
    </row>
    <row r="21" spans="1:38" s="269" customFormat="1" ht="15.75" customHeight="1">
      <c r="A21" s="537"/>
      <c r="B21" s="631"/>
      <c r="C21" s="632"/>
      <c r="D21" s="96"/>
      <c r="E21" s="96"/>
      <c r="F21" s="96"/>
      <c r="G21" s="96"/>
      <c r="H21" s="251"/>
      <c r="I21" s="420" t="s">
        <v>73</v>
      </c>
      <c r="J21" s="248"/>
      <c r="K21" s="421">
        <v>0</v>
      </c>
      <c r="L21" s="248"/>
      <c r="M21" s="317"/>
      <c r="N21" s="248"/>
      <c r="O21" s="419" t="s">
        <v>63</v>
      </c>
      <c r="P21" s="451"/>
      <c r="Q21" s="303"/>
      <c r="R21" s="187"/>
      <c r="S21" s="187"/>
      <c r="T21" s="187"/>
      <c r="U21" s="271"/>
      <c r="V21" s="270"/>
      <c r="W21" s="163"/>
      <c r="X21" s="460"/>
      <c r="Y21" s="550"/>
      <c r="Z21" s="551"/>
      <c r="AA21" s="551"/>
      <c r="AB21" s="551"/>
      <c r="AC21" s="551"/>
      <c r="AD21" s="551"/>
      <c r="AE21" s="551"/>
      <c r="AF21" s="551"/>
      <c r="AG21" s="551"/>
      <c r="AH21" s="551"/>
      <c r="AI21" s="551"/>
      <c r="AJ21" s="551"/>
      <c r="AK21" s="552"/>
      <c r="AL21" s="460"/>
    </row>
    <row r="22" spans="1:38" s="269" customFormat="1" ht="15.75" customHeight="1">
      <c r="A22" s="537"/>
      <c r="B22" s="631"/>
      <c r="C22" s="632"/>
      <c r="D22" s="96"/>
      <c r="E22" s="96"/>
      <c r="F22" s="96"/>
      <c r="G22" s="96"/>
      <c r="H22" s="251"/>
      <c r="I22" s="420" t="s">
        <v>73</v>
      </c>
      <c r="J22" s="248"/>
      <c r="K22" s="421">
        <v>0</v>
      </c>
      <c r="L22" s="248"/>
      <c r="M22" s="317"/>
      <c r="N22" s="248"/>
      <c r="O22" s="420" t="s">
        <v>63</v>
      </c>
      <c r="P22" s="451"/>
      <c r="Q22" s="303"/>
      <c r="R22" s="187"/>
      <c r="S22" s="187"/>
      <c r="T22" s="187"/>
      <c r="U22" s="271"/>
      <c r="V22" s="270"/>
      <c r="W22" s="163"/>
      <c r="X22" s="460"/>
      <c r="Y22" s="550"/>
      <c r="Z22" s="551"/>
      <c r="AA22" s="551"/>
      <c r="AB22" s="551"/>
      <c r="AC22" s="551"/>
      <c r="AD22" s="551"/>
      <c r="AE22" s="551"/>
      <c r="AF22" s="551"/>
      <c r="AG22" s="551"/>
      <c r="AH22" s="551"/>
      <c r="AI22" s="551"/>
      <c r="AJ22" s="551"/>
      <c r="AK22" s="552"/>
      <c r="AL22" s="460"/>
    </row>
    <row r="23" spans="1:38" s="269" customFormat="1" ht="15.75" customHeight="1">
      <c r="A23" s="537"/>
      <c r="B23" s="631"/>
      <c r="C23" s="632"/>
      <c r="D23" s="96"/>
      <c r="E23" s="96"/>
      <c r="F23" s="96"/>
      <c r="G23" s="96"/>
      <c r="H23" s="251"/>
      <c r="I23" s="420" t="s">
        <v>73</v>
      </c>
      <c r="J23" s="247"/>
      <c r="K23" s="421">
        <v>0</v>
      </c>
      <c r="L23" s="247"/>
      <c r="M23" s="317"/>
      <c r="N23" s="247"/>
      <c r="O23" s="420" t="s">
        <v>63</v>
      </c>
      <c r="P23" s="451"/>
      <c r="Q23" s="303"/>
      <c r="R23" s="187"/>
      <c r="S23" s="187"/>
      <c r="T23" s="187"/>
      <c r="U23" s="271"/>
      <c r="V23" s="270"/>
      <c r="W23" s="163"/>
      <c r="X23" s="460"/>
      <c r="Y23" s="550"/>
      <c r="Z23" s="551"/>
      <c r="AA23" s="551"/>
      <c r="AB23" s="551"/>
      <c r="AC23" s="551"/>
      <c r="AD23" s="551"/>
      <c r="AE23" s="551"/>
      <c r="AF23" s="551"/>
      <c r="AG23" s="551"/>
      <c r="AH23" s="551"/>
      <c r="AI23" s="551"/>
      <c r="AJ23" s="551"/>
      <c r="AK23" s="552"/>
      <c r="AL23" s="460"/>
    </row>
    <row r="24" spans="1:38" s="269" customFormat="1" ht="15.75" customHeight="1">
      <c r="A24" s="537"/>
      <c r="B24" s="631"/>
      <c r="C24" s="632"/>
      <c r="D24" s="96"/>
      <c r="E24" s="96"/>
      <c r="F24" s="96"/>
      <c r="G24" s="96"/>
      <c r="H24" s="251"/>
      <c r="I24" s="420" t="s">
        <v>73</v>
      </c>
      <c r="J24" s="247"/>
      <c r="K24" s="421">
        <v>0</v>
      </c>
      <c r="L24" s="247"/>
      <c r="M24" s="317"/>
      <c r="N24" s="247"/>
      <c r="O24" s="420" t="s">
        <v>63</v>
      </c>
      <c r="P24" s="451"/>
      <c r="Q24" s="303"/>
      <c r="R24" s="187"/>
      <c r="S24" s="187"/>
      <c r="T24" s="187"/>
      <c r="U24" s="271"/>
      <c r="V24" s="270"/>
      <c r="W24" s="163"/>
      <c r="X24" s="460"/>
      <c r="Y24" s="550"/>
      <c r="Z24" s="551"/>
      <c r="AA24" s="551"/>
      <c r="AB24" s="551"/>
      <c r="AC24" s="551"/>
      <c r="AD24" s="551"/>
      <c r="AE24" s="551"/>
      <c r="AF24" s="551"/>
      <c r="AG24" s="551"/>
      <c r="AH24" s="551"/>
      <c r="AI24" s="551"/>
      <c r="AJ24" s="551"/>
      <c r="AK24" s="552"/>
      <c r="AL24" s="460"/>
    </row>
    <row r="25" spans="1:38" s="269" customFormat="1" ht="6" customHeight="1">
      <c r="A25" s="537"/>
      <c r="B25" s="631"/>
      <c r="C25" s="632"/>
      <c r="D25" s="96"/>
      <c r="E25" s="96"/>
      <c r="F25" s="96"/>
      <c r="G25" s="96"/>
      <c r="H25" s="251"/>
      <c r="I25" s="252"/>
      <c r="J25" s="252"/>
      <c r="K25" s="303"/>
      <c r="L25" s="252"/>
      <c r="M25" s="317"/>
      <c r="N25" s="252"/>
      <c r="O25" s="187"/>
      <c r="P25" s="451"/>
      <c r="Q25" s="96"/>
      <c r="R25" s="187"/>
      <c r="S25" s="187"/>
      <c r="T25" s="187"/>
      <c r="U25" s="271"/>
      <c r="V25" s="270"/>
      <c r="W25" s="163"/>
      <c r="X25" s="460"/>
      <c r="Y25" s="550"/>
      <c r="Z25" s="551"/>
      <c r="AA25" s="551"/>
      <c r="AB25" s="551"/>
      <c r="AC25" s="551"/>
      <c r="AD25" s="551"/>
      <c r="AE25" s="551"/>
      <c r="AF25" s="551"/>
      <c r="AG25" s="551"/>
      <c r="AH25" s="551"/>
      <c r="AI25" s="551"/>
      <c r="AJ25" s="551"/>
      <c r="AK25" s="552"/>
      <c r="AL25" s="460"/>
    </row>
    <row r="26" spans="1:38" s="269" customFormat="1" ht="15.75" customHeight="1">
      <c r="A26" s="537"/>
      <c r="B26" s="631"/>
      <c r="C26" s="632"/>
      <c r="D26" s="96"/>
      <c r="E26" s="187" t="s">
        <v>110</v>
      </c>
      <c r="F26" s="96"/>
      <c r="G26" s="419" t="s">
        <v>31</v>
      </c>
      <c r="H26" s="251"/>
      <c r="I26" s="420" t="s">
        <v>41</v>
      </c>
      <c r="J26" s="96"/>
      <c r="K26" s="421">
        <v>1</v>
      </c>
      <c r="L26" s="247"/>
      <c r="M26" s="317"/>
      <c r="N26" s="247"/>
      <c r="O26" s="419" t="s">
        <v>64</v>
      </c>
      <c r="P26" s="451"/>
      <c r="Q26" s="187"/>
      <c r="R26" s="187"/>
      <c r="S26" s="187"/>
      <c r="T26" s="187"/>
      <c r="U26" s="422">
        <v>0</v>
      </c>
      <c r="V26" s="270"/>
      <c r="W26" s="163"/>
      <c r="X26" s="460"/>
      <c r="Y26" s="550"/>
      <c r="Z26" s="551"/>
      <c r="AA26" s="551"/>
      <c r="AB26" s="551"/>
      <c r="AC26" s="551"/>
      <c r="AD26" s="551"/>
      <c r="AE26" s="551"/>
      <c r="AF26" s="551"/>
      <c r="AG26" s="551"/>
      <c r="AH26" s="551"/>
      <c r="AI26" s="551"/>
      <c r="AJ26" s="551"/>
      <c r="AK26" s="552"/>
      <c r="AL26" s="460"/>
    </row>
    <row r="27" spans="1:38" s="269" customFormat="1" ht="15.75" customHeight="1">
      <c r="A27" s="537"/>
      <c r="B27" s="631"/>
      <c r="C27" s="632"/>
      <c r="D27" s="96"/>
      <c r="E27" s="96"/>
      <c r="F27" s="96"/>
      <c r="G27" s="252"/>
      <c r="H27" s="251"/>
      <c r="I27" s="420" t="s">
        <v>73</v>
      </c>
      <c r="J27" s="247"/>
      <c r="K27" s="421">
        <v>0</v>
      </c>
      <c r="L27" s="247"/>
      <c r="M27" s="317"/>
      <c r="N27" s="247"/>
      <c r="O27" s="419" t="s">
        <v>63</v>
      </c>
      <c r="P27" s="451"/>
      <c r="Q27" s="187"/>
      <c r="R27" s="187"/>
      <c r="S27" s="187"/>
      <c r="T27" s="187"/>
      <c r="U27" s="271"/>
      <c r="V27" s="270"/>
      <c r="W27" s="163"/>
      <c r="X27" s="460"/>
      <c r="Y27" s="550"/>
      <c r="Z27" s="551"/>
      <c r="AA27" s="551"/>
      <c r="AB27" s="551"/>
      <c r="AC27" s="551"/>
      <c r="AD27" s="551"/>
      <c r="AE27" s="551"/>
      <c r="AF27" s="551"/>
      <c r="AG27" s="551"/>
      <c r="AH27" s="551"/>
      <c r="AI27" s="551"/>
      <c r="AJ27" s="551"/>
      <c r="AK27" s="552"/>
      <c r="AL27" s="460"/>
    </row>
    <row r="28" spans="1:38" s="269" customFormat="1" ht="15.75" customHeight="1">
      <c r="A28" s="537"/>
      <c r="B28" s="631"/>
      <c r="C28" s="632"/>
      <c r="D28" s="96"/>
      <c r="E28" s="96"/>
      <c r="F28" s="96"/>
      <c r="G28" s="252"/>
      <c r="H28" s="251"/>
      <c r="I28" s="420" t="s">
        <v>73</v>
      </c>
      <c r="J28" s="247"/>
      <c r="K28" s="421">
        <v>0</v>
      </c>
      <c r="L28" s="247"/>
      <c r="M28" s="317"/>
      <c r="N28" s="247"/>
      <c r="O28" s="419" t="s">
        <v>63</v>
      </c>
      <c r="P28" s="451"/>
      <c r="Q28" s="187"/>
      <c r="R28" s="187"/>
      <c r="S28" s="187"/>
      <c r="T28" s="187"/>
      <c r="U28" s="271"/>
      <c r="V28" s="270"/>
      <c r="W28" s="163"/>
      <c r="X28" s="460"/>
      <c r="Y28" s="550"/>
      <c r="Z28" s="551"/>
      <c r="AA28" s="551"/>
      <c r="AB28" s="551"/>
      <c r="AC28" s="551"/>
      <c r="AD28" s="551"/>
      <c r="AE28" s="551"/>
      <c r="AF28" s="551"/>
      <c r="AG28" s="551"/>
      <c r="AH28" s="551"/>
      <c r="AI28" s="551"/>
      <c r="AJ28" s="551"/>
      <c r="AK28" s="552"/>
      <c r="AL28" s="460"/>
    </row>
    <row r="29" spans="1:38" s="269" customFormat="1" ht="15.75" customHeight="1">
      <c r="A29" s="537"/>
      <c r="B29" s="631"/>
      <c r="C29" s="632"/>
      <c r="D29" s="96"/>
      <c r="E29" s="96"/>
      <c r="F29" s="96"/>
      <c r="G29" s="252"/>
      <c r="H29" s="251"/>
      <c r="I29" s="420" t="s">
        <v>73</v>
      </c>
      <c r="J29" s="247"/>
      <c r="K29" s="421">
        <v>0</v>
      </c>
      <c r="L29" s="247"/>
      <c r="M29" s="317"/>
      <c r="N29" s="247"/>
      <c r="O29" s="419" t="s">
        <v>63</v>
      </c>
      <c r="P29" s="451"/>
      <c r="Q29" s="304"/>
      <c r="R29" s="187"/>
      <c r="S29" s="187"/>
      <c r="T29" s="187"/>
      <c r="U29" s="271"/>
      <c r="V29" s="270"/>
      <c r="W29" s="163"/>
      <c r="X29" s="460"/>
      <c r="Y29" s="550"/>
      <c r="Z29" s="551"/>
      <c r="AA29" s="551"/>
      <c r="AB29" s="551"/>
      <c r="AC29" s="551"/>
      <c r="AD29" s="551"/>
      <c r="AE29" s="551"/>
      <c r="AF29" s="551"/>
      <c r="AG29" s="551"/>
      <c r="AH29" s="551"/>
      <c r="AI29" s="551"/>
      <c r="AJ29" s="551"/>
      <c r="AK29" s="552"/>
      <c r="AL29" s="460"/>
    </row>
    <row r="30" spans="1:38" s="269" customFormat="1" ht="15.75" customHeight="1">
      <c r="A30" s="537"/>
      <c r="B30" s="631"/>
      <c r="C30" s="632"/>
      <c r="D30" s="96"/>
      <c r="E30" s="96"/>
      <c r="F30" s="96"/>
      <c r="G30" s="252"/>
      <c r="H30" s="251"/>
      <c r="I30" s="420" t="s">
        <v>73</v>
      </c>
      <c r="J30" s="247"/>
      <c r="K30" s="421">
        <v>0</v>
      </c>
      <c r="L30" s="247"/>
      <c r="M30" s="317"/>
      <c r="N30" s="247"/>
      <c r="O30" s="419" t="s">
        <v>63</v>
      </c>
      <c r="P30" s="451"/>
      <c r="Q30" s="187"/>
      <c r="R30" s="187"/>
      <c r="S30" s="187"/>
      <c r="T30" s="187"/>
      <c r="U30" s="271"/>
      <c r="V30" s="270"/>
      <c r="W30" s="163"/>
      <c r="X30" s="460"/>
      <c r="Y30" s="550"/>
      <c r="Z30" s="551"/>
      <c r="AA30" s="551"/>
      <c r="AB30" s="551"/>
      <c r="AC30" s="551"/>
      <c r="AD30" s="551"/>
      <c r="AE30" s="551"/>
      <c r="AF30" s="551"/>
      <c r="AG30" s="551"/>
      <c r="AH30" s="551"/>
      <c r="AI30" s="551"/>
      <c r="AJ30" s="551"/>
      <c r="AK30" s="552"/>
      <c r="AL30" s="460"/>
    </row>
    <row r="31" spans="1:38" s="269" customFormat="1" ht="15.75" customHeight="1">
      <c r="A31" s="537"/>
      <c r="B31" s="631"/>
      <c r="C31" s="632"/>
      <c r="D31" s="96"/>
      <c r="E31" s="96"/>
      <c r="F31" s="96"/>
      <c r="G31" s="252"/>
      <c r="H31" s="251"/>
      <c r="I31" s="420" t="s">
        <v>73</v>
      </c>
      <c r="J31" s="247"/>
      <c r="K31" s="421">
        <v>0</v>
      </c>
      <c r="L31" s="247"/>
      <c r="M31" s="317"/>
      <c r="N31" s="247"/>
      <c r="O31" s="419" t="s">
        <v>63</v>
      </c>
      <c r="P31" s="451"/>
      <c r="Q31" s="187"/>
      <c r="R31" s="187"/>
      <c r="S31" s="187"/>
      <c r="T31" s="187"/>
      <c r="U31" s="271"/>
      <c r="V31" s="270"/>
      <c r="W31" s="163"/>
      <c r="X31" s="460"/>
      <c r="Y31" s="550"/>
      <c r="Z31" s="551"/>
      <c r="AA31" s="551"/>
      <c r="AB31" s="551"/>
      <c r="AC31" s="551"/>
      <c r="AD31" s="551"/>
      <c r="AE31" s="551"/>
      <c r="AF31" s="551"/>
      <c r="AG31" s="551"/>
      <c r="AH31" s="551"/>
      <c r="AI31" s="551"/>
      <c r="AJ31" s="551"/>
      <c r="AK31" s="552"/>
      <c r="AL31" s="460"/>
    </row>
    <row r="32" spans="1:38" s="269" customFormat="1" ht="15.75" customHeight="1">
      <c r="A32" s="537"/>
      <c r="B32" s="631"/>
      <c r="C32" s="632"/>
      <c r="D32" s="96"/>
      <c r="E32" s="96"/>
      <c r="F32" s="96"/>
      <c r="G32" s="252"/>
      <c r="H32" s="251"/>
      <c r="I32" s="420" t="s">
        <v>73</v>
      </c>
      <c r="J32" s="247"/>
      <c r="K32" s="421">
        <v>0</v>
      </c>
      <c r="L32" s="247"/>
      <c r="M32" s="317"/>
      <c r="N32" s="247"/>
      <c r="O32" s="419" t="s">
        <v>63</v>
      </c>
      <c r="P32" s="451"/>
      <c r="Q32" s="187"/>
      <c r="R32" s="187"/>
      <c r="S32" s="187"/>
      <c r="T32" s="187"/>
      <c r="U32" s="271"/>
      <c r="V32" s="270"/>
      <c r="W32" s="163"/>
      <c r="X32" s="460"/>
      <c r="Y32" s="550"/>
      <c r="Z32" s="551"/>
      <c r="AA32" s="551"/>
      <c r="AB32" s="551"/>
      <c r="AC32" s="551"/>
      <c r="AD32" s="551"/>
      <c r="AE32" s="551"/>
      <c r="AF32" s="551"/>
      <c r="AG32" s="551"/>
      <c r="AH32" s="551"/>
      <c r="AI32" s="551"/>
      <c r="AJ32" s="551"/>
      <c r="AK32" s="552"/>
      <c r="AL32" s="460"/>
    </row>
    <row r="33" spans="1:38" s="269" customFormat="1" ht="15.75" customHeight="1">
      <c r="A33" s="537"/>
      <c r="B33" s="631"/>
      <c r="C33" s="632"/>
      <c r="D33" s="96"/>
      <c r="E33" s="96"/>
      <c r="F33" s="96"/>
      <c r="G33" s="252"/>
      <c r="H33" s="251"/>
      <c r="I33" s="420" t="s">
        <v>73</v>
      </c>
      <c r="J33" s="247"/>
      <c r="K33" s="421">
        <v>0</v>
      </c>
      <c r="L33" s="247"/>
      <c r="M33" s="317"/>
      <c r="N33" s="247"/>
      <c r="O33" s="419" t="s">
        <v>63</v>
      </c>
      <c r="P33" s="451"/>
      <c r="Q33" s="187"/>
      <c r="R33" s="187"/>
      <c r="S33" s="187"/>
      <c r="T33" s="187"/>
      <c r="U33" s="271"/>
      <c r="V33" s="270"/>
      <c r="W33" s="163"/>
      <c r="X33" s="460"/>
      <c r="Y33" s="550"/>
      <c r="Z33" s="551"/>
      <c r="AA33" s="551"/>
      <c r="AB33" s="551"/>
      <c r="AC33" s="551"/>
      <c r="AD33" s="551"/>
      <c r="AE33" s="551"/>
      <c r="AF33" s="551"/>
      <c r="AG33" s="551"/>
      <c r="AH33" s="551"/>
      <c r="AI33" s="551"/>
      <c r="AJ33" s="551"/>
      <c r="AK33" s="552"/>
      <c r="AL33" s="460"/>
    </row>
    <row r="34" spans="1:38" s="269" customFormat="1" ht="6" customHeight="1">
      <c r="A34" s="537"/>
      <c r="B34" s="631"/>
      <c r="C34" s="632"/>
      <c r="D34" s="96"/>
      <c r="E34" s="96"/>
      <c r="F34" s="96"/>
      <c r="G34" s="252"/>
      <c r="H34" s="251"/>
      <c r="I34" s="251"/>
      <c r="J34" s="251"/>
      <c r="K34" s="303"/>
      <c r="L34" s="251"/>
      <c r="M34" s="317"/>
      <c r="N34" s="251"/>
      <c r="O34" s="187"/>
      <c r="P34" s="451"/>
      <c r="Q34" s="187"/>
      <c r="R34" s="187"/>
      <c r="S34" s="187"/>
      <c r="T34" s="187"/>
      <c r="U34" s="271"/>
      <c r="V34" s="270"/>
      <c r="W34" s="163"/>
      <c r="X34" s="460"/>
      <c r="Y34" s="550"/>
      <c r="Z34" s="551"/>
      <c r="AA34" s="551"/>
      <c r="AB34" s="551"/>
      <c r="AC34" s="551"/>
      <c r="AD34" s="551"/>
      <c r="AE34" s="551"/>
      <c r="AF34" s="551"/>
      <c r="AG34" s="551"/>
      <c r="AH34" s="551"/>
      <c r="AI34" s="551"/>
      <c r="AJ34" s="551"/>
      <c r="AK34" s="552"/>
      <c r="AL34" s="460"/>
    </row>
    <row r="35" spans="1:38" s="269" customFormat="1" ht="15.75" customHeight="1">
      <c r="A35" s="537"/>
      <c r="B35" s="631"/>
      <c r="C35" s="632"/>
      <c r="D35" s="96"/>
      <c r="E35" s="187" t="s">
        <v>34</v>
      </c>
      <c r="F35" s="96"/>
      <c r="G35" s="419" t="s">
        <v>31</v>
      </c>
      <c r="H35" s="96"/>
      <c r="I35" s="420" t="s">
        <v>41</v>
      </c>
      <c r="J35" s="96"/>
      <c r="K35" s="421">
        <v>10</v>
      </c>
      <c r="L35" s="247"/>
      <c r="M35" s="317"/>
      <c r="N35" s="247"/>
      <c r="O35" s="419" t="s">
        <v>63</v>
      </c>
      <c r="P35" s="451"/>
      <c r="Q35" s="187"/>
      <c r="R35" s="187"/>
      <c r="S35" s="187"/>
      <c r="T35" s="96"/>
      <c r="U35" s="422">
        <v>0</v>
      </c>
      <c r="V35" s="270"/>
      <c r="W35" s="163"/>
      <c r="X35" s="460"/>
      <c r="Y35" s="550"/>
      <c r="Z35" s="551"/>
      <c r="AA35" s="551"/>
      <c r="AB35" s="551"/>
      <c r="AC35" s="551"/>
      <c r="AD35" s="551"/>
      <c r="AE35" s="551"/>
      <c r="AF35" s="551"/>
      <c r="AG35" s="551"/>
      <c r="AH35" s="551"/>
      <c r="AI35" s="551"/>
      <c r="AJ35" s="551"/>
      <c r="AK35" s="552"/>
      <c r="AL35" s="460"/>
    </row>
    <row r="36" spans="1:38" s="269" customFormat="1" ht="15.75" customHeight="1">
      <c r="A36" s="537"/>
      <c r="B36" s="631"/>
      <c r="C36" s="632"/>
      <c r="D36" s="96"/>
      <c r="E36" s="96"/>
      <c r="F36" s="96"/>
      <c r="G36" s="252"/>
      <c r="H36" s="251"/>
      <c r="I36" s="420" t="s">
        <v>73</v>
      </c>
      <c r="J36" s="247"/>
      <c r="K36" s="421">
        <v>0</v>
      </c>
      <c r="L36" s="247"/>
      <c r="M36" s="317"/>
      <c r="N36" s="247"/>
      <c r="O36" s="419" t="s">
        <v>63</v>
      </c>
      <c r="P36" s="451"/>
      <c r="Q36" s="187"/>
      <c r="R36" s="187"/>
      <c r="S36" s="187"/>
      <c r="T36" s="187"/>
      <c r="U36" s="271"/>
      <c r="V36" s="270"/>
      <c r="W36" s="163"/>
      <c r="X36" s="460"/>
      <c r="Y36" s="550"/>
      <c r="Z36" s="551"/>
      <c r="AA36" s="551"/>
      <c r="AB36" s="551"/>
      <c r="AC36" s="551"/>
      <c r="AD36" s="551"/>
      <c r="AE36" s="551"/>
      <c r="AF36" s="551"/>
      <c r="AG36" s="551"/>
      <c r="AH36" s="551"/>
      <c r="AI36" s="551"/>
      <c r="AJ36" s="551"/>
      <c r="AK36" s="552"/>
      <c r="AL36" s="460"/>
    </row>
    <row r="37" spans="1:38" s="269" customFormat="1" ht="15.75" customHeight="1">
      <c r="A37" s="537"/>
      <c r="B37" s="631"/>
      <c r="C37" s="632"/>
      <c r="D37" s="96"/>
      <c r="E37" s="96"/>
      <c r="F37" s="96"/>
      <c r="G37" s="252"/>
      <c r="H37" s="251"/>
      <c r="I37" s="420" t="s">
        <v>73</v>
      </c>
      <c r="J37" s="247"/>
      <c r="K37" s="421">
        <v>0</v>
      </c>
      <c r="L37" s="247"/>
      <c r="M37" s="317"/>
      <c r="N37" s="247"/>
      <c r="O37" s="419" t="s">
        <v>63</v>
      </c>
      <c r="P37" s="451"/>
      <c r="Q37" s="187"/>
      <c r="R37" s="187"/>
      <c r="S37" s="187"/>
      <c r="T37" s="187"/>
      <c r="U37" s="271"/>
      <c r="V37" s="270"/>
      <c r="W37" s="163"/>
      <c r="X37" s="460"/>
      <c r="Y37" s="550"/>
      <c r="Z37" s="551"/>
      <c r="AA37" s="551"/>
      <c r="AB37" s="551"/>
      <c r="AC37" s="551"/>
      <c r="AD37" s="551"/>
      <c r="AE37" s="551"/>
      <c r="AF37" s="551"/>
      <c r="AG37" s="551"/>
      <c r="AH37" s="551"/>
      <c r="AI37" s="551"/>
      <c r="AJ37" s="551"/>
      <c r="AK37" s="552"/>
      <c r="AL37" s="460"/>
    </row>
    <row r="38" spans="1:38" s="269" customFormat="1" ht="15.75" customHeight="1">
      <c r="A38" s="537"/>
      <c r="B38" s="631"/>
      <c r="C38" s="632"/>
      <c r="D38" s="96"/>
      <c r="E38" s="96"/>
      <c r="F38" s="96"/>
      <c r="G38" s="252"/>
      <c r="H38" s="251"/>
      <c r="I38" s="420" t="s">
        <v>73</v>
      </c>
      <c r="J38" s="247"/>
      <c r="K38" s="421">
        <v>0</v>
      </c>
      <c r="L38" s="247"/>
      <c r="M38" s="317"/>
      <c r="N38" s="247"/>
      <c r="O38" s="419" t="s">
        <v>63</v>
      </c>
      <c r="P38" s="451"/>
      <c r="Q38" s="304"/>
      <c r="R38" s="187"/>
      <c r="S38" s="187"/>
      <c r="T38" s="187"/>
      <c r="U38" s="271"/>
      <c r="V38" s="270"/>
      <c r="W38" s="163"/>
      <c r="X38" s="460"/>
      <c r="Y38" s="550"/>
      <c r="Z38" s="551"/>
      <c r="AA38" s="551"/>
      <c r="AB38" s="551"/>
      <c r="AC38" s="551"/>
      <c r="AD38" s="551"/>
      <c r="AE38" s="551"/>
      <c r="AF38" s="551"/>
      <c r="AG38" s="551"/>
      <c r="AH38" s="551"/>
      <c r="AI38" s="551"/>
      <c r="AJ38" s="551"/>
      <c r="AK38" s="552"/>
      <c r="AL38" s="460"/>
    </row>
    <row r="39" spans="1:38" s="269" customFormat="1" ht="15.75" customHeight="1">
      <c r="A39" s="537"/>
      <c r="B39" s="631"/>
      <c r="C39" s="632"/>
      <c r="D39" s="96"/>
      <c r="E39" s="96"/>
      <c r="F39" s="96"/>
      <c r="G39" s="252"/>
      <c r="H39" s="251"/>
      <c r="I39" s="420" t="s">
        <v>73</v>
      </c>
      <c r="J39" s="247"/>
      <c r="K39" s="421">
        <v>0</v>
      </c>
      <c r="L39" s="247"/>
      <c r="M39" s="317"/>
      <c r="N39" s="247"/>
      <c r="O39" s="419" t="s">
        <v>63</v>
      </c>
      <c r="P39" s="451"/>
      <c r="Q39" s="187"/>
      <c r="R39" s="187"/>
      <c r="S39" s="187"/>
      <c r="T39" s="187"/>
      <c r="U39" s="271"/>
      <c r="V39" s="270"/>
      <c r="W39" s="163"/>
      <c r="X39" s="460"/>
      <c r="Y39" s="550"/>
      <c r="Z39" s="551"/>
      <c r="AA39" s="551"/>
      <c r="AB39" s="551"/>
      <c r="AC39" s="551"/>
      <c r="AD39" s="551"/>
      <c r="AE39" s="551"/>
      <c r="AF39" s="551"/>
      <c r="AG39" s="551"/>
      <c r="AH39" s="551"/>
      <c r="AI39" s="551"/>
      <c r="AJ39" s="551"/>
      <c r="AK39" s="552"/>
      <c r="AL39" s="460"/>
    </row>
    <row r="40" spans="1:38" s="269" customFormat="1" ht="15.75" customHeight="1">
      <c r="A40" s="537"/>
      <c r="B40" s="631"/>
      <c r="C40" s="632"/>
      <c r="D40" s="96"/>
      <c r="E40" s="96"/>
      <c r="F40" s="96"/>
      <c r="G40" s="252"/>
      <c r="H40" s="251"/>
      <c r="I40" s="420" t="s">
        <v>73</v>
      </c>
      <c r="J40" s="247"/>
      <c r="K40" s="421">
        <v>0</v>
      </c>
      <c r="L40" s="247"/>
      <c r="M40" s="317"/>
      <c r="N40" s="247"/>
      <c r="O40" s="419" t="s">
        <v>63</v>
      </c>
      <c r="P40" s="451"/>
      <c r="Q40" s="187"/>
      <c r="R40" s="187"/>
      <c r="S40" s="187"/>
      <c r="T40" s="187"/>
      <c r="U40" s="271"/>
      <c r="V40" s="270"/>
      <c r="W40" s="163"/>
      <c r="X40" s="460"/>
      <c r="Y40" s="550"/>
      <c r="Z40" s="551"/>
      <c r="AA40" s="551"/>
      <c r="AB40" s="551"/>
      <c r="AC40" s="551"/>
      <c r="AD40" s="551"/>
      <c r="AE40" s="551"/>
      <c r="AF40" s="551"/>
      <c r="AG40" s="551"/>
      <c r="AH40" s="551"/>
      <c r="AI40" s="551"/>
      <c r="AJ40" s="551"/>
      <c r="AK40" s="552"/>
      <c r="AL40" s="460"/>
    </row>
    <row r="41" spans="1:38" s="269" customFormat="1" ht="15.75" customHeight="1">
      <c r="A41" s="537"/>
      <c r="B41" s="631"/>
      <c r="C41" s="632"/>
      <c r="D41" s="96"/>
      <c r="E41" s="96"/>
      <c r="F41" s="96"/>
      <c r="G41" s="252"/>
      <c r="H41" s="251"/>
      <c r="I41" s="420" t="s">
        <v>73</v>
      </c>
      <c r="J41" s="247"/>
      <c r="K41" s="421">
        <v>0</v>
      </c>
      <c r="L41" s="247"/>
      <c r="M41" s="317"/>
      <c r="N41" s="247"/>
      <c r="O41" s="419" t="s">
        <v>63</v>
      </c>
      <c r="P41" s="451"/>
      <c r="Q41" s="187"/>
      <c r="R41" s="187"/>
      <c r="S41" s="187"/>
      <c r="T41" s="187"/>
      <c r="U41" s="271"/>
      <c r="V41" s="270"/>
      <c r="W41" s="163"/>
      <c r="X41" s="460"/>
      <c r="Y41" s="550"/>
      <c r="Z41" s="551"/>
      <c r="AA41" s="551"/>
      <c r="AB41" s="551"/>
      <c r="AC41" s="551"/>
      <c r="AD41" s="551"/>
      <c r="AE41" s="551"/>
      <c r="AF41" s="551"/>
      <c r="AG41" s="551"/>
      <c r="AH41" s="551"/>
      <c r="AI41" s="551"/>
      <c r="AJ41" s="551"/>
      <c r="AK41" s="552"/>
      <c r="AL41" s="460"/>
    </row>
    <row r="42" spans="1:38" s="269" customFormat="1" ht="15.75" customHeight="1">
      <c r="A42" s="537"/>
      <c r="B42" s="631"/>
      <c r="C42" s="632"/>
      <c r="D42" s="96"/>
      <c r="E42" s="96"/>
      <c r="F42" s="96"/>
      <c r="G42" s="252"/>
      <c r="H42" s="251"/>
      <c r="I42" s="420" t="s">
        <v>73</v>
      </c>
      <c r="J42" s="247"/>
      <c r="K42" s="421">
        <v>0</v>
      </c>
      <c r="L42" s="247"/>
      <c r="M42" s="317"/>
      <c r="N42" s="247"/>
      <c r="O42" s="419" t="s">
        <v>63</v>
      </c>
      <c r="P42" s="451"/>
      <c r="Q42" s="187"/>
      <c r="R42" s="187"/>
      <c r="S42" s="187"/>
      <c r="T42" s="187"/>
      <c r="U42" s="271"/>
      <c r="V42" s="270"/>
      <c r="W42" s="163"/>
      <c r="X42" s="460"/>
      <c r="Y42" s="550"/>
      <c r="Z42" s="551"/>
      <c r="AA42" s="551"/>
      <c r="AB42" s="551"/>
      <c r="AC42" s="551"/>
      <c r="AD42" s="551"/>
      <c r="AE42" s="551"/>
      <c r="AF42" s="551"/>
      <c r="AG42" s="551"/>
      <c r="AH42" s="551"/>
      <c r="AI42" s="551"/>
      <c r="AJ42" s="551"/>
      <c r="AK42" s="552"/>
      <c r="AL42" s="460"/>
    </row>
    <row r="43" spans="1:38" s="269" customFormat="1" ht="6" customHeight="1">
      <c r="A43" s="537"/>
      <c r="B43" s="631"/>
      <c r="C43" s="632"/>
      <c r="D43" s="96"/>
      <c r="E43" s="96"/>
      <c r="F43" s="96"/>
      <c r="G43" s="252"/>
      <c r="H43" s="251"/>
      <c r="I43" s="251"/>
      <c r="J43" s="251"/>
      <c r="K43" s="303"/>
      <c r="L43" s="251"/>
      <c r="M43" s="317"/>
      <c r="N43" s="251"/>
      <c r="O43" s="187"/>
      <c r="P43" s="451"/>
      <c r="Q43" s="187"/>
      <c r="R43" s="187"/>
      <c r="S43" s="187"/>
      <c r="T43" s="187"/>
      <c r="U43" s="271"/>
      <c r="V43" s="270"/>
      <c r="W43" s="163"/>
      <c r="X43" s="460"/>
      <c r="Y43" s="550"/>
      <c r="Z43" s="551"/>
      <c r="AA43" s="551"/>
      <c r="AB43" s="551"/>
      <c r="AC43" s="551"/>
      <c r="AD43" s="551"/>
      <c r="AE43" s="551"/>
      <c r="AF43" s="551"/>
      <c r="AG43" s="551"/>
      <c r="AH43" s="551"/>
      <c r="AI43" s="551"/>
      <c r="AJ43" s="551"/>
      <c r="AK43" s="552"/>
      <c r="AL43" s="460"/>
    </row>
    <row r="44" spans="1:38" s="269" customFormat="1" ht="15.75" customHeight="1">
      <c r="A44" s="537"/>
      <c r="B44" s="631"/>
      <c r="C44" s="632"/>
      <c r="D44" s="96"/>
      <c r="E44" s="187" t="s">
        <v>35</v>
      </c>
      <c r="F44" s="96"/>
      <c r="G44" s="419" t="s">
        <v>32</v>
      </c>
      <c r="H44" s="96"/>
      <c r="I44" s="420" t="s">
        <v>41</v>
      </c>
      <c r="J44" s="96"/>
      <c r="K44" s="421">
        <v>12</v>
      </c>
      <c r="L44" s="247"/>
      <c r="M44" s="317"/>
      <c r="N44" s="247"/>
      <c r="O44" s="419" t="s">
        <v>64</v>
      </c>
      <c r="P44" s="451"/>
      <c r="Q44" s="187"/>
      <c r="R44" s="187"/>
      <c r="S44" s="187"/>
      <c r="T44" s="96"/>
      <c r="U44" s="422">
        <v>0</v>
      </c>
      <c r="V44" s="270"/>
      <c r="W44" s="163"/>
      <c r="X44" s="460"/>
      <c r="Y44" s="550"/>
      <c r="Z44" s="551"/>
      <c r="AA44" s="551"/>
      <c r="AB44" s="551"/>
      <c r="AC44" s="551"/>
      <c r="AD44" s="551"/>
      <c r="AE44" s="551"/>
      <c r="AF44" s="551"/>
      <c r="AG44" s="551"/>
      <c r="AH44" s="551"/>
      <c r="AI44" s="551"/>
      <c r="AJ44" s="551"/>
      <c r="AK44" s="552"/>
      <c r="AL44" s="460"/>
    </row>
    <row r="45" spans="1:38" s="269" customFormat="1" ht="15.75" customHeight="1">
      <c r="A45" s="537"/>
      <c r="B45" s="631"/>
      <c r="C45" s="632"/>
      <c r="D45" s="96"/>
      <c r="E45" s="96"/>
      <c r="F45" s="96"/>
      <c r="G45" s="252"/>
      <c r="H45" s="251"/>
      <c r="I45" s="420" t="s">
        <v>73</v>
      </c>
      <c r="J45" s="247"/>
      <c r="K45" s="421">
        <v>0</v>
      </c>
      <c r="L45" s="247"/>
      <c r="M45" s="317"/>
      <c r="N45" s="247"/>
      <c r="O45" s="419" t="s">
        <v>63</v>
      </c>
      <c r="P45" s="451"/>
      <c r="Q45" s="187"/>
      <c r="R45" s="187"/>
      <c r="S45" s="187"/>
      <c r="T45" s="187"/>
      <c r="U45" s="271"/>
      <c r="V45" s="270"/>
      <c r="W45" s="163"/>
      <c r="X45" s="460"/>
      <c r="Y45" s="550"/>
      <c r="Z45" s="551"/>
      <c r="AA45" s="551"/>
      <c r="AB45" s="551"/>
      <c r="AC45" s="551"/>
      <c r="AD45" s="551"/>
      <c r="AE45" s="551"/>
      <c r="AF45" s="551"/>
      <c r="AG45" s="551"/>
      <c r="AH45" s="551"/>
      <c r="AI45" s="551"/>
      <c r="AJ45" s="551"/>
      <c r="AK45" s="552"/>
      <c r="AL45" s="460"/>
    </row>
    <row r="46" spans="1:38" s="269" customFormat="1" ht="15.75" customHeight="1">
      <c r="A46" s="537"/>
      <c r="B46" s="631"/>
      <c r="C46" s="632"/>
      <c r="D46" s="96"/>
      <c r="E46" s="96"/>
      <c r="F46" s="96"/>
      <c r="G46" s="252"/>
      <c r="H46" s="251"/>
      <c r="I46" s="420" t="s">
        <v>73</v>
      </c>
      <c r="J46" s="247"/>
      <c r="K46" s="421">
        <v>0</v>
      </c>
      <c r="L46" s="247"/>
      <c r="M46" s="317"/>
      <c r="N46" s="247"/>
      <c r="O46" s="419" t="s">
        <v>63</v>
      </c>
      <c r="P46" s="451"/>
      <c r="Q46" s="187"/>
      <c r="R46" s="187"/>
      <c r="S46" s="187"/>
      <c r="T46" s="187"/>
      <c r="U46" s="271"/>
      <c r="V46" s="270"/>
      <c r="W46" s="163"/>
      <c r="X46" s="460"/>
      <c r="Y46" s="550"/>
      <c r="Z46" s="551"/>
      <c r="AA46" s="551"/>
      <c r="AB46" s="551"/>
      <c r="AC46" s="551"/>
      <c r="AD46" s="551"/>
      <c r="AE46" s="551"/>
      <c r="AF46" s="551"/>
      <c r="AG46" s="551"/>
      <c r="AH46" s="551"/>
      <c r="AI46" s="551"/>
      <c r="AJ46" s="551"/>
      <c r="AK46" s="552"/>
      <c r="AL46" s="460"/>
    </row>
    <row r="47" spans="1:38" s="269" customFormat="1" ht="15.75" customHeight="1">
      <c r="A47" s="537"/>
      <c r="B47" s="631"/>
      <c r="C47" s="632"/>
      <c r="D47" s="96"/>
      <c r="E47" s="96"/>
      <c r="F47" s="96"/>
      <c r="G47" s="252"/>
      <c r="H47" s="251"/>
      <c r="I47" s="420" t="s">
        <v>73</v>
      </c>
      <c r="J47" s="247"/>
      <c r="K47" s="421">
        <v>0</v>
      </c>
      <c r="L47" s="247"/>
      <c r="M47" s="317"/>
      <c r="N47" s="247"/>
      <c r="O47" s="419" t="s">
        <v>63</v>
      </c>
      <c r="P47" s="451"/>
      <c r="Q47" s="304"/>
      <c r="R47" s="187"/>
      <c r="S47" s="187"/>
      <c r="T47" s="187"/>
      <c r="U47" s="271"/>
      <c r="V47" s="270"/>
      <c r="W47" s="163"/>
      <c r="X47" s="460"/>
      <c r="Y47" s="550"/>
      <c r="Z47" s="551"/>
      <c r="AA47" s="551"/>
      <c r="AB47" s="551"/>
      <c r="AC47" s="551"/>
      <c r="AD47" s="551"/>
      <c r="AE47" s="551"/>
      <c r="AF47" s="551"/>
      <c r="AG47" s="551"/>
      <c r="AH47" s="551"/>
      <c r="AI47" s="551"/>
      <c r="AJ47" s="551"/>
      <c r="AK47" s="552"/>
      <c r="AL47" s="460"/>
    </row>
    <row r="48" spans="1:38" s="269" customFormat="1" ht="15.75" customHeight="1">
      <c r="A48" s="537"/>
      <c r="B48" s="631"/>
      <c r="C48" s="632"/>
      <c r="D48" s="96"/>
      <c r="E48" s="96"/>
      <c r="F48" s="96"/>
      <c r="G48" s="252"/>
      <c r="H48" s="251"/>
      <c r="I48" s="420" t="s">
        <v>73</v>
      </c>
      <c r="J48" s="247"/>
      <c r="K48" s="421">
        <v>0</v>
      </c>
      <c r="L48" s="247"/>
      <c r="M48" s="317"/>
      <c r="N48" s="247"/>
      <c r="O48" s="419" t="s">
        <v>63</v>
      </c>
      <c r="P48" s="451"/>
      <c r="Q48" s="187"/>
      <c r="R48" s="187"/>
      <c r="S48" s="187"/>
      <c r="T48" s="187"/>
      <c r="U48" s="271"/>
      <c r="V48" s="270"/>
      <c r="W48" s="163"/>
      <c r="X48" s="460"/>
      <c r="Y48" s="550"/>
      <c r="Z48" s="551"/>
      <c r="AA48" s="551"/>
      <c r="AB48" s="551"/>
      <c r="AC48" s="551"/>
      <c r="AD48" s="551"/>
      <c r="AE48" s="551"/>
      <c r="AF48" s="551"/>
      <c r="AG48" s="551"/>
      <c r="AH48" s="551"/>
      <c r="AI48" s="551"/>
      <c r="AJ48" s="551"/>
      <c r="AK48" s="552"/>
      <c r="AL48" s="460"/>
    </row>
    <row r="49" spans="1:38" s="269" customFormat="1" ht="15.75" customHeight="1">
      <c r="A49" s="537"/>
      <c r="B49" s="631"/>
      <c r="C49" s="632"/>
      <c r="D49" s="96"/>
      <c r="E49" s="96"/>
      <c r="F49" s="96"/>
      <c r="G49" s="252"/>
      <c r="H49" s="251"/>
      <c r="I49" s="420" t="s">
        <v>73</v>
      </c>
      <c r="J49" s="247"/>
      <c r="K49" s="421">
        <v>0</v>
      </c>
      <c r="L49" s="247"/>
      <c r="M49" s="317"/>
      <c r="N49" s="247"/>
      <c r="O49" s="419" t="s">
        <v>63</v>
      </c>
      <c r="P49" s="451"/>
      <c r="Q49" s="187"/>
      <c r="R49" s="187"/>
      <c r="S49" s="187"/>
      <c r="T49" s="187"/>
      <c r="U49" s="271"/>
      <c r="V49" s="270"/>
      <c r="W49" s="163"/>
      <c r="X49" s="460"/>
      <c r="Y49" s="550"/>
      <c r="Z49" s="551"/>
      <c r="AA49" s="551"/>
      <c r="AB49" s="551"/>
      <c r="AC49" s="551"/>
      <c r="AD49" s="551"/>
      <c r="AE49" s="551"/>
      <c r="AF49" s="551"/>
      <c r="AG49" s="551"/>
      <c r="AH49" s="551"/>
      <c r="AI49" s="551"/>
      <c r="AJ49" s="551"/>
      <c r="AK49" s="552"/>
      <c r="AL49" s="460"/>
    </row>
    <row r="50" spans="1:38" s="269" customFormat="1" ht="15.75" customHeight="1">
      <c r="A50" s="537"/>
      <c r="B50" s="631"/>
      <c r="C50" s="632"/>
      <c r="D50" s="96"/>
      <c r="E50" s="96"/>
      <c r="F50" s="96"/>
      <c r="G50" s="252"/>
      <c r="H50" s="251"/>
      <c r="I50" s="420" t="s">
        <v>73</v>
      </c>
      <c r="J50" s="247"/>
      <c r="K50" s="421">
        <v>0</v>
      </c>
      <c r="L50" s="247"/>
      <c r="M50" s="317"/>
      <c r="N50" s="247"/>
      <c r="O50" s="419" t="s">
        <v>63</v>
      </c>
      <c r="P50" s="451"/>
      <c r="Q50" s="187"/>
      <c r="R50" s="187"/>
      <c r="S50" s="187"/>
      <c r="T50" s="187"/>
      <c r="U50" s="271"/>
      <c r="V50" s="270"/>
      <c r="W50" s="163"/>
      <c r="X50" s="460"/>
      <c r="Y50" s="550"/>
      <c r="Z50" s="551"/>
      <c r="AA50" s="551"/>
      <c r="AB50" s="551"/>
      <c r="AC50" s="551"/>
      <c r="AD50" s="551"/>
      <c r="AE50" s="551"/>
      <c r="AF50" s="551"/>
      <c r="AG50" s="551"/>
      <c r="AH50" s="551"/>
      <c r="AI50" s="551"/>
      <c r="AJ50" s="551"/>
      <c r="AK50" s="552"/>
      <c r="AL50" s="460"/>
    </row>
    <row r="51" spans="1:38" s="269" customFormat="1" ht="15.75" customHeight="1">
      <c r="A51" s="537"/>
      <c r="B51" s="631"/>
      <c r="C51" s="632"/>
      <c r="D51" s="96"/>
      <c r="E51" s="96"/>
      <c r="F51" s="96"/>
      <c r="G51" s="252"/>
      <c r="H51" s="251"/>
      <c r="I51" s="420" t="s">
        <v>73</v>
      </c>
      <c r="J51" s="247"/>
      <c r="K51" s="421">
        <v>0</v>
      </c>
      <c r="L51" s="247"/>
      <c r="M51" s="317"/>
      <c r="N51" s="247"/>
      <c r="O51" s="419" t="s">
        <v>63</v>
      </c>
      <c r="P51" s="451"/>
      <c r="Q51" s="187"/>
      <c r="R51" s="187"/>
      <c r="S51" s="187"/>
      <c r="T51" s="187"/>
      <c r="U51" s="271"/>
      <c r="V51" s="270"/>
      <c r="W51" s="163"/>
      <c r="X51" s="460"/>
      <c r="Y51" s="550"/>
      <c r="Z51" s="551"/>
      <c r="AA51" s="551"/>
      <c r="AB51" s="551"/>
      <c r="AC51" s="551"/>
      <c r="AD51" s="551"/>
      <c r="AE51" s="551"/>
      <c r="AF51" s="551"/>
      <c r="AG51" s="551"/>
      <c r="AH51" s="551"/>
      <c r="AI51" s="551"/>
      <c r="AJ51" s="551"/>
      <c r="AK51" s="552"/>
      <c r="AL51" s="460"/>
    </row>
    <row r="52" spans="1:38" s="269" customFormat="1" ht="6" customHeight="1">
      <c r="A52" s="537"/>
      <c r="B52" s="631"/>
      <c r="C52" s="632"/>
      <c r="D52" s="96"/>
      <c r="E52" s="96"/>
      <c r="F52" s="96"/>
      <c r="G52" s="252"/>
      <c r="H52" s="251"/>
      <c r="I52" s="251"/>
      <c r="J52" s="251"/>
      <c r="K52" s="303"/>
      <c r="L52" s="251"/>
      <c r="M52" s="317"/>
      <c r="N52" s="251"/>
      <c r="O52" s="187"/>
      <c r="P52" s="451"/>
      <c r="Q52" s="252"/>
      <c r="R52" s="187"/>
      <c r="S52" s="187"/>
      <c r="T52" s="187"/>
      <c r="U52" s="271"/>
      <c r="V52" s="270"/>
      <c r="W52" s="163"/>
      <c r="X52" s="460"/>
      <c r="Y52" s="550"/>
      <c r="Z52" s="551"/>
      <c r="AA52" s="551"/>
      <c r="AB52" s="551"/>
      <c r="AC52" s="551"/>
      <c r="AD52" s="551"/>
      <c r="AE52" s="551"/>
      <c r="AF52" s="551"/>
      <c r="AG52" s="551"/>
      <c r="AH52" s="551"/>
      <c r="AI52" s="551"/>
      <c r="AJ52" s="551"/>
      <c r="AK52" s="552"/>
      <c r="AL52" s="460"/>
    </row>
    <row r="53" spans="1:38" s="269" customFormat="1" ht="15.75" customHeight="1">
      <c r="A53" s="537"/>
      <c r="B53" s="631"/>
      <c r="C53" s="632"/>
      <c r="D53" s="96"/>
      <c r="E53" s="187" t="s">
        <v>81</v>
      </c>
      <c r="F53" s="96"/>
      <c r="G53" s="419" t="s">
        <v>32</v>
      </c>
      <c r="H53" s="251"/>
      <c r="I53" s="420" t="s">
        <v>41</v>
      </c>
      <c r="J53" s="96"/>
      <c r="K53" s="421">
        <v>12</v>
      </c>
      <c r="L53" s="247"/>
      <c r="M53" s="317"/>
      <c r="N53" s="247"/>
      <c r="O53" s="419" t="s">
        <v>64</v>
      </c>
      <c r="P53" s="451"/>
      <c r="Q53" s="187"/>
      <c r="R53" s="187"/>
      <c r="S53" s="187"/>
      <c r="T53" s="96"/>
      <c r="U53" s="422">
        <v>0</v>
      </c>
      <c r="V53" s="270"/>
      <c r="W53" s="163"/>
      <c r="X53" s="460"/>
      <c r="Y53" s="550"/>
      <c r="Z53" s="551"/>
      <c r="AA53" s="551"/>
      <c r="AB53" s="551"/>
      <c r="AC53" s="551"/>
      <c r="AD53" s="551"/>
      <c r="AE53" s="551"/>
      <c r="AF53" s="551"/>
      <c r="AG53" s="551"/>
      <c r="AH53" s="551"/>
      <c r="AI53" s="551"/>
      <c r="AJ53" s="551"/>
      <c r="AK53" s="552"/>
      <c r="AL53" s="460"/>
    </row>
    <row r="54" spans="1:38" s="269" customFormat="1" ht="15.75" customHeight="1">
      <c r="A54" s="537"/>
      <c r="B54" s="631"/>
      <c r="C54" s="632"/>
      <c r="D54" s="96"/>
      <c r="E54" s="96"/>
      <c r="F54" s="96"/>
      <c r="G54" s="252"/>
      <c r="H54" s="251"/>
      <c r="I54" s="420" t="s">
        <v>73</v>
      </c>
      <c r="J54" s="247"/>
      <c r="K54" s="421">
        <v>0</v>
      </c>
      <c r="L54" s="247"/>
      <c r="M54" s="317"/>
      <c r="N54" s="247"/>
      <c r="O54" s="419" t="s">
        <v>63</v>
      </c>
      <c r="P54" s="451"/>
      <c r="Q54" s="187"/>
      <c r="R54" s="187"/>
      <c r="S54" s="187"/>
      <c r="T54" s="187"/>
      <c r="U54" s="271"/>
      <c r="V54" s="270"/>
      <c r="W54" s="163"/>
      <c r="X54" s="460"/>
      <c r="Y54" s="550"/>
      <c r="Z54" s="551"/>
      <c r="AA54" s="551"/>
      <c r="AB54" s="551"/>
      <c r="AC54" s="551"/>
      <c r="AD54" s="551"/>
      <c r="AE54" s="551"/>
      <c r="AF54" s="551"/>
      <c r="AG54" s="551"/>
      <c r="AH54" s="551"/>
      <c r="AI54" s="551"/>
      <c r="AJ54" s="551"/>
      <c r="AK54" s="552"/>
      <c r="AL54" s="460"/>
    </row>
    <row r="55" spans="1:38" s="269" customFormat="1" ht="15.75" customHeight="1">
      <c r="A55" s="537"/>
      <c r="B55" s="631"/>
      <c r="C55" s="632"/>
      <c r="D55" s="96"/>
      <c r="E55" s="96"/>
      <c r="F55" s="96"/>
      <c r="G55" s="252"/>
      <c r="H55" s="251"/>
      <c r="I55" s="420" t="s">
        <v>73</v>
      </c>
      <c r="J55" s="247"/>
      <c r="K55" s="421">
        <v>0</v>
      </c>
      <c r="L55" s="247"/>
      <c r="M55" s="317"/>
      <c r="N55" s="247"/>
      <c r="O55" s="419" t="s">
        <v>63</v>
      </c>
      <c r="P55" s="451"/>
      <c r="Q55" s="187"/>
      <c r="R55" s="187"/>
      <c r="S55" s="187"/>
      <c r="T55" s="187"/>
      <c r="U55" s="271"/>
      <c r="V55" s="270"/>
      <c r="W55" s="163"/>
      <c r="X55" s="460"/>
      <c r="Y55" s="550"/>
      <c r="Z55" s="551"/>
      <c r="AA55" s="551"/>
      <c r="AB55" s="551"/>
      <c r="AC55" s="551"/>
      <c r="AD55" s="551"/>
      <c r="AE55" s="551"/>
      <c r="AF55" s="551"/>
      <c r="AG55" s="551"/>
      <c r="AH55" s="551"/>
      <c r="AI55" s="551"/>
      <c r="AJ55" s="551"/>
      <c r="AK55" s="552"/>
      <c r="AL55" s="460"/>
    </row>
    <row r="56" spans="1:38" s="269" customFormat="1" ht="15.75" customHeight="1">
      <c r="A56" s="537"/>
      <c r="B56" s="631"/>
      <c r="C56" s="632"/>
      <c r="D56" s="96"/>
      <c r="E56" s="96"/>
      <c r="F56" s="96"/>
      <c r="G56" s="252"/>
      <c r="H56" s="251"/>
      <c r="I56" s="420" t="s">
        <v>73</v>
      </c>
      <c r="J56" s="247"/>
      <c r="K56" s="421">
        <v>0</v>
      </c>
      <c r="L56" s="247"/>
      <c r="M56" s="317"/>
      <c r="N56" s="247"/>
      <c r="O56" s="419" t="s">
        <v>63</v>
      </c>
      <c r="P56" s="451"/>
      <c r="Q56" s="304"/>
      <c r="R56" s="187"/>
      <c r="S56" s="187"/>
      <c r="T56" s="187"/>
      <c r="U56" s="271"/>
      <c r="V56" s="270"/>
      <c r="W56" s="163"/>
      <c r="X56" s="460"/>
      <c r="Y56" s="550"/>
      <c r="Z56" s="551"/>
      <c r="AA56" s="551"/>
      <c r="AB56" s="551"/>
      <c r="AC56" s="551"/>
      <c r="AD56" s="551"/>
      <c r="AE56" s="551"/>
      <c r="AF56" s="551"/>
      <c r="AG56" s="551"/>
      <c r="AH56" s="551"/>
      <c r="AI56" s="551"/>
      <c r="AJ56" s="551"/>
      <c r="AK56" s="552"/>
      <c r="AL56" s="460"/>
    </row>
    <row r="57" spans="1:38" s="269" customFormat="1" ht="15.75" customHeight="1">
      <c r="A57" s="537"/>
      <c r="B57" s="631"/>
      <c r="C57" s="632"/>
      <c r="D57" s="96"/>
      <c r="E57" s="96"/>
      <c r="F57" s="96"/>
      <c r="G57" s="252"/>
      <c r="H57" s="251"/>
      <c r="I57" s="420" t="s">
        <v>73</v>
      </c>
      <c r="J57" s="247"/>
      <c r="K57" s="421">
        <v>0</v>
      </c>
      <c r="L57" s="247"/>
      <c r="M57" s="317"/>
      <c r="N57" s="247"/>
      <c r="O57" s="419" t="s">
        <v>63</v>
      </c>
      <c r="P57" s="451"/>
      <c r="Q57" s="187"/>
      <c r="R57" s="187"/>
      <c r="S57" s="187"/>
      <c r="T57" s="187"/>
      <c r="U57" s="271"/>
      <c r="V57" s="270"/>
      <c r="W57" s="163"/>
      <c r="X57" s="460"/>
      <c r="Y57" s="550"/>
      <c r="Z57" s="551"/>
      <c r="AA57" s="551"/>
      <c r="AB57" s="551"/>
      <c r="AC57" s="551"/>
      <c r="AD57" s="551"/>
      <c r="AE57" s="551"/>
      <c r="AF57" s="551"/>
      <c r="AG57" s="551"/>
      <c r="AH57" s="551"/>
      <c r="AI57" s="551"/>
      <c r="AJ57" s="551"/>
      <c r="AK57" s="552"/>
      <c r="AL57" s="460"/>
    </row>
    <row r="58" spans="1:38" s="269" customFormat="1" ht="15.75" customHeight="1">
      <c r="A58" s="537"/>
      <c r="B58" s="631"/>
      <c r="C58" s="632"/>
      <c r="D58" s="96"/>
      <c r="E58" s="96"/>
      <c r="F58" s="96"/>
      <c r="G58" s="252"/>
      <c r="H58" s="251"/>
      <c r="I58" s="420" t="s">
        <v>73</v>
      </c>
      <c r="J58" s="247"/>
      <c r="K58" s="421">
        <v>0</v>
      </c>
      <c r="L58" s="247"/>
      <c r="M58" s="317"/>
      <c r="N58" s="247"/>
      <c r="O58" s="419" t="s">
        <v>63</v>
      </c>
      <c r="P58" s="451"/>
      <c r="Q58" s="187"/>
      <c r="R58" s="187"/>
      <c r="S58" s="187"/>
      <c r="T58" s="187"/>
      <c r="U58" s="271"/>
      <c r="V58" s="270"/>
      <c r="W58" s="163"/>
      <c r="X58" s="460"/>
      <c r="Y58" s="550"/>
      <c r="Z58" s="551"/>
      <c r="AA58" s="551"/>
      <c r="AB58" s="551"/>
      <c r="AC58" s="551"/>
      <c r="AD58" s="551"/>
      <c r="AE58" s="551"/>
      <c r="AF58" s="551"/>
      <c r="AG58" s="551"/>
      <c r="AH58" s="551"/>
      <c r="AI58" s="551"/>
      <c r="AJ58" s="551"/>
      <c r="AK58" s="552"/>
      <c r="AL58" s="460"/>
    </row>
    <row r="59" spans="1:38" s="269" customFormat="1" ht="15.75" customHeight="1">
      <c r="A59" s="537"/>
      <c r="B59" s="631"/>
      <c r="C59" s="632"/>
      <c r="D59" s="96"/>
      <c r="E59" s="96"/>
      <c r="F59" s="96"/>
      <c r="G59" s="252"/>
      <c r="H59" s="251"/>
      <c r="I59" s="420" t="s">
        <v>73</v>
      </c>
      <c r="J59" s="247"/>
      <c r="K59" s="421">
        <v>0</v>
      </c>
      <c r="L59" s="247"/>
      <c r="M59" s="317"/>
      <c r="N59" s="247"/>
      <c r="O59" s="419" t="s">
        <v>63</v>
      </c>
      <c r="P59" s="451"/>
      <c r="Q59" s="187"/>
      <c r="R59" s="187"/>
      <c r="S59" s="187"/>
      <c r="T59" s="187"/>
      <c r="U59" s="271"/>
      <c r="V59" s="270"/>
      <c r="W59" s="163"/>
      <c r="X59" s="460"/>
      <c r="Y59" s="550"/>
      <c r="Z59" s="551"/>
      <c r="AA59" s="551"/>
      <c r="AB59" s="551"/>
      <c r="AC59" s="551"/>
      <c r="AD59" s="551"/>
      <c r="AE59" s="551"/>
      <c r="AF59" s="551"/>
      <c r="AG59" s="551"/>
      <c r="AH59" s="551"/>
      <c r="AI59" s="551"/>
      <c r="AJ59" s="551"/>
      <c r="AK59" s="552"/>
      <c r="AL59" s="460"/>
    </row>
    <row r="60" spans="1:38" s="269" customFormat="1" ht="15.75" customHeight="1">
      <c r="A60" s="537"/>
      <c r="B60" s="631"/>
      <c r="C60" s="632"/>
      <c r="D60" s="96"/>
      <c r="E60" s="96"/>
      <c r="F60" s="96"/>
      <c r="G60" s="252"/>
      <c r="H60" s="251"/>
      <c r="I60" s="420" t="s">
        <v>73</v>
      </c>
      <c r="J60" s="247"/>
      <c r="K60" s="421">
        <v>0</v>
      </c>
      <c r="L60" s="247"/>
      <c r="M60" s="317"/>
      <c r="N60" s="247"/>
      <c r="O60" s="419" t="s">
        <v>63</v>
      </c>
      <c r="P60" s="451"/>
      <c r="Q60" s="187"/>
      <c r="R60" s="187"/>
      <c r="S60" s="187"/>
      <c r="T60" s="187"/>
      <c r="U60" s="271"/>
      <c r="V60" s="270"/>
      <c r="W60" s="163"/>
      <c r="X60" s="460"/>
      <c r="Y60" s="550"/>
      <c r="Z60" s="551"/>
      <c r="AA60" s="551"/>
      <c r="AB60" s="551"/>
      <c r="AC60" s="551"/>
      <c r="AD60" s="551"/>
      <c r="AE60" s="551"/>
      <c r="AF60" s="551"/>
      <c r="AG60" s="551"/>
      <c r="AH60" s="551"/>
      <c r="AI60" s="551"/>
      <c r="AJ60" s="551"/>
      <c r="AK60" s="552"/>
      <c r="AL60" s="460"/>
    </row>
    <row r="61" spans="1:38" s="269" customFormat="1" ht="6" customHeight="1">
      <c r="A61" s="537"/>
      <c r="B61" s="631"/>
      <c r="C61" s="632"/>
      <c r="D61" s="96"/>
      <c r="E61" s="96"/>
      <c r="F61" s="96"/>
      <c r="G61" s="252"/>
      <c r="H61" s="251"/>
      <c r="I61" s="251"/>
      <c r="J61" s="251"/>
      <c r="K61" s="303"/>
      <c r="L61" s="251"/>
      <c r="M61" s="317"/>
      <c r="N61" s="251"/>
      <c r="O61" s="187"/>
      <c r="P61" s="451"/>
      <c r="Q61" s="252"/>
      <c r="R61" s="187"/>
      <c r="S61" s="187"/>
      <c r="T61" s="187"/>
      <c r="U61" s="271"/>
      <c r="V61" s="270"/>
      <c r="W61" s="163"/>
      <c r="X61" s="460"/>
      <c r="Y61" s="550"/>
      <c r="Z61" s="551"/>
      <c r="AA61" s="551"/>
      <c r="AB61" s="551"/>
      <c r="AC61" s="551"/>
      <c r="AD61" s="551"/>
      <c r="AE61" s="551"/>
      <c r="AF61" s="551"/>
      <c r="AG61" s="551"/>
      <c r="AH61" s="551"/>
      <c r="AI61" s="551"/>
      <c r="AJ61" s="551"/>
      <c r="AK61" s="552"/>
      <c r="AL61" s="460"/>
    </row>
    <row r="62" spans="1:38" s="269" customFormat="1" ht="15.75" customHeight="1">
      <c r="A62" s="537"/>
      <c r="B62" s="631"/>
      <c r="C62" s="632"/>
      <c r="D62" s="96"/>
      <c r="E62" s="187" t="s">
        <v>30</v>
      </c>
      <c r="F62" s="96"/>
      <c r="G62" s="419" t="s">
        <v>32</v>
      </c>
      <c r="H62" s="251"/>
      <c r="I62" s="420" t="s">
        <v>41</v>
      </c>
      <c r="J62" s="96"/>
      <c r="K62" s="421">
        <v>5</v>
      </c>
      <c r="L62" s="247"/>
      <c r="M62" s="317"/>
      <c r="N62" s="247"/>
      <c r="O62" s="419" t="s">
        <v>65</v>
      </c>
      <c r="P62" s="451"/>
      <c r="Q62" s="187"/>
      <c r="R62" s="187"/>
      <c r="S62" s="187"/>
      <c r="T62" s="96"/>
      <c r="U62" s="422">
        <v>1000</v>
      </c>
      <c r="V62" s="270"/>
      <c r="W62" s="163"/>
      <c r="X62" s="460"/>
      <c r="Y62" s="550"/>
      <c r="Z62" s="551"/>
      <c r="AA62" s="551"/>
      <c r="AB62" s="551"/>
      <c r="AC62" s="551"/>
      <c r="AD62" s="551"/>
      <c r="AE62" s="551"/>
      <c r="AF62" s="551"/>
      <c r="AG62" s="551"/>
      <c r="AH62" s="551"/>
      <c r="AI62" s="551"/>
      <c r="AJ62" s="551"/>
      <c r="AK62" s="552"/>
      <c r="AL62" s="460"/>
    </row>
    <row r="63" spans="1:38" s="269" customFormat="1" ht="15.75" customHeight="1">
      <c r="A63" s="537"/>
      <c r="B63" s="631"/>
      <c r="C63" s="632"/>
      <c r="D63" s="96"/>
      <c r="E63" s="96"/>
      <c r="F63" s="96"/>
      <c r="G63" s="252"/>
      <c r="H63" s="251"/>
      <c r="I63" s="420" t="s">
        <v>73</v>
      </c>
      <c r="J63" s="247"/>
      <c r="K63" s="421">
        <v>0</v>
      </c>
      <c r="L63" s="247"/>
      <c r="M63" s="317"/>
      <c r="N63" s="247"/>
      <c r="O63" s="419" t="s">
        <v>63</v>
      </c>
      <c r="P63" s="451"/>
      <c r="Q63" s="187"/>
      <c r="R63" s="187"/>
      <c r="S63" s="187"/>
      <c r="T63" s="187"/>
      <c r="U63" s="271"/>
      <c r="V63" s="270"/>
      <c r="W63" s="163"/>
      <c r="X63" s="460"/>
      <c r="Y63" s="550"/>
      <c r="Z63" s="551"/>
      <c r="AA63" s="551"/>
      <c r="AB63" s="551"/>
      <c r="AC63" s="551"/>
      <c r="AD63" s="551"/>
      <c r="AE63" s="551"/>
      <c r="AF63" s="551"/>
      <c r="AG63" s="551"/>
      <c r="AH63" s="551"/>
      <c r="AI63" s="551"/>
      <c r="AJ63" s="551"/>
      <c r="AK63" s="552"/>
      <c r="AL63" s="460"/>
    </row>
    <row r="64" spans="1:38" s="269" customFormat="1" ht="15.75" customHeight="1">
      <c r="A64" s="537"/>
      <c r="B64" s="631"/>
      <c r="C64" s="632"/>
      <c r="D64" s="96"/>
      <c r="E64" s="96"/>
      <c r="F64" s="96"/>
      <c r="G64" s="252"/>
      <c r="H64" s="251"/>
      <c r="I64" s="420" t="s">
        <v>73</v>
      </c>
      <c r="J64" s="247"/>
      <c r="K64" s="421">
        <v>0</v>
      </c>
      <c r="L64" s="247"/>
      <c r="M64" s="317"/>
      <c r="N64" s="247"/>
      <c r="O64" s="419" t="s">
        <v>63</v>
      </c>
      <c r="P64" s="451"/>
      <c r="Q64" s="187"/>
      <c r="R64" s="187"/>
      <c r="S64" s="187"/>
      <c r="T64" s="187"/>
      <c r="U64" s="271"/>
      <c r="V64" s="270"/>
      <c r="W64" s="163"/>
      <c r="X64" s="460"/>
      <c r="Y64" s="550"/>
      <c r="Z64" s="551"/>
      <c r="AA64" s="551"/>
      <c r="AB64" s="551"/>
      <c r="AC64" s="551"/>
      <c r="AD64" s="551"/>
      <c r="AE64" s="551"/>
      <c r="AF64" s="551"/>
      <c r="AG64" s="551"/>
      <c r="AH64" s="551"/>
      <c r="AI64" s="551"/>
      <c r="AJ64" s="551"/>
      <c r="AK64" s="552"/>
      <c r="AL64" s="460"/>
    </row>
    <row r="65" spans="1:38" s="269" customFormat="1" ht="15.75" customHeight="1">
      <c r="A65" s="537"/>
      <c r="B65" s="631"/>
      <c r="C65" s="632"/>
      <c r="D65" s="96"/>
      <c r="E65" s="96"/>
      <c r="F65" s="96"/>
      <c r="G65" s="252"/>
      <c r="H65" s="251"/>
      <c r="I65" s="420" t="s">
        <v>73</v>
      </c>
      <c r="J65" s="247"/>
      <c r="K65" s="421">
        <v>0</v>
      </c>
      <c r="L65" s="247"/>
      <c r="M65" s="317"/>
      <c r="N65" s="247"/>
      <c r="O65" s="419" t="s">
        <v>63</v>
      </c>
      <c r="P65" s="451"/>
      <c r="Q65" s="304"/>
      <c r="R65" s="187"/>
      <c r="S65" s="187"/>
      <c r="T65" s="187"/>
      <c r="U65" s="271"/>
      <c r="V65" s="270"/>
      <c r="W65" s="163"/>
      <c r="X65" s="460"/>
      <c r="Y65" s="550"/>
      <c r="Z65" s="551"/>
      <c r="AA65" s="551"/>
      <c r="AB65" s="551"/>
      <c r="AC65" s="551"/>
      <c r="AD65" s="551"/>
      <c r="AE65" s="551"/>
      <c r="AF65" s="551"/>
      <c r="AG65" s="551"/>
      <c r="AH65" s="551"/>
      <c r="AI65" s="551"/>
      <c r="AJ65" s="551"/>
      <c r="AK65" s="552"/>
      <c r="AL65" s="460"/>
    </row>
    <row r="66" spans="1:38" s="269" customFormat="1" ht="15.75" customHeight="1">
      <c r="A66" s="537"/>
      <c r="B66" s="631"/>
      <c r="C66" s="632"/>
      <c r="D66" s="96"/>
      <c r="E66" s="96"/>
      <c r="F66" s="96"/>
      <c r="G66" s="252"/>
      <c r="H66" s="251"/>
      <c r="I66" s="420" t="s">
        <v>73</v>
      </c>
      <c r="J66" s="247"/>
      <c r="K66" s="421">
        <v>0</v>
      </c>
      <c r="L66" s="247"/>
      <c r="M66" s="317"/>
      <c r="N66" s="247"/>
      <c r="O66" s="419" t="s">
        <v>63</v>
      </c>
      <c r="P66" s="451"/>
      <c r="Q66" s="187"/>
      <c r="R66" s="187"/>
      <c r="S66" s="187"/>
      <c r="T66" s="187"/>
      <c r="U66" s="271"/>
      <c r="V66" s="270"/>
      <c r="W66" s="163"/>
      <c r="X66" s="460"/>
      <c r="Y66" s="550"/>
      <c r="Z66" s="551"/>
      <c r="AA66" s="551"/>
      <c r="AB66" s="551"/>
      <c r="AC66" s="551"/>
      <c r="AD66" s="551"/>
      <c r="AE66" s="551"/>
      <c r="AF66" s="551"/>
      <c r="AG66" s="551"/>
      <c r="AH66" s="551"/>
      <c r="AI66" s="551"/>
      <c r="AJ66" s="551"/>
      <c r="AK66" s="552"/>
      <c r="AL66" s="460"/>
    </row>
    <row r="67" spans="1:38" s="269" customFormat="1" ht="15.75" customHeight="1">
      <c r="A67" s="537"/>
      <c r="B67" s="631"/>
      <c r="C67" s="632"/>
      <c r="D67" s="96"/>
      <c r="E67" s="96"/>
      <c r="F67" s="96"/>
      <c r="G67" s="252"/>
      <c r="H67" s="251"/>
      <c r="I67" s="420" t="s">
        <v>73</v>
      </c>
      <c r="J67" s="247"/>
      <c r="K67" s="421">
        <v>0</v>
      </c>
      <c r="L67" s="247"/>
      <c r="M67" s="317"/>
      <c r="N67" s="247"/>
      <c r="O67" s="419" t="s">
        <v>63</v>
      </c>
      <c r="P67" s="451"/>
      <c r="Q67" s="187"/>
      <c r="R67" s="187"/>
      <c r="S67" s="187"/>
      <c r="T67" s="187"/>
      <c r="U67" s="271"/>
      <c r="V67" s="270"/>
      <c r="W67" s="163"/>
      <c r="X67" s="460"/>
      <c r="Y67" s="550"/>
      <c r="Z67" s="551"/>
      <c r="AA67" s="551"/>
      <c r="AB67" s="551"/>
      <c r="AC67" s="551"/>
      <c r="AD67" s="551"/>
      <c r="AE67" s="551"/>
      <c r="AF67" s="551"/>
      <c r="AG67" s="551"/>
      <c r="AH67" s="551"/>
      <c r="AI67" s="551"/>
      <c r="AJ67" s="551"/>
      <c r="AK67" s="552"/>
      <c r="AL67" s="460"/>
    </row>
    <row r="68" spans="1:38" s="269" customFormat="1" ht="15.75" customHeight="1">
      <c r="A68" s="537"/>
      <c r="B68" s="631"/>
      <c r="C68" s="632"/>
      <c r="D68" s="96"/>
      <c r="E68" s="96"/>
      <c r="F68" s="96"/>
      <c r="G68" s="252"/>
      <c r="H68" s="251"/>
      <c r="I68" s="420" t="s">
        <v>73</v>
      </c>
      <c r="J68" s="247"/>
      <c r="K68" s="421">
        <v>0</v>
      </c>
      <c r="L68" s="247"/>
      <c r="M68" s="317"/>
      <c r="N68" s="247"/>
      <c r="O68" s="419" t="s">
        <v>63</v>
      </c>
      <c r="P68" s="451"/>
      <c r="Q68" s="187"/>
      <c r="R68" s="187"/>
      <c r="S68" s="187"/>
      <c r="T68" s="187"/>
      <c r="U68" s="271"/>
      <c r="V68" s="270"/>
      <c r="W68" s="163"/>
      <c r="X68" s="460"/>
      <c r="Y68" s="550"/>
      <c r="Z68" s="551"/>
      <c r="AA68" s="551"/>
      <c r="AB68" s="551"/>
      <c r="AC68" s="551"/>
      <c r="AD68" s="551"/>
      <c r="AE68" s="551"/>
      <c r="AF68" s="551"/>
      <c r="AG68" s="551"/>
      <c r="AH68" s="551"/>
      <c r="AI68" s="551"/>
      <c r="AJ68" s="551"/>
      <c r="AK68" s="552"/>
      <c r="AL68" s="460"/>
    </row>
    <row r="69" spans="1:38" s="269" customFormat="1" ht="15.75" customHeight="1">
      <c r="A69" s="537"/>
      <c r="B69" s="631"/>
      <c r="C69" s="632"/>
      <c r="D69" s="96"/>
      <c r="E69" s="96"/>
      <c r="F69" s="96"/>
      <c r="G69" s="252"/>
      <c r="H69" s="251"/>
      <c r="I69" s="420" t="s">
        <v>73</v>
      </c>
      <c r="J69" s="247"/>
      <c r="K69" s="421">
        <v>0</v>
      </c>
      <c r="L69" s="247"/>
      <c r="M69" s="317"/>
      <c r="N69" s="247"/>
      <c r="O69" s="419" t="s">
        <v>63</v>
      </c>
      <c r="P69" s="451"/>
      <c r="Q69" s="187"/>
      <c r="R69" s="187"/>
      <c r="S69" s="187"/>
      <c r="T69" s="187"/>
      <c r="U69" s="271"/>
      <c r="V69" s="270"/>
      <c r="W69" s="163"/>
      <c r="X69" s="460"/>
      <c r="Y69" s="550"/>
      <c r="Z69" s="551"/>
      <c r="AA69" s="551"/>
      <c r="AB69" s="551"/>
      <c r="AC69" s="551"/>
      <c r="AD69" s="551"/>
      <c r="AE69" s="551"/>
      <c r="AF69" s="551"/>
      <c r="AG69" s="551"/>
      <c r="AH69" s="551"/>
      <c r="AI69" s="551"/>
      <c r="AJ69" s="551"/>
      <c r="AK69" s="552"/>
      <c r="AL69" s="460"/>
    </row>
    <row r="70" spans="1:38" s="269" customFormat="1" ht="14.25" customHeight="1" thickBot="1">
      <c r="A70" s="537"/>
      <c r="B70" s="633"/>
      <c r="C70" s="634"/>
      <c r="D70" s="249"/>
      <c r="E70" s="249"/>
      <c r="F70" s="249"/>
      <c r="G70" s="249"/>
      <c r="H70" s="249"/>
      <c r="I70" s="249"/>
      <c r="J70" s="249"/>
      <c r="K70" s="249"/>
      <c r="L70" s="249"/>
      <c r="M70" s="249"/>
      <c r="N70" s="249"/>
      <c r="O70" s="249"/>
      <c r="P70" s="249"/>
      <c r="Q70" s="249"/>
      <c r="R70" s="249"/>
      <c r="S70" s="249"/>
      <c r="T70" s="249"/>
      <c r="U70" s="273"/>
      <c r="V70" s="274"/>
      <c r="W70" s="163"/>
      <c r="X70" s="460"/>
      <c r="Y70" s="553"/>
      <c r="Z70" s="554"/>
      <c r="AA70" s="554"/>
      <c r="AB70" s="554"/>
      <c r="AC70" s="554"/>
      <c r="AD70" s="554"/>
      <c r="AE70" s="554"/>
      <c r="AF70" s="554"/>
      <c r="AG70" s="554"/>
      <c r="AH70" s="554"/>
      <c r="AI70" s="554"/>
      <c r="AJ70" s="554"/>
      <c r="AK70" s="555"/>
      <c r="AL70" s="460"/>
    </row>
    <row r="71" spans="1:38" s="269" customFormat="1" ht="15" thickBot="1">
      <c r="A71" s="537"/>
      <c r="B71" s="96"/>
      <c r="C71" s="96"/>
      <c r="D71" s="96"/>
      <c r="E71" s="96"/>
      <c r="F71" s="96"/>
      <c r="G71" s="96"/>
      <c r="H71" s="96"/>
      <c r="I71" s="96"/>
      <c r="J71" s="96"/>
      <c r="K71" s="96"/>
      <c r="L71" s="96"/>
      <c r="M71" s="96"/>
      <c r="N71" s="96"/>
      <c r="O71" s="96"/>
      <c r="P71" s="96"/>
      <c r="Q71" s="96"/>
      <c r="R71" s="96"/>
      <c r="S71" s="96"/>
      <c r="T71" s="96"/>
      <c r="U71" s="272"/>
      <c r="V71" s="96"/>
      <c r="W71" s="163"/>
      <c r="X71" s="460"/>
      <c r="Y71" s="460"/>
      <c r="Z71" s="460"/>
      <c r="AA71" s="460"/>
      <c r="AB71" s="460"/>
      <c r="AC71" s="460"/>
      <c r="AD71" s="460"/>
      <c r="AE71" s="460"/>
      <c r="AF71" s="460"/>
      <c r="AG71" s="460"/>
      <c r="AH71" s="460"/>
      <c r="AI71" s="460"/>
      <c r="AJ71" s="460"/>
      <c r="AK71" s="460"/>
      <c r="AL71" s="460"/>
    </row>
    <row r="72" spans="1:38" s="269" customFormat="1" ht="24.45" customHeight="1">
      <c r="A72" s="537"/>
      <c r="B72" s="635" t="s">
        <v>33</v>
      </c>
      <c r="C72" s="636"/>
      <c r="D72" s="636"/>
      <c r="E72" s="636"/>
      <c r="F72" s="627" t="s">
        <v>212</v>
      </c>
      <c r="G72" s="627"/>
      <c r="H72" s="627"/>
      <c r="I72" s="546"/>
      <c r="J72" s="276"/>
      <c r="K72" s="276"/>
      <c r="L72" s="276"/>
      <c r="M72" s="276"/>
      <c r="N72" s="276"/>
      <c r="O72" s="276"/>
      <c r="P72" s="276"/>
      <c r="Q72" s="276"/>
      <c r="R72" s="276"/>
      <c r="S72" s="276"/>
      <c r="T72" s="275"/>
      <c r="U72" s="277"/>
      <c r="V72" s="278"/>
      <c r="W72" s="163"/>
      <c r="X72" s="460"/>
      <c r="Y72" s="462" t="s">
        <v>33</v>
      </c>
      <c r="Z72" s="460"/>
      <c r="AA72" s="460"/>
      <c r="AB72" s="460"/>
      <c r="AC72" s="460"/>
      <c r="AD72" s="460"/>
      <c r="AE72" s="460"/>
      <c r="AF72" s="460"/>
      <c r="AG72" s="460"/>
      <c r="AH72" s="460"/>
      <c r="AI72" s="460"/>
      <c r="AJ72" s="460"/>
      <c r="AK72" s="460"/>
      <c r="AL72" s="460"/>
    </row>
    <row r="73" spans="1:38" s="269" customFormat="1" ht="3" customHeight="1">
      <c r="A73" s="536"/>
      <c r="B73" s="639" t="s">
        <v>33</v>
      </c>
      <c r="C73" s="632"/>
      <c r="D73" s="452"/>
      <c r="E73" s="317"/>
      <c r="F73" s="317"/>
      <c r="G73" s="317"/>
      <c r="H73" s="317"/>
      <c r="I73" s="317"/>
      <c r="J73" s="317"/>
      <c r="K73" s="317"/>
      <c r="L73" s="317"/>
      <c r="M73" s="317"/>
      <c r="N73" s="317"/>
      <c r="O73" s="317"/>
      <c r="P73" s="317"/>
      <c r="Q73" s="317"/>
      <c r="R73" s="317"/>
      <c r="S73" s="317"/>
      <c r="T73" s="350"/>
      <c r="U73" s="453"/>
      <c r="V73" s="463"/>
      <c r="W73" s="163"/>
      <c r="X73" s="460"/>
      <c r="Y73" s="460"/>
      <c r="Z73" s="460"/>
      <c r="AA73" s="460"/>
      <c r="AB73" s="460"/>
      <c r="AC73" s="460"/>
      <c r="AD73" s="460"/>
      <c r="AE73" s="460"/>
      <c r="AF73" s="460"/>
      <c r="AG73" s="460"/>
      <c r="AH73" s="460"/>
      <c r="AI73" s="460"/>
      <c r="AJ73" s="460"/>
      <c r="AK73" s="460"/>
      <c r="AL73" s="460"/>
    </row>
    <row r="74" spans="1:38" s="269" customFormat="1" ht="15" customHeight="1">
      <c r="A74" s="537"/>
      <c r="B74" s="639"/>
      <c r="C74" s="632"/>
      <c r="D74" s="96"/>
      <c r="E74" s="624" t="s">
        <v>8</v>
      </c>
      <c r="F74" s="187"/>
      <c r="G74" s="623" t="s">
        <v>28</v>
      </c>
      <c r="H74" s="98"/>
      <c r="I74" s="621" t="s">
        <v>62</v>
      </c>
      <c r="J74" s="621"/>
      <c r="K74" s="621"/>
      <c r="L74" s="621"/>
      <c r="M74" s="621"/>
      <c r="N74" s="621"/>
      <c r="O74" s="621"/>
      <c r="P74" s="451"/>
      <c r="Q74" s="237"/>
      <c r="R74" s="237"/>
      <c r="S74" s="237"/>
      <c r="T74" s="237"/>
      <c r="U74" s="96"/>
      <c r="V74" s="279"/>
      <c r="W74" s="163"/>
      <c r="X74" s="460"/>
      <c r="Y74" s="556"/>
      <c r="Z74" s="557"/>
      <c r="AA74" s="557"/>
      <c r="AB74" s="557"/>
      <c r="AC74" s="557"/>
      <c r="AD74" s="557"/>
      <c r="AE74" s="557"/>
      <c r="AF74" s="557"/>
      <c r="AG74" s="557"/>
      <c r="AH74" s="557"/>
      <c r="AI74" s="557"/>
      <c r="AJ74" s="557"/>
      <c r="AK74" s="558"/>
      <c r="AL74" s="460"/>
    </row>
    <row r="75" spans="1:38" s="269" customFormat="1" ht="14.4">
      <c r="A75" s="537"/>
      <c r="B75" s="639"/>
      <c r="C75" s="632"/>
      <c r="D75" s="96"/>
      <c r="E75" s="625"/>
      <c r="F75" s="96"/>
      <c r="G75" s="621"/>
      <c r="H75" s="98"/>
      <c r="I75" s="450" t="s">
        <v>59</v>
      </c>
      <c r="J75" s="96"/>
      <c r="K75" s="622" t="s">
        <v>54</v>
      </c>
      <c r="L75" s="622"/>
      <c r="M75" s="622"/>
      <c r="N75" s="187"/>
      <c r="O75" s="450" t="s">
        <v>60</v>
      </c>
      <c r="P75" s="451"/>
      <c r="Q75" s="237"/>
      <c r="R75" s="237"/>
      <c r="S75" s="638" t="s">
        <v>48</v>
      </c>
      <c r="T75" s="638"/>
      <c r="U75" s="638"/>
      <c r="V75" s="279"/>
      <c r="W75" s="163"/>
      <c r="X75" s="460"/>
      <c r="Y75" s="559"/>
      <c r="Z75" s="551"/>
      <c r="AA75" s="551"/>
      <c r="AB75" s="551"/>
      <c r="AC75" s="551"/>
      <c r="AD75" s="551"/>
      <c r="AE75" s="551"/>
      <c r="AF75" s="551"/>
      <c r="AG75" s="551"/>
      <c r="AH75" s="551"/>
      <c r="AI75" s="551"/>
      <c r="AJ75" s="551"/>
      <c r="AK75" s="560"/>
      <c r="AL75" s="460"/>
    </row>
    <row r="76" spans="1:38" s="269" customFormat="1" ht="6" customHeight="1">
      <c r="A76" s="537"/>
      <c r="B76" s="639"/>
      <c r="C76" s="632"/>
      <c r="D76" s="96"/>
      <c r="E76" s="305"/>
      <c r="F76" s="96"/>
      <c r="G76" s="451"/>
      <c r="H76" s="98"/>
      <c r="I76" s="451"/>
      <c r="J76" s="96"/>
      <c r="K76" s="237"/>
      <c r="L76" s="187"/>
      <c r="M76" s="187"/>
      <c r="N76" s="187"/>
      <c r="O76" s="451"/>
      <c r="P76" s="451"/>
      <c r="Q76" s="237"/>
      <c r="R76" s="237"/>
      <c r="S76" s="237"/>
      <c r="T76" s="237"/>
      <c r="U76" s="302"/>
      <c r="V76" s="279"/>
      <c r="W76" s="163"/>
      <c r="X76" s="460"/>
      <c r="Y76" s="559"/>
      <c r="Z76" s="551"/>
      <c r="AA76" s="551"/>
      <c r="AB76" s="551"/>
      <c r="AC76" s="551"/>
      <c r="AD76" s="551"/>
      <c r="AE76" s="551"/>
      <c r="AF76" s="551"/>
      <c r="AG76" s="551"/>
      <c r="AH76" s="551"/>
      <c r="AI76" s="551"/>
      <c r="AJ76" s="551"/>
      <c r="AK76" s="560"/>
      <c r="AL76" s="460"/>
    </row>
    <row r="77" spans="1:38" s="269" customFormat="1" ht="15.75" customHeight="1">
      <c r="A77" s="537"/>
      <c r="B77" s="639"/>
      <c r="C77" s="632"/>
      <c r="D77" s="96"/>
      <c r="E77" s="306" t="s">
        <v>94</v>
      </c>
      <c r="F77" s="306"/>
      <c r="G77" s="419" t="s">
        <v>56</v>
      </c>
      <c r="H77" s="96"/>
      <c r="I77" s="420" t="s">
        <v>115</v>
      </c>
      <c r="J77" s="96"/>
      <c r="K77" s="421">
        <v>2</v>
      </c>
      <c r="L77" s="247"/>
      <c r="M77" s="96"/>
      <c r="N77" s="247"/>
      <c r="O77" s="419" t="s">
        <v>63</v>
      </c>
      <c r="P77" s="451"/>
      <c r="Q77" s="96"/>
      <c r="R77" s="187"/>
      <c r="S77" s="187"/>
      <c r="T77" s="187"/>
      <c r="U77" s="422">
        <v>0</v>
      </c>
      <c r="V77" s="279"/>
      <c r="W77" s="163"/>
      <c r="X77" s="460"/>
      <c r="Y77" s="559"/>
      <c r="Z77" s="551"/>
      <c r="AA77" s="551"/>
      <c r="AB77" s="551"/>
      <c r="AC77" s="551"/>
      <c r="AD77" s="551"/>
      <c r="AE77" s="551"/>
      <c r="AF77" s="551"/>
      <c r="AG77" s="551"/>
      <c r="AH77" s="551"/>
      <c r="AI77" s="551"/>
      <c r="AJ77" s="551"/>
      <c r="AK77" s="560"/>
      <c r="AL77" s="460"/>
    </row>
    <row r="78" spans="1:38" s="269" customFormat="1" ht="15.75" customHeight="1">
      <c r="A78" s="537"/>
      <c r="B78" s="639"/>
      <c r="C78" s="632"/>
      <c r="D78" s="96"/>
      <c r="E78" s="96"/>
      <c r="F78" s="96"/>
      <c r="G78" s="252"/>
      <c r="H78" s="251"/>
      <c r="I78" s="420" t="s">
        <v>73</v>
      </c>
      <c r="J78" s="247"/>
      <c r="K78" s="421">
        <v>0</v>
      </c>
      <c r="L78" s="247"/>
      <c r="M78" s="247"/>
      <c r="N78" s="247"/>
      <c r="O78" s="419" t="s">
        <v>63</v>
      </c>
      <c r="P78" s="451"/>
      <c r="Q78" s="187"/>
      <c r="R78" s="187"/>
      <c r="S78" s="187"/>
      <c r="T78" s="187"/>
      <c r="U78" s="271"/>
      <c r="V78" s="279"/>
      <c r="W78" s="163"/>
      <c r="X78" s="460"/>
      <c r="Y78" s="559"/>
      <c r="Z78" s="551"/>
      <c r="AA78" s="551"/>
      <c r="AB78" s="551"/>
      <c r="AC78" s="551"/>
      <c r="AD78" s="551"/>
      <c r="AE78" s="551"/>
      <c r="AF78" s="551"/>
      <c r="AG78" s="551"/>
      <c r="AH78" s="551"/>
      <c r="AI78" s="551"/>
      <c r="AJ78" s="551"/>
      <c r="AK78" s="560"/>
      <c r="AL78" s="460"/>
    </row>
    <row r="79" spans="1:38" s="269" customFormat="1" ht="15.75" customHeight="1">
      <c r="A79" s="537"/>
      <c r="B79" s="639"/>
      <c r="C79" s="632"/>
      <c r="D79" s="96"/>
      <c r="E79" s="96"/>
      <c r="F79" s="96"/>
      <c r="G79" s="252"/>
      <c r="H79" s="251"/>
      <c r="I79" s="420" t="s">
        <v>73</v>
      </c>
      <c r="J79" s="247"/>
      <c r="K79" s="421">
        <v>0</v>
      </c>
      <c r="L79" s="247"/>
      <c r="M79" s="247"/>
      <c r="N79" s="247"/>
      <c r="O79" s="419" t="s">
        <v>63</v>
      </c>
      <c r="P79" s="451"/>
      <c r="Q79" s="187"/>
      <c r="R79" s="187"/>
      <c r="S79" s="187"/>
      <c r="T79" s="187"/>
      <c r="U79" s="271"/>
      <c r="V79" s="279"/>
      <c r="W79" s="163"/>
      <c r="X79" s="460"/>
      <c r="Y79" s="559"/>
      <c r="Z79" s="551"/>
      <c r="AA79" s="551"/>
      <c r="AB79" s="551"/>
      <c r="AC79" s="551"/>
      <c r="AD79" s="551"/>
      <c r="AE79" s="551"/>
      <c r="AF79" s="551"/>
      <c r="AG79" s="551"/>
      <c r="AH79" s="551"/>
      <c r="AI79" s="551"/>
      <c r="AJ79" s="551"/>
      <c r="AK79" s="560"/>
      <c r="AL79" s="460"/>
    </row>
    <row r="80" spans="1:38" s="269" customFormat="1" ht="15.75" customHeight="1">
      <c r="A80" s="537"/>
      <c r="B80" s="639"/>
      <c r="C80" s="632"/>
      <c r="D80" s="96"/>
      <c r="E80" s="96"/>
      <c r="F80" s="96"/>
      <c r="G80" s="252"/>
      <c r="H80" s="251"/>
      <c r="I80" s="420" t="s">
        <v>73</v>
      </c>
      <c r="J80" s="247"/>
      <c r="K80" s="421">
        <v>0</v>
      </c>
      <c r="L80" s="247"/>
      <c r="M80" s="247"/>
      <c r="N80" s="247"/>
      <c r="O80" s="419" t="s">
        <v>63</v>
      </c>
      <c r="P80" s="451"/>
      <c r="Q80" s="304"/>
      <c r="R80" s="187"/>
      <c r="S80" s="187"/>
      <c r="T80" s="187"/>
      <c r="U80" s="271"/>
      <c r="V80" s="279"/>
      <c r="W80" s="163"/>
      <c r="X80" s="460"/>
      <c r="Y80" s="559"/>
      <c r="Z80" s="551"/>
      <c r="AA80" s="551"/>
      <c r="AB80" s="551"/>
      <c r="AC80" s="551"/>
      <c r="AD80" s="551"/>
      <c r="AE80" s="551"/>
      <c r="AF80" s="551"/>
      <c r="AG80" s="551"/>
      <c r="AH80" s="551"/>
      <c r="AI80" s="551"/>
      <c r="AJ80" s="551"/>
      <c r="AK80" s="560"/>
      <c r="AL80" s="460"/>
    </row>
    <row r="81" spans="1:38" s="269" customFormat="1" ht="15.75" customHeight="1">
      <c r="A81" s="537"/>
      <c r="B81" s="639"/>
      <c r="C81" s="632"/>
      <c r="D81" s="96"/>
      <c r="E81" s="96"/>
      <c r="F81" s="96"/>
      <c r="G81" s="252"/>
      <c r="H81" s="251"/>
      <c r="I81" s="420" t="s">
        <v>73</v>
      </c>
      <c r="J81" s="247"/>
      <c r="K81" s="421">
        <v>0</v>
      </c>
      <c r="L81" s="247"/>
      <c r="M81" s="247"/>
      <c r="N81" s="247"/>
      <c r="O81" s="419" t="s">
        <v>63</v>
      </c>
      <c r="P81" s="451"/>
      <c r="Q81" s="187"/>
      <c r="R81" s="187"/>
      <c r="S81" s="187"/>
      <c r="T81" s="187"/>
      <c r="U81" s="271"/>
      <c r="V81" s="279"/>
      <c r="W81" s="163"/>
      <c r="X81" s="460"/>
      <c r="Y81" s="559"/>
      <c r="Z81" s="551"/>
      <c r="AA81" s="551"/>
      <c r="AB81" s="551"/>
      <c r="AC81" s="551"/>
      <c r="AD81" s="551"/>
      <c r="AE81" s="551"/>
      <c r="AF81" s="551"/>
      <c r="AG81" s="551"/>
      <c r="AH81" s="551"/>
      <c r="AI81" s="551"/>
      <c r="AJ81" s="551"/>
      <c r="AK81" s="560"/>
      <c r="AL81" s="460"/>
    </row>
    <row r="82" spans="1:38" s="269" customFormat="1" ht="15.75" customHeight="1">
      <c r="A82" s="537"/>
      <c r="B82" s="639"/>
      <c r="C82" s="632"/>
      <c r="D82" s="96"/>
      <c r="E82" s="96"/>
      <c r="F82" s="96"/>
      <c r="G82" s="252"/>
      <c r="H82" s="251"/>
      <c r="I82" s="420" t="s">
        <v>73</v>
      </c>
      <c r="J82" s="247"/>
      <c r="K82" s="421">
        <v>0</v>
      </c>
      <c r="L82" s="247"/>
      <c r="M82" s="247"/>
      <c r="N82" s="247"/>
      <c r="O82" s="419" t="s">
        <v>63</v>
      </c>
      <c r="P82" s="451"/>
      <c r="Q82" s="187"/>
      <c r="R82" s="187"/>
      <c r="S82" s="187"/>
      <c r="T82" s="187"/>
      <c r="U82" s="271"/>
      <c r="V82" s="279"/>
      <c r="W82" s="163"/>
      <c r="X82" s="460"/>
      <c r="Y82" s="559"/>
      <c r="Z82" s="551"/>
      <c r="AA82" s="551"/>
      <c r="AB82" s="551"/>
      <c r="AC82" s="551"/>
      <c r="AD82" s="551"/>
      <c r="AE82" s="551"/>
      <c r="AF82" s="551"/>
      <c r="AG82" s="551"/>
      <c r="AH82" s="551"/>
      <c r="AI82" s="551"/>
      <c r="AJ82" s="551"/>
      <c r="AK82" s="560"/>
      <c r="AL82" s="460"/>
    </row>
    <row r="83" spans="1:38" s="269" customFormat="1" ht="15.75" customHeight="1">
      <c r="A83" s="537"/>
      <c r="B83" s="639"/>
      <c r="C83" s="632"/>
      <c r="D83" s="96"/>
      <c r="E83" s="96"/>
      <c r="F83" s="96"/>
      <c r="G83" s="252"/>
      <c r="H83" s="251"/>
      <c r="I83" s="420" t="s">
        <v>73</v>
      </c>
      <c r="J83" s="247"/>
      <c r="K83" s="421">
        <v>0</v>
      </c>
      <c r="L83" s="247"/>
      <c r="M83" s="247"/>
      <c r="N83" s="247"/>
      <c r="O83" s="419" t="s">
        <v>63</v>
      </c>
      <c r="P83" s="451"/>
      <c r="Q83" s="187"/>
      <c r="R83" s="187"/>
      <c r="S83" s="187"/>
      <c r="T83" s="187"/>
      <c r="U83" s="271"/>
      <c r="V83" s="279"/>
      <c r="W83" s="163"/>
      <c r="X83" s="460"/>
      <c r="Y83" s="559"/>
      <c r="Z83" s="551"/>
      <c r="AA83" s="551"/>
      <c r="AB83" s="551"/>
      <c r="AC83" s="551"/>
      <c r="AD83" s="551"/>
      <c r="AE83" s="551"/>
      <c r="AF83" s="551"/>
      <c r="AG83" s="551"/>
      <c r="AH83" s="551"/>
      <c r="AI83" s="551"/>
      <c r="AJ83" s="551"/>
      <c r="AK83" s="560"/>
      <c r="AL83" s="460"/>
    </row>
    <row r="84" spans="1:38" s="269" customFormat="1" ht="15.75" customHeight="1">
      <c r="A84" s="537"/>
      <c r="B84" s="639"/>
      <c r="C84" s="632"/>
      <c r="D84" s="96"/>
      <c r="E84" s="96"/>
      <c r="F84" s="96"/>
      <c r="G84" s="252"/>
      <c r="H84" s="251"/>
      <c r="I84" s="420" t="s">
        <v>73</v>
      </c>
      <c r="J84" s="247"/>
      <c r="K84" s="421">
        <v>0</v>
      </c>
      <c r="L84" s="247"/>
      <c r="M84" s="247"/>
      <c r="N84" s="247"/>
      <c r="O84" s="419" t="s">
        <v>63</v>
      </c>
      <c r="P84" s="451"/>
      <c r="Q84" s="187"/>
      <c r="R84" s="187"/>
      <c r="S84" s="187"/>
      <c r="T84" s="187"/>
      <c r="U84" s="271"/>
      <c r="V84" s="279"/>
      <c r="W84" s="163"/>
      <c r="X84" s="460"/>
      <c r="Y84" s="559"/>
      <c r="Z84" s="551"/>
      <c r="AA84" s="551"/>
      <c r="AB84" s="551"/>
      <c r="AC84" s="551"/>
      <c r="AD84" s="551"/>
      <c r="AE84" s="551"/>
      <c r="AF84" s="551"/>
      <c r="AG84" s="551"/>
      <c r="AH84" s="551"/>
      <c r="AI84" s="551"/>
      <c r="AJ84" s="551"/>
      <c r="AK84" s="560"/>
      <c r="AL84" s="460"/>
    </row>
    <row r="85" spans="1:38" s="269" customFormat="1" ht="6" customHeight="1">
      <c r="A85" s="537"/>
      <c r="B85" s="639"/>
      <c r="C85" s="632"/>
      <c r="D85" s="96"/>
      <c r="E85" s="96"/>
      <c r="F85" s="96"/>
      <c r="G85" s="252"/>
      <c r="H85" s="251"/>
      <c r="I85" s="251"/>
      <c r="J85" s="251"/>
      <c r="K85" s="251"/>
      <c r="L85" s="251"/>
      <c r="M85" s="247"/>
      <c r="N85" s="251"/>
      <c r="O85" s="251"/>
      <c r="P85" s="251"/>
      <c r="Q85" s="251"/>
      <c r="R85" s="251"/>
      <c r="S85" s="187"/>
      <c r="T85" s="187"/>
      <c r="U85" s="271"/>
      <c r="V85" s="279"/>
      <c r="W85" s="163"/>
      <c r="X85" s="460"/>
      <c r="Y85" s="559"/>
      <c r="Z85" s="551"/>
      <c r="AA85" s="551"/>
      <c r="AB85" s="551"/>
      <c r="AC85" s="551"/>
      <c r="AD85" s="551"/>
      <c r="AE85" s="551"/>
      <c r="AF85" s="551"/>
      <c r="AG85" s="551"/>
      <c r="AH85" s="551"/>
      <c r="AI85" s="551"/>
      <c r="AJ85" s="551"/>
      <c r="AK85" s="560"/>
      <c r="AL85" s="460"/>
    </row>
    <row r="86" spans="1:38" s="269" customFormat="1" ht="15" customHeight="1">
      <c r="A86" s="537"/>
      <c r="B86" s="639"/>
      <c r="C86" s="632"/>
      <c r="D86" s="96"/>
      <c r="E86" s="237"/>
      <c r="F86" s="237"/>
      <c r="G86" s="96"/>
      <c r="H86" s="96"/>
      <c r="I86" s="96"/>
      <c r="J86" s="96"/>
      <c r="K86" s="338" t="s">
        <v>37</v>
      </c>
      <c r="L86" s="317"/>
      <c r="M86" s="339" t="s">
        <v>114</v>
      </c>
      <c r="N86" s="317"/>
      <c r="O86" s="317"/>
      <c r="P86" s="379"/>
      <c r="Q86" s="317"/>
      <c r="R86" s="317"/>
      <c r="S86" s="338" t="s">
        <v>37</v>
      </c>
      <c r="T86" s="317"/>
      <c r="U86" s="339" t="s">
        <v>114</v>
      </c>
      <c r="V86" s="279"/>
      <c r="W86" s="163"/>
      <c r="X86" s="460"/>
      <c r="Y86" s="559"/>
      <c r="Z86" s="551"/>
      <c r="AA86" s="551"/>
      <c r="AB86" s="551"/>
      <c r="AC86" s="551"/>
      <c r="AD86" s="551"/>
      <c r="AE86" s="551"/>
      <c r="AF86" s="551"/>
      <c r="AG86" s="551"/>
      <c r="AH86" s="551"/>
      <c r="AI86" s="551"/>
      <c r="AJ86" s="551"/>
      <c r="AK86" s="560"/>
      <c r="AL86" s="460"/>
    </row>
    <row r="87" spans="1:38" s="269" customFormat="1" ht="3" customHeight="1">
      <c r="A87" s="537"/>
      <c r="B87" s="639"/>
      <c r="C87" s="632"/>
      <c r="D87" s="96"/>
      <c r="E87" s="237"/>
      <c r="F87" s="237"/>
      <c r="G87" s="96"/>
      <c r="H87" s="187"/>
      <c r="I87" s="96"/>
      <c r="J87" s="96"/>
      <c r="K87" s="96"/>
      <c r="L87" s="187"/>
      <c r="M87" s="187"/>
      <c r="N87" s="187"/>
      <c r="O87" s="96"/>
      <c r="P87" s="451"/>
      <c r="Q87" s="96"/>
      <c r="R87" s="187"/>
      <c r="S87" s="96"/>
      <c r="T87" s="187"/>
      <c r="U87" s="271"/>
      <c r="V87" s="280"/>
      <c r="W87" s="163"/>
      <c r="X87" s="460"/>
      <c r="Y87" s="559"/>
      <c r="Z87" s="551"/>
      <c r="AA87" s="551"/>
      <c r="AB87" s="551"/>
      <c r="AC87" s="551"/>
      <c r="AD87" s="551"/>
      <c r="AE87" s="551"/>
      <c r="AF87" s="551"/>
      <c r="AG87" s="551"/>
      <c r="AH87" s="551"/>
      <c r="AI87" s="551"/>
      <c r="AJ87" s="551"/>
      <c r="AK87" s="560"/>
      <c r="AL87" s="460"/>
    </row>
    <row r="88" spans="1:38" s="269" customFormat="1" ht="15.75" customHeight="1">
      <c r="A88" s="537"/>
      <c r="B88" s="639"/>
      <c r="C88" s="632"/>
      <c r="D88" s="96"/>
      <c r="E88" s="237" t="s">
        <v>257</v>
      </c>
      <c r="F88" s="96"/>
      <c r="G88" s="419" t="s">
        <v>56</v>
      </c>
      <c r="H88" s="96"/>
      <c r="I88" s="420" t="s">
        <v>115</v>
      </c>
      <c r="J88" s="96"/>
      <c r="K88" s="421">
        <v>2</v>
      </c>
      <c r="L88" s="247"/>
      <c r="M88" s="421">
        <v>0.5</v>
      </c>
      <c r="N88" s="247"/>
      <c r="O88" s="419" t="s">
        <v>63</v>
      </c>
      <c r="P88" s="451"/>
      <c r="Q88" s="96"/>
      <c r="R88" s="187"/>
      <c r="S88" s="422">
        <v>0</v>
      </c>
      <c r="T88" s="96"/>
      <c r="U88" s="422">
        <v>0</v>
      </c>
      <c r="V88" s="279"/>
      <c r="W88" s="163"/>
      <c r="X88" s="460"/>
      <c r="Y88" s="559"/>
      <c r="Z88" s="551"/>
      <c r="AA88" s="551"/>
      <c r="AB88" s="551"/>
      <c r="AC88" s="551"/>
      <c r="AD88" s="551"/>
      <c r="AE88" s="551"/>
      <c r="AF88" s="551"/>
      <c r="AG88" s="551"/>
      <c r="AH88" s="551"/>
      <c r="AI88" s="551"/>
      <c r="AJ88" s="551"/>
      <c r="AK88" s="560"/>
      <c r="AL88" s="460"/>
    </row>
    <row r="89" spans="1:38" s="269" customFormat="1" ht="15.75" customHeight="1">
      <c r="A89" s="537"/>
      <c r="B89" s="639"/>
      <c r="C89" s="632"/>
      <c r="D89" s="96"/>
      <c r="E89" s="96"/>
      <c r="F89" s="96"/>
      <c r="G89" s="252"/>
      <c r="H89" s="251"/>
      <c r="I89" s="420" t="s">
        <v>73</v>
      </c>
      <c r="J89" s="247"/>
      <c r="K89" s="421">
        <v>0</v>
      </c>
      <c r="L89" s="247"/>
      <c r="M89" s="421">
        <v>0</v>
      </c>
      <c r="N89" s="247"/>
      <c r="O89" s="419" t="s">
        <v>63</v>
      </c>
      <c r="P89" s="451"/>
      <c r="Q89" s="187"/>
      <c r="R89" s="187"/>
      <c r="S89" s="187"/>
      <c r="T89" s="187"/>
      <c r="U89" s="271"/>
      <c r="V89" s="279"/>
      <c r="W89" s="163"/>
      <c r="X89" s="460"/>
      <c r="Y89" s="559"/>
      <c r="Z89" s="551"/>
      <c r="AA89" s="551"/>
      <c r="AB89" s="551"/>
      <c r="AC89" s="551"/>
      <c r="AD89" s="551"/>
      <c r="AE89" s="551"/>
      <c r="AF89" s="551"/>
      <c r="AG89" s="551"/>
      <c r="AH89" s="551"/>
      <c r="AI89" s="551"/>
      <c r="AJ89" s="551"/>
      <c r="AK89" s="560"/>
      <c r="AL89" s="460"/>
    </row>
    <row r="90" spans="1:38" s="269" customFormat="1" ht="15.75" customHeight="1">
      <c r="A90" s="537"/>
      <c r="B90" s="639"/>
      <c r="C90" s="632"/>
      <c r="D90" s="96"/>
      <c r="E90" s="96"/>
      <c r="F90" s="96"/>
      <c r="G90" s="252"/>
      <c r="H90" s="251"/>
      <c r="I90" s="420" t="s">
        <v>73</v>
      </c>
      <c r="J90" s="247"/>
      <c r="K90" s="421">
        <v>0</v>
      </c>
      <c r="L90" s="247"/>
      <c r="M90" s="421">
        <v>0</v>
      </c>
      <c r="N90" s="247"/>
      <c r="O90" s="419" t="s">
        <v>63</v>
      </c>
      <c r="P90" s="451"/>
      <c r="Q90" s="187"/>
      <c r="R90" s="187"/>
      <c r="S90" s="187"/>
      <c r="T90" s="187"/>
      <c r="U90" s="271"/>
      <c r="V90" s="279"/>
      <c r="W90" s="163"/>
      <c r="X90" s="460"/>
      <c r="Y90" s="559"/>
      <c r="Z90" s="551"/>
      <c r="AA90" s="551"/>
      <c r="AB90" s="551"/>
      <c r="AC90" s="551"/>
      <c r="AD90" s="551"/>
      <c r="AE90" s="551"/>
      <c r="AF90" s="551"/>
      <c r="AG90" s="551"/>
      <c r="AH90" s="551"/>
      <c r="AI90" s="551"/>
      <c r="AJ90" s="551"/>
      <c r="AK90" s="560"/>
      <c r="AL90" s="460"/>
    </row>
    <row r="91" spans="1:38" s="269" customFormat="1" ht="15.75" customHeight="1">
      <c r="A91" s="537"/>
      <c r="B91" s="639"/>
      <c r="C91" s="632"/>
      <c r="D91" s="96"/>
      <c r="E91" s="96"/>
      <c r="F91" s="96"/>
      <c r="G91" s="252"/>
      <c r="H91" s="251"/>
      <c r="I91" s="420" t="s">
        <v>73</v>
      </c>
      <c r="J91" s="247"/>
      <c r="K91" s="421">
        <v>0</v>
      </c>
      <c r="L91" s="247"/>
      <c r="M91" s="421">
        <v>0</v>
      </c>
      <c r="N91" s="247"/>
      <c r="O91" s="419" t="s">
        <v>63</v>
      </c>
      <c r="P91" s="451"/>
      <c r="Q91" s="304"/>
      <c r="R91" s="187"/>
      <c r="S91" s="187"/>
      <c r="T91" s="187"/>
      <c r="U91" s="271"/>
      <c r="V91" s="279"/>
      <c r="W91" s="163"/>
      <c r="X91" s="460"/>
      <c r="Y91" s="559"/>
      <c r="Z91" s="551"/>
      <c r="AA91" s="551"/>
      <c r="AB91" s="551"/>
      <c r="AC91" s="551"/>
      <c r="AD91" s="551"/>
      <c r="AE91" s="551"/>
      <c r="AF91" s="551"/>
      <c r="AG91" s="551"/>
      <c r="AH91" s="551"/>
      <c r="AI91" s="551"/>
      <c r="AJ91" s="551"/>
      <c r="AK91" s="560"/>
      <c r="AL91" s="460"/>
    </row>
    <row r="92" spans="1:38" s="269" customFormat="1" ht="15.75" customHeight="1">
      <c r="A92" s="537"/>
      <c r="B92" s="639"/>
      <c r="C92" s="632"/>
      <c r="D92" s="96"/>
      <c r="E92" s="96"/>
      <c r="F92" s="96"/>
      <c r="G92" s="252"/>
      <c r="H92" s="251"/>
      <c r="I92" s="420" t="s">
        <v>73</v>
      </c>
      <c r="J92" s="247"/>
      <c r="K92" s="421">
        <v>0</v>
      </c>
      <c r="L92" s="247"/>
      <c r="M92" s="421">
        <v>0</v>
      </c>
      <c r="N92" s="247"/>
      <c r="O92" s="419" t="s">
        <v>63</v>
      </c>
      <c r="P92" s="451"/>
      <c r="Q92" s="187"/>
      <c r="R92" s="187"/>
      <c r="S92" s="187"/>
      <c r="T92" s="187"/>
      <c r="U92" s="271"/>
      <c r="V92" s="279"/>
      <c r="W92" s="163"/>
      <c r="X92" s="460"/>
      <c r="Y92" s="559"/>
      <c r="Z92" s="551"/>
      <c r="AA92" s="551"/>
      <c r="AB92" s="551"/>
      <c r="AC92" s="551"/>
      <c r="AD92" s="551"/>
      <c r="AE92" s="551"/>
      <c r="AF92" s="551"/>
      <c r="AG92" s="551"/>
      <c r="AH92" s="551"/>
      <c r="AI92" s="551"/>
      <c r="AJ92" s="551"/>
      <c r="AK92" s="560"/>
      <c r="AL92" s="460"/>
    </row>
    <row r="93" spans="1:38" s="269" customFormat="1" ht="15.75" customHeight="1">
      <c r="A93" s="537"/>
      <c r="B93" s="639"/>
      <c r="C93" s="632"/>
      <c r="D93" s="96"/>
      <c r="E93" s="96"/>
      <c r="F93" s="96"/>
      <c r="G93" s="252"/>
      <c r="H93" s="251"/>
      <c r="I93" s="420" t="s">
        <v>73</v>
      </c>
      <c r="J93" s="247"/>
      <c r="K93" s="421">
        <v>0</v>
      </c>
      <c r="L93" s="247"/>
      <c r="M93" s="421">
        <v>0</v>
      </c>
      <c r="N93" s="247"/>
      <c r="O93" s="419" t="s">
        <v>63</v>
      </c>
      <c r="P93" s="451"/>
      <c r="Q93" s="187"/>
      <c r="R93" s="187"/>
      <c r="S93" s="187"/>
      <c r="T93" s="187"/>
      <c r="U93" s="271"/>
      <c r="V93" s="279"/>
      <c r="W93" s="163"/>
      <c r="X93" s="460"/>
      <c r="Y93" s="559"/>
      <c r="Z93" s="551"/>
      <c r="AA93" s="551"/>
      <c r="AB93" s="551"/>
      <c r="AC93" s="551"/>
      <c r="AD93" s="551"/>
      <c r="AE93" s="551"/>
      <c r="AF93" s="551"/>
      <c r="AG93" s="551"/>
      <c r="AH93" s="551"/>
      <c r="AI93" s="551"/>
      <c r="AJ93" s="551"/>
      <c r="AK93" s="560"/>
      <c r="AL93" s="460"/>
    </row>
    <row r="94" spans="1:38" s="269" customFormat="1" ht="15.75" customHeight="1">
      <c r="A94" s="537"/>
      <c r="B94" s="639"/>
      <c r="C94" s="632"/>
      <c r="D94" s="96"/>
      <c r="E94" s="96"/>
      <c r="F94" s="96"/>
      <c r="G94" s="252"/>
      <c r="H94" s="251"/>
      <c r="I94" s="420" t="s">
        <v>73</v>
      </c>
      <c r="J94" s="247"/>
      <c r="K94" s="421">
        <v>0</v>
      </c>
      <c r="L94" s="247"/>
      <c r="M94" s="421">
        <v>0</v>
      </c>
      <c r="N94" s="247"/>
      <c r="O94" s="419" t="s">
        <v>63</v>
      </c>
      <c r="P94" s="451"/>
      <c r="Q94" s="187"/>
      <c r="R94" s="187"/>
      <c r="S94" s="187"/>
      <c r="T94" s="187"/>
      <c r="U94" s="271"/>
      <c r="V94" s="279"/>
      <c r="W94" s="163"/>
      <c r="X94" s="460"/>
      <c r="Y94" s="559"/>
      <c r="Z94" s="551"/>
      <c r="AA94" s="551"/>
      <c r="AB94" s="551"/>
      <c r="AC94" s="551"/>
      <c r="AD94" s="551"/>
      <c r="AE94" s="551"/>
      <c r="AF94" s="551"/>
      <c r="AG94" s="551"/>
      <c r="AH94" s="551"/>
      <c r="AI94" s="551"/>
      <c r="AJ94" s="551"/>
      <c r="AK94" s="560"/>
      <c r="AL94" s="460"/>
    </row>
    <row r="95" spans="1:38" s="269" customFormat="1" ht="15.75" customHeight="1">
      <c r="A95" s="537"/>
      <c r="B95" s="639"/>
      <c r="C95" s="632"/>
      <c r="D95" s="96"/>
      <c r="E95" s="96"/>
      <c r="F95" s="96"/>
      <c r="G95" s="252"/>
      <c r="H95" s="251"/>
      <c r="I95" s="420" t="s">
        <v>73</v>
      </c>
      <c r="J95" s="247"/>
      <c r="K95" s="421">
        <v>0</v>
      </c>
      <c r="L95" s="247"/>
      <c r="M95" s="421">
        <v>0</v>
      </c>
      <c r="N95" s="247"/>
      <c r="O95" s="419" t="s">
        <v>63</v>
      </c>
      <c r="P95" s="451"/>
      <c r="Q95" s="187"/>
      <c r="R95" s="187"/>
      <c r="S95" s="187"/>
      <c r="T95" s="187"/>
      <c r="U95" s="271"/>
      <c r="V95" s="279"/>
      <c r="W95" s="163"/>
      <c r="X95" s="460"/>
      <c r="Y95" s="559"/>
      <c r="Z95" s="551"/>
      <c r="AA95" s="551"/>
      <c r="AB95" s="551"/>
      <c r="AC95" s="551"/>
      <c r="AD95" s="551"/>
      <c r="AE95" s="551"/>
      <c r="AF95" s="551"/>
      <c r="AG95" s="551"/>
      <c r="AH95" s="551"/>
      <c r="AI95" s="551"/>
      <c r="AJ95" s="551"/>
      <c r="AK95" s="560"/>
      <c r="AL95" s="460"/>
    </row>
    <row r="96" spans="1:38" s="269" customFormat="1" ht="6" customHeight="1">
      <c r="A96" s="537"/>
      <c r="B96" s="639"/>
      <c r="C96" s="632"/>
      <c r="D96" s="96"/>
      <c r="E96" s="96"/>
      <c r="F96" s="96"/>
      <c r="G96" s="252"/>
      <c r="H96" s="252"/>
      <c r="I96" s="252"/>
      <c r="J96" s="252"/>
      <c r="K96" s="303"/>
      <c r="L96" s="252"/>
      <c r="M96" s="252"/>
      <c r="N96" s="252"/>
      <c r="O96" s="187"/>
      <c r="P96" s="451"/>
      <c r="Q96" s="252"/>
      <c r="R96" s="187"/>
      <c r="S96" s="187"/>
      <c r="T96" s="187"/>
      <c r="U96" s="271"/>
      <c r="V96" s="279"/>
      <c r="W96" s="163"/>
      <c r="X96" s="460"/>
      <c r="Y96" s="559"/>
      <c r="Z96" s="551"/>
      <c r="AA96" s="551"/>
      <c r="AB96" s="551"/>
      <c r="AC96" s="551"/>
      <c r="AD96" s="551"/>
      <c r="AE96" s="551"/>
      <c r="AF96" s="551"/>
      <c r="AG96" s="551"/>
      <c r="AH96" s="551"/>
      <c r="AI96" s="551"/>
      <c r="AJ96" s="551"/>
      <c r="AK96" s="560"/>
      <c r="AL96" s="460"/>
    </row>
    <row r="97" spans="1:38" s="269" customFormat="1" ht="15.75" customHeight="1">
      <c r="A97" s="537"/>
      <c r="B97" s="639"/>
      <c r="C97" s="632"/>
      <c r="D97" s="96"/>
      <c r="E97" s="187" t="s">
        <v>95</v>
      </c>
      <c r="F97" s="96"/>
      <c r="G97" s="419" t="s">
        <v>56</v>
      </c>
      <c r="H97" s="96"/>
      <c r="I97" s="420" t="s">
        <v>115</v>
      </c>
      <c r="J97" s="96"/>
      <c r="K97" s="421">
        <v>1</v>
      </c>
      <c r="L97" s="247"/>
      <c r="M97" s="247"/>
      <c r="N97" s="247"/>
      <c r="O97" s="419" t="s">
        <v>63</v>
      </c>
      <c r="P97" s="451"/>
      <c r="Q97" s="96"/>
      <c r="R97" s="187"/>
      <c r="S97" s="187"/>
      <c r="T97" s="96"/>
      <c r="U97" s="422">
        <v>0</v>
      </c>
      <c r="V97" s="279"/>
      <c r="W97" s="163"/>
      <c r="X97" s="460"/>
      <c r="Y97" s="559"/>
      <c r="Z97" s="551"/>
      <c r="AA97" s="551"/>
      <c r="AB97" s="551"/>
      <c r="AC97" s="551"/>
      <c r="AD97" s="551"/>
      <c r="AE97" s="551"/>
      <c r="AF97" s="551"/>
      <c r="AG97" s="551"/>
      <c r="AH97" s="551"/>
      <c r="AI97" s="551"/>
      <c r="AJ97" s="551"/>
      <c r="AK97" s="560"/>
      <c r="AL97" s="460"/>
    </row>
    <row r="98" spans="1:38" s="269" customFormat="1" ht="15.75" customHeight="1">
      <c r="A98" s="537"/>
      <c r="B98" s="639"/>
      <c r="C98" s="632"/>
      <c r="D98" s="96"/>
      <c r="E98" s="96"/>
      <c r="F98" s="96"/>
      <c r="G98" s="252"/>
      <c r="H98" s="251"/>
      <c r="I98" s="420" t="s">
        <v>73</v>
      </c>
      <c r="J98" s="247"/>
      <c r="K98" s="421">
        <v>0</v>
      </c>
      <c r="L98" s="247"/>
      <c r="M98" s="247"/>
      <c r="N98" s="247"/>
      <c r="O98" s="419" t="s">
        <v>63</v>
      </c>
      <c r="P98" s="451"/>
      <c r="Q98" s="187"/>
      <c r="R98" s="187"/>
      <c r="S98" s="187"/>
      <c r="T98" s="187"/>
      <c r="U98" s="271"/>
      <c r="V98" s="279"/>
      <c r="W98" s="163"/>
      <c r="X98" s="460"/>
      <c r="Y98" s="559"/>
      <c r="Z98" s="551"/>
      <c r="AA98" s="551"/>
      <c r="AB98" s="551"/>
      <c r="AC98" s="551"/>
      <c r="AD98" s="551"/>
      <c r="AE98" s="551"/>
      <c r="AF98" s="551"/>
      <c r="AG98" s="551"/>
      <c r="AH98" s="551"/>
      <c r="AI98" s="551"/>
      <c r="AJ98" s="551"/>
      <c r="AK98" s="560"/>
      <c r="AL98" s="460"/>
    </row>
    <row r="99" spans="1:38" s="269" customFormat="1" ht="15.75" customHeight="1">
      <c r="A99" s="537"/>
      <c r="B99" s="639"/>
      <c r="C99" s="632"/>
      <c r="D99" s="96"/>
      <c r="E99" s="96"/>
      <c r="F99" s="96"/>
      <c r="G99" s="252"/>
      <c r="H99" s="251"/>
      <c r="I99" s="420" t="s">
        <v>73</v>
      </c>
      <c r="J99" s="247"/>
      <c r="K99" s="421">
        <v>0</v>
      </c>
      <c r="L99" s="247"/>
      <c r="M99" s="247"/>
      <c r="N99" s="247"/>
      <c r="O99" s="419" t="s">
        <v>63</v>
      </c>
      <c r="P99" s="451"/>
      <c r="Q99" s="187"/>
      <c r="R99" s="187"/>
      <c r="S99" s="187"/>
      <c r="T99" s="187"/>
      <c r="U99" s="271"/>
      <c r="V99" s="279"/>
      <c r="W99" s="163"/>
      <c r="X99" s="460"/>
      <c r="Y99" s="559"/>
      <c r="Z99" s="551"/>
      <c r="AA99" s="551"/>
      <c r="AB99" s="551"/>
      <c r="AC99" s="551"/>
      <c r="AD99" s="551"/>
      <c r="AE99" s="551"/>
      <c r="AF99" s="551"/>
      <c r="AG99" s="551"/>
      <c r="AH99" s="551"/>
      <c r="AI99" s="551"/>
      <c r="AJ99" s="551"/>
      <c r="AK99" s="560"/>
      <c r="AL99" s="460"/>
    </row>
    <row r="100" spans="1:38" s="269" customFormat="1" ht="15.75" customHeight="1">
      <c r="A100" s="537"/>
      <c r="B100" s="639"/>
      <c r="C100" s="632"/>
      <c r="D100" s="96"/>
      <c r="E100" s="96"/>
      <c r="F100" s="96"/>
      <c r="G100" s="252"/>
      <c r="H100" s="251"/>
      <c r="I100" s="420" t="s">
        <v>73</v>
      </c>
      <c r="J100" s="247"/>
      <c r="K100" s="421">
        <v>0</v>
      </c>
      <c r="L100" s="247"/>
      <c r="M100" s="247"/>
      <c r="N100" s="247"/>
      <c r="O100" s="419" t="s">
        <v>63</v>
      </c>
      <c r="P100" s="451"/>
      <c r="Q100" s="304"/>
      <c r="R100" s="187"/>
      <c r="S100" s="187"/>
      <c r="T100" s="187"/>
      <c r="U100" s="271"/>
      <c r="V100" s="279"/>
      <c r="W100" s="163"/>
      <c r="X100" s="460"/>
      <c r="Y100" s="559"/>
      <c r="Z100" s="551"/>
      <c r="AA100" s="551"/>
      <c r="AB100" s="551"/>
      <c r="AC100" s="551"/>
      <c r="AD100" s="551"/>
      <c r="AE100" s="551"/>
      <c r="AF100" s="551"/>
      <c r="AG100" s="551"/>
      <c r="AH100" s="551"/>
      <c r="AI100" s="551"/>
      <c r="AJ100" s="551"/>
      <c r="AK100" s="560"/>
      <c r="AL100" s="460"/>
    </row>
    <row r="101" spans="1:38" s="269" customFormat="1" ht="15.75" customHeight="1">
      <c r="A101" s="537"/>
      <c r="B101" s="639"/>
      <c r="C101" s="632"/>
      <c r="D101" s="96"/>
      <c r="E101" s="96"/>
      <c r="F101" s="96"/>
      <c r="G101" s="252"/>
      <c r="H101" s="251"/>
      <c r="I101" s="420" t="s">
        <v>73</v>
      </c>
      <c r="J101" s="247"/>
      <c r="K101" s="421">
        <v>0</v>
      </c>
      <c r="L101" s="247"/>
      <c r="M101" s="247"/>
      <c r="N101" s="247"/>
      <c r="O101" s="419" t="s">
        <v>63</v>
      </c>
      <c r="P101" s="451"/>
      <c r="Q101" s="187"/>
      <c r="R101" s="187"/>
      <c r="S101" s="187"/>
      <c r="T101" s="187"/>
      <c r="U101" s="271"/>
      <c r="V101" s="279"/>
      <c r="W101" s="163"/>
      <c r="X101" s="460"/>
      <c r="Y101" s="559"/>
      <c r="Z101" s="551"/>
      <c r="AA101" s="551"/>
      <c r="AB101" s="551"/>
      <c r="AC101" s="551"/>
      <c r="AD101" s="551"/>
      <c r="AE101" s="551"/>
      <c r="AF101" s="551"/>
      <c r="AG101" s="551"/>
      <c r="AH101" s="551"/>
      <c r="AI101" s="551"/>
      <c r="AJ101" s="551"/>
      <c r="AK101" s="560"/>
      <c r="AL101" s="460"/>
    </row>
    <row r="102" spans="1:38" s="269" customFormat="1" ht="15.75" customHeight="1">
      <c r="A102" s="537"/>
      <c r="B102" s="639"/>
      <c r="C102" s="632"/>
      <c r="D102" s="96"/>
      <c r="E102" s="96"/>
      <c r="F102" s="96"/>
      <c r="G102" s="252"/>
      <c r="H102" s="251"/>
      <c r="I102" s="420" t="s">
        <v>73</v>
      </c>
      <c r="J102" s="247"/>
      <c r="K102" s="421">
        <v>0</v>
      </c>
      <c r="L102" s="247"/>
      <c r="M102" s="247"/>
      <c r="N102" s="247"/>
      <c r="O102" s="419" t="s">
        <v>63</v>
      </c>
      <c r="P102" s="451"/>
      <c r="Q102" s="187"/>
      <c r="R102" s="187"/>
      <c r="S102" s="187"/>
      <c r="T102" s="187"/>
      <c r="U102" s="271"/>
      <c r="V102" s="279"/>
      <c r="W102" s="163"/>
      <c r="X102" s="460"/>
      <c r="Y102" s="559"/>
      <c r="Z102" s="551"/>
      <c r="AA102" s="551"/>
      <c r="AB102" s="551"/>
      <c r="AC102" s="551"/>
      <c r="AD102" s="551"/>
      <c r="AE102" s="551"/>
      <c r="AF102" s="551"/>
      <c r="AG102" s="551"/>
      <c r="AH102" s="551"/>
      <c r="AI102" s="551"/>
      <c r="AJ102" s="551"/>
      <c r="AK102" s="560"/>
      <c r="AL102" s="460"/>
    </row>
    <row r="103" spans="1:38" s="269" customFormat="1" ht="15.75" customHeight="1">
      <c r="A103" s="537"/>
      <c r="B103" s="639"/>
      <c r="C103" s="632"/>
      <c r="D103" s="96"/>
      <c r="E103" s="96"/>
      <c r="F103" s="96"/>
      <c r="G103" s="252"/>
      <c r="H103" s="251"/>
      <c r="I103" s="420" t="s">
        <v>73</v>
      </c>
      <c r="J103" s="247"/>
      <c r="K103" s="421">
        <v>0</v>
      </c>
      <c r="L103" s="247"/>
      <c r="M103" s="247"/>
      <c r="N103" s="247"/>
      <c r="O103" s="419" t="s">
        <v>63</v>
      </c>
      <c r="P103" s="451"/>
      <c r="Q103" s="187"/>
      <c r="R103" s="187"/>
      <c r="S103" s="187"/>
      <c r="T103" s="187"/>
      <c r="U103" s="271"/>
      <c r="V103" s="279"/>
      <c r="W103" s="163"/>
      <c r="X103" s="460"/>
      <c r="Y103" s="559"/>
      <c r="Z103" s="551"/>
      <c r="AA103" s="551"/>
      <c r="AB103" s="551"/>
      <c r="AC103" s="551"/>
      <c r="AD103" s="551"/>
      <c r="AE103" s="551"/>
      <c r="AF103" s="551"/>
      <c r="AG103" s="551"/>
      <c r="AH103" s="551"/>
      <c r="AI103" s="551"/>
      <c r="AJ103" s="551"/>
      <c r="AK103" s="560"/>
      <c r="AL103" s="460"/>
    </row>
    <row r="104" spans="1:38" s="269" customFormat="1" ht="15.75" customHeight="1">
      <c r="A104" s="537"/>
      <c r="B104" s="639"/>
      <c r="C104" s="632"/>
      <c r="D104" s="96"/>
      <c r="E104" s="96"/>
      <c r="F104" s="96"/>
      <c r="G104" s="252"/>
      <c r="H104" s="251"/>
      <c r="I104" s="420" t="s">
        <v>73</v>
      </c>
      <c r="J104" s="247"/>
      <c r="K104" s="421">
        <v>0</v>
      </c>
      <c r="L104" s="247"/>
      <c r="M104" s="247"/>
      <c r="N104" s="247"/>
      <c r="O104" s="419" t="s">
        <v>63</v>
      </c>
      <c r="P104" s="451"/>
      <c r="Q104" s="187"/>
      <c r="R104" s="187"/>
      <c r="S104" s="187"/>
      <c r="T104" s="187"/>
      <c r="U104" s="271"/>
      <c r="V104" s="279"/>
      <c r="W104" s="163"/>
      <c r="X104" s="460"/>
      <c r="Y104" s="559"/>
      <c r="Z104" s="551"/>
      <c r="AA104" s="551"/>
      <c r="AB104" s="551"/>
      <c r="AC104" s="551"/>
      <c r="AD104" s="551"/>
      <c r="AE104" s="551"/>
      <c r="AF104" s="551"/>
      <c r="AG104" s="551"/>
      <c r="AH104" s="551"/>
      <c r="AI104" s="551"/>
      <c r="AJ104" s="551"/>
      <c r="AK104" s="560"/>
      <c r="AL104" s="460"/>
    </row>
    <row r="105" spans="1:38" s="269" customFormat="1" ht="6" customHeight="1">
      <c r="A105" s="537"/>
      <c r="B105" s="639"/>
      <c r="C105" s="632"/>
      <c r="D105" s="96"/>
      <c r="E105" s="96"/>
      <c r="F105" s="96"/>
      <c r="G105" s="252"/>
      <c r="H105" s="252"/>
      <c r="I105" s="252"/>
      <c r="J105" s="252"/>
      <c r="K105" s="303"/>
      <c r="L105" s="252"/>
      <c r="M105" s="252"/>
      <c r="N105" s="252"/>
      <c r="O105" s="187"/>
      <c r="P105" s="451"/>
      <c r="Q105" s="252"/>
      <c r="R105" s="187"/>
      <c r="S105" s="187"/>
      <c r="T105" s="187"/>
      <c r="U105" s="271"/>
      <c r="V105" s="279"/>
      <c r="W105" s="163"/>
      <c r="X105" s="460"/>
      <c r="Y105" s="559"/>
      <c r="Z105" s="551"/>
      <c r="AA105" s="551"/>
      <c r="AB105" s="551"/>
      <c r="AC105" s="551"/>
      <c r="AD105" s="551"/>
      <c r="AE105" s="551"/>
      <c r="AF105" s="551"/>
      <c r="AG105" s="551"/>
      <c r="AH105" s="551"/>
      <c r="AI105" s="551"/>
      <c r="AJ105" s="551"/>
      <c r="AK105" s="560"/>
      <c r="AL105" s="460"/>
    </row>
    <row r="106" spans="1:38" s="269" customFormat="1" ht="14.4">
      <c r="A106" s="537"/>
      <c r="B106" s="639"/>
      <c r="C106" s="632"/>
      <c r="D106" s="96"/>
      <c r="E106" s="187"/>
      <c r="F106" s="96"/>
      <c r="G106" s="96"/>
      <c r="H106" s="187"/>
      <c r="I106" s="96"/>
      <c r="J106" s="96"/>
      <c r="K106" s="338" t="s">
        <v>37</v>
      </c>
      <c r="L106" s="317"/>
      <c r="M106" s="339" t="s">
        <v>114</v>
      </c>
      <c r="N106" s="317"/>
      <c r="O106" s="317"/>
      <c r="P106" s="379"/>
      <c r="Q106" s="317"/>
      <c r="R106" s="317"/>
      <c r="S106" s="338" t="s">
        <v>37</v>
      </c>
      <c r="T106" s="317"/>
      <c r="U106" s="339" t="s">
        <v>114</v>
      </c>
      <c r="V106" s="279"/>
      <c r="W106" s="163"/>
      <c r="X106" s="460"/>
      <c r="Y106" s="559"/>
      <c r="Z106" s="551"/>
      <c r="AA106" s="551"/>
      <c r="AB106" s="551"/>
      <c r="AC106" s="551"/>
      <c r="AD106" s="551"/>
      <c r="AE106" s="551"/>
      <c r="AF106" s="551"/>
      <c r="AG106" s="551"/>
      <c r="AH106" s="551"/>
      <c r="AI106" s="551"/>
      <c r="AJ106" s="551"/>
      <c r="AK106" s="560"/>
      <c r="AL106" s="460"/>
    </row>
    <row r="107" spans="1:38" s="269" customFormat="1" ht="3" customHeight="1">
      <c r="A107" s="537"/>
      <c r="B107" s="639"/>
      <c r="C107" s="632"/>
      <c r="D107" s="96"/>
      <c r="E107" s="187"/>
      <c r="F107" s="96"/>
      <c r="G107" s="96"/>
      <c r="H107" s="187"/>
      <c r="I107" s="96"/>
      <c r="J107" s="96"/>
      <c r="K107" s="307"/>
      <c r="L107" s="307"/>
      <c r="M107" s="308"/>
      <c r="N107" s="96"/>
      <c r="O107" s="96"/>
      <c r="P107" s="451"/>
      <c r="Q107" s="96"/>
      <c r="R107" s="96"/>
      <c r="S107" s="96"/>
      <c r="T107" s="96"/>
      <c r="U107" s="272"/>
      <c r="V107" s="279"/>
      <c r="W107" s="163"/>
      <c r="X107" s="460"/>
      <c r="Y107" s="559"/>
      <c r="Z107" s="551"/>
      <c r="AA107" s="551"/>
      <c r="AB107" s="551"/>
      <c r="AC107" s="551"/>
      <c r="AD107" s="551"/>
      <c r="AE107" s="551"/>
      <c r="AF107" s="551"/>
      <c r="AG107" s="551"/>
      <c r="AH107" s="551"/>
      <c r="AI107" s="551"/>
      <c r="AJ107" s="551"/>
      <c r="AK107" s="560"/>
      <c r="AL107" s="460"/>
    </row>
    <row r="108" spans="1:38" s="269" customFormat="1" ht="15.75" customHeight="1">
      <c r="A108" s="537"/>
      <c r="B108" s="639"/>
      <c r="C108" s="632"/>
      <c r="D108" s="96"/>
      <c r="E108" s="237" t="s">
        <v>258</v>
      </c>
      <c r="F108" s="96"/>
      <c r="G108" s="419" t="s">
        <v>56</v>
      </c>
      <c r="H108" s="96"/>
      <c r="I108" s="420" t="s">
        <v>115</v>
      </c>
      <c r="J108" s="96"/>
      <c r="K108" s="421">
        <v>2</v>
      </c>
      <c r="L108" s="247"/>
      <c r="M108" s="421">
        <v>0.5</v>
      </c>
      <c r="N108" s="247"/>
      <c r="O108" s="419" t="s">
        <v>63</v>
      </c>
      <c r="P108" s="451"/>
      <c r="Q108" s="187"/>
      <c r="R108" s="187"/>
      <c r="S108" s="422">
        <v>0</v>
      </c>
      <c r="T108" s="187"/>
      <c r="U108" s="422">
        <v>0</v>
      </c>
      <c r="V108" s="279"/>
      <c r="W108" s="163"/>
      <c r="X108" s="460"/>
      <c r="Y108" s="559"/>
      <c r="Z108" s="551"/>
      <c r="AA108" s="551"/>
      <c r="AB108" s="551"/>
      <c r="AC108" s="551"/>
      <c r="AD108" s="551"/>
      <c r="AE108" s="551"/>
      <c r="AF108" s="551"/>
      <c r="AG108" s="551"/>
      <c r="AH108" s="551"/>
      <c r="AI108" s="551"/>
      <c r="AJ108" s="551"/>
      <c r="AK108" s="560"/>
      <c r="AL108" s="460"/>
    </row>
    <row r="109" spans="1:38" s="269" customFormat="1" ht="15.75" customHeight="1">
      <c r="A109" s="537"/>
      <c r="B109" s="639"/>
      <c r="C109" s="632"/>
      <c r="D109" s="96"/>
      <c r="E109" s="96"/>
      <c r="F109" s="96"/>
      <c r="G109" s="252"/>
      <c r="H109" s="251"/>
      <c r="I109" s="420" t="s">
        <v>73</v>
      </c>
      <c r="J109" s="247"/>
      <c r="K109" s="421">
        <v>0</v>
      </c>
      <c r="L109" s="247"/>
      <c r="M109" s="421">
        <v>0</v>
      </c>
      <c r="N109" s="247"/>
      <c r="O109" s="419" t="s">
        <v>63</v>
      </c>
      <c r="P109" s="451"/>
      <c r="Q109" s="187"/>
      <c r="R109" s="187"/>
      <c r="S109" s="187"/>
      <c r="T109" s="187"/>
      <c r="U109" s="271"/>
      <c r="V109" s="279"/>
      <c r="W109" s="163"/>
      <c r="X109" s="460"/>
      <c r="Y109" s="559"/>
      <c r="Z109" s="551"/>
      <c r="AA109" s="551"/>
      <c r="AB109" s="551"/>
      <c r="AC109" s="551"/>
      <c r="AD109" s="551"/>
      <c r="AE109" s="551"/>
      <c r="AF109" s="551"/>
      <c r="AG109" s="551"/>
      <c r="AH109" s="551"/>
      <c r="AI109" s="551"/>
      <c r="AJ109" s="551"/>
      <c r="AK109" s="560"/>
      <c r="AL109" s="460"/>
    </row>
    <row r="110" spans="1:38" s="269" customFormat="1" ht="15.75" customHeight="1">
      <c r="A110" s="537"/>
      <c r="B110" s="639"/>
      <c r="C110" s="632"/>
      <c r="D110" s="96"/>
      <c r="E110" s="96"/>
      <c r="F110" s="96"/>
      <c r="G110" s="252"/>
      <c r="H110" s="251"/>
      <c r="I110" s="420" t="s">
        <v>73</v>
      </c>
      <c r="J110" s="247"/>
      <c r="K110" s="421">
        <v>0</v>
      </c>
      <c r="L110" s="247"/>
      <c r="M110" s="421">
        <v>0</v>
      </c>
      <c r="N110" s="247"/>
      <c r="O110" s="419" t="s">
        <v>63</v>
      </c>
      <c r="P110" s="451"/>
      <c r="Q110" s="187"/>
      <c r="R110" s="187"/>
      <c r="S110" s="187"/>
      <c r="T110" s="187"/>
      <c r="U110" s="271"/>
      <c r="V110" s="279"/>
      <c r="W110" s="163"/>
      <c r="X110" s="460"/>
      <c r="Y110" s="559"/>
      <c r="Z110" s="551"/>
      <c r="AA110" s="551"/>
      <c r="AB110" s="551"/>
      <c r="AC110" s="551"/>
      <c r="AD110" s="551"/>
      <c r="AE110" s="551"/>
      <c r="AF110" s="551"/>
      <c r="AG110" s="551"/>
      <c r="AH110" s="551"/>
      <c r="AI110" s="551"/>
      <c r="AJ110" s="551"/>
      <c r="AK110" s="560"/>
      <c r="AL110" s="460"/>
    </row>
    <row r="111" spans="1:38" s="269" customFormat="1" ht="15.75" customHeight="1">
      <c r="A111" s="537"/>
      <c r="B111" s="639"/>
      <c r="C111" s="632"/>
      <c r="D111" s="96"/>
      <c r="E111" s="96"/>
      <c r="F111" s="96"/>
      <c r="G111" s="252"/>
      <c r="H111" s="251"/>
      <c r="I111" s="420" t="s">
        <v>73</v>
      </c>
      <c r="J111" s="247"/>
      <c r="K111" s="421">
        <v>0</v>
      </c>
      <c r="L111" s="247"/>
      <c r="M111" s="421">
        <v>0</v>
      </c>
      <c r="N111" s="247"/>
      <c r="O111" s="419" t="s">
        <v>63</v>
      </c>
      <c r="P111" s="451"/>
      <c r="Q111" s="304"/>
      <c r="R111" s="187"/>
      <c r="S111" s="187"/>
      <c r="T111" s="187"/>
      <c r="U111" s="271"/>
      <c r="V111" s="279"/>
      <c r="W111" s="163"/>
      <c r="X111" s="460"/>
      <c r="Y111" s="559"/>
      <c r="Z111" s="551"/>
      <c r="AA111" s="551"/>
      <c r="AB111" s="551"/>
      <c r="AC111" s="551"/>
      <c r="AD111" s="551"/>
      <c r="AE111" s="551"/>
      <c r="AF111" s="551"/>
      <c r="AG111" s="551"/>
      <c r="AH111" s="551"/>
      <c r="AI111" s="551"/>
      <c r="AJ111" s="551"/>
      <c r="AK111" s="560"/>
      <c r="AL111" s="460"/>
    </row>
    <row r="112" spans="1:38" s="269" customFormat="1" ht="15.75" customHeight="1">
      <c r="A112" s="537"/>
      <c r="B112" s="639"/>
      <c r="C112" s="632"/>
      <c r="D112" s="96"/>
      <c r="E112" s="96"/>
      <c r="F112" s="96"/>
      <c r="G112" s="252"/>
      <c r="H112" s="251"/>
      <c r="I112" s="420" t="s">
        <v>73</v>
      </c>
      <c r="J112" s="247"/>
      <c r="K112" s="421">
        <v>0</v>
      </c>
      <c r="L112" s="247"/>
      <c r="M112" s="421">
        <v>0</v>
      </c>
      <c r="N112" s="247"/>
      <c r="O112" s="419" t="s">
        <v>63</v>
      </c>
      <c r="P112" s="451"/>
      <c r="Q112" s="187"/>
      <c r="R112" s="187"/>
      <c r="S112" s="187"/>
      <c r="T112" s="187"/>
      <c r="U112" s="271"/>
      <c r="V112" s="279"/>
      <c r="W112" s="163"/>
      <c r="X112" s="460"/>
      <c r="Y112" s="559"/>
      <c r="Z112" s="551"/>
      <c r="AA112" s="551"/>
      <c r="AB112" s="551"/>
      <c r="AC112" s="551"/>
      <c r="AD112" s="551"/>
      <c r="AE112" s="551"/>
      <c r="AF112" s="551"/>
      <c r="AG112" s="551"/>
      <c r="AH112" s="551"/>
      <c r="AI112" s="551"/>
      <c r="AJ112" s="551"/>
      <c r="AK112" s="560"/>
      <c r="AL112" s="460"/>
    </row>
    <row r="113" spans="1:38" s="269" customFormat="1" ht="15.75" customHeight="1">
      <c r="A113" s="537"/>
      <c r="B113" s="639"/>
      <c r="C113" s="632"/>
      <c r="D113" s="96"/>
      <c r="E113" s="96"/>
      <c r="F113" s="96"/>
      <c r="G113" s="252"/>
      <c r="H113" s="251"/>
      <c r="I113" s="420" t="s">
        <v>73</v>
      </c>
      <c r="J113" s="247"/>
      <c r="K113" s="421">
        <v>0</v>
      </c>
      <c r="L113" s="247"/>
      <c r="M113" s="421">
        <v>0</v>
      </c>
      <c r="N113" s="247"/>
      <c r="O113" s="419" t="s">
        <v>63</v>
      </c>
      <c r="P113" s="451"/>
      <c r="Q113" s="187"/>
      <c r="R113" s="187"/>
      <c r="S113" s="187"/>
      <c r="T113" s="187"/>
      <c r="U113" s="271"/>
      <c r="V113" s="279"/>
      <c r="W113" s="163"/>
      <c r="X113" s="460"/>
      <c r="Y113" s="559"/>
      <c r="Z113" s="551"/>
      <c r="AA113" s="551"/>
      <c r="AB113" s="551"/>
      <c r="AC113" s="551"/>
      <c r="AD113" s="551"/>
      <c r="AE113" s="551"/>
      <c r="AF113" s="551"/>
      <c r="AG113" s="551"/>
      <c r="AH113" s="551"/>
      <c r="AI113" s="551"/>
      <c r="AJ113" s="551"/>
      <c r="AK113" s="560"/>
      <c r="AL113" s="460"/>
    </row>
    <row r="114" spans="1:38" s="269" customFormat="1" ht="15.75" customHeight="1">
      <c r="A114" s="537"/>
      <c r="B114" s="639"/>
      <c r="C114" s="632"/>
      <c r="D114" s="96"/>
      <c r="E114" s="96"/>
      <c r="F114" s="96"/>
      <c r="G114" s="252"/>
      <c r="H114" s="251"/>
      <c r="I114" s="420" t="s">
        <v>73</v>
      </c>
      <c r="J114" s="247"/>
      <c r="K114" s="421">
        <v>0</v>
      </c>
      <c r="L114" s="247"/>
      <c r="M114" s="421">
        <v>0</v>
      </c>
      <c r="N114" s="247"/>
      <c r="O114" s="419" t="s">
        <v>63</v>
      </c>
      <c r="P114" s="451"/>
      <c r="Q114" s="187"/>
      <c r="R114" s="187"/>
      <c r="S114" s="187"/>
      <c r="T114" s="187"/>
      <c r="U114" s="271"/>
      <c r="V114" s="279"/>
      <c r="W114" s="163"/>
      <c r="X114" s="460"/>
      <c r="Y114" s="559"/>
      <c r="Z114" s="551"/>
      <c r="AA114" s="551"/>
      <c r="AB114" s="551"/>
      <c r="AC114" s="551"/>
      <c r="AD114" s="551"/>
      <c r="AE114" s="551"/>
      <c r="AF114" s="551"/>
      <c r="AG114" s="551"/>
      <c r="AH114" s="551"/>
      <c r="AI114" s="551"/>
      <c r="AJ114" s="551"/>
      <c r="AK114" s="560"/>
      <c r="AL114" s="460"/>
    </row>
    <row r="115" spans="1:38" s="269" customFormat="1" ht="15.75" customHeight="1">
      <c r="A115" s="537"/>
      <c r="B115" s="639"/>
      <c r="C115" s="632"/>
      <c r="D115" s="96"/>
      <c r="E115" s="96"/>
      <c r="F115" s="96"/>
      <c r="G115" s="252"/>
      <c r="H115" s="251"/>
      <c r="I115" s="420" t="s">
        <v>73</v>
      </c>
      <c r="J115" s="247"/>
      <c r="K115" s="421">
        <v>0</v>
      </c>
      <c r="L115" s="247"/>
      <c r="M115" s="421">
        <v>0</v>
      </c>
      <c r="N115" s="247"/>
      <c r="O115" s="419" t="s">
        <v>63</v>
      </c>
      <c r="P115" s="451"/>
      <c r="Q115" s="187"/>
      <c r="R115" s="187"/>
      <c r="S115" s="187"/>
      <c r="T115" s="187"/>
      <c r="U115" s="271"/>
      <c r="V115" s="279"/>
      <c r="W115" s="163"/>
      <c r="X115" s="460"/>
      <c r="Y115" s="559"/>
      <c r="Z115" s="551"/>
      <c r="AA115" s="551"/>
      <c r="AB115" s="551"/>
      <c r="AC115" s="551"/>
      <c r="AD115" s="551"/>
      <c r="AE115" s="551"/>
      <c r="AF115" s="551"/>
      <c r="AG115" s="551"/>
      <c r="AH115" s="551"/>
      <c r="AI115" s="551"/>
      <c r="AJ115" s="551"/>
      <c r="AK115" s="560"/>
      <c r="AL115" s="460"/>
    </row>
    <row r="116" spans="1:38" s="269" customFormat="1" ht="6" customHeight="1">
      <c r="A116" s="537"/>
      <c r="B116" s="639"/>
      <c r="C116" s="632"/>
      <c r="D116" s="96"/>
      <c r="E116" s="96"/>
      <c r="F116" s="96"/>
      <c r="G116" s="96"/>
      <c r="H116" s="187"/>
      <c r="I116" s="96"/>
      <c r="J116" s="96"/>
      <c r="K116" s="303"/>
      <c r="L116" s="187"/>
      <c r="M116" s="187"/>
      <c r="N116" s="187"/>
      <c r="O116" s="187"/>
      <c r="P116" s="451"/>
      <c r="Q116" s="96"/>
      <c r="R116" s="187"/>
      <c r="S116" s="96"/>
      <c r="T116" s="96"/>
      <c r="U116" s="272"/>
      <c r="V116" s="279"/>
      <c r="W116" s="163"/>
      <c r="X116" s="460"/>
      <c r="Y116" s="559"/>
      <c r="Z116" s="551"/>
      <c r="AA116" s="551"/>
      <c r="AB116" s="551"/>
      <c r="AC116" s="551"/>
      <c r="AD116" s="551"/>
      <c r="AE116" s="551"/>
      <c r="AF116" s="551"/>
      <c r="AG116" s="551"/>
      <c r="AH116" s="551"/>
      <c r="AI116" s="551"/>
      <c r="AJ116" s="551"/>
      <c r="AK116" s="560"/>
      <c r="AL116" s="460"/>
    </row>
    <row r="117" spans="1:38" s="269" customFormat="1" ht="14.4">
      <c r="A117" s="537"/>
      <c r="B117" s="639"/>
      <c r="C117" s="632"/>
      <c r="D117" s="96"/>
      <c r="E117" s="187"/>
      <c r="F117" s="96"/>
      <c r="G117" s="96"/>
      <c r="H117" s="187"/>
      <c r="I117" s="96"/>
      <c r="J117" s="96"/>
      <c r="K117" s="338" t="s">
        <v>37</v>
      </c>
      <c r="L117" s="317"/>
      <c r="M117" s="339" t="s">
        <v>114</v>
      </c>
      <c r="N117" s="96"/>
      <c r="O117" s="96"/>
      <c r="P117" s="379"/>
      <c r="Q117" s="96"/>
      <c r="R117" s="96"/>
      <c r="S117" s="338" t="s">
        <v>37</v>
      </c>
      <c r="T117" s="317"/>
      <c r="U117" s="339" t="s">
        <v>114</v>
      </c>
      <c r="V117" s="279"/>
      <c r="W117" s="163"/>
      <c r="X117" s="460"/>
      <c r="Y117" s="559"/>
      <c r="Z117" s="551"/>
      <c r="AA117" s="551"/>
      <c r="AB117" s="551"/>
      <c r="AC117" s="551"/>
      <c r="AD117" s="551"/>
      <c r="AE117" s="551"/>
      <c r="AF117" s="551"/>
      <c r="AG117" s="551"/>
      <c r="AH117" s="551"/>
      <c r="AI117" s="551"/>
      <c r="AJ117" s="551"/>
      <c r="AK117" s="560"/>
      <c r="AL117" s="460"/>
    </row>
    <row r="118" spans="1:38" s="269" customFormat="1" ht="3" customHeight="1">
      <c r="A118" s="537"/>
      <c r="B118" s="639"/>
      <c r="C118" s="632"/>
      <c r="D118" s="96"/>
      <c r="E118" s="187"/>
      <c r="F118" s="96"/>
      <c r="G118" s="96"/>
      <c r="H118" s="187"/>
      <c r="I118" s="96"/>
      <c r="J118" s="96"/>
      <c r="K118" s="96"/>
      <c r="L118" s="187"/>
      <c r="M118" s="187"/>
      <c r="N118" s="187"/>
      <c r="O118" s="96"/>
      <c r="P118" s="451"/>
      <c r="Q118" s="96"/>
      <c r="R118" s="187"/>
      <c r="S118" s="96"/>
      <c r="T118" s="96"/>
      <c r="U118" s="272"/>
      <c r="V118" s="279"/>
      <c r="W118" s="163"/>
      <c r="X118" s="460"/>
      <c r="Y118" s="559"/>
      <c r="Z118" s="551"/>
      <c r="AA118" s="551"/>
      <c r="AB118" s="551"/>
      <c r="AC118" s="551"/>
      <c r="AD118" s="551"/>
      <c r="AE118" s="551"/>
      <c r="AF118" s="551"/>
      <c r="AG118" s="551"/>
      <c r="AH118" s="551"/>
      <c r="AI118" s="551"/>
      <c r="AJ118" s="551"/>
      <c r="AK118" s="560"/>
      <c r="AL118" s="460"/>
    </row>
    <row r="119" spans="1:38" s="269" customFormat="1" ht="15.75" customHeight="1">
      <c r="A119" s="537"/>
      <c r="B119" s="639"/>
      <c r="C119" s="632"/>
      <c r="D119" s="96"/>
      <c r="E119" s="237" t="s">
        <v>259</v>
      </c>
      <c r="F119" s="96"/>
      <c r="G119" s="419" t="s">
        <v>56</v>
      </c>
      <c r="H119" s="96"/>
      <c r="I119" s="420" t="s">
        <v>115</v>
      </c>
      <c r="J119" s="96"/>
      <c r="K119" s="421">
        <v>2</v>
      </c>
      <c r="L119" s="247"/>
      <c r="M119" s="421">
        <v>0.5</v>
      </c>
      <c r="N119" s="247"/>
      <c r="O119" s="419" t="s">
        <v>63</v>
      </c>
      <c r="P119" s="451"/>
      <c r="Q119" s="187"/>
      <c r="R119" s="187"/>
      <c r="S119" s="422">
        <v>0</v>
      </c>
      <c r="T119" s="187"/>
      <c r="U119" s="422">
        <v>0</v>
      </c>
      <c r="V119" s="279"/>
      <c r="W119" s="163"/>
      <c r="X119" s="460"/>
      <c r="Y119" s="559"/>
      <c r="Z119" s="551"/>
      <c r="AA119" s="551"/>
      <c r="AB119" s="551"/>
      <c r="AC119" s="551"/>
      <c r="AD119" s="551"/>
      <c r="AE119" s="551"/>
      <c r="AF119" s="551"/>
      <c r="AG119" s="551"/>
      <c r="AH119" s="551"/>
      <c r="AI119" s="551"/>
      <c r="AJ119" s="551"/>
      <c r="AK119" s="560"/>
      <c r="AL119" s="460"/>
    </row>
    <row r="120" spans="1:38" s="269" customFormat="1" ht="15.75" customHeight="1">
      <c r="A120" s="537"/>
      <c r="B120" s="639"/>
      <c r="C120" s="632"/>
      <c r="D120" s="96"/>
      <c r="E120" s="96"/>
      <c r="F120" s="96"/>
      <c r="G120" s="252"/>
      <c r="H120" s="251"/>
      <c r="I120" s="420" t="s">
        <v>73</v>
      </c>
      <c r="J120" s="247"/>
      <c r="K120" s="421">
        <v>0</v>
      </c>
      <c r="L120" s="247"/>
      <c r="M120" s="421">
        <v>0</v>
      </c>
      <c r="N120" s="247"/>
      <c r="O120" s="419" t="s">
        <v>63</v>
      </c>
      <c r="P120" s="451"/>
      <c r="Q120" s="187"/>
      <c r="R120" s="187"/>
      <c r="S120" s="187"/>
      <c r="T120" s="187"/>
      <c r="U120" s="271"/>
      <c r="V120" s="279"/>
      <c r="W120" s="163"/>
      <c r="X120" s="460"/>
      <c r="Y120" s="559"/>
      <c r="Z120" s="551"/>
      <c r="AA120" s="551"/>
      <c r="AB120" s="551"/>
      <c r="AC120" s="551"/>
      <c r="AD120" s="551"/>
      <c r="AE120" s="551"/>
      <c r="AF120" s="551"/>
      <c r="AG120" s="551"/>
      <c r="AH120" s="551"/>
      <c r="AI120" s="551"/>
      <c r="AJ120" s="551"/>
      <c r="AK120" s="560"/>
      <c r="AL120" s="460"/>
    </row>
    <row r="121" spans="1:38" s="269" customFormat="1" ht="15.75" customHeight="1">
      <c r="A121" s="537"/>
      <c r="B121" s="639"/>
      <c r="C121" s="632"/>
      <c r="D121" s="96"/>
      <c r="E121" s="96"/>
      <c r="F121" s="96"/>
      <c r="G121" s="252"/>
      <c r="H121" s="251"/>
      <c r="I121" s="420" t="s">
        <v>73</v>
      </c>
      <c r="J121" s="247"/>
      <c r="K121" s="421">
        <v>0</v>
      </c>
      <c r="L121" s="247"/>
      <c r="M121" s="421">
        <v>0</v>
      </c>
      <c r="N121" s="247"/>
      <c r="O121" s="419" t="s">
        <v>63</v>
      </c>
      <c r="P121" s="451"/>
      <c r="Q121" s="187"/>
      <c r="R121" s="187"/>
      <c r="S121" s="187"/>
      <c r="T121" s="187"/>
      <c r="U121" s="271"/>
      <c r="V121" s="279"/>
      <c r="W121" s="163"/>
      <c r="X121" s="460"/>
      <c r="Y121" s="559"/>
      <c r="Z121" s="551"/>
      <c r="AA121" s="551"/>
      <c r="AB121" s="551"/>
      <c r="AC121" s="551"/>
      <c r="AD121" s="551"/>
      <c r="AE121" s="551"/>
      <c r="AF121" s="551"/>
      <c r="AG121" s="551"/>
      <c r="AH121" s="551"/>
      <c r="AI121" s="551"/>
      <c r="AJ121" s="551"/>
      <c r="AK121" s="560"/>
      <c r="AL121" s="460"/>
    </row>
    <row r="122" spans="1:38" s="269" customFormat="1" ht="15.75" customHeight="1">
      <c r="A122" s="537"/>
      <c r="B122" s="639"/>
      <c r="C122" s="632"/>
      <c r="D122" s="96"/>
      <c r="E122" s="96"/>
      <c r="F122" s="96"/>
      <c r="G122" s="252"/>
      <c r="H122" s="251"/>
      <c r="I122" s="420" t="s">
        <v>73</v>
      </c>
      <c r="J122" s="247"/>
      <c r="K122" s="421">
        <v>0</v>
      </c>
      <c r="L122" s="247"/>
      <c r="M122" s="421">
        <v>0</v>
      </c>
      <c r="N122" s="247"/>
      <c r="O122" s="419" t="s">
        <v>63</v>
      </c>
      <c r="P122" s="451"/>
      <c r="Q122" s="304"/>
      <c r="R122" s="187"/>
      <c r="S122" s="187"/>
      <c r="T122" s="187"/>
      <c r="U122" s="271"/>
      <c r="V122" s="279"/>
      <c r="W122" s="163"/>
      <c r="X122" s="460"/>
      <c r="Y122" s="559"/>
      <c r="Z122" s="551"/>
      <c r="AA122" s="551"/>
      <c r="AB122" s="551"/>
      <c r="AC122" s="551"/>
      <c r="AD122" s="551"/>
      <c r="AE122" s="551"/>
      <c r="AF122" s="551"/>
      <c r="AG122" s="551"/>
      <c r="AH122" s="551"/>
      <c r="AI122" s="551"/>
      <c r="AJ122" s="551"/>
      <c r="AK122" s="560"/>
      <c r="AL122" s="460"/>
    </row>
    <row r="123" spans="1:38" s="269" customFormat="1" ht="15.75" customHeight="1">
      <c r="A123" s="537"/>
      <c r="B123" s="639"/>
      <c r="C123" s="632"/>
      <c r="D123" s="96"/>
      <c r="E123" s="96"/>
      <c r="F123" s="96"/>
      <c r="G123" s="252"/>
      <c r="H123" s="251"/>
      <c r="I123" s="420" t="s">
        <v>73</v>
      </c>
      <c r="J123" s="247"/>
      <c r="K123" s="421">
        <v>0</v>
      </c>
      <c r="L123" s="247"/>
      <c r="M123" s="421">
        <v>0</v>
      </c>
      <c r="N123" s="247"/>
      <c r="O123" s="419" t="s">
        <v>63</v>
      </c>
      <c r="P123" s="451"/>
      <c r="Q123" s="187"/>
      <c r="R123" s="187"/>
      <c r="S123" s="187"/>
      <c r="T123" s="187"/>
      <c r="U123" s="271"/>
      <c r="V123" s="279"/>
      <c r="W123" s="163"/>
      <c r="X123" s="460"/>
      <c r="Y123" s="559"/>
      <c r="Z123" s="551"/>
      <c r="AA123" s="551"/>
      <c r="AB123" s="551"/>
      <c r="AC123" s="551"/>
      <c r="AD123" s="551"/>
      <c r="AE123" s="551"/>
      <c r="AF123" s="551"/>
      <c r="AG123" s="551"/>
      <c r="AH123" s="551"/>
      <c r="AI123" s="551"/>
      <c r="AJ123" s="551"/>
      <c r="AK123" s="560"/>
      <c r="AL123" s="460"/>
    </row>
    <row r="124" spans="1:38" s="269" customFormat="1" ht="15.75" customHeight="1">
      <c r="A124" s="537"/>
      <c r="B124" s="639"/>
      <c r="C124" s="632"/>
      <c r="D124" s="96"/>
      <c r="E124" s="96"/>
      <c r="F124" s="96"/>
      <c r="G124" s="252"/>
      <c r="H124" s="251"/>
      <c r="I124" s="420" t="s">
        <v>73</v>
      </c>
      <c r="J124" s="247"/>
      <c r="K124" s="421">
        <v>0</v>
      </c>
      <c r="L124" s="247"/>
      <c r="M124" s="421">
        <v>0</v>
      </c>
      <c r="N124" s="247"/>
      <c r="O124" s="419" t="s">
        <v>63</v>
      </c>
      <c r="P124" s="451"/>
      <c r="Q124" s="187"/>
      <c r="R124" s="187"/>
      <c r="S124" s="187"/>
      <c r="T124" s="187"/>
      <c r="U124" s="271"/>
      <c r="V124" s="279"/>
      <c r="W124" s="163"/>
      <c r="X124" s="460"/>
      <c r="Y124" s="559"/>
      <c r="Z124" s="551"/>
      <c r="AA124" s="551"/>
      <c r="AB124" s="551"/>
      <c r="AC124" s="551"/>
      <c r="AD124" s="551"/>
      <c r="AE124" s="551"/>
      <c r="AF124" s="551"/>
      <c r="AG124" s="551"/>
      <c r="AH124" s="551"/>
      <c r="AI124" s="551"/>
      <c r="AJ124" s="551"/>
      <c r="AK124" s="560"/>
      <c r="AL124" s="460"/>
    </row>
    <row r="125" spans="1:38" s="269" customFormat="1" ht="15.75" customHeight="1">
      <c r="A125" s="537"/>
      <c r="B125" s="639"/>
      <c r="C125" s="632"/>
      <c r="D125" s="96"/>
      <c r="E125" s="96"/>
      <c r="F125" s="96"/>
      <c r="G125" s="252"/>
      <c r="H125" s="251"/>
      <c r="I125" s="420" t="s">
        <v>73</v>
      </c>
      <c r="J125" s="247"/>
      <c r="K125" s="421">
        <v>0</v>
      </c>
      <c r="L125" s="247"/>
      <c r="M125" s="421">
        <v>0</v>
      </c>
      <c r="N125" s="247"/>
      <c r="O125" s="419" t="s">
        <v>63</v>
      </c>
      <c r="P125" s="451"/>
      <c r="Q125" s="187"/>
      <c r="R125" s="187"/>
      <c r="S125" s="187"/>
      <c r="T125" s="187"/>
      <c r="U125" s="271"/>
      <c r="V125" s="279"/>
      <c r="W125" s="163"/>
      <c r="X125" s="460"/>
      <c r="Y125" s="559"/>
      <c r="Z125" s="551"/>
      <c r="AA125" s="551"/>
      <c r="AB125" s="551"/>
      <c r="AC125" s="551"/>
      <c r="AD125" s="551"/>
      <c r="AE125" s="551"/>
      <c r="AF125" s="551"/>
      <c r="AG125" s="551"/>
      <c r="AH125" s="551"/>
      <c r="AI125" s="551"/>
      <c r="AJ125" s="551"/>
      <c r="AK125" s="560"/>
      <c r="AL125" s="460"/>
    </row>
    <row r="126" spans="1:38" s="269" customFormat="1" ht="15.75" customHeight="1">
      <c r="A126" s="537"/>
      <c r="B126" s="639"/>
      <c r="C126" s="632"/>
      <c r="D126" s="96"/>
      <c r="E126" s="96"/>
      <c r="F126" s="96"/>
      <c r="G126" s="252"/>
      <c r="H126" s="251"/>
      <c r="I126" s="420" t="s">
        <v>73</v>
      </c>
      <c r="J126" s="247"/>
      <c r="K126" s="421">
        <v>0</v>
      </c>
      <c r="L126" s="247"/>
      <c r="M126" s="421">
        <v>0</v>
      </c>
      <c r="N126" s="247"/>
      <c r="O126" s="419" t="s">
        <v>63</v>
      </c>
      <c r="P126" s="451"/>
      <c r="Q126" s="187"/>
      <c r="R126" s="187"/>
      <c r="S126" s="187"/>
      <c r="T126" s="187"/>
      <c r="U126" s="271"/>
      <c r="V126" s="279"/>
      <c r="W126" s="163"/>
      <c r="X126" s="460"/>
      <c r="Y126" s="559"/>
      <c r="Z126" s="551"/>
      <c r="AA126" s="551"/>
      <c r="AB126" s="551"/>
      <c r="AC126" s="551"/>
      <c r="AD126" s="551"/>
      <c r="AE126" s="551"/>
      <c r="AF126" s="551"/>
      <c r="AG126" s="551"/>
      <c r="AH126" s="551"/>
      <c r="AI126" s="551"/>
      <c r="AJ126" s="551"/>
      <c r="AK126" s="560"/>
      <c r="AL126" s="460"/>
    </row>
    <row r="127" spans="1:38" s="269" customFormat="1" ht="6" customHeight="1">
      <c r="A127" s="537"/>
      <c r="B127" s="639"/>
      <c r="C127" s="632"/>
      <c r="D127" s="96"/>
      <c r="E127" s="96"/>
      <c r="F127" s="96"/>
      <c r="G127" s="96"/>
      <c r="H127" s="187"/>
      <c r="I127" s="96"/>
      <c r="J127" s="96"/>
      <c r="K127" s="303"/>
      <c r="L127" s="187"/>
      <c r="M127" s="187"/>
      <c r="N127" s="187"/>
      <c r="O127" s="187"/>
      <c r="P127" s="451"/>
      <c r="Q127" s="96"/>
      <c r="R127" s="187"/>
      <c r="S127" s="96"/>
      <c r="T127" s="96"/>
      <c r="U127" s="272"/>
      <c r="V127" s="279"/>
      <c r="W127" s="163"/>
      <c r="X127" s="460"/>
      <c r="Y127" s="559"/>
      <c r="Z127" s="551"/>
      <c r="AA127" s="551"/>
      <c r="AB127" s="551"/>
      <c r="AC127" s="551"/>
      <c r="AD127" s="551"/>
      <c r="AE127" s="551"/>
      <c r="AF127" s="551"/>
      <c r="AG127" s="551"/>
      <c r="AH127" s="551"/>
      <c r="AI127" s="551"/>
      <c r="AJ127" s="551"/>
      <c r="AK127" s="560"/>
      <c r="AL127" s="460"/>
    </row>
    <row r="128" spans="1:38" s="269" customFormat="1" ht="15.75" customHeight="1">
      <c r="A128" s="537"/>
      <c r="B128" s="639"/>
      <c r="C128" s="632"/>
      <c r="D128" s="96"/>
      <c r="E128" s="187" t="s">
        <v>260</v>
      </c>
      <c r="F128" s="96"/>
      <c r="G128" s="419" t="s">
        <v>56</v>
      </c>
      <c r="H128" s="96"/>
      <c r="I128" s="420" t="s">
        <v>115</v>
      </c>
      <c r="J128" s="96"/>
      <c r="K128" s="421">
        <v>1</v>
      </c>
      <c r="L128" s="247"/>
      <c r="M128" s="247"/>
      <c r="N128" s="247"/>
      <c r="O128" s="419" t="s">
        <v>63</v>
      </c>
      <c r="P128" s="451"/>
      <c r="Q128" s="96"/>
      <c r="R128" s="187"/>
      <c r="S128" s="96"/>
      <c r="T128" s="96"/>
      <c r="U128" s="422">
        <v>0</v>
      </c>
      <c r="V128" s="279"/>
      <c r="W128" s="163"/>
      <c r="X128" s="460"/>
      <c r="Y128" s="559"/>
      <c r="Z128" s="551"/>
      <c r="AA128" s="551"/>
      <c r="AB128" s="551"/>
      <c r="AC128" s="551"/>
      <c r="AD128" s="551"/>
      <c r="AE128" s="551"/>
      <c r="AF128" s="551"/>
      <c r="AG128" s="551"/>
      <c r="AH128" s="551"/>
      <c r="AI128" s="551"/>
      <c r="AJ128" s="551"/>
      <c r="AK128" s="560"/>
      <c r="AL128" s="460"/>
    </row>
    <row r="129" spans="1:38" s="269" customFormat="1" ht="15.75" customHeight="1">
      <c r="A129" s="537"/>
      <c r="B129" s="639"/>
      <c r="C129" s="632"/>
      <c r="D129" s="96"/>
      <c r="E129" s="96"/>
      <c r="F129" s="96"/>
      <c r="G129" s="252"/>
      <c r="H129" s="251"/>
      <c r="I129" s="420" t="s">
        <v>73</v>
      </c>
      <c r="J129" s="247"/>
      <c r="K129" s="421">
        <v>0</v>
      </c>
      <c r="L129" s="247"/>
      <c r="M129" s="247"/>
      <c r="N129" s="247"/>
      <c r="O129" s="419" t="s">
        <v>63</v>
      </c>
      <c r="P129" s="451"/>
      <c r="Q129" s="187"/>
      <c r="R129" s="187"/>
      <c r="S129" s="96"/>
      <c r="T129" s="187"/>
      <c r="U129" s="271"/>
      <c r="V129" s="279"/>
      <c r="W129" s="163"/>
      <c r="X129" s="460"/>
      <c r="Y129" s="559"/>
      <c r="Z129" s="551"/>
      <c r="AA129" s="551"/>
      <c r="AB129" s="551"/>
      <c r="AC129" s="551"/>
      <c r="AD129" s="551"/>
      <c r="AE129" s="551"/>
      <c r="AF129" s="551"/>
      <c r="AG129" s="551"/>
      <c r="AH129" s="551"/>
      <c r="AI129" s="551"/>
      <c r="AJ129" s="551"/>
      <c r="AK129" s="560"/>
      <c r="AL129" s="460"/>
    </row>
    <row r="130" spans="1:38" s="269" customFormat="1" ht="15.75" customHeight="1">
      <c r="A130" s="537"/>
      <c r="B130" s="639"/>
      <c r="C130" s="632"/>
      <c r="D130" s="96"/>
      <c r="E130" s="96"/>
      <c r="F130" s="96"/>
      <c r="G130" s="252"/>
      <c r="H130" s="251"/>
      <c r="I130" s="420" t="s">
        <v>73</v>
      </c>
      <c r="J130" s="247"/>
      <c r="K130" s="421">
        <v>0</v>
      </c>
      <c r="L130" s="247"/>
      <c r="M130" s="247"/>
      <c r="N130" s="247"/>
      <c r="O130" s="419" t="s">
        <v>63</v>
      </c>
      <c r="P130" s="451"/>
      <c r="Q130" s="187"/>
      <c r="R130" s="187"/>
      <c r="S130" s="96"/>
      <c r="T130" s="187"/>
      <c r="U130" s="271"/>
      <c r="V130" s="279"/>
      <c r="W130" s="163"/>
      <c r="X130" s="460"/>
      <c r="Y130" s="559"/>
      <c r="Z130" s="551"/>
      <c r="AA130" s="551"/>
      <c r="AB130" s="551"/>
      <c r="AC130" s="551"/>
      <c r="AD130" s="551"/>
      <c r="AE130" s="551"/>
      <c r="AF130" s="551"/>
      <c r="AG130" s="551"/>
      <c r="AH130" s="551"/>
      <c r="AI130" s="551"/>
      <c r="AJ130" s="551"/>
      <c r="AK130" s="560"/>
      <c r="AL130" s="460"/>
    </row>
    <row r="131" spans="1:38" s="269" customFormat="1" ht="15.75" customHeight="1">
      <c r="A131" s="537"/>
      <c r="B131" s="639"/>
      <c r="C131" s="632"/>
      <c r="D131" s="96"/>
      <c r="E131" s="96"/>
      <c r="F131" s="96"/>
      <c r="G131" s="252"/>
      <c r="H131" s="251"/>
      <c r="I131" s="420" t="s">
        <v>73</v>
      </c>
      <c r="J131" s="247"/>
      <c r="K131" s="421">
        <v>0</v>
      </c>
      <c r="L131" s="247"/>
      <c r="M131" s="247"/>
      <c r="N131" s="247"/>
      <c r="O131" s="419" t="s">
        <v>63</v>
      </c>
      <c r="P131" s="451"/>
      <c r="Q131" s="304"/>
      <c r="R131" s="187"/>
      <c r="S131" s="96"/>
      <c r="T131" s="187"/>
      <c r="U131" s="271"/>
      <c r="V131" s="279"/>
      <c r="W131" s="163"/>
      <c r="X131" s="460"/>
      <c r="Y131" s="559"/>
      <c r="Z131" s="551"/>
      <c r="AA131" s="551"/>
      <c r="AB131" s="551"/>
      <c r="AC131" s="551"/>
      <c r="AD131" s="551"/>
      <c r="AE131" s="551"/>
      <c r="AF131" s="551"/>
      <c r="AG131" s="551"/>
      <c r="AH131" s="551"/>
      <c r="AI131" s="551"/>
      <c r="AJ131" s="551"/>
      <c r="AK131" s="560"/>
      <c r="AL131" s="460"/>
    </row>
    <row r="132" spans="1:38" s="269" customFormat="1" ht="15.75" customHeight="1">
      <c r="A132" s="537"/>
      <c r="B132" s="639"/>
      <c r="C132" s="632"/>
      <c r="D132" s="96"/>
      <c r="E132" s="96"/>
      <c r="F132" s="96"/>
      <c r="G132" s="252"/>
      <c r="H132" s="251"/>
      <c r="I132" s="420" t="s">
        <v>73</v>
      </c>
      <c r="J132" s="247"/>
      <c r="K132" s="421">
        <v>0</v>
      </c>
      <c r="L132" s="247"/>
      <c r="M132" s="247"/>
      <c r="N132" s="247"/>
      <c r="O132" s="419" t="s">
        <v>63</v>
      </c>
      <c r="P132" s="451"/>
      <c r="Q132" s="187"/>
      <c r="R132" s="187"/>
      <c r="S132" s="96"/>
      <c r="T132" s="187"/>
      <c r="U132" s="271"/>
      <c r="V132" s="279"/>
      <c r="W132" s="163"/>
      <c r="X132" s="460"/>
      <c r="Y132" s="559"/>
      <c r="Z132" s="551"/>
      <c r="AA132" s="551"/>
      <c r="AB132" s="551"/>
      <c r="AC132" s="551"/>
      <c r="AD132" s="551"/>
      <c r="AE132" s="551"/>
      <c r="AF132" s="551"/>
      <c r="AG132" s="551"/>
      <c r="AH132" s="551"/>
      <c r="AI132" s="551"/>
      <c r="AJ132" s="551"/>
      <c r="AK132" s="560"/>
      <c r="AL132" s="460"/>
    </row>
    <row r="133" spans="1:38" s="269" customFormat="1" ht="15.75" customHeight="1">
      <c r="A133" s="537"/>
      <c r="B133" s="639"/>
      <c r="C133" s="632"/>
      <c r="D133" s="96"/>
      <c r="E133" s="96"/>
      <c r="F133" s="96"/>
      <c r="G133" s="252"/>
      <c r="H133" s="251"/>
      <c r="I133" s="420" t="s">
        <v>73</v>
      </c>
      <c r="J133" s="247"/>
      <c r="K133" s="421">
        <v>0</v>
      </c>
      <c r="L133" s="247"/>
      <c r="M133" s="247"/>
      <c r="N133" s="247"/>
      <c r="O133" s="419" t="s">
        <v>63</v>
      </c>
      <c r="P133" s="451"/>
      <c r="Q133" s="187"/>
      <c r="R133" s="187"/>
      <c r="S133" s="96"/>
      <c r="T133" s="187"/>
      <c r="U133" s="271"/>
      <c r="V133" s="279"/>
      <c r="W133" s="163"/>
      <c r="X133" s="460"/>
      <c r="Y133" s="559"/>
      <c r="Z133" s="551"/>
      <c r="AA133" s="551"/>
      <c r="AB133" s="551"/>
      <c r="AC133" s="551"/>
      <c r="AD133" s="551"/>
      <c r="AE133" s="551"/>
      <c r="AF133" s="551"/>
      <c r="AG133" s="551"/>
      <c r="AH133" s="551"/>
      <c r="AI133" s="551"/>
      <c r="AJ133" s="551"/>
      <c r="AK133" s="560"/>
      <c r="AL133" s="460"/>
    </row>
    <row r="134" spans="1:38" s="269" customFormat="1" ht="15.75" customHeight="1">
      <c r="A134" s="537"/>
      <c r="B134" s="639"/>
      <c r="C134" s="632"/>
      <c r="D134" s="96"/>
      <c r="E134" s="96"/>
      <c r="F134" s="96"/>
      <c r="G134" s="252"/>
      <c r="H134" s="251"/>
      <c r="I134" s="420" t="s">
        <v>73</v>
      </c>
      <c r="J134" s="247"/>
      <c r="K134" s="421">
        <v>0</v>
      </c>
      <c r="L134" s="247"/>
      <c r="M134" s="247"/>
      <c r="N134" s="247"/>
      <c r="O134" s="419" t="s">
        <v>63</v>
      </c>
      <c r="P134" s="451"/>
      <c r="Q134" s="187"/>
      <c r="R134" s="187"/>
      <c r="S134" s="96"/>
      <c r="T134" s="187"/>
      <c r="U134" s="271"/>
      <c r="V134" s="279"/>
      <c r="W134" s="163"/>
      <c r="X134" s="460"/>
      <c r="Y134" s="559"/>
      <c r="Z134" s="551"/>
      <c r="AA134" s="551"/>
      <c r="AB134" s="551"/>
      <c r="AC134" s="551"/>
      <c r="AD134" s="551"/>
      <c r="AE134" s="551"/>
      <c r="AF134" s="551"/>
      <c r="AG134" s="551"/>
      <c r="AH134" s="551"/>
      <c r="AI134" s="551"/>
      <c r="AJ134" s="551"/>
      <c r="AK134" s="560"/>
      <c r="AL134" s="460"/>
    </row>
    <row r="135" spans="1:38" s="269" customFormat="1" ht="15.75" customHeight="1">
      <c r="A135" s="537"/>
      <c r="B135" s="639"/>
      <c r="C135" s="632"/>
      <c r="D135" s="96"/>
      <c r="E135" s="96"/>
      <c r="F135" s="96"/>
      <c r="G135" s="252"/>
      <c r="H135" s="251"/>
      <c r="I135" s="420" t="s">
        <v>73</v>
      </c>
      <c r="J135" s="247"/>
      <c r="K135" s="421">
        <v>0</v>
      </c>
      <c r="L135" s="247"/>
      <c r="M135" s="247"/>
      <c r="N135" s="247"/>
      <c r="O135" s="419" t="s">
        <v>63</v>
      </c>
      <c r="P135" s="451"/>
      <c r="Q135" s="187"/>
      <c r="R135" s="187"/>
      <c r="S135" s="96"/>
      <c r="T135" s="187"/>
      <c r="U135" s="271"/>
      <c r="V135" s="279"/>
      <c r="W135" s="163"/>
      <c r="X135" s="460"/>
      <c r="Y135" s="559"/>
      <c r="Z135" s="551"/>
      <c r="AA135" s="551"/>
      <c r="AB135" s="551"/>
      <c r="AC135" s="551"/>
      <c r="AD135" s="551"/>
      <c r="AE135" s="551"/>
      <c r="AF135" s="551"/>
      <c r="AG135" s="551"/>
      <c r="AH135" s="551"/>
      <c r="AI135" s="551"/>
      <c r="AJ135" s="551"/>
      <c r="AK135" s="560"/>
      <c r="AL135" s="460"/>
    </row>
    <row r="136" spans="1:38" s="269" customFormat="1" ht="6" customHeight="1">
      <c r="A136" s="537"/>
      <c r="B136" s="639"/>
      <c r="C136" s="632"/>
      <c r="D136" s="96"/>
      <c r="E136" s="96"/>
      <c r="F136" s="96"/>
      <c r="G136" s="252"/>
      <c r="H136" s="252"/>
      <c r="I136" s="252"/>
      <c r="J136" s="252"/>
      <c r="K136" s="303"/>
      <c r="L136" s="252"/>
      <c r="M136" s="252"/>
      <c r="N136" s="252"/>
      <c r="O136" s="187"/>
      <c r="P136" s="451"/>
      <c r="Q136" s="252"/>
      <c r="R136" s="187"/>
      <c r="S136" s="96"/>
      <c r="T136" s="187"/>
      <c r="U136" s="271"/>
      <c r="V136" s="279"/>
      <c r="W136" s="163"/>
      <c r="X136" s="460"/>
      <c r="Y136" s="559"/>
      <c r="Z136" s="551"/>
      <c r="AA136" s="551"/>
      <c r="AB136" s="551"/>
      <c r="AC136" s="551"/>
      <c r="AD136" s="551"/>
      <c r="AE136" s="551"/>
      <c r="AF136" s="551"/>
      <c r="AG136" s="551"/>
      <c r="AH136" s="551"/>
      <c r="AI136" s="551"/>
      <c r="AJ136" s="551"/>
      <c r="AK136" s="560"/>
      <c r="AL136" s="460"/>
    </row>
    <row r="137" spans="1:38" s="269" customFormat="1" ht="15.75" customHeight="1">
      <c r="A137" s="537"/>
      <c r="B137" s="639"/>
      <c r="C137" s="632"/>
      <c r="D137" s="96"/>
      <c r="E137" s="237" t="s">
        <v>261</v>
      </c>
      <c r="F137" s="237"/>
      <c r="G137" s="419" t="s">
        <v>56</v>
      </c>
      <c r="H137" s="96"/>
      <c r="I137" s="420" t="s">
        <v>41</v>
      </c>
      <c r="J137" s="96"/>
      <c r="K137" s="421">
        <v>1</v>
      </c>
      <c r="L137" s="247"/>
      <c r="M137" s="247"/>
      <c r="N137" s="247"/>
      <c r="O137" s="419" t="s">
        <v>63</v>
      </c>
      <c r="P137" s="451"/>
      <c r="Q137" s="96"/>
      <c r="R137" s="96"/>
      <c r="S137" s="96"/>
      <c r="T137" s="187"/>
      <c r="U137" s="422">
        <v>0</v>
      </c>
      <c r="V137" s="279"/>
      <c r="W137" s="163"/>
      <c r="X137" s="460"/>
      <c r="Y137" s="559"/>
      <c r="Z137" s="551"/>
      <c r="AA137" s="551"/>
      <c r="AB137" s="551"/>
      <c r="AC137" s="551"/>
      <c r="AD137" s="551"/>
      <c r="AE137" s="551"/>
      <c r="AF137" s="551"/>
      <c r="AG137" s="551"/>
      <c r="AH137" s="551"/>
      <c r="AI137" s="551"/>
      <c r="AJ137" s="551"/>
      <c r="AK137" s="560"/>
      <c r="AL137" s="460"/>
    </row>
    <row r="138" spans="1:38" s="269" customFormat="1" ht="15.75" customHeight="1">
      <c r="A138" s="537"/>
      <c r="B138" s="639"/>
      <c r="C138" s="632"/>
      <c r="D138" s="96"/>
      <c r="E138" s="96"/>
      <c r="F138" s="96"/>
      <c r="G138" s="252"/>
      <c r="H138" s="251"/>
      <c r="I138" s="420" t="s">
        <v>73</v>
      </c>
      <c r="J138" s="247"/>
      <c r="K138" s="421">
        <v>0</v>
      </c>
      <c r="L138" s="247"/>
      <c r="M138" s="247"/>
      <c r="N138" s="247"/>
      <c r="O138" s="419" t="s">
        <v>63</v>
      </c>
      <c r="P138" s="451"/>
      <c r="Q138" s="187"/>
      <c r="R138" s="187"/>
      <c r="S138" s="96"/>
      <c r="T138" s="187"/>
      <c r="U138" s="271"/>
      <c r="V138" s="279"/>
      <c r="W138" s="163"/>
      <c r="X138" s="460"/>
      <c r="Y138" s="559"/>
      <c r="Z138" s="551"/>
      <c r="AA138" s="551"/>
      <c r="AB138" s="551"/>
      <c r="AC138" s="551"/>
      <c r="AD138" s="551"/>
      <c r="AE138" s="551"/>
      <c r="AF138" s="551"/>
      <c r="AG138" s="551"/>
      <c r="AH138" s="551"/>
      <c r="AI138" s="551"/>
      <c r="AJ138" s="551"/>
      <c r="AK138" s="560"/>
      <c r="AL138" s="460"/>
    </row>
    <row r="139" spans="1:38" s="269" customFormat="1" ht="15.75" customHeight="1">
      <c r="A139" s="537"/>
      <c r="B139" s="639"/>
      <c r="C139" s="632"/>
      <c r="D139" s="96"/>
      <c r="E139" s="96"/>
      <c r="F139" s="96"/>
      <c r="G139" s="252"/>
      <c r="H139" s="251"/>
      <c r="I139" s="420" t="s">
        <v>73</v>
      </c>
      <c r="J139" s="247"/>
      <c r="K139" s="421">
        <v>0</v>
      </c>
      <c r="L139" s="247"/>
      <c r="M139" s="247"/>
      <c r="N139" s="247"/>
      <c r="O139" s="419" t="s">
        <v>63</v>
      </c>
      <c r="P139" s="451"/>
      <c r="Q139" s="187"/>
      <c r="R139" s="187"/>
      <c r="S139" s="96"/>
      <c r="T139" s="187"/>
      <c r="U139" s="271"/>
      <c r="V139" s="279"/>
      <c r="W139" s="163"/>
      <c r="X139" s="460"/>
      <c r="Y139" s="559"/>
      <c r="Z139" s="551"/>
      <c r="AA139" s="551"/>
      <c r="AB139" s="551"/>
      <c r="AC139" s="551"/>
      <c r="AD139" s="551"/>
      <c r="AE139" s="551"/>
      <c r="AF139" s="551"/>
      <c r="AG139" s="551"/>
      <c r="AH139" s="551"/>
      <c r="AI139" s="551"/>
      <c r="AJ139" s="551"/>
      <c r="AK139" s="560"/>
      <c r="AL139" s="460"/>
    </row>
    <row r="140" spans="1:38" s="269" customFormat="1" ht="15.75" customHeight="1">
      <c r="A140" s="537"/>
      <c r="B140" s="639"/>
      <c r="C140" s="632"/>
      <c r="D140" s="96"/>
      <c r="E140" s="96"/>
      <c r="F140" s="96"/>
      <c r="G140" s="252"/>
      <c r="H140" s="251"/>
      <c r="I140" s="420" t="s">
        <v>73</v>
      </c>
      <c r="J140" s="247"/>
      <c r="K140" s="421">
        <v>0</v>
      </c>
      <c r="L140" s="247"/>
      <c r="M140" s="247"/>
      <c r="N140" s="247"/>
      <c r="O140" s="419" t="s">
        <v>63</v>
      </c>
      <c r="P140" s="451"/>
      <c r="Q140" s="304"/>
      <c r="R140" s="187"/>
      <c r="S140" s="96"/>
      <c r="T140" s="187"/>
      <c r="U140" s="271"/>
      <c r="V140" s="279"/>
      <c r="W140" s="163"/>
      <c r="X140" s="460"/>
      <c r="Y140" s="559"/>
      <c r="Z140" s="551"/>
      <c r="AA140" s="551"/>
      <c r="AB140" s="551"/>
      <c r="AC140" s="551"/>
      <c r="AD140" s="551"/>
      <c r="AE140" s="551"/>
      <c r="AF140" s="551"/>
      <c r="AG140" s="551"/>
      <c r="AH140" s="551"/>
      <c r="AI140" s="551"/>
      <c r="AJ140" s="551"/>
      <c r="AK140" s="560"/>
      <c r="AL140" s="460"/>
    </row>
    <row r="141" spans="1:38" s="269" customFormat="1" ht="15.75" customHeight="1">
      <c r="A141" s="537"/>
      <c r="B141" s="639"/>
      <c r="C141" s="632"/>
      <c r="D141" s="96"/>
      <c r="E141" s="96"/>
      <c r="F141" s="96"/>
      <c r="G141" s="252"/>
      <c r="H141" s="251"/>
      <c r="I141" s="420" t="s">
        <v>73</v>
      </c>
      <c r="J141" s="247"/>
      <c r="K141" s="421">
        <v>0</v>
      </c>
      <c r="L141" s="247"/>
      <c r="M141" s="247"/>
      <c r="N141" s="247"/>
      <c r="O141" s="419" t="s">
        <v>63</v>
      </c>
      <c r="P141" s="451"/>
      <c r="Q141" s="187"/>
      <c r="R141" s="187"/>
      <c r="S141" s="96"/>
      <c r="T141" s="187"/>
      <c r="U141" s="271"/>
      <c r="V141" s="279"/>
      <c r="W141" s="163"/>
      <c r="X141" s="460"/>
      <c r="Y141" s="559"/>
      <c r="Z141" s="551"/>
      <c r="AA141" s="551"/>
      <c r="AB141" s="551"/>
      <c r="AC141" s="551"/>
      <c r="AD141" s="551"/>
      <c r="AE141" s="551"/>
      <c r="AF141" s="551"/>
      <c r="AG141" s="551"/>
      <c r="AH141" s="551"/>
      <c r="AI141" s="551"/>
      <c r="AJ141" s="551"/>
      <c r="AK141" s="560"/>
      <c r="AL141" s="460"/>
    </row>
    <row r="142" spans="1:38" s="269" customFormat="1" ht="15.75" customHeight="1">
      <c r="A142" s="537"/>
      <c r="B142" s="639"/>
      <c r="C142" s="632"/>
      <c r="D142" s="96"/>
      <c r="E142" s="96"/>
      <c r="F142" s="96"/>
      <c r="G142" s="252"/>
      <c r="H142" s="251"/>
      <c r="I142" s="420" t="s">
        <v>73</v>
      </c>
      <c r="J142" s="247"/>
      <c r="K142" s="421">
        <v>0</v>
      </c>
      <c r="L142" s="247"/>
      <c r="M142" s="247"/>
      <c r="N142" s="247"/>
      <c r="O142" s="419" t="s">
        <v>63</v>
      </c>
      <c r="P142" s="451"/>
      <c r="Q142" s="187"/>
      <c r="R142" s="187"/>
      <c r="S142" s="96"/>
      <c r="T142" s="187"/>
      <c r="U142" s="271"/>
      <c r="V142" s="279"/>
      <c r="W142" s="163"/>
      <c r="X142" s="460"/>
      <c r="Y142" s="559"/>
      <c r="Z142" s="551"/>
      <c r="AA142" s="551"/>
      <c r="AB142" s="551"/>
      <c r="AC142" s="551"/>
      <c r="AD142" s="551"/>
      <c r="AE142" s="551"/>
      <c r="AF142" s="551"/>
      <c r="AG142" s="551"/>
      <c r="AH142" s="551"/>
      <c r="AI142" s="551"/>
      <c r="AJ142" s="551"/>
      <c r="AK142" s="560"/>
      <c r="AL142" s="460"/>
    </row>
    <row r="143" spans="1:38" s="269" customFormat="1" ht="15.75" customHeight="1">
      <c r="A143" s="537"/>
      <c r="B143" s="639"/>
      <c r="C143" s="632"/>
      <c r="D143" s="96"/>
      <c r="E143" s="96"/>
      <c r="F143" s="96"/>
      <c r="G143" s="252"/>
      <c r="H143" s="251"/>
      <c r="I143" s="420" t="s">
        <v>73</v>
      </c>
      <c r="J143" s="247"/>
      <c r="K143" s="421">
        <v>0</v>
      </c>
      <c r="L143" s="247"/>
      <c r="M143" s="247"/>
      <c r="N143" s="247"/>
      <c r="O143" s="419" t="s">
        <v>63</v>
      </c>
      <c r="P143" s="451"/>
      <c r="Q143" s="187"/>
      <c r="R143" s="187"/>
      <c r="S143" s="96"/>
      <c r="T143" s="187"/>
      <c r="U143" s="271"/>
      <c r="V143" s="279"/>
      <c r="W143" s="163"/>
      <c r="X143" s="460"/>
      <c r="Y143" s="559"/>
      <c r="Z143" s="551"/>
      <c r="AA143" s="551"/>
      <c r="AB143" s="551"/>
      <c r="AC143" s="551"/>
      <c r="AD143" s="551"/>
      <c r="AE143" s="551"/>
      <c r="AF143" s="551"/>
      <c r="AG143" s="551"/>
      <c r="AH143" s="551"/>
      <c r="AI143" s="551"/>
      <c r="AJ143" s="551"/>
      <c r="AK143" s="560"/>
      <c r="AL143" s="460"/>
    </row>
    <row r="144" spans="1:38" s="269" customFormat="1" ht="15.75" customHeight="1">
      <c r="A144" s="537"/>
      <c r="B144" s="639"/>
      <c r="C144" s="632"/>
      <c r="D144" s="96"/>
      <c r="E144" s="96"/>
      <c r="F144" s="96"/>
      <c r="G144" s="252"/>
      <c r="H144" s="251"/>
      <c r="I144" s="420" t="s">
        <v>73</v>
      </c>
      <c r="J144" s="247"/>
      <c r="K144" s="421">
        <v>0</v>
      </c>
      <c r="L144" s="247"/>
      <c r="M144" s="247"/>
      <c r="N144" s="247"/>
      <c r="O144" s="419" t="s">
        <v>63</v>
      </c>
      <c r="P144" s="451"/>
      <c r="Q144" s="187"/>
      <c r="R144" s="187"/>
      <c r="S144" s="96"/>
      <c r="T144" s="187"/>
      <c r="U144" s="271"/>
      <c r="V144" s="279"/>
      <c r="W144" s="163"/>
      <c r="X144" s="460"/>
      <c r="Y144" s="559"/>
      <c r="Z144" s="551"/>
      <c r="AA144" s="551"/>
      <c r="AB144" s="551"/>
      <c r="AC144" s="551"/>
      <c r="AD144" s="551"/>
      <c r="AE144" s="551"/>
      <c r="AF144" s="551"/>
      <c r="AG144" s="551"/>
      <c r="AH144" s="551"/>
      <c r="AI144" s="551"/>
      <c r="AJ144" s="551"/>
      <c r="AK144" s="560"/>
      <c r="AL144" s="460"/>
    </row>
    <row r="145" spans="1:38" s="269" customFormat="1" ht="6" customHeight="1">
      <c r="A145" s="537"/>
      <c r="B145" s="639"/>
      <c r="C145" s="632"/>
      <c r="D145" s="96"/>
      <c r="E145" s="96"/>
      <c r="F145" s="96"/>
      <c r="G145" s="96"/>
      <c r="H145" s="187"/>
      <c r="I145" s="96"/>
      <c r="J145" s="96"/>
      <c r="K145" s="303"/>
      <c r="L145" s="187"/>
      <c r="M145" s="187"/>
      <c r="N145" s="187"/>
      <c r="O145" s="187"/>
      <c r="P145" s="451"/>
      <c r="Q145" s="96"/>
      <c r="R145" s="187"/>
      <c r="S145" s="96"/>
      <c r="T145" s="96"/>
      <c r="U145" s="272"/>
      <c r="V145" s="279"/>
      <c r="W145" s="163"/>
      <c r="X145" s="460"/>
      <c r="Y145" s="559"/>
      <c r="Z145" s="551"/>
      <c r="AA145" s="551"/>
      <c r="AB145" s="551"/>
      <c r="AC145" s="551"/>
      <c r="AD145" s="551"/>
      <c r="AE145" s="551"/>
      <c r="AF145" s="551"/>
      <c r="AG145" s="551"/>
      <c r="AH145" s="551"/>
      <c r="AI145" s="551"/>
      <c r="AJ145" s="551"/>
      <c r="AK145" s="560"/>
      <c r="AL145" s="460"/>
    </row>
    <row r="146" spans="1:38" s="269" customFormat="1" ht="14.4">
      <c r="A146" s="537"/>
      <c r="B146" s="639"/>
      <c r="C146" s="632"/>
      <c r="D146" s="96"/>
      <c r="E146" s="187" t="s">
        <v>262</v>
      </c>
      <c r="F146" s="96"/>
      <c r="G146" s="96"/>
      <c r="H146" s="187"/>
      <c r="I146" s="96"/>
      <c r="J146" s="96"/>
      <c r="K146" s="338" t="s">
        <v>37</v>
      </c>
      <c r="L146" s="317"/>
      <c r="M146" s="339" t="s">
        <v>114</v>
      </c>
      <c r="N146" s="96"/>
      <c r="O146" s="96"/>
      <c r="P146" s="379"/>
      <c r="Q146" s="96"/>
      <c r="R146" s="96"/>
      <c r="S146" s="338" t="s">
        <v>37</v>
      </c>
      <c r="T146" s="317"/>
      <c r="U146" s="339" t="s">
        <v>114</v>
      </c>
      <c r="V146" s="279"/>
      <c r="W146" s="163"/>
      <c r="X146" s="460"/>
      <c r="Y146" s="559"/>
      <c r="Z146" s="551"/>
      <c r="AA146" s="551"/>
      <c r="AB146" s="551"/>
      <c r="AC146" s="551"/>
      <c r="AD146" s="551"/>
      <c r="AE146" s="551"/>
      <c r="AF146" s="551"/>
      <c r="AG146" s="551"/>
      <c r="AH146" s="551"/>
      <c r="AI146" s="551"/>
      <c r="AJ146" s="551"/>
      <c r="AK146" s="560"/>
      <c r="AL146" s="460"/>
    </row>
    <row r="147" spans="1:38" s="269" customFormat="1" ht="3" customHeight="1">
      <c r="A147" s="537"/>
      <c r="B147" s="639"/>
      <c r="C147" s="632"/>
      <c r="D147" s="96"/>
      <c r="E147" s="187"/>
      <c r="F147" s="96"/>
      <c r="G147" s="96"/>
      <c r="H147" s="187"/>
      <c r="I147" s="96"/>
      <c r="J147" s="96"/>
      <c r="K147" s="96"/>
      <c r="L147" s="187"/>
      <c r="M147" s="187"/>
      <c r="N147" s="187"/>
      <c r="O147" s="96"/>
      <c r="P147" s="451"/>
      <c r="Q147" s="96"/>
      <c r="R147" s="187"/>
      <c r="S147" s="96"/>
      <c r="T147" s="96"/>
      <c r="U147" s="272"/>
      <c r="V147" s="279"/>
      <c r="W147" s="163"/>
      <c r="X147" s="460"/>
      <c r="Y147" s="559"/>
      <c r="Z147" s="551"/>
      <c r="AA147" s="551"/>
      <c r="AB147" s="551"/>
      <c r="AC147" s="551"/>
      <c r="AD147" s="551"/>
      <c r="AE147" s="551"/>
      <c r="AF147" s="551"/>
      <c r="AG147" s="551"/>
      <c r="AH147" s="551"/>
      <c r="AI147" s="551"/>
      <c r="AJ147" s="551"/>
      <c r="AK147" s="560"/>
      <c r="AL147" s="460"/>
    </row>
    <row r="148" spans="1:38" s="269" customFormat="1" ht="15.75" customHeight="1">
      <c r="A148" s="537"/>
      <c r="B148" s="639"/>
      <c r="C148" s="632"/>
      <c r="D148" s="96"/>
      <c r="E148" s="309"/>
      <c r="F148" s="96"/>
      <c r="G148" s="419" t="s">
        <v>56</v>
      </c>
      <c r="H148" s="96"/>
      <c r="I148" s="420" t="s">
        <v>41</v>
      </c>
      <c r="J148" s="96"/>
      <c r="K148" s="421">
        <v>1</v>
      </c>
      <c r="L148" s="247"/>
      <c r="M148" s="421">
        <v>1</v>
      </c>
      <c r="N148" s="247"/>
      <c r="O148" s="419" t="s">
        <v>63</v>
      </c>
      <c r="P148" s="451"/>
      <c r="Q148" s="187"/>
      <c r="R148" s="187"/>
      <c r="S148" s="422">
        <v>0</v>
      </c>
      <c r="T148" s="187"/>
      <c r="U148" s="422">
        <v>0</v>
      </c>
      <c r="V148" s="279"/>
      <c r="W148" s="163"/>
      <c r="X148" s="460"/>
      <c r="Y148" s="559"/>
      <c r="Z148" s="551"/>
      <c r="AA148" s="551"/>
      <c r="AB148" s="551"/>
      <c r="AC148" s="551"/>
      <c r="AD148" s="551"/>
      <c r="AE148" s="551"/>
      <c r="AF148" s="551"/>
      <c r="AG148" s="551"/>
      <c r="AH148" s="551"/>
      <c r="AI148" s="551"/>
      <c r="AJ148" s="551"/>
      <c r="AK148" s="560"/>
      <c r="AL148" s="460"/>
    </row>
    <row r="149" spans="1:38" s="269" customFormat="1" ht="15.75" customHeight="1">
      <c r="A149" s="537"/>
      <c r="B149" s="639"/>
      <c r="C149" s="632"/>
      <c r="D149" s="96"/>
      <c r="E149" s="96"/>
      <c r="F149" s="96"/>
      <c r="G149" s="252"/>
      <c r="H149" s="251"/>
      <c r="I149" s="420" t="s">
        <v>73</v>
      </c>
      <c r="J149" s="247"/>
      <c r="K149" s="421">
        <v>0</v>
      </c>
      <c r="L149" s="247"/>
      <c r="M149" s="421">
        <v>0</v>
      </c>
      <c r="N149" s="247"/>
      <c r="O149" s="419" t="s">
        <v>63</v>
      </c>
      <c r="P149" s="451"/>
      <c r="Q149" s="187"/>
      <c r="R149" s="187"/>
      <c r="S149" s="187"/>
      <c r="T149" s="187"/>
      <c r="U149" s="271"/>
      <c r="V149" s="279"/>
      <c r="W149" s="163"/>
      <c r="X149" s="460"/>
      <c r="Y149" s="559"/>
      <c r="Z149" s="551"/>
      <c r="AA149" s="551"/>
      <c r="AB149" s="551"/>
      <c r="AC149" s="551"/>
      <c r="AD149" s="551"/>
      <c r="AE149" s="551"/>
      <c r="AF149" s="551"/>
      <c r="AG149" s="551"/>
      <c r="AH149" s="551"/>
      <c r="AI149" s="551"/>
      <c r="AJ149" s="551"/>
      <c r="AK149" s="560"/>
      <c r="AL149" s="460"/>
    </row>
    <row r="150" spans="1:38" s="269" customFormat="1" ht="15.75" customHeight="1">
      <c r="A150" s="537"/>
      <c r="B150" s="639"/>
      <c r="C150" s="632"/>
      <c r="D150" s="96"/>
      <c r="E150" s="96"/>
      <c r="F150" s="96"/>
      <c r="G150" s="252"/>
      <c r="H150" s="251"/>
      <c r="I150" s="420" t="s">
        <v>73</v>
      </c>
      <c r="J150" s="247"/>
      <c r="K150" s="421">
        <v>0</v>
      </c>
      <c r="L150" s="247"/>
      <c r="M150" s="421">
        <v>0</v>
      </c>
      <c r="N150" s="247"/>
      <c r="O150" s="419" t="s">
        <v>63</v>
      </c>
      <c r="P150" s="451"/>
      <c r="Q150" s="187"/>
      <c r="R150" s="187"/>
      <c r="S150" s="187"/>
      <c r="T150" s="187"/>
      <c r="U150" s="271"/>
      <c r="V150" s="279"/>
      <c r="W150" s="163"/>
      <c r="X150" s="460"/>
      <c r="Y150" s="559"/>
      <c r="Z150" s="551"/>
      <c r="AA150" s="551"/>
      <c r="AB150" s="551"/>
      <c r="AC150" s="551"/>
      <c r="AD150" s="551"/>
      <c r="AE150" s="551"/>
      <c r="AF150" s="551"/>
      <c r="AG150" s="551"/>
      <c r="AH150" s="551"/>
      <c r="AI150" s="551"/>
      <c r="AJ150" s="551"/>
      <c r="AK150" s="560"/>
      <c r="AL150" s="460"/>
    </row>
    <row r="151" spans="1:38" s="269" customFormat="1" ht="15.75" customHeight="1">
      <c r="A151" s="537"/>
      <c r="B151" s="639"/>
      <c r="C151" s="632"/>
      <c r="D151" s="96"/>
      <c r="E151" s="96"/>
      <c r="F151" s="96"/>
      <c r="G151" s="252"/>
      <c r="H151" s="251"/>
      <c r="I151" s="420" t="s">
        <v>73</v>
      </c>
      <c r="J151" s="247"/>
      <c r="K151" s="421">
        <v>0</v>
      </c>
      <c r="L151" s="247"/>
      <c r="M151" s="421">
        <v>0</v>
      </c>
      <c r="N151" s="247"/>
      <c r="O151" s="419" t="s">
        <v>63</v>
      </c>
      <c r="P151" s="451"/>
      <c r="Q151" s="304"/>
      <c r="R151" s="187"/>
      <c r="S151" s="187"/>
      <c r="T151" s="187"/>
      <c r="U151" s="271"/>
      <c r="V151" s="279"/>
      <c r="W151" s="163"/>
      <c r="X151" s="460"/>
      <c r="Y151" s="559"/>
      <c r="Z151" s="551"/>
      <c r="AA151" s="551"/>
      <c r="AB151" s="551"/>
      <c r="AC151" s="551"/>
      <c r="AD151" s="551"/>
      <c r="AE151" s="551"/>
      <c r="AF151" s="551"/>
      <c r="AG151" s="551"/>
      <c r="AH151" s="551"/>
      <c r="AI151" s="551"/>
      <c r="AJ151" s="551"/>
      <c r="AK151" s="560"/>
      <c r="AL151" s="460"/>
    </row>
    <row r="152" spans="1:38" s="269" customFormat="1" ht="15.75" customHeight="1">
      <c r="A152" s="537"/>
      <c r="B152" s="639"/>
      <c r="C152" s="632"/>
      <c r="D152" s="96"/>
      <c r="E152" s="96"/>
      <c r="F152" s="96"/>
      <c r="G152" s="252"/>
      <c r="H152" s="251"/>
      <c r="I152" s="420" t="s">
        <v>73</v>
      </c>
      <c r="J152" s="247"/>
      <c r="K152" s="421">
        <v>0</v>
      </c>
      <c r="L152" s="247"/>
      <c r="M152" s="421">
        <v>0</v>
      </c>
      <c r="N152" s="247"/>
      <c r="O152" s="419" t="s">
        <v>63</v>
      </c>
      <c r="P152" s="451"/>
      <c r="Q152" s="187"/>
      <c r="R152" s="187"/>
      <c r="S152" s="187"/>
      <c r="T152" s="187"/>
      <c r="U152" s="271"/>
      <c r="V152" s="279"/>
      <c r="W152" s="163"/>
      <c r="X152" s="460"/>
      <c r="Y152" s="559"/>
      <c r="Z152" s="551"/>
      <c r="AA152" s="551"/>
      <c r="AB152" s="551"/>
      <c r="AC152" s="551"/>
      <c r="AD152" s="551"/>
      <c r="AE152" s="551"/>
      <c r="AF152" s="551"/>
      <c r="AG152" s="551"/>
      <c r="AH152" s="551"/>
      <c r="AI152" s="551"/>
      <c r="AJ152" s="551"/>
      <c r="AK152" s="560"/>
      <c r="AL152" s="460"/>
    </row>
    <row r="153" spans="1:38" s="269" customFormat="1" ht="15.75" customHeight="1">
      <c r="A153" s="537"/>
      <c r="B153" s="639"/>
      <c r="C153" s="632"/>
      <c r="D153" s="96"/>
      <c r="E153" s="96"/>
      <c r="F153" s="96"/>
      <c r="G153" s="252"/>
      <c r="H153" s="251"/>
      <c r="I153" s="420" t="s">
        <v>73</v>
      </c>
      <c r="J153" s="247"/>
      <c r="K153" s="421">
        <v>0</v>
      </c>
      <c r="L153" s="247"/>
      <c r="M153" s="421">
        <v>0</v>
      </c>
      <c r="N153" s="247"/>
      <c r="O153" s="419" t="s">
        <v>63</v>
      </c>
      <c r="P153" s="451"/>
      <c r="Q153" s="187"/>
      <c r="R153" s="187"/>
      <c r="S153" s="187"/>
      <c r="T153" s="187"/>
      <c r="U153" s="271"/>
      <c r="V153" s="279"/>
      <c r="W153" s="163"/>
      <c r="X153" s="460"/>
      <c r="Y153" s="559"/>
      <c r="Z153" s="551"/>
      <c r="AA153" s="551"/>
      <c r="AB153" s="551"/>
      <c r="AC153" s="551"/>
      <c r="AD153" s="551"/>
      <c r="AE153" s="551"/>
      <c r="AF153" s="551"/>
      <c r="AG153" s="551"/>
      <c r="AH153" s="551"/>
      <c r="AI153" s="551"/>
      <c r="AJ153" s="551"/>
      <c r="AK153" s="560"/>
      <c r="AL153" s="460"/>
    </row>
    <row r="154" spans="1:38" s="269" customFormat="1" ht="15.75" customHeight="1">
      <c r="A154" s="537"/>
      <c r="B154" s="639"/>
      <c r="C154" s="632"/>
      <c r="D154" s="96"/>
      <c r="E154" s="96"/>
      <c r="F154" s="96"/>
      <c r="G154" s="252"/>
      <c r="H154" s="251"/>
      <c r="I154" s="420" t="s">
        <v>73</v>
      </c>
      <c r="J154" s="247"/>
      <c r="K154" s="421">
        <v>0</v>
      </c>
      <c r="L154" s="247"/>
      <c r="M154" s="421">
        <v>0</v>
      </c>
      <c r="N154" s="247"/>
      <c r="O154" s="419" t="s">
        <v>63</v>
      </c>
      <c r="P154" s="451"/>
      <c r="Q154" s="187"/>
      <c r="R154" s="187"/>
      <c r="S154" s="187"/>
      <c r="T154" s="187"/>
      <c r="U154" s="271"/>
      <c r="V154" s="279"/>
      <c r="W154" s="163"/>
      <c r="X154" s="460"/>
      <c r="Y154" s="559"/>
      <c r="Z154" s="551"/>
      <c r="AA154" s="551"/>
      <c r="AB154" s="551"/>
      <c r="AC154" s="551"/>
      <c r="AD154" s="551"/>
      <c r="AE154" s="551"/>
      <c r="AF154" s="551"/>
      <c r="AG154" s="551"/>
      <c r="AH154" s="551"/>
      <c r="AI154" s="551"/>
      <c r="AJ154" s="551"/>
      <c r="AK154" s="560"/>
      <c r="AL154" s="460"/>
    </row>
    <row r="155" spans="1:38" s="269" customFormat="1" ht="15.75" customHeight="1">
      <c r="A155" s="537"/>
      <c r="B155" s="639"/>
      <c r="C155" s="632"/>
      <c r="D155" s="96"/>
      <c r="E155" s="96"/>
      <c r="F155" s="96"/>
      <c r="G155" s="252"/>
      <c r="H155" s="251"/>
      <c r="I155" s="420" t="s">
        <v>73</v>
      </c>
      <c r="J155" s="247"/>
      <c r="K155" s="421">
        <v>0</v>
      </c>
      <c r="L155" s="247"/>
      <c r="M155" s="421">
        <v>0</v>
      </c>
      <c r="N155" s="247"/>
      <c r="O155" s="419" t="s">
        <v>63</v>
      </c>
      <c r="P155" s="451"/>
      <c r="Q155" s="187"/>
      <c r="R155" s="187"/>
      <c r="S155" s="187"/>
      <c r="T155" s="187"/>
      <c r="U155" s="271"/>
      <c r="V155" s="279"/>
      <c r="W155" s="163"/>
      <c r="X155" s="460"/>
      <c r="Y155" s="559"/>
      <c r="Z155" s="551"/>
      <c r="AA155" s="551"/>
      <c r="AB155" s="551"/>
      <c r="AC155" s="551"/>
      <c r="AD155" s="551"/>
      <c r="AE155" s="551"/>
      <c r="AF155" s="551"/>
      <c r="AG155" s="551"/>
      <c r="AH155" s="551"/>
      <c r="AI155" s="551"/>
      <c r="AJ155" s="551"/>
      <c r="AK155" s="560"/>
      <c r="AL155" s="460"/>
    </row>
    <row r="156" spans="1:38" s="269" customFormat="1" ht="15" thickBot="1">
      <c r="A156" s="537"/>
      <c r="B156" s="640"/>
      <c r="C156" s="641"/>
      <c r="D156" s="281"/>
      <c r="E156" s="281"/>
      <c r="F156" s="281"/>
      <c r="G156" s="281"/>
      <c r="H156" s="281"/>
      <c r="I156" s="281"/>
      <c r="J156" s="281"/>
      <c r="K156" s="281"/>
      <c r="L156" s="281"/>
      <c r="M156" s="281"/>
      <c r="N156" s="281"/>
      <c r="O156" s="281"/>
      <c r="P156" s="281"/>
      <c r="Q156" s="281"/>
      <c r="R156" s="281"/>
      <c r="S156" s="281"/>
      <c r="T156" s="281"/>
      <c r="U156" s="282"/>
      <c r="V156" s="283"/>
      <c r="W156" s="163"/>
      <c r="X156" s="460"/>
      <c r="Y156" s="561"/>
      <c r="Z156" s="562"/>
      <c r="AA156" s="562"/>
      <c r="AB156" s="562"/>
      <c r="AC156" s="562"/>
      <c r="AD156" s="562"/>
      <c r="AE156" s="562"/>
      <c r="AF156" s="562"/>
      <c r="AG156" s="562"/>
      <c r="AH156" s="562"/>
      <c r="AI156" s="562"/>
      <c r="AJ156" s="562"/>
      <c r="AK156" s="563"/>
      <c r="AL156" s="460"/>
    </row>
    <row r="157" spans="1:38" s="269" customFormat="1" ht="15" thickBot="1">
      <c r="A157" s="537"/>
      <c r="B157" s="96"/>
      <c r="C157" s="96"/>
      <c r="D157" s="96"/>
      <c r="E157" s="96"/>
      <c r="F157" s="96"/>
      <c r="G157" s="96"/>
      <c r="H157" s="96"/>
      <c r="I157" s="96"/>
      <c r="J157" s="96"/>
      <c r="K157" s="96"/>
      <c r="L157" s="96"/>
      <c r="M157" s="96"/>
      <c r="N157" s="96"/>
      <c r="O157" s="96"/>
      <c r="P157" s="96"/>
      <c r="Q157" s="96"/>
      <c r="R157" s="96"/>
      <c r="S157" s="96"/>
      <c r="T157" s="96"/>
      <c r="U157" s="272"/>
      <c r="V157" s="96"/>
      <c r="W157" s="163"/>
      <c r="X157" s="460"/>
      <c r="Y157" s="460"/>
      <c r="Z157" s="460"/>
      <c r="AA157" s="460"/>
      <c r="AB157" s="460"/>
      <c r="AC157" s="460"/>
      <c r="AD157" s="460"/>
      <c r="AE157" s="460"/>
      <c r="AF157" s="460"/>
      <c r="AG157" s="460"/>
      <c r="AH157" s="460"/>
      <c r="AI157" s="460"/>
      <c r="AJ157" s="460"/>
      <c r="AK157" s="460"/>
      <c r="AL157" s="460"/>
    </row>
    <row r="158" spans="1:38" s="269" customFormat="1" ht="24" customHeight="1">
      <c r="A158" s="537"/>
      <c r="B158" s="645" t="s">
        <v>38</v>
      </c>
      <c r="C158" s="646"/>
      <c r="D158" s="646"/>
      <c r="E158" s="646"/>
      <c r="F158" s="588" t="s">
        <v>212</v>
      </c>
      <c r="G158" s="588"/>
      <c r="H158" s="588"/>
      <c r="I158" s="285"/>
      <c r="J158" s="285"/>
      <c r="K158" s="285"/>
      <c r="L158" s="285"/>
      <c r="M158" s="285"/>
      <c r="N158" s="285"/>
      <c r="O158" s="285"/>
      <c r="P158" s="285"/>
      <c r="Q158" s="285"/>
      <c r="R158" s="285"/>
      <c r="S158" s="285"/>
      <c r="T158" s="284"/>
      <c r="U158" s="286"/>
      <c r="V158" s="287"/>
      <c r="W158" s="163"/>
      <c r="X158" s="460"/>
      <c r="Y158" s="462" t="s">
        <v>38</v>
      </c>
      <c r="Z158" s="460"/>
      <c r="AA158" s="460"/>
      <c r="AB158" s="460"/>
      <c r="AC158" s="460"/>
      <c r="AD158" s="460"/>
      <c r="AE158" s="460"/>
      <c r="AF158" s="460"/>
      <c r="AG158" s="460"/>
      <c r="AH158" s="460"/>
      <c r="AI158" s="460"/>
      <c r="AJ158" s="460"/>
      <c r="AK158" s="460"/>
      <c r="AL158" s="460"/>
    </row>
    <row r="159" spans="1:38" s="269" customFormat="1" ht="3" customHeight="1">
      <c r="A159" s="536"/>
      <c r="B159" s="642" t="s">
        <v>38</v>
      </c>
      <c r="C159" s="632"/>
      <c r="D159" s="452"/>
      <c r="E159" s="317"/>
      <c r="F159" s="317"/>
      <c r="G159" s="317"/>
      <c r="H159" s="317"/>
      <c r="I159" s="317"/>
      <c r="J159" s="317"/>
      <c r="K159" s="317"/>
      <c r="L159" s="317"/>
      <c r="M159" s="317"/>
      <c r="N159" s="317"/>
      <c r="O159" s="317"/>
      <c r="P159" s="317"/>
      <c r="Q159" s="317"/>
      <c r="R159" s="317"/>
      <c r="S159" s="317"/>
      <c r="T159" s="350"/>
      <c r="U159" s="453"/>
      <c r="V159" s="454"/>
      <c r="W159" s="163"/>
      <c r="X159" s="460"/>
      <c r="Y159" s="460"/>
      <c r="Z159" s="460"/>
      <c r="AA159" s="460"/>
      <c r="AB159" s="460"/>
      <c r="AC159" s="460"/>
      <c r="AD159" s="460"/>
      <c r="AE159" s="460"/>
      <c r="AF159" s="460"/>
      <c r="AG159" s="460"/>
      <c r="AH159" s="460"/>
      <c r="AI159" s="460"/>
      <c r="AJ159" s="460"/>
      <c r="AK159" s="460"/>
      <c r="AL159" s="460"/>
    </row>
    <row r="160" spans="1:38" s="269" customFormat="1" ht="15" customHeight="1">
      <c r="A160" s="537"/>
      <c r="B160" s="642"/>
      <c r="C160" s="632"/>
      <c r="D160" s="96"/>
      <c r="E160" s="624" t="s">
        <v>8</v>
      </c>
      <c r="F160" s="187"/>
      <c r="G160" s="623" t="s">
        <v>28</v>
      </c>
      <c r="H160" s="98"/>
      <c r="I160" s="621" t="s">
        <v>62</v>
      </c>
      <c r="J160" s="621"/>
      <c r="K160" s="621"/>
      <c r="L160" s="621"/>
      <c r="M160" s="621"/>
      <c r="N160" s="621"/>
      <c r="O160" s="621"/>
      <c r="P160" s="451"/>
      <c r="Q160" s="237"/>
      <c r="R160" s="237"/>
      <c r="S160" s="374"/>
      <c r="T160" s="374"/>
      <c r="U160" s="374"/>
      <c r="V160" s="288"/>
      <c r="W160" s="163"/>
      <c r="X160" s="460"/>
      <c r="Y160" s="564"/>
      <c r="Z160" s="565"/>
      <c r="AA160" s="565"/>
      <c r="AB160" s="565"/>
      <c r="AC160" s="565"/>
      <c r="AD160" s="565"/>
      <c r="AE160" s="565"/>
      <c r="AF160" s="565"/>
      <c r="AG160" s="565"/>
      <c r="AH160" s="565"/>
      <c r="AI160" s="565"/>
      <c r="AJ160" s="565"/>
      <c r="AK160" s="566"/>
      <c r="AL160" s="460"/>
    </row>
    <row r="161" spans="1:38" s="269" customFormat="1" ht="14.4">
      <c r="A161" s="537"/>
      <c r="B161" s="642"/>
      <c r="C161" s="632"/>
      <c r="D161" s="96"/>
      <c r="E161" s="625"/>
      <c r="F161" s="96"/>
      <c r="G161" s="621"/>
      <c r="H161" s="98"/>
      <c r="I161" s="449" t="s">
        <v>59</v>
      </c>
      <c r="J161" s="96"/>
      <c r="K161" s="622" t="s">
        <v>54</v>
      </c>
      <c r="L161" s="622"/>
      <c r="M161" s="622"/>
      <c r="N161" s="187"/>
      <c r="O161" s="449" t="s">
        <v>60</v>
      </c>
      <c r="P161" s="451"/>
      <c r="Q161" s="237"/>
      <c r="R161" s="237"/>
      <c r="S161" s="637" t="s">
        <v>48</v>
      </c>
      <c r="T161" s="637"/>
      <c r="U161" s="637"/>
      <c r="V161" s="288"/>
      <c r="W161" s="163"/>
      <c r="X161" s="460"/>
      <c r="Y161" s="567"/>
      <c r="Z161" s="551"/>
      <c r="AA161" s="551"/>
      <c r="AB161" s="551"/>
      <c r="AC161" s="551"/>
      <c r="AD161" s="551"/>
      <c r="AE161" s="551"/>
      <c r="AF161" s="551"/>
      <c r="AG161" s="551"/>
      <c r="AH161" s="551"/>
      <c r="AI161" s="551"/>
      <c r="AJ161" s="551"/>
      <c r="AK161" s="568"/>
      <c r="AL161" s="460"/>
    </row>
    <row r="162" spans="1:38" s="269" customFormat="1" ht="6" customHeight="1">
      <c r="A162" s="537"/>
      <c r="B162" s="642"/>
      <c r="C162" s="632"/>
      <c r="D162" s="96"/>
      <c r="E162" s="187"/>
      <c r="F162" s="187"/>
      <c r="G162" s="187"/>
      <c r="H162" s="187"/>
      <c r="I162" s="187"/>
      <c r="J162" s="187"/>
      <c r="K162" s="187"/>
      <c r="L162" s="187"/>
      <c r="M162" s="187"/>
      <c r="N162" s="187"/>
      <c r="O162" s="187"/>
      <c r="P162" s="451"/>
      <c r="Q162" s="187"/>
      <c r="R162" s="187"/>
      <c r="S162" s="187"/>
      <c r="T162" s="187"/>
      <c r="U162" s="271"/>
      <c r="V162" s="288"/>
      <c r="W162" s="163"/>
      <c r="X162" s="460"/>
      <c r="Y162" s="567"/>
      <c r="Z162" s="551"/>
      <c r="AA162" s="551"/>
      <c r="AB162" s="551"/>
      <c r="AC162" s="551"/>
      <c r="AD162" s="551"/>
      <c r="AE162" s="551"/>
      <c r="AF162" s="551"/>
      <c r="AG162" s="551"/>
      <c r="AH162" s="551"/>
      <c r="AI162" s="551"/>
      <c r="AJ162" s="551"/>
      <c r="AK162" s="568"/>
      <c r="AL162" s="460"/>
    </row>
    <row r="163" spans="1:38" s="269" customFormat="1" ht="4.2" customHeight="1">
      <c r="A163" s="537"/>
      <c r="B163" s="642"/>
      <c r="C163" s="632"/>
      <c r="D163" s="96"/>
      <c r="E163" s="96"/>
      <c r="F163" s="96"/>
      <c r="G163" s="96"/>
      <c r="H163" s="187"/>
      <c r="I163" s="96"/>
      <c r="J163" s="96"/>
      <c r="K163" s="96"/>
      <c r="L163" s="187"/>
      <c r="M163" s="187"/>
      <c r="N163" s="187"/>
      <c r="O163" s="96"/>
      <c r="P163" s="451"/>
      <c r="Q163" s="96"/>
      <c r="R163" s="187"/>
      <c r="S163" s="96"/>
      <c r="T163" s="187"/>
      <c r="U163" s="272"/>
      <c r="V163" s="288"/>
      <c r="W163" s="163"/>
      <c r="X163" s="460"/>
      <c r="Y163" s="567"/>
      <c r="Z163" s="551"/>
      <c r="AA163" s="551"/>
      <c r="AB163" s="551"/>
      <c r="AC163" s="551"/>
      <c r="AD163" s="551"/>
      <c r="AE163" s="551"/>
      <c r="AF163" s="551"/>
      <c r="AG163" s="551"/>
      <c r="AH163" s="551"/>
      <c r="AI163" s="551"/>
      <c r="AJ163" s="551"/>
      <c r="AK163" s="568"/>
      <c r="AL163" s="460"/>
    </row>
    <row r="164" spans="1:38" s="269" customFormat="1" ht="15.75" customHeight="1">
      <c r="A164" s="537"/>
      <c r="B164" s="642"/>
      <c r="C164" s="632"/>
      <c r="D164" s="96"/>
      <c r="E164" s="187" t="s">
        <v>39</v>
      </c>
      <c r="F164" s="96"/>
      <c r="G164" s="419" t="s">
        <v>32</v>
      </c>
      <c r="H164" s="96"/>
      <c r="I164" s="420" t="s">
        <v>41</v>
      </c>
      <c r="J164" s="96"/>
      <c r="K164" s="421">
        <v>12</v>
      </c>
      <c r="L164" s="247"/>
      <c r="M164" s="247"/>
      <c r="N164" s="247"/>
      <c r="O164" s="419" t="s">
        <v>64</v>
      </c>
      <c r="P164" s="451"/>
      <c r="Q164" s="96"/>
      <c r="R164" s="96"/>
      <c r="S164" s="96"/>
      <c r="T164" s="96"/>
      <c r="U164" s="422">
        <v>500</v>
      </c>
      <c r="V164" s="288"/>
      <c r="W164" s="163"/>
      <c r="X164" s="460"/>
      <c r="Y164" s="567"/>
      <c r="Z164" s="551"/>
      <c r="AA164" s="551"/>
      <c r="AB164" s="551"/>
      <c r="AC164" s="551"/>
      <c r="AD164" s="551"/>
      <c r="AE164" s="551"/>
      <c r="AF164" s="551"/>
      <c r="AG164" s="551"/>
      <c r="AH164" s="551"/>
      <c r="AI164" s="551"/>
      <c r="AJ164" s="551"/>
      <c r="AK164" s="568"/>
      <c r="AL164" s="460"/>
    </row>
    <row r="165" spans="1:38" s="269" customFormat="1" ht="15.75" customHeight="1">
      <c r="A165" s="537"/>
      <c r="B165" s="642"/>
      <c r="C165" s="632"/>
      <c r="D165" s="96"/>
      <c r="E165" s="96"/>
      <c r="F165" s="96"/>
      <c r="G165" s="252"/>
      <c r="H165" s="251"/>
      <c r="I165" s="420" t="s">
        <v>73</v>
      </c>
      <c r="J165" s="247"/>
      <c r="K165" s="421">
        <v>0</v>
      </c>
      <c r="L165" s="247"/>
      <c r="M165" s="247"/>
      <c r="N165" s="247"/>
      <c r="O165" s="419" t="s">
        <v>63</v>
      </c>
      <c r="P165" s="451"/>
      <c r="Q165" s="187"/>
      <c r="R165" s="187"/>
      <c r="S165" s="96"/>
      <c r="T165" s="187"/>
      <c r="U165" s="271"/>
      <c r="V165" s="288"/>
      <c r="W165" s="163"/>
      <c r="X165" s="460"/>
      <c r="Y165" s="567"/>
      <c r="Z165" s="551"/>
      <c r="AA165" s="551"/>
      <c r="AB165" s="551"/>
      <c r="AC165" s="551"/>
      <c r="AD165" s="551"/>
      <c r="AE165" s="551"/>
      <c r="AF165" s="551"/>
      <c r="AG165" s="551"/>
      <c r="AH165" s="551"/>
      <c r="AI165" s="551"/>
      <c r="AJ165" s="551"/>
      <c r="AK165" s="568"/>
      <c r="AL165" s="460"/>
    </row>
    <row r="166" spans="1:38" s="269" customFormat="1" ht="15.75" customHeight="1">
      <c r="A166" s="537"/>
      <c r="B166" s="642"/>
      <c r="C166" s="632"/>
      <c r="D166" s="96"/>
      <c r="E166" s="96"/>
      <c r="F166" s="96"/>
      <c r="G166" s="252"/>
      <c r="H166" s="251"/>
      <c r="I166" s="420" t="s">
        <v>73</v>
      </c>
      <c r="J166" s="247"/>
      <c r="K166" s="421">
        <v>0</v>
      </c>
      <c r="L166" s="247"/>
      <c r="M166" s="247"/>
      <c r="N166" s="247"/>
      <c r="O166" s="419" t="s">
        <v>63</v>
      </c>
      <c r="P166" s="451"/>
      <c r="Q166" s="187"/>
      <c r="R166" s="187"/>
      <c r="S166" s="96"/>
      <c r="T166" s="187"/>
      <c r="U166" s="271"/>
      <c r="V166" s="288"/>
      <c r="W166" s="163"/>
      <c r="X166" s="460"/>
      <c r="Y166" s="567"/>
      <c r="Z166" s="551"/>
      <c r="AA166" s="551"/>
      <c r="AB166" s="551"/>
      <c r="AC166" s="551"/>
      <c r="AD166" s="551"/>
      <c r="AE166" s="551"/>
      <c r="AF166" s="551"/>
      <c r="AG166" s="551"/>
      <c r="AH166" s="551"/>
      <c r="AI166" s="551"/>
      <c r="AJ166" s="551"/>
      <c r="AK166" s="568"/>
      <c r="AL166" s="460"/>
    </row>
    <row r="167" spans="1:38" s="269" customFormat="1" ht="15.75" customHeight="1">
      <c r="A167" s="537"/>
      <c r="B167" s="642"/>
      <c r="C167" s="632"/>
      <c r="D167" s="96"/>
      <c r="E167" s="96"/>
      <c r="F167" s="96"/>
      <c r="G167" s="252"/>
      <c r="H167" s="251"/>
      <c r="I167" s="420" t="s">
        <v>73</v>
      </c>
      <c r="J167" s="247"/>
      <c r="K167" s="421">
        <v>0</v>
      </c>
      <c r="L167" s="247"/>
      <c r="M167" s="247"/>
      <c r="N167" s="247"/>
      <c r="O167" s="419" t="s">
        <v>63</v>
      </c>
      <c r="P167" s="451"/>
      <c r="Q167" s="304"/>
      <c r="R167" s="187"/>
      <c r="S167" s="96"/>
      <c r="T167" s="187"/>
      <c r="U167" s="271"/>
      <c r="V167" s="288"/>
      <c r="W167" s="163"/>
      <c r="X167" s="460"/>
      <c r="Y167" s="567"/>
      <c r="Z167" s="551"/>
      <c r="AA167" s="551"/>
      <c r="AB167" s="551"/>
      <c r="AC167" s="551"/>
      <c r="AD167" s="551"/>
      <c r="AE167" s="551"/>
      <c r="AF167" s="551"/>
      <c r="AG167" s="551"/>
      <c r="AH167" s="551"/>
      <c r="AI167" s="551"/>
      <c r="AJ167" s="551"/>
      <c r="AK167" s="568"/>
      <c r="AL167" s="460"/>
    </row>
    <row r="168" spans="1:38" s="269" customFormat="1" ht="15.75" customHeight="1">
      <c r="A168" s="537"/>
      <c r="B168" s="642"/>
      <c r="C168" s="632"/>
      <c r="D168" s="96"/>
      <c r="E168" s="96"/>
      <c r="F168" s="96"/>
      <c r="G168" s="252"/>
      <c r="H168" s="251"/>
      <c r="I168" s="420" t="s">
        <v>73</v>
      </c>
      <c r="J168" s="247"/>
      <c r="K168" s="421">
        <v>0</v>
      </c>
      <c r="L168" s="247"/>
      <c r="M168" s="247"/>
      <c r="N168" s="247"/>
      <c r="O168" s="419" t="s">
        <v>63</v>
      </c>
      <c r="P168" s="451"/>
      <c r="Q168" s="187"/>
      <c r="R168" s="187"/>
      <c r="S168" s="96"/>
      <c r="T168" s="187"/>
      <c r="U168" s="271"/>
      <c r="V168" s="288"/>
      <c r="W168" s="163"/>
      <c r="X168" s="460"/>
      <c r="Y168" s="567"/>
      <c r="Z168" s="551"/>
      <c r="AA168" s="551"/>
      <c r="AB168" s="551"/>
      <c r="AC168" s="551"/>
      <c r="AD168" s="551"/>
      <c r="AE168" s="551"/>
      <c r="AF168" s="551"/>
      <c r="AG168" s="551"/>
      <c r="AH168" s="551"/>
      <c r="AI168" s="551"/>
      <c r="AJ168" s="551"/>
      <c r="AK168" s="568"/>
      <c r="AL168" s="460"/>
    </row>
    <row r="169" spans="1:38" s="269" customFormat="1" ht="15.75" customHeight="1">
      <c r="A169" s="537"/>
      <c r="B169" s="642"/>
      <c r="C169" s="632"/>
      <c r="D169" s="96"/>
      <c r="E169" s="96"/>
      <c r="F169" s="96"/>
      <c r="G169" s="252"/>
      <c r="H169" s="251"/>
      <c r="I169" s="420" t="s">
        <v>73</v>
      </c>
      <c r="J169" s="247"/>
      <c r="K169" s="421">
        <v>0</v>
      </c>
      <c r="L169" s="247"/>
      <c r="M169" s="247"/>
      <c r="N169" s="247"/>
      <c r="O169" s="419" t="s">
        <v>63</v>
      </c>
      <c r="P169" s="451"/>
      <c r="Q169" s="187"/>
      <c r="R169" s="187"/>
      <c r="S169" s="96"/>
      <c r="T169" s="187"/>
      <c r="U169" s="271"/>
      <c r="V169" s="288"/>
      <c r="W169" s="163"/>
      <c r="X169" s="460"/>
      <c r="Y169" s="567"/>
      <c r="Z169" s="551"/>
      <c r="AA169" s="551"/>
      <c r="AB169" s="551"/>
      <c r="AC169" s="551"/>
      <c r="AD169" s="551"/>
      <c r="AE169" s="551"/>
      <c r="AF169" s="551"/>
      <c r="AG169" s="551"/>
      <c r="AH169" s="551"/>
      <c r="AI169" s="551"/>
      <c r="AJ169" s="551"/>
      <c r="AK169" s="568"/>
      <c r="AL169" s="460"/>
    </row>
    <row r="170" spans="1:38" s="269" customFormat="1" ht="15.75" customHeight="1">
      <c r="A170" s="537"/>
      <c r="B170" s="642"/>
      <c r="C170" s="632"/>
      <c r="D170" s="96"/>
      <c r="E170" s="96"/>
      <c r="F170" s="96"/>
      <c r="G170" s="252"/>
      <c r="H170" s="251"/>
      <c r="I170" s="420" t="s">
        <v>73</v>
      </c>
      <c r="J170" s="247"/>
      <c r="K170" s="421">
        <v>0</v>
      </c>
      <c r="L170" s="247"/>
      <c r="M170" s="247"/>
      <c r="N170" s="247"/>
      <c r="O170" s="419" t="s">
        <v>63</v>
      </c>
      <c r="P170" s="451"/>
      <c r="Q170" s="187"/>
      <c r="R170" s="187"/>
      <c r="S170" s="96"/>
      <c r="T170" s="187"/>
      <c r="U170" s="271"/>
      <c r="V170" s="288"/>
      <c r="W170" s="163"/>
      <c r="X170" s="460"/>
      <c r="Y170" s="567"/>
      <c r="Z170" s="551"/>
      <c r="AA170" s="551"/>
      <c r="AB170" s="551"/>
      <c r="AC170" s="551"/>
      <c r="AD170" s="551"/>
      <c r="AE170" s="551"/>
      <c r="AF170" s="551"/>
      <c r="AG170" s="551"/>
      <c r="AH170" s="551"/>
      <c r="AI170" s="551"/>
      <c r="AJ170" s="551"/>
      <c r="AK170" s="568"/>
      <c r="AL170" s="460"/>
    </row>
    <row r="171" spans="1:38" s="269" customFormat="1" ht="15.75" customHeight="1">
      <c r="A171" s="537"/>
      <c r="B171" s="642"/>
      <c r="C171" s="632"/>
      <c r="D171" s="96"/>
      <c r="E171" s="96"/>
      <c r="F171" s="96"/>
      <c r="G171" s="252"/>
      <c r="H171" s="251"/>
      <c r="I171" s="420" t="s">
        <v>73</v>
      </c>
      <c r="J171" s="247"/>
      <c r="K171" s="421">
        <v>0</v>
      </c>
      <c r="L171" s="247"/>
      <c r="M171" s="247"/>
      <c r="N171" s="247"/>
      <c r="O171" s="419" t="s">
        <v>63</v>
      </c>
      <c r="P171" s="451"/>
      <c r="Q171" s="187"/>
      <c r="R171" s="187"/>
      <c r="S171" s="96"/>
      <c r="T171" s="187"/>
      <c r="U171" s="271"/>
      <c r="V171" s="288"/>
      <c r="W171" s="163"/>
      <c r="X171" s="460"/>
      <c r="Y171" s="567"/>
      <c r="Z171" s="551"/>
      <c r="AA171" s="551"/>
      <c r="AB171" s="551"/>
      <c r="AC171" s="551"/>
      <c r="AD171" s="551"/>
      <c r="AE171" s="551"/>
      <c r="AF171" s="551"/>
      <c r="AG171" s="551"/>
      <c r="AH171" s="551"/>
      <c r="AI171" s="551"/>
      <c r="AJ171" s="551"/>
      <c r="AK171" s="568"/>
      <c r="AL171" s="460"/>
    </row>
    <row r="172" spans="1:38" s="269" customFormat="1" ht="6" customHeight="1">
      <c r="A172" s="537"/>
      <c r="B172" s="642"/>
      <c r="C172" s="632"/>
      <c r="D172" s="96"/>
      <c r="E172" s="96"/>
      <c r="F172" s="96"/>
      <c r="G172" s="96"/>
      <c r="H172" s="187"/>
      <c r="I172" s="96"/>
      <c r="J172" s="96"/>
      <c r="K172" s="303"/>
      <c r="L172" s="187"/>
      <c r="M172" s="187"/>
      <c r="N172" s="187"/>
      <c r="O172" s="96"/>
      <c r="P172" s="451"/>
      <c r="Q172" s="252"/>
      <c r="R172" s="187"/>
      <c r="S172" s="96"/>
      <c r="T172" s="187"/>
      <c r="U172" s="271"/>
      <c r="V172" s="288"/>
      <c r="W172" s="163"/>
      <c r="X172" s="460"/>
      <c r="Y172" s="567"/>
      <c r="Z172" s="551"/>
      <c r="AA172" s="551"/>
      <c r="AB172" s="551"/>
      <c r="AC172" s="551"/>
      <c r="AD172" s="551"/>
      <c r="AE172" s="551"/>
      <c r="AF172" s="551"/>
      <c r="AG172" s="551"/>
      <c r="AH172" s="551"/>
      <c r="AI172" s="551"/>
      <c r="AJ172" s="551"/>
      <c r="AK172" s="568"/>
      <c r="AL172" s="460"/>
    </row>
    <row r="173" spans="1:38" s="269" customFormat="1" ht="15.75" customHeight="1">
      <c r="A173" s="537"/>
      <c r="B173" s="642"/>
      <c r="C173" s="632"/>
      <c r="D173" s="96"/>
      <c r="E173" s="187" t="s">
        <v>40</v>
      </c>
      <c r="F173" s="96"/>
      <c r="G173" s="419" t="s">
        <v>32</v>
      </c>
      <c r="H173" s="96"/>
      <c r="I173" s="420" t="s">
        <v>41</v>
      </c>
      <c r="J173" s="96"/>
      <c r="K173" s="421">
        <v>12</v>
      </c>
      <c r="L173" s="247"/>
      <c r="M173" s="247"/>
      <c r="N173" s="247"/>
      <c r="O173" s="419" t="s">
        <v>64</v>
      </c>
      <c r="P173" s="451"/>
      <c r="Q173" s="252"/>
      <c r="R173" s="187"/>
      <c r="S173" s="96"/>
      <c r="T173" s="187"/>
      <c r="U173" s="422">
        <v>1000</v>
      </c>
      <c r="V173" s="288"/>
      <c r="W173" s="163"/>
      <c r="X173" s="460"/>
      <c r="Y173" s="567"/>
      <c r="Z173" s="551"/>
      <c r="AA173" s="551"/>
      <c r="AB173" s="551"/>
      <c r="AC173" s="551"/>
      <c r="AD173" s="551"/>
      <c r="AE173" s="551"/>
      <c r="AF173" s="551"/>
      <c r="AG173" s="551"/>
      <c r="AH173" s="551"/>
      <c r="AI173" s="551"/>
      <c r="AJ173" s="551"/>
      <c r="AK173" s="568"/>
      <c r="AL173" s="460"/>
    </row>
    <row r="174" spans="1:38" s="269" customFormat="1" ht="15.75" customHeight="1">
      <c r="A174" s="537"/>
      <c r="B174" s="642"/>
      <c r="C174" s="632"/>
      <c r="D174" s="96"/>
      <c r="E174" s="96"/>
      <c r="F174" s="96"/>
      <c r="G174" s="252"/>
      <c r="H174" s="251"/>
      <c r="I174" s="420" t="s">
        <v>73</v>
      </c>
      <c r="J174" s="247"/>
      <c r="K174" s="421">
        <v>0</v>
      </c>
      <c r="L174" s="247"/>
      <c r="M174" s="247"/>
      <c r="N174" s="247"/>
      <c r="O174" s="419" t="s">
        <v>63</v>
      </c>
      <c r="P174" s="451"/>
      <c r="Q174" s="187"/>
      <c r="R174" s="187"/>
      <c r="S174" s="96"/>
      <c r="T174" s="187"/>
      <c r="U174" s="271"/>
      <c r="V174" s="288"/>
      <c r="W174" s="163"/>
      <c r="X174" s="460"/>
      <c r="Y174" s="567"/>
      <c r="Z174" s="551"/>
      <c r="AA174" s="551"/>
      <c r="AB174" s="551"/>
      <c r="AC174" s="551"/>
      <c r="AD174" s="551"/>
      <c r="AE174" s="551"/>
      <c r="AF174" s="551"/>
      <c r="AG174" s="551"/>
      <c r="AH174" s="551"/>
      <c r="AI174" s="551"/>
      <c r="AJ174" s="551"/>
      <c r="AK174" s="568"/>
      <c r="AL174" s="460"/>
    </row>
    <row r="175" spans="1:38" s="269" customFormat="1" ht="15.75" customHeight="1">
      <c r="A175" s="537"/>
      <c r="B175" s="642"/>
      <c r="C175" s="632"/>
      <c r="D175" s="96"/>
      <c r="E175" s="96"/>
      <c r="F175" s="96"/>
      <c r="G175" s="252"/>
      <c r="H175" s="251"/>
      <c r="I175" s="420" t="s">
        <v>73</v>
      </c>
      <c r="J175" s="247"/>
      <c r="K175" s="421">
        <v>0</v>
      </c>
      <c r="L175" s="247"/>
      <c r="M175" s="247"/>
      <c r="N175" s="247"/>
      <c r="O175" s="419" t="s">
        <v>63</v>
      </c>
      <c r="P175" s="451"/>
      <c r="Q175" s="187"/>
      <c r="R175" s="187"/>
      <c r="S175" s="96"/>
      <c r="T175" s="187"/>
      <c r="U175" s="271"/>
      <c r="V175" s="288"/>
      <c r="W175" s="163"/>
      <c r="X175" s="460"/>
      <c r="Y175" s="567"/>
      <c r="Z175" s="551"/>
      <c r="AA175" s="551"/>
      <c r="AB175" s="551"/>
      <c r="AC175" s="551"/>
      <c r="AD175" s="551"/>
      <c r="AE175" s="551"/>
      <c r="AF175" s="551"/>
      <c r="AG175" s="551"/>
      <c r="AH175" s="551"/>
      <c r="AI175" s="551"/>
      <c r="AJ175" s="551"/>
      <c r="AK175" s="568"/>
      <c r="AL175" s="460"/>
    </row>
    <row r="176" spans="1:38" s="269" customFormat="1" ht="15.75" customHeight="1">
      <c r="A176" s="537"/>
      <c r="B176" s="642"/>
      <c r="C176" s="632"/>
      <c r="D176" s="96"/>
      <c r="E176" s="96"/>
      <c r="F176" s="96"/>
      <c r="G176" s="252"/>
      <c r="H176" s="251"/>
      <c r="I176" s="420" t="s">
        <v>73</v>
      </c>
      <c r="J176" s="247"/>
      <c r="K176" s="421">
        <v>0</v>
      </c>
      <c r="L176" s="247"/>
      <c r="M176" s="247"/>
      <c r="N176" s="247"/>
      <c r="O176" s="419" t="s">
        <v>63</v>
      </c>
      <c r="P176" s="451"/>
      <c r="Q176" s="304"/>
      <c r="R176" s="187"/>
      <c r="S176" s="96"/>
      <c r="T176" s="187"/>
      <c r="U176" s="271"/>
      <c r="V176" s="288"/>
      <c r="W176" s="163"/>
      <c r="X176" s="460"/>
      <c r="Y176" s="567"/>
      <c r="Z176" s="551"/>
      <c r="AA176" s="551"/>
      <c r="AB176" s="551"/>
      <c r="AC176" s="551"/>
      <c r="AD176" s="551"/>
      <c r="AE176" s="551"/>
      <c r="AF176" s="551"/>
      <c r="AG176" s="551"/>
      <c r="AH176" s="551"/>
      <c r="AI176" s="551"/>
      <c r="AJ176" s="551"/>
      <c r="AK176" s="568"/>
      <c r="AL176" s="460"/>
    </row>
    <row r="177" spans="1:38" s="269" customFormat="1" ht="15.75" customHeight="1">
      <c r="A177" s="537"/>
      <c r="B177" s="642"/>
      <c r="C177" s="632"/>
      <c r="D177" s="96"/>
      <c r="E177" s="96"/>
      <c r="F177" s="96"/>
      <c r="G177" s="252"/>
      <c r="H177" s="251"/>
      <c r="I177" s="420" t="s">
        <v>73</v>
      </c>
      <c r="J177" s="247"/>
      <c r="K177" s="421">
        <v>0</v>
      </c>
      <c r="L177" s="247"/>
      <c r="M177" s="247"/>
      <c r="N177" s="247"/>
      <c r="O177" s="419" t="s">
        <v>63</v>
      </c>
      <c r="P177" s="451"/>
      <c r="Q177" s="187"/>
      <c r="R177" s="187"/>
      <c r="S177" s="96"/>
      <c r="T177" s="187"/>
      <c r="U177" s="271"/>
      <c r="V177" s="288"/>
      <c r="W177" s="163"/>
      <c r="X177" s="460"/>
      <c r="Y177" s="567"/>
      <c r="Z177" s="551"/>
      <c r="AA177" s="551"/>
      <c r="AB177" s="551"/>
      <c r="AC177" s="551"/>
      <c r="AD177" s="551"/>
      <c r="AE177" s="551"/>
      <c r="AF177" s="551"/>
      <c r="AG177" s="551"/>
      <c r="AH177" s="551"/>
      <c r="AI177" s="551"/>
      <c r="AJ177" s="551"/>
      <c r="AK177" s="568"/>
      <c r="AL177" s="460"/>
    </row>
    <row r="178" spans="1:38" s="269" customFormat="1" ht="15.75" customHeight="1">
      <c r="A178" s="537"/>
      <c r="B178" s="642"/>
      <c r="C178" s="632"/>
      <c r="D178" s="96"/>
      <c r="E178" s="96"/>
      <c r="F178" s="96"/>
      <c r="G178" s="252"/>
      <c r="H178" s="251"/>
      <c r="I178" s="420" t="s">
        <v>73</v>
      </c>
      <c r="J178" s="247"/>
      <c r="K178" s="421">
        <v>0</v>
      </c>
      <c r="L178" s="247"/>
      <c r="M178" s="247"/>
      <c r="N178" s="247"/>
      <c r="O178" s="419" t="s">
        <v>63</v>
      </c>
      <c r="P178" s="451"/>
      <c r="Q178" s="187"/>
      <c r="R178" s="187"/>
      <c r="S178" s="96"/>
      <c r="T178" s="187"/>
      <c r="U178" s="271"/>
      <c r="V178" s="288"/>
      <c r="W178" s="163"/>
      <c r="X178" s="460"/>
      <c r="Y178" s="567"/>
      <c r="Z178" s="551"/>
      <c r="AA178" s="551"/>
      <c r="AB178" s="551"/>
      <c r="AC178" s="551"/>
      <c r="AD178" s="551"/>
      <c r="AE178" s="551"/>
      <c r="AF178" s="551"/>
      <c r="AG178" s="551"/>
      <c r="AH178" s="551"/>
      <c r="AI178" s="551"/>
      <c r="AJ178" s="551"/>
      <c r="AK178" s="568"/>
      <c r="AL178" s="460"/>
    </row>
    <row r="179" spans="1:38" s="269" customFormat="1" ht="15.75" customHeight="1">
      <c r="A179" s="537"/>
      <c r="B179" s="642"/>
      <c r="C179" s="632"/>
      <c r="D179" s="96"/>
      <c r="E179" s="96"/>
      <c r="F179" s="96"/>
      <c r="G179" s="252"/>
      <c r="H179" s="251"/>
      <c r="I179" s="420" t="s">
        <v>73</v>
      </c>
      <c r="J179" s="247"/>
      <c r="K179" s="421">
        <v>0</v>
      </c>
      <c r="L179" s="247"/>
      <c r="M179" s="247"/>
      <c r="N179" s="247"/>
      <c r="O179" s="419" t="s">
        <v>63</v>
      </c>
      <c r="P179" s="451"/>
      <c r="Q179" s="187"/>
      <c r="R179" s="187"/>
      <c r="S179" s="96"/>
      <c r="T179" s="187"/>
      <c r="U179" s="271"/>
      <c r="V179" s="288"/>
      <c r="W179" s="163"/>
      <c r="X179" s="460"/>
      <c r="Y179" s="567"/>
      <c r="Z179" s="551"/>
      <c r="AA179" s="551"/>
      <c r="AB179" s="551"/>
      <c r="AC179" s="551"/>
      <c r="AD179" s="551"/>
      <c r="AE179" s="551"/>
      <c r="AF179" s="551"/>
      <c r="AG179" s="551"/>
      <c r="AH179" s="551"/>
      <c r="AI179" s="551"/>
      <c r="AJ179" s="551"/>
      <c r="AK179" s="568"/>
      <c r="AL179" s="460"/>
    </row>
    <row r="180" spans="1:38" s="269" customFormat="1" ht="15.75" customHeight="1">
      <c r="A180" s="537"/>
      <c r="B180" s="642"/>
      <c r="C180" s="632"/>
      <c r="D180" s="96"/>
      <c r="E180" s="96"/>
      <c r="F180" s="96"/>
      <c r="G180" s="252"/>
      <c r="H180" s="251"/>
      <c r="I180" s="420" t="s">
        <v>73</v>
      </c>
      <c r="J180" s="247"/>
      <c r="K180" s="421">
        <v>0</v>
      </c>
      <c r="L180" s="247"/>
      <c r="M180" s="247"/>
      <c r="N180" s="247"/>
      <c r="O180" s="419" t="s">
        <v>63</v>
      </c>
      <c r="P180" s="451"/>
      <c r="Q180" s="187"/>
      <c r="R180" s="187"/>
      <c r="S180" s="96"/>
      <c r="T180" s="187"/>
      <c r="U180" s="271"/>
      <c r="V180" s="288"/>
      <c r="W180" s="163"/>
      <c r="X180" s="460"/>
      <c r="Y180" s="567"/>
      <c r="Z180" s="551"/>
      <c r="AA180" s="551"/>
      <c r="AB180" s="551"/>
      <c r="AC180" s="551"/>
      <c r="AD180" s="551"/>
      <c r="AE180" s="551"/>
      <c r="AF180" s="551"/>
      <c r="AG180" s="551"/>
      <c r="AH180" s="551"/>
      <c r="AI180" s="551"/>
      <c r="AJ180" s="551"/>
      <c r="AK180" s="568"/>
      <c r="AL180" s="460"/>
    </row>
    <row r="181" spans="1:38" s="269" customFormat="1" ht="6" customHeight="1">
      <c r="A181" s="537"/>
      <c r="B181" s="642"/>
      <c r="C181" s="632"/>
      <c r="D181" s="96"/>
      <c r="E181" s="96"/>
      <c r="F181" s="96"/>
      <c r="G181" s="96"/>
      <c r="H181" s="187"/>
      <c r="I181" s="96"/>
      <c r="J181" s="96"/>
      <c r="K181" s="303"/>
      <c r="L181" s="187"/>
      <c r="M181" s="187"/>
      <c r="N181" s="187"/>
      <c r="O181" s="187"/>
      <c r="P181" s="451"/>
      <c r="Q181" s="96"/>
      <c r="R181" s="187"/>
      <c r="S181" s="96"/>
      <c r="T181" s="187"/>
      <c r="U181" s="271"/>
      <c r="V181" s="289"/>
      <c r="W181" s="163"/>
      <c r="X181" s="460"/>
      <c r="Y181" s="567"/>
      <c r="Z181" s="551"/>
      <c r="AA181" s="551"/>
      <c r="AB181" s="551"/>
      <c r="AC181" s="551"/>
      <c r="AD181" s="551"/>
      <c r="AE181" s="551"/>
      <c r="AF181" s="551"/>
      <c r="AG181" s="551"/>
      <c r="AH181" s="551"/>
      <c r="AI181" s="551"/>
      <c r="AJ181" s="551"/>
      <c r="AK181" s="568"/>
      <c r="AL181" s="460"/>
    </row>
    <row r="182" spans="1:38" s="269" customFormat="1" ht="15.75" customHeight="1">
      <c r="A182" s="537"/>
      <c r="B182" s="642"/>
      <c r="C182" s="632"/>
      <c r="D182" s="96"/>
      <c r="E182" s="237" t="s">
        <v>263</v>
      </c>
      <c r="F182" s="96"/>
      <c r="G182" s="419" t="s">
        <v>32</v>
      </c>
      <c r="H182" s="96"/>
      <c r="I182" s="420" t="s">
        <v>41</v>
      </c>
      <c r="J182" s="96"/>
      <c r="K182" s="421">
        <v>1</v>
      </c>
      <c r="L182" s="247"/>
      <c r="M182" s="247"/>
      <c r="N182" s="247"/>
      <c r="O182" s="419" t="s">
        <v>64</v>
      </c>
      <c r="P182" s="451"/>
      <c r="Q182" s="96"/>
      <c r="R182" s="96"/>
      <c r="S182" s="96"/>
      <c r="T182" s="96"/>
      <c r="U182" s="422">
        <v>500</v>
      </c>
      <c r="V182" s="288"/>
      <c r="W182" s="163"/>
      <c r="X182" s="460"/>
      <c r="Y182" s="567"/>
      <c r="Z182" s="551"/>
      <c r="AA182" s="551"/>
      <c r="AB182" s="551"/>
      <c r="AC182" s="551"/>
      <c r="AD182" s="551"/>
      <c r="AE182" s="551"/>
      <c r="AF182" s="551"/>
      <c r="AG182" s="551"/>
      <c r="AH182" s="551"/>
      <c r="AI182" s="551"/>
      <c r="AJ182" s="551"/>
      <c r="AK182" s="568"/>
      <c r="AL182" s="460"/>
    </row>
    <row r="183" spans="1:38" s="269" customFormat="1" ht="15.75" customHeight="1">
      <c r="A183" s="537"/>
      <c r="B183" s="642"/>
      <c r="C183" s="632"/>
      <c r="D183" s="96"/>
      <c r="E183" s="96"/>
      <c r="F183" s="96"/>
      <c r="G183" s="252"/>
      <c r="H183" s="251"/>
      <c r="I183" s="420" t="s">
        <v>73</v>
      </c>
      <c r="J183" s="247"/>
      <c r="K183" s="421">
        <v>0</v>
      </c>
      <c r="L183" s="247"/>
      <c r="M183" s="247"/>
      <c r="N183" s="247"/>
      <c r="O183" s="419" t="s">
        <v>63</v>
      </c>
      <c r="P183" s="451"/>
      <c r="Q183" s="187"/>
      <c r="R183" s="187"/>
      <c r="S183" s="96"/>
      <c r="T183" s="187"/>
      <c r="U183" s="271"/>
      <c r="V183" s="288"/>
      <c r="W183" s="163"/>
      <c r="X183" s="460"/>
      <c r="Y183" s="567"/>
      <c r="Z183" s="551"/>
      <c r="AA183" s="551"/>
      <c r="AB183" s="551"/>
      <c r="AC183" s="551"/>
      <c r="AD183" s="551"/>
      <c r="AE183" s="551"/>
      <c r="AF183" s="551"/>
      <c r="AG183" s="551"/>
      <c r="AH183" s="551"/>
      <c r="AI183" s="551"/>
      <c r="AJ183" s="551"/>
      <c r="AK183" s="568"/>
      <c r="AL183" s="460"/>
    </row>
    <row r="184" spans="1:38" s="269" customFormat="1" ht="15.75" customHeight="1">
      <c r="A184" s="537"/>
      <c r="B184" s="642"/>
      <c r="C184" s="632"/>
      <c r="D184" s="96"/>
      <c r="E184" s="96"/>
      <c r="F184" s="96"/>
      <c r="G184" s="252"/>
      <c r="H184" s="251"/>
      <c r="I184" s="420" t="s">
        <v>73</v>
      </c>
      <c r="J184" s="247"/>
      <c r="K184" s="421">
        <v>0</v>
      </c>
      <c r="L184" s="247"/>
      <c r="M184" s="247"/>
      <c r="N184" s="247"/>
      <c r="O184" s="419" t="s">
        <v>63</v>
      </c>
      <c r="P184" s="451"/>
      <c r="Q184" s="187"/>
      <c r="R184" s="187"/>
      <c r="S184" s="96"/>
      <c r="T184" s="187"/>
      <c r="U184" s="271"/>
      <c r="V184" s="288"/>
      <c r="W184" s="163"/>
      <c r="X184" s="460"/>
      <c r="Y184" s="567"/>
      <c r="Z184" s="551"/>
      <c r="AA184" s="551"/>
      <c r="AB184" s="551"/>
      <c r="AC184" s="551"/>
      <c r="AD184" s="551"/>
      <c r="AE184" s="551"/>
      <c r="AF184" s="551"/>
      <c r="AG184" s="551"/>
      <c r="AH184" s="551"/>
      <c r="AI184" s="551"/>
      <c r="AJ184" s="551"/>
      <c r="AK184" s="568"/>
      <c r="AL184" s="460"/>
    </row>
    <row r="185" spans="1:38" s="269" customFormat="1" ht="15.75" customHeight="1">
      <c r="A185" s="537"/>
      <c r="B185" s="642"/>
      <c r="C185" s="632"/>
      <c r="D185" s="96"/>
      <c r="E185" s="96"/>
      <c r="F185" s="96"/>
      <c r="G185" s="252"/>
      <c r="H185" s="251"/>
      <c r="I185" s="420" t="s">
        <v>73</v>
      </c>
      <c r="J185" s="247"/>
      <c r="K185" s="421">
        <v>0</v>
      </c>
      <c r="L185" s="247"/>
      <c r="M185" s="247"/>
      <c r="N185" s="247"/>
      <c r="O185" s="419" t="s">
        <v>63</v>
      </c>
      <c r="P185" s="451"/>
      <c r="Q185" s="304"/>
      <c r="R185" s="187"/>
      <c r="S185" s="96"/>
      <c r="T185" s="187"/>
      <c r="U185" s="271"/>
      <c r="V185" s="288"/>
      <c r="W185" s="163"/>
      <c r="X185" s="460"/>
      <c r="Y185" s="567"/>
      <c r="Z185" s="551"/>
      <c r="AA185" s="551"/>
      <c r="AB185" s="551"/>
      <c r="AC185" s="551"/>
      <c r="AD185" s="551"/>
      <c r="AE185" s="551"/>
      <c r="AF185" s="551"/>
      <c r="AG185" s="551"/>
      <c r="AH185" s="551"/>
      <c r="AI185" s="551"/>
      <c r="AJ185" s="551"/>
      <c r="AK185" s="568"/>
      <c r="AL185" s="460"/>
    </row>
    <row r="186" spans="1:38" s="269" customFormat="1" ht="15.75" customHeight="1">
      <c r="A186" s="537"/>
      <c r="B186" s="642"/>
      <c r="C186" s="632"/>
      <c r="D186" s="96"/>
      <c r="E186" s="96"/>
      <c r="F186" s="96"/>
      <c r="G186" s="252"/>
      <c r="H186" s="251"/>
      <c r="I186" s="420" t="s">
        <v>73</v>
      </c>
      <c r="J186" s="247"/>
      <c r="K186" s="421">
        <v>0</v>
      </c>
      <c r="L186" s="247"/>
      <c r="M186" s="247"/>
      <c r="N186" s="247"/>
      <c r="O186" s="419" t="s">
        <v>63</v>
      </c>
      <c r="P186" s="451"/>
      <c r="Q186" s="187"/>
      <c r="R186" s="187"/>
      <c r="S186" s="96"/>
      <c r="T186" s="187"/>
      <c r="U186" s="271"/>
      <c r="V186" s="288"/>
      <c r="W186" s="163"/>
      <c r="X186" s="460"/>
      <c r="Y186" s="567"/>
      <c r="Z186" s="551"/>
      <c r="AA186" s="551"/>
      <c r="AB186" s="551"/>
      <c r="AC186" s="551"/>
      <c r="AD186" s="551"/>
      <c r="AE186" s="551"/>
      <c r="AF186" s="551"/>
      <c r="AG186" s="551"/>
      <c r="AH186" s="551"/>
      <c r="AI186" s="551"/>
      <c r="AJ186" s="551"/>
      <c r="AK186" s="568"/>
      <c r="AL186" s="460"/>
    </row>
    <row r="187" spans="1:38" s="269" customFormat="1" ht="15.75" customHeight="1">
      <c r="A187" s="537"/>
      <c r="B187" s="642"/>
      <c r="C187" s="632"/>
      <c r="D187" s="96"/>
      <c r="E187" s="96"/>
      <c r="F187" s="96"/>
      <c r="G187" s="252"/>
      <c r="H187" s="251"/>
      <c r="I187" s="420" t="s">
        <v>73</v>
      </c>
      <c r="J187" s="247"/>
      <c r="K187" s="421">
        <v>0</v>
      </c>
      <c r="L187" s="247"/>
      <c r="M187" s="247"/>
      <c r="N187" s="247"/>
      <c r="O187" s="419" t="s">
        <v>63</v>
      </c>
      <c r="P187" s="451"/>
      <c r="Q187" s="187"/>
      <c r="R187" s="187"/>
      <c r="S187" s="96"/>
      <c r="T187" s="187"/>
      <c r="U187" s="271"/>
      <c r="V187" s="288"/>
      <c r="W187" s="163"/>
      <c r="X187" s="460"/>
      <c r="Y187" s="567"/>
      <c r="Z187" s="551"/>
      <c r="AA187" s="551"/>
      <c r="AB187" s="551"/>
      <c r="AC187" s="551"/>
      <c r="AD187" s="551"/>
      <c r="AE187" s="551"/>
      <c r="AF187" s="551"/>
      <c r="AG187" s="551"/>
      <c r="AH187" s="551"/>
      <c r="AI187" s="551"/>
      <c r="AJ187" s="551"/>
      <c r="AK187" s="568"/>
      <c r="AL187" s="460"/>
    </row>
    <row r="188" spans="1:38" s="269" customFormat="1" ht="15.75" customHeight="1">
      <c r="A188" s="537"/>
      <c r="B188" s="642"/>
      <c r="C188" s="632"/>
      <c r="D188" s="96"/>
      <c r="E188" s="96"/>
      <c r="F188" s="96"/>
      <c r="G188" s="252"/>
      <c r="H188" s="251"/>
      <c r="I188" s="420" t="s">
        <v>73</v>
      </c>
      <c r="J188" s="247"/>
      <c r="K188" s="421">
        <v>0</v>
      </c>
      <c r="L188" s="247"/>
      <c r="M188" s="247"/>
      <c r="N188" s="247"/>
      <c r="O188" s="419" t="s">
        <v>63</v>
      </c>
      <c r="P188" s="451"/>
      <c r="Q188" s="187"/>
      <c r="R188" s="187"/>
      <c r="S188" s="96"/>
      <c r="T188" s="187"/>
      <c r="U188" s="271"/>
      <c r="V188" s="288"/>
      <c r="W188" s="163"/>
      <c r="X188" s="460"/>
      <c r="Y188" s="567"/>
      <c r="Z188" s="551"/>
      <c r="AA188" s="551"/>
      <c r="AB188" s="551"/>
      <c r="AC188" s="551"/>
      <c r="AD188" s="551"/>
      <c r="AE188" s="551"/>
      <c r="AF188" s="551"/>
      <c r="AG188" s="551"/>
      <c r="AH188" s="551"/>
      <c r="AI188" s="551"/>
      <c r="AJ188" s="551"/>
      <c r="AK188" s="568"/>
      <c r="AL188" s="460"/>
    </row>
    <row r="189" spans="1:38" s="269" customFormat="1" ht="15.75" customHeight="1">
      <c r="A189" s="537"/>
      <c r="B189" s="642"/>
      <c r="C189" s="632"/>
      <c r="D189" s="96"/>
      <c r="E189" s="96"/>
      <c r="F189" s="96"/>
      <c r="G189" s="252"/>
      <c r="H189" s="251"/>
      <c r="I189" s="420" t="s">
        <v>73</v>
      </c>
      <c r="J189" s="247"/>
      <c r="K189" s="421">
        <v>0</v>
      </c>
      <c r="L189" s="247"/>
      <c r="M189" s="247"/>
      <c r="N189" s="247"/>
      <c r="O189" s="419" t="s">
        <v>63</v>
      </c>
      <c r="P189" s="451"/>
      <c r="Q189" s="187"/>
      <c r="R189" s="187"/>
      <c r="S189" s="96"/>
      <c r="T189" s="187"/>
      <c r="U189" s="271"/>
      <c r="V189" s="288"/>
      <c r="W189" s="163"/>
      <c r="X189" s="460"/>
      <c r="Y189" s="567"/>
      <c r="Z189" s="551"/>
      <c r="AA189" s="551"/>
      <c r="AB189" s="551"/>
      <c r="AC189" s="551"/>
      <c r="AD189" s="551"/>
      <c r="AE189" s="551"/>
      <c r="AF189" s="551"/>
      <c r="AG189" s="551"/>
      <c r="AH189" s="551"/>
      <c r="AI189" s="551"/>
      <c r="AJ189" s="551"/>
      <c r="AK189" s="568"/>
      <c r="AL189" s="460"/>
    </row>
    <row r="190" spans="1:38" s="269" customFormat="1" ht="6" customHeight="1">
      <c r="A190" s="537"/>
      <c r="B190" s="642"/>
      <c r="C190" s="632"/>
      <c r="D190" s="96"/>
      <c r="E190" s="96"/>
      <c r="F190" s="96"/>
      <c r="G190" s="252"/>
      <c r="H190" s="251"/>
      <c r="I190" s="251"/>
      <c r="J190" s="251"/>
      <c r="K190" s="303"/>
      <c r="L190" s="251"/>
      <c r="M190" s="251"/>
      <c r="N190" s="251"/>
      <c r="O190" s="187"/>
      <c r="P190" s="451"/>
      <c r="Q190" s="252"/>
      <c r="R190" s="187"/>
      <c r="S190" s="96"/>
      <c r="T190" s="187"/>
      <c r="U190" s="271"/>
      <c r="V190" s="288"/>
      <c r="W190" s="163"/>
      <c r="X190" s="460"/>
      <c r="Y190" s="567"/>
      <c r="Z190" s="551"/>
      <c r="AA190" s="551"/>
      <c r="AB190" s="551"/>
      <c r="AC190" s="551"/>
      <c r="AD190" s="551"/>
      <c r="AE190" s="551"/>
      <c r="AF190" s="551"/>
      <c r="AG190" s="551"/>
      <c r="AH190" s="551"/>
      <c r="AI190" s="551"/>
      <c r="AJ190" s="551"/>
      <c r="AK190" s="568"/>
      <c r="AL190" s="460"/>
    </row>
    <row r="191" spans="1:38" s="269" customFormat="1" ht="15.75" customHeight="1">
      <c r="A191" s="537"/>
      <c r="B191" s="642"/>
      <c r="C191" s="632"/>
      <c r="D191" s="96"/>
      <c r="E191" s="237" t="s">
        <v>264</v>
      </c>
      <c r="F191" s="96"/>
      <c r="G191" s="419" t="s">
        <v>32</v>
      </c>
      <c r="H191" s="96"/>
      <c r="I191" s="420" t="s">
        <v>41</v>
      </c>
      <c r="J191" s="96"/>
      <c r="K191" s="421">
        <v>1</v>
      </c>
      <c r="L191" s="247"/>
      <c r="M191" s="247"/>
      <c r="N191" s="247"/>
      <c r="O191" s="419" t="s">
        <v>64</v>
      </c>
      <c r="P191" s="451"/>
      <c r="Q191" s="96"/>
      <c r="R191" s="96"/>
      <c r="S191" s="96"/>
      <c r="T191" s="96"/>
      <c r="U191" s="422">
        <v>100</v>
      </c>
      <c r="V191" s="288"/>
      <c r="W191" s="163"/>
      <c r="X191" s="460"/>
      <c r="Y191" s="567"/>
      <c r="Z191" s="551"/>
      <c r="AA191" s="551"/>
      <c r="AB191" s="551"/>
      <c r="AC191" s="551"/>
      <c r="AD191" s="551"/>
      <c r="AE191" s="551"/>
      <c r="AF191" s="551"/>
      <c r="AG191" s="551"/>
      <c r="AH191" s="551"/>
      <c r="AI191" s="551"/>
      <c r="AJ191" s="551"/>
      <c r="AK191" s="568"/>
      <c r="AL191" s="460"/>
    </row>
    <row r="192" spans="1:38" s="269" customFormat="1" ht="15.75" customHeight="1">
      <c r="A192" s="537"/>
      <c r="B192" s="642"/>
      <c r="C192" s="632"/>
      <c r="D192" s="96"/>
      <c r="E192" s="96"/>
      <c r="F192" s="96"/>
      <c r="G192" s="252"/>
      <c r="H192" s="251"/>
      <c r="I192" s="420" t="s">
        <v>73</v>
      </c>
      <c r="J192" s="247"/>
      <c r="K192" s="421">
        <v>0</v>
      </c>
      <c r="L192" s="247"/>
      <c r="M192" s="247"/>
      <c r="N192" s="247"/>
      <c r="O192" s="419" t="s">
        <v>63</v>
      </c>
      <c r="P192" s="451"/>
      <c r="Q192" s="187"/>
      <c r="R192" s="187"/>
      <c r="S192" s="96"/>
      <c r="T192" s="187"/>
      <c r="U192" s="271"/>
      <c r="V192" s="288"/>
      <c r="W192" s="163"/>
      <c r="X192" s="460"/>
      <c r="Y192" s="567"/>
      <c r="Z192" s="551"/>
      <c r="AA192" s="551"/>
      <c r="AB192" s="551"/>
      <c r="AC192" s="551"/>
      <c r="AD192" s="551"/>
      <c r="AE192" s="551"/>
      <c r="AF192" s="551"/>
      <c r="AG192" s="551"/>
      <c r="AH192" s="551"/>
      <c r="AI192" s="551"/>
      <c r="AJ192" s="551"/>
      <c r="AK192" s="568"/>
      <c r="AL192" s="460"/>
    </row>
    <row r="193" spans="1:38" s="269" customFormat="1" ht="15.75" customHeight="1">
      <c r="A193" s="537"/>
      <c r="B193" s="642"/>
      <c r="C193" s="632"/>
      <c r="D193" s="96"/>
      <c r="E193" s="96"/>
      <c r="F193" s="96"/>
      <c r="G193" s="252"/>
      <c r="H193" s="251"/>
      <c r="I193" s="420" t="s">
        <v>73</v>
      </c>
      <c r="J193" s="247"/>
      <c r="K193" s="421">
        <v>0</v>
      </c>
      <c r="L193" s="247"/>
      <c r="M193" s="247"/>
      <c r="N193" s="247"/>
      <c r="O193" s="419" t="s">
        <v>63</v>
      </c>
      <c r="P193" s="451"/>
      <c r="Q193" s="187"/>
      <c r="R193" s="187"/>
      <c r="S193" s="96"/>
      <c r="T193" s="187"/>
      <c r="U193" s="271"/>
      <c r="V193" s="288"/>
      <c r="W193" s="163"/>
      <c r="X193" s="460"/>
      <c r="Y193" s="567"/>
      <c r="Z193" s="551"/>
      <c r="AA193" s="551"/>
      <c r="AB193" s="551"/>
      <c r="AC193" s="551"/>
      <c r="AD193" s="551"/>
      <c r="AE193" s="551"/>
      <c r="AF193" s="551"/>
      <c r="AG193" s="551"/>
      <c r="AH193" s="551"/>
      <c r="AI193" s="551"/>
      <c r="AJ193" s="551"/>
      <c r="AK193" s="568"/>
      <c r="AL193" s="460"/>
    </row>
    <row r="194" spans="1:38" s="269" customFormat="1" ht="15.75" customHeight="1">
      <c r="A194" s="537"/>
      <c r="B194" s="642"/>
      <c r="C194" s="632"/>
      <c r="D194" s="96"/>
      <c r="E194" s="96"/>
      <c r="F194" s="96"/>
      <c r="G194" s="252"/>
      <c r="H194" s="251"/>
      <c r="I194" s="420" t="s">
        <v>73</v>
      </c>
      <c r="J194" s="247"/>
      <c r="K194" s="421">
        <v>0</v>
      </c>
      <c r="L194" s="247"/>
      <c r="M194" s="247"/>
      <c r="N194" s="247"/>
      <c r="O194" s="419" t="s">
        <v>63</v>
      </c>
      <c r="P194" s="451"/>
      <c r="Q194" s="304"/>
      <c r="R194" s="187"/>
      <c r="S194" s="96"/>
      <c r="T194" s="187"/>
      <c r="U194" s="271"/>
      <c r="V194" s="288"/>
      <c r="W194" s="163"/>
      <c r="X194" s="460"/>
      <c r="Y194" s="567"/>
      <c r="Z194" s="551"/>
      <c r="AA194" s="551"/>
      <c r="AB194" s="551"/>
      <c r="AC194" s="551"/>
      <c r="AD194" s="551"/>
      <c r="AE194" s="551"/>
      <c r="AF194" s="551"/>
      <c r="AG194" s="551"/>
      <c r="AH194" s="551"/>
      <c r="AI194" s="551"/>
      <c r="AJ194" s="551"/>
      <c r="AK194" s="568"/>
      <c r="AL194" s="460"/>
    </row>
    <row r="195" spans="1:38" s="269" customFormat="1" ht="15.75" customHeight="1">
      <c r="A195" s="537"/>
      <c r="B195" s="642"/>
      <c r="C195" s="632"/>
      <c r="D195" s="96"/>
      <c r="E195" s="96"/>
      <c r="F195" s="96"/>
      <c r="G195" s="252"/>
      <c r="H195" s="251"/>
      <c r="I195" s="420" t="s">
        <v>73</v>
      </c>
      <c r="J195" s="247"/>
      <c r="K195" s="421">
        <v>0</v>
      </c>
      <c r="L195" s="247"/>
      <c r="M195" s="247"/>
      <c r="N195" s="247"/>
      <c r="O195" s="419" t="s">
        <v>63</v>
      </c>
      <c r="P195" s="451"/>
      <c r="Q195" s="187"/>
      <c r="R195" s="187"/>
      <c r="S195" s="96"/>
      <c r="T195" s="187"/>
      <c r="U195" s="271"/>
      <c r="V195" s="288"/>
      <c r="W195" s="163"/>
      <c r="X195" s="460"/>
      <c r="Y195" s="567"/>
      <c r="Z195" s="551"/>
      <c r="AA195" s="551"/>
      <c r="AB195" s="551"/>
      <c r="AC195" s="551"/>
      <c r="AD195" s="551"/>
      <c r="AE195" s="551"/>
      <c r="AF195" s="551"/>
      <c r="AG195" s="551"/>
      <c r="AH195" s="551"/>
      <c r="AI195" s="551"/>
      <c r="AJ195" s="551"/>
      <c r="AK195" s="568"/>
      <c r="AL195" s="460"/>
    </row>
    <row r="196" spans="1:38" s="269" customFormat="1" ht="15.75" customHeight="1">
      <c r="A196" s="537"/>
      <c r="B196" s="642"/>
      <c r="C196" s="632"/>
      <c r="D196" s="96"/>
      <c r="E196" s="96"/>
      <c r="F196" s="96"/>
      <c r="G196" s="252"/>
      <c r="H196" s="251"/>
      <c r="I196" s="420" t="s">
        <v>73</v>
      </c>
      <c r="J196" s="247"/>
      <c r="K196" s="421">
        <v>0</v>
      </c>
      <c r="L196" s="247"/>
      <c r="M196" s="247"/>
      <c r="N196" s="247"/>
      <c r="O196" s="419" t="s">
        <v>63</v>
      </c>
      <c r="P196" s="451"/>
      <c r="Q196" s="187"/>
      <c r="R196" s="187"/>
      <c r="S196" s="96"/>
      <c r="T196" s="187"/>
      <c r="U196" s="271"/>
      <c r="V196" s="288"/>
      <c r="W196" s="163"/>
      <c r="X196" s="460"/>
      <c r="Y196" s="567"/>
      <c r="Z196" s="551"/>
      <c r="AA196" s="551"/>
      <c r="AB196" s="551"/>
      <c r="AC196" s="551"/>
      <c r="AD196" s="551"/>
      <c r="AE196" s="551"/>
      <c r="AF196" s="551"/>
      <c r="AG196" s="551"/>
      <c r="AH196" s="551"/>
      <c r="AI196" s="551"/>
      <c r="AJ196" s="551"/>
      <c r="AK196" s="568"/>
      <c r="AL196" s="460"/>
    </row>
    <row r="197" spans="1:38" s="269" customFormat="1" ht="15.75" customHeight="1">
      <c r="A197" s="537"/>
      <c r="B197" s="642"/>
      <c r="C197" s="632"/>
      <c r="D197" s="96"/>
      <c r="E197" s="96"/>
      <c r="F197" s="96"/>
      <c r="G197" s="252"/>
      <c r="H197" s="251"/>
      <c r="I197" s="420" t="s">
        <v>73</v>
      </c>
      <c r="J197" s="247"/>
      <c r="K197" s="421">
        <v>0</v>
      </c>
      <c r="L197" s="247"/>
      <c r="M197" s="247"/>
      <c r="N197" s="247"/>
      <c r="O197" s="419" t="s">
        <v>63</v>
      </c>
      <c r="P197" s="451"/>
      <c r="Q197" s="187"/>
      <c r="R197" s="187"/>
      <c r="S197" s="96"/>
      <c r="T197" s="187"/>
      <c r="U197" s="271"/>
      <c r="V197" s="288"/>
      <c r="W197" s="163"/>
      <c r="X197" s="460"/>
      <c r="Y197" s="567"/>
      <c r="Z197" s="551"/>
      <c r="AA197" s="551"/>
      <c r="AB197" s="551"/>
      <c r="AC197" s="551"/>
      <c r="AD197" s="551"/>
      <c r="AE197" s="551"/>
      <c r="AF197" s="551"/>
      <c r="AG197" s="551"/>
      <c r="AH197" s="551"/>
      <c r="AI197" s="551"/>
      <c r="AJ197" s="551"/>
      <c r="AK197" s="568"/>
      <c r="AL197" s="460"/>
    </row>
    <row r="198" spans="1:38" s="269" customFormat="1" ht="15.75" customHeight="1">
      <c r="A198" s="537"/>
      <c r="B198" s="642"/>
      <c r="C198" s="632"/>
      <c r="D198" s="96"/>
      <c r="E198" s="96"/>
      <c r="F198" s="96"/>
      <c r="G198" s="252"/>
      <c r="H198" s="251"/>
      <c r="I198" s="420" t="s">
        <v>73</v>
      </c>
      <c r="J198" s="247"/>
      <c r="K198" s="421">
        <v>0</v>
      </c>
      <c r="L198" s="247"/>
      <c r="M198" s="247"/>
      <c r="N198" s="247"/>
      <c r="O198" s="419" t="s">
        <v>63</v>
      </c>
      <c r="P198" s="451"/>
      <c r="Q198" s="187"/>
      <c r="R198" s="187"/>
      <c r="S198" s="96"/>
      <c r="T198" s="187"/>
      <c r="U198" s="271"/>
      <c r="V198" s="288"/>
      <c r="W198" s="163"/>
      <c r="X198" s="460"/>
      <c r="Y198" s="567"/>
      <c r="Z198" s="551"/>
      <c r="AA198" s="551"/>
      <c r="AB198" s="551"/>
      <c r="AC198" s="551"/>
      <c r="AD198" s="551"/>
      <c r="AE198" s="551"/>
      <c r="AF198" s="551"/>
      <c r="AG198" s="551"/>
      <c r="AH198" s="551"/>
      <c r="AI198" s="551"/>
      <c r="AJ198" s="551"/>
      <c r="AK198" s="568"/>
      <c r="AL198" s="460"/>
    </row>
    <row r="199" spans="1:38" s="269" customFormat="1" ht="15" thickBot="1">
      <c r="A199" s="537"/>
      <c r="B199" s="643"/>
      <c r="C199" s="644"/>
      <c r="D199" s="290"/>
      <c r="E199" s="290"/>
      <c r="F199" s="290"/>
      <c r="G199" s="290"/>
      <c r="H199" s="290"/>
      <c r="I199" s="290"/>
      <c r="J199" s="290"/>
      <c r="K199" s="290"/>
      <c r="L199" s="290"/>
      <c r="M199" s="290"/>
      <c r="N199" s="290"/>
      <c r="O199" s="290"/>
      <c r="P199" s="290"/>
      <c r="Q199" s="290"/>
      <c r="R199" s="290"/>
      <c r="S199" s="290"/>
      <c r="T199" s="290"/>
      <c r="U199" s="291"/>
      <c r="V199" s="292"/>
      <c r="W199" s="163"/>
      <c r="X199" s="460"/>
      <c r="Y199" s="569"/>
      <c r="Z199" s="570"/>
      <c r="AA199" s="570"/>
      <c r="AB199" s="570"/>
      <c r="AC199" s="570"/>
      <c r="AD199" s="570"/>
      <c r="AE199" s="570"/>
      <c r="AF199" s="570"/>
      <c r="AG199" s="570"/>
      <c r="AH199" s="570"/>
      <c r="AI199" s="570"/>
      <c r="AJ199" s="570"/>
      <c r="AK199" s="571"/>
      <c r="AL199" s="460"/>
    </row>
    <row r="200" spans="1:38" s="269" customFormat="1" ht="15" thickBot="1">
      <c r="A200" s="537"/>
      <c r="B200" s="132"/>
      <c r="C200" s="132"/>
      <c r="D200" s="132"/>
      <c r="E200" s="132"/>
      <c r="F200" s="132"/>
      <c r="G200" s="132"/>
      <c r="H200" s="132"/>
      <c r="I200" s="132"/>
      <c r="J200" s="132"/>
      <c r="K200" s="132"/>
      <c r="L200" s="132"/>
      <c r="M200" s="132"/>
      <c r="N200" s="132"/>
      <c r="O200" s="132"/>
      <c r="P200" s="132"/>
      <c r="Q200" s="132"/>
      <c r="R200" s="132"/>
      <c r="S200" s="132"/>
      <c r="T200" s="132"/>
      <c r="U200" s="293"/>
      <c r="V200" s="132"/>
      <c r="W200" s="163"/>
      <c r="X200" s="460"/>
      <c r="Y200" s="460"/>
      <c r="Z200" s="460"/>
      <c r="AA200" s="460"/>
      <c r="AB200" s="460"/>
      <c r="AC200" s="460"/>
      <c r="AD200" s="460"/>
      <c r="AE200" s="460"/>
      <c r="AF200" s="460"/>
      <c r="AG200" s="460"/>
      <c r="AH200" s="460"/>
      <c r="AI200" s="460"/>
      <c r="AJ200" s="460"/>
      <c r="AK200" s="460"/>
      <c r="AL200" s="460"/>
    </row>
    <row r="201" spans="1:38" s="269" customFormat="1" ht="24" customHeight="1">
      <c r="A201" s="537"/>
      <c r="B201" s="651" t="s">
        <v>41</v>
      </c>
      <c r="C201" s="652"/>
      <c r="D201" s="652"/>
      <c r="E201" s="652"/>
      <c r="F201" s="647" t="s">
        <v>212</v>
      </c>
      <c r="G201" s="647"/>
      <c r="H201" s="647"/>
      <c r="I201" s="294"/>
      <c r="J201" s="294"/>
      <c r="K201" s="294"/>
      <c r="L201" s="294"/>
      <c r="M201" s="294"/>
      <c r="N201" s="294"/>
      <c r="O201" s="294"/>
      <c r="P201" s="294"/>
      <c r="Q201" s="294"/>
      <c r="R201" s="294"/>
      <c r="S201" s="294"/>
      <c r="T201" s="295"/>
      <c r="U201" s="296"/>
      <c r="V201" s="297"/>
      <c r="W201" s="163"/>
      <c r="X201" s="460"/>
      <c r="Y201" s="462" t="s">
        <v>215</v>
      </c>
      <c r="Z201" s="460"/>
      <c r="AA201" s="460"/>
      <c r="AB201" s="460"/>
      <c r="AC201" s="460"/>
      <c r="AD201" s="460"/>
      <c r="AE201" s="460"/>
      <c r="AF201" s="460"/>
      <c r="AG201" s="460"/>
      <c r="AH201" s="460"/>
      <c r="AI201" s="460"/>
      <c r="AJ201" s="460"/>
      <c r="AK201" s="460"/>
      <c r="AL201" s="460"/>
    </row>
    <row r="202" spans="1:38" s="269" customFormat="1" ht="3" customHeight="1">
      <c r="A202" s="536"/>
      <c r="B202" s="648" t="s">
        <v>41</v>
      </c>
      <c r="C202" s="632"/>
      <c r="D202" s="452"/>
      <c r="E202" s="317"/>
      <c r="F202" s="317"/>
      <c r="G202" s="317"/>
      <c r="H202" s="317"/>
      <c r="I202" s="317"/>
      <c r="J202" s="317"/>
      <c r="K202" s="317"/>
      <c r="L202" s="317"/>
      <c r="M202" s="317"/>
      <c r="N202" s="317"/>
      <c r="O202" s="317"/>
      <c r="P202" s="317"/>
      <c r="Q202" s="317"/>
      <c r="R202" s="317"/>
      <c r="S202" s="317"/>
      <c r="T202" s="350"/>
      <c r="U202" s="453"/>
      <c r="V202" s="469"/>
      <c r="W202" s="163"/>
      <c r="X202" s="460"/>
      <c r="Y202" s="460"/>
      <c r="Z202" s="460"/>
      <c r="AA202" s="460"/>
      <c r="AB202" s="460"/>
      <c r="AC202" s="460"/>
      <c r="AD202" s="460"/>
      <c r="AE202" s="460"/>
      <c r="AF202" s="460"/>
      <c r="AG202" s="460"/>
      <c r="AH202" s="460"/>
      <c r="AI202" s="460"/>
      <c r="AJ202" s="460"/>
      <c r="AK202" s="460"/>
      <c r="AL202" s="460"/>
    </row>
    <row r="203" spans="1:38" s="269" customFormat="1" ht="15" customHeight="1">
      <c r="A203" s="537"/>
      <c r="B203" s="648"/>
      <c r="C203" s="632"/>
      <c r="D203" s="96"/>
      <c r="E203" s="624" t="s">
        <v>8</v>
      </c>
      <c r="F203" s="187"/>
      <c r="G203" s="623" t="s">
        <v>28</v>
      </c>
      <c r="H203" s="98"/>
      <c r="I203" s="621" t="s">
        <v>62</v>
      </c>
      <c r="J203" s="621"/>
      <c r="K203" s="621"/>
      <c r="L203" s="621"/>
      <c r="M203" s="621"/>
      <c r="N203" s="621"/>
      <c r="O203" s="621"/>
      <c r="P203" s="451"/>
      <c r="Q203" s="237"/>
      <c r="R203" s="237"/>
      <c r="S203" s="237"/>
      <c r="T203" s="237"/>
      <c r="U203" s="374"/>
      <c r="V203" s="298"/>
      <c r="W203" s="163"/>
      <c r="X203" s="460"/>
      <c r="Y203" s="572"/>
      <c r="Z203" s="573"/>
      <c r="AA203" s="573"/>
      <c r="AB203" s="573"/>
      <c r="AC203" s="573"/>
      <c r="AD203" s="573"/>
      <c r="AE203" s="573"/>
      <c r="AF203" s="573"/>
      <c r="AG203" s="573"/>
      <c r="AH203" s="573"/>
      <c r="AI203" s="573"/>
      <c r="AJ203" s="573"/>
      <c r="AK203" s="574"/>
      <c r="AL203" s="460"/>
    </row>
    <row r="204" spans="1:38" s="269" customFormat="1" ht="14.4">
      <c r="A204" s="537"/>
      <c r="B204" s="648"/>
      <c r="C204" s="632"/>
      <c r="D204" s="96"/>
      <c r="E204" s="625"/>
      <c r="F204" s="96"/>
      <c r="G204" s="621"/>
      <c r="H204" s="98"/>
      <c r="I204" s="449" t="s">
        <v>59</v>
      </c>
      <c r="J204" s="96"/>
      <c r="K204" s="622" t="s">
        <v>54</v>
      </c>
      <c r="L204" s="622"/>
      <c r="M204" s="622"/>
      <c r="N204" s="187"/>
      <c r="O204" s="449" t="s">
        <v>60</v>
      </c>
      <c r="P204" s="451"/>
      <c r="Q204" s="237"/>
      <c r="R204" s="237"/>
      <c r="S204" s="637" t="s">
        <v>48</v>
      </c>
      <c r="T204" s="637"/>
      <c r="U204" s="637"/>
      <c r="V204" s="298"/>
      <c r="W204" s="163"/>
      <c r="X204" s="460"/>
      <c r="Y204" s="575"/>
      <c r="Z204" s="551"/>
      <c r="AA204" s="551"/>
      <c r="AB204" s="551"/>
      <c r="AC204" s="551"/>
      <c r="AD204" s="551"/>
      <c r="AE204" s="551"/>
      <c r="AF204" s="551"/>
      <c r="AG204" s="551"/>
      <c r="AH204" s="551"/>
      <c r="AI204" s="551"/>
      <c r="AJ204" s="551"/>
      <c r="AK204" s="576"/>
      <c r="AL204" s="460"/>
    </row>
    <row r="205" spans="1:38" s="269" customFormat="1" ht="6" customHeight="1">
      <c r="A205" s="537"/>
      <c r="B205" s="648"/>
      <c r="C205" s="632"/>
      <c r="D205" s="96"/>
      <c r="E205" s="187"/>
      <c r="F205" s="187"/>
      <c r="G205" s="187"/>
      <c r="H205" s="187"/>
      <c r="I205" s="187"/>
      <c r="J205" s="187"/>
      <c r="K205" s="187"/>
      <c r="L205" s="187"/>
      <c r="M205" s="187"/>
      <c r="N205" s="187"/>
      <c r="O205" s="187"/>
      <c r="P205" s="451"/>
      <c r="Q205" s="187"/>
      <c r="R205" s="187"/>
      <c r="S205" s="187"/>
      <c r="T205" s="187"/>
      <c r="U205" s="271"/>
      <c r="V205" s="298"/>
      <c r="W205" s="163"/>
      <c r="X205" s="460"/>
      <c r="Y205" s="575"/>
      <c r="Z205" s="551"/>
      <c r="AA205" s="551"/>
      <c r="AB205" s="551"/>
      <c r="AC205" s="551"/>
      <c r="AD205" s="551"/>
      <c r="AE205" s="551"/>
      <c r="AF205" s="551"/>
      <c r="AG205" s="551"/>
      <c r="AH205" s="551"/>
      <c r="AI205" s="551"/>
      <c r="AJ205" s="551"/>
      <c r="AK205" s="576"/>
      <c r="AL205" s="460"/>
    </row>
    <row r="206" spans="1:38" s="269" customFormat="1" ht="15.75" customHeight="1">
      <c r="A206" s="537"/>
      <c r="B206" s="648"/>
      <c r="C206" s="632"/>
      <c r="D206" s="96"/>
      <c r="E206" s="187" t="s">
        <v>42</v>
      </c>
      <c r="F206" s="96"/>
      <c r="G206" s="419" t="s">
        <v>32</v>
      </c>
      <c r="H206" s="96"/>
      <c r="I206" s="420" t="s">
        <v>73</v>
      </c>
      <c r="J206" s="96"/>
      <c r="K206" s="421">
        <v>0</v>
      </c>
      <c r="L206" s="247"/>
      <c r="M206" s="247"/>
      <c r="N206" s="247"/>
      <c r="O206" s="419" t="s">
        <v>63</v>
      </c>
      <c r="P206" s="451"/>
      <c r="Q206" s="96"/>
      <c r="R206" s="96"/>
      <c r="S206" s="96"/>
      <c r="T206" s="96"/>
      <c r="U206" s="422">
        <v>3000</v>
      </c>
      <c r="V206" s="298"/>
      <c r="W206" s="163"/>
      <c r="X206" s="460"/>
      <c r="Y206" s="575"/>
      <c r="Z206" s="551"/>
      <c r="AA206" s="551"/>
      <c r="AB206" s="551"/>
      <c r="AC206" s="551"/>
      <c r="AD206" s="551"/>
      <c r="AE206" s="551"/>
      <c r="AF206" s="551"/>
      <c r="AG206" s="551"/>
      <c r="AH206" s="551"/>
      <c r="AI206" s="551"/>
      <c r="AJ206" s="551"/>
      <c r="AK206" s="576"/>
      <c r="AL206" s="460"/>
    </row>
    <row r="207" spans="1:38" s="269" customFormat="1" ht="15.75" customHeight="1">
      <c r="A207" s="537"/>
      <c r="B207" s="648"/>
      <c r="C207" s="632"/>
      <c r="D207" s="96"/>
      <c r="E207" s="96"/>
      <c r="F207" s="96"/>
      <c r="G207" s="252"/>
      <c r="H207" s="251"/>
      <c r="I207" s="420" t="s">
        <v>73</v>
      </c>
      <c r="J207" s="247"/>
      <c r="K207" s="421">
        <v>0</v>
      </c>
      <c r="L207" s="247"/>
      <c r="M207" s="247"/>
      <c r="N207" s="247"/>
      <c r="O207" s="419" t="s">
        <v>63</v>
      </c>
      <c r="P207" s="451"/>
      <c r="Q207" s="187"/>
      <c r="R207" s="187"/>
      <c r="S207" s="96"/>
      <c r="T207" s="187"/>
      <c r="U207" s="271"/>
      <c r="V207" s="298"/>
      <c r="W207" s="163"/>
      <c r="X207" s="460"/>
      <c r="Y207" s="575"/>
      <c r="Z207" s="551"/>
      <c r="AA207" s="551"/>
      <c r="AB207" s="551"/>
      <c r="AC207" s="551"/>
      <c r="AD207" s="551"/>
      <c r="AE207" s="551"/>
      <c r="AF207" s="551"/>
      <c r="AG207" s="551"/>
      <c r="AH207" s="551"/>
      <c r="AI207" s="551"/>
      <c r="AJ207" s="551"/>
      <c r="AK207" s="576"/>
      <c r="AL207" s="460"/>
    </row>
    <row r="208" spans="1:38" s="269" customFormat="1" ht="15.75" customHeight="1">
      <c r="A208" s="537"/>
      <c r="B208" s="648"/>
      <c r="C208" s="632"/>
      <c r="D208" s="96"/>
      <c r="E208" s="96"/>
      <c r="F208" s="96"/>
      <c r="G208" s="252"/>
      <c r="H208" s="251"/>
      <c r="I208" s="420" t="s">
        <v>73</v>
      </c>
      <c r="J208" s="247"/>
      <c r="K208" s="421">
        <v>0</v>
      </c>
      <c r="L208" s="247"/>
      <c r="M208" s="247"/>
      <c r="N208" s="247"/>
      <c r="O208" s="419" t="s">
        <v>63</v>
      </c>
      <c r="P208" s="451"/>
      <c r="Q208" s="187"/>
      <c r="R208" s="187"/>
      <c r="S208" s="96"/>
      <c r="T208" s="187"/>
      <c r="U208" s="271"/>
      <c r="V208" s="298"/>
      <c r="W208" s="163"/>
      <c r="X208" s="460"/>
      <c r="Y208" s="575"/>
      <c r="Z208" s="551"/>
      <c r="AA208" s="551"/>
      <c r="AB208" s="551"/>
      <c r="AC208" s="551"/>
      <c r="AD208" s="551"/>
      <c r="AE208" s="551"/>
      <c r="AF208" s="551"/>
      <c r="AG208" s="551"/>
      <c r="AH208" s="551"/>
      <c r="AI208" s="551"/>
      <c r="AJ208" s="551"/>
      <c r="AK208" s="576"/>
      <c r="AL208" s="460"/>
    </row>
    <row r="209" spans="1:38" s="269" customFormat="1" ht="15.75" customHeight="1">
      <c r="A209" s="537"/>
      <c r="B209" s="648"/>
      <c r="C209" s="632"/>
      <c r="D209" s="96"/>
      <c r="E209" s="96"/>
      <c r="F209" s="96"/>
      <c r="G209" s="252"/>
      <c r="H209" s="251"/>
      <c r="I209" s="420" t="s">
        <v>73</v>
      </c>
      <c r="J209" s="247"/>
      <c r="K209" s="421">
        <v>0</v>
      </c>
      <c r="L209" s="247"/>
      <c r="M209" s="247"/>
      <c r="N209" s="247"/>
      <c r="O209" s="419" t="s">
        <v>63</v>
      </c>
      <c r="P209" s="451"/>
      <c r="Q209" s="304"/>
      <c r="R209" s="187"/>
      <c r="S209" s="96"/>
      <c r="T209" s="187"/>
      <c r="U209" s="271"/>
      <c r="V209" s="298"/>
      <c r="W209" s="163"/>
      <c r="X209" s="460"/>
      <c r="Y209" s="575"/>
      <c r="Z209" s="551"/>
      <c r="AA209" s="551"/>
      <c r="AB209" s="551"/>
      <c r="AC209" s="551"/>
      <c r="AD209" s="551"/>
      <c r="AE209" s="551"/>
      <c r="AF209" s="551"/>
      <c r="AG209" s="551"/>
      <c r="AH209" s="551"/>
      <c r="AI209" s="551"/>
      <c r="AJ209" s="551"/>
      <c r="AK209" s="576"/>
      <c r="AL209" s="460"/>
    </row>
    <row r="210" spans="1:38" s="269" customFormat="1" ht="15.75" customHeight="1">
      <c r="A210" s="537"/>
      <c r="B210" s="648"/>
      <c r="C210" s="632"/>
      <c r="D210" s="96"/>
      <c r="E210" s="96"/>
      <c r="F210" s="96"/>
      <c r="G210" s="252"/>
      <c r="H210" s="251"/>
      <c r="I210" s="420" t="s">
        <v>73</v>
      </c>
      <c r="J210" s="247"/>
      <c r="K210" s="421">
        <v>0</v>
      </c>
      <c r="L210" s="247"/>
      <c r="M210" s="247"/>
      <c r="N210" s="247"/>
      <c r="O210" s="419" t="s">
        <v>63</v>
      </c>
      <c r="P210" s="451"/>
      <c r="Q210" s="187"/>
      <c r="R210" s="187"/>
      <c r="S210" s="96"/>
      <c r="T210" s="187"/>
      <c r="U210" s="271"/>
      <c r="V210" s="298"/>
      <c r="W210" s="163"/>
      <c r="X210" s="460"/>
      <c r="Y210" s="575"/>
      <c r="Z210" s="551"/>
      <c r="AA210" s="551"/>
      <c r="AB210" s="551"/>
      <c r="AC210" s="551"/>
      <c r="AD210" s="551"/>
      <c r="AE210" s="551"/>
      <c r="AF210" s="551"/>
      <c r="AG210" s="551"/>
      <c r="AH210" s="551"/>
      <c r="AI210" s="551"/>
      <c r="AJ210" s="551"/>
      <c r="AK210" s="576"/>
      <c r="AL210" s="460"/>
    </row>
    <row r="211" spans="1:38" s="269" customFormat="1" ht="15.75" customHeight="1">
      <c r="A211" s="537"/>
      <c r="B211" s="648"/>
      <c r="C211" s="632"/>
      <c r="D211" s="96"/>
      <c r="E211" s="96"/>
      <c r="F211" s="96"/>
      <c r="G211" s="252"/>
      <c r="H211" s="251"/>
      <c r="I211" s="420" t="s">
        <v>73</v>
      </c>
      <c r="J211" s="247"/>
      <c r="K211" s="421">
        <v>0</v>
      </c>
      <c r="L211" s="247"/>
      <c r="M211" s="247"/>
      <c r="N211" s="247"/>
      <c r="O211" s="419" t="s">
        <v>63</v>
      </c>
      <c r="P211" s="451"/>
      <c r="Q211" s="187"/>
      <c r="R211" s="187"/>
      <c r="S211" s="96"/>
      <c r="T211" s="187"/>
      <c r="U211" s="271"/>
      <c r="V211" s="298"/>
      <c r="W211" s="163"/>
      <c r="X211" s="460"/>
      <c r="Y211" s="575"/>
      <c r="Z211" s="551"/>
      <c r="AA211" s="551"/>
      <c r="AB211" s="551"/>
      <c r="AC211" s="551"/>
      <c r="AD211" s="551"/>
      <c r="AE211" s="551"/>
      <c r="AF211" s="551"/>
      <c r="AG211" s="551"/>
      <c r="AH211" s="551"/>
      <c r="AI211" s="551"/>
      <c r="AJ211" s="551"/>
      <c r="AK211" s="576"/>
      <c r="AL211" s="460"/>
    </row>
    <row r="212" spans="1:38" s="269" customFormat="1" ht="15.75" customHeight="1">
      <c r="A212" s="537"/>
      <c r="B212" s="648"/>
      <c r="C212" s="632"/>
      <c r="D212" s="96"/>
      <c r="E212" s="96"/>
      <c r="F212" s="96"/>
      <c r="G212" s="252"/>
      <c r="H212" s="251"/>
      <c r="I212" s="420" t="s">
        <v>73</v>
      </c>
      <c r="J212" s="247"/>
      <c r="K212" s="421">
        <v>0</v>
      </c>
      <c r="L212" s="247"/>
      <c r="M212" s="247"/>
      <c r="N212" s="247"/>
      <c r="O212" s="419" t="s">
        <v>63</v>
      </c>
      <c r="P212" s="451"/>
      <c r="Q212" s="187"/>
      <c r="R212" s="187"/>
      <c r="S212" s="96"/>
      <c r="T212" s="187"/>
      <c r="U212" s="271"/>
      <c r="V212" s="298"/>
      <c r="W212" s="163"/>
      <c r="X212" s="460"/>
      <c r="Y212" s="575"/>
      <c r="Z212" s="551"/>
      <c r="AA212" s="551"/>
      <c r="AB212" s="551"/>
      <c r="AC212" s="551"/>
      <c r="AD212" s="551"/>
      <c r="AE212" s="551"/>
      <c r="AF212" s="551"/>
      <c r="AG212" s="551"/>
      <c r="AH212" s="551"/>
      <c r="AI212" s="551"/>
      <c r="AJ212" s="551"/>
      <c r="AK212" s="576"/>
      <c r="AL212" s="460"/>
    </row>
    <row r="213" spans="1:38" s="269" customFormat="1" ht="15.75" customHeight="1">
      <c r="A213" s="537"/>
      <c r="B213" s="648"/>
      <c r="C213" s="632"/>
      <c r="D213" s="96"/>
      <c r="E213" s="96"/>
      <c r="F213" s="96"/>
      <c r="G213" s="252"/>
      <c r="H213" s="251"/>
      <c r="I213" s="420" t="s">
        <v>73</v>
      </c>
      <c r="J213" s="247"/>
      <c r="K213" s="421">
        <v>0</v>
      </c>
      <c r="L213" s="247"/>
      <c r="M213" s="247"/>
      <c r="N213" s="247"/>
      <c r="O213" s="419" t="s">
        <v>63</v>
      </c>
      <c r="P213" s="451"/>
      <c r="Q213" s="187"/>
      <c r="R213" s="187"/>
      <c r="S213" s="96"/>
      <c r="T213" s="187"/>
      <c r="U213" s="271"/>
      <c r="V213" s="298"/>
      <c r="W213" s="163"/>
      <c r="X213" s="460"/>
      <c r="Y213" s="575"/>
      <c r="Z213" s="551"/>
      <c r="AA213" s="551"/>
      <c r="AB213" s="551"/>
      <c r="AC213" s="551"/>
      <c r="AD213" s="551"/>
      <c r="AE213" s="551"/>
      <c r="AF213" s="551"/>
      <c r="AG213" s="551"/>
      <c r="AH213" s="551"/>
      <c r="AI213" s="551"/>
      <c r="AJ213" s="551"/>
      <c r="AK213" s="576"/>
      <c r="AL213" s="460"/>
    </row>
    <row r="214" spans="1:38" s="269" customFormat="1" ht="6" customHeight="1">
      <c r="A214" s="537"/>
      <c r="B214" s="648"/>
      <c r="C214" s="632"/>
      <c r="D214" s="96"/>
      <c r="E214" s="96"/>
      <c r="F214" s="96"/>
      <c r="G214" s="96"/>
      <c r="H214" s="187"/>
      <c r="I214" s="96"/>
      <c r="J214" s="96"/>
      <c r="K214" s="303"/>
      <c r="L214" s="187"/>
      <c r="M214" s="187"/>
      <c r="N214" s="187"/>
      <c r="O214" s="187"/>
      <c r="P214" s="451"/>
      <c r="Q214" s="252"/>
      <c r="R214" s="187"/>
      <c r="S214" s="96"/>
      <c r="T214" s="187"/>
      <c r="U214" s="271"/>
      <c r="V214" s="298"/>
      <c r="W214" s="163"/>
      <c r="X214" s="460"/>
      <c r="Y214" s="575"/>
      <c r="Z214" s="551"/>
      <c r="AA214" s="551"/>
      <c r="AB214" s="551"/>
      <c r="AC214" s="551"/>
      <c r="AD214" s="551"/>
      <c r="AE214" s="551"/>
      <c r="AF214" s="551"/>
      <c r="AG214" s="551"/>
      <c r="AH214" s="551"/>
      <c r="AI214" s="551"/>
      <c r="AJ214" s="551"/>
      <c r="AK214" s="576"/>
      <c r="AL214" s="460"/>
    </row>
    <row r="215" spans="1:38" s="269" customFormat="1" ht="15.75" customHeight="1">
      <c r="A215" s="537"/>
      <c r="B215" s="648"/>
      <c r="C215" s="632"/>
      <c r="D215" s="96"/>
      <c r="E215" s="187" t="s">
        <v>43</v>
      </c>
      <c r="F215" s="96"/>
      <c r="G215" s="419" t="s">
        <v>32</v>
      </c>
      <c r="H215" s="96"/>
      <c r="I215" s="420" t="s">
        <v>41</v>
      </c>
      <c r="J215" s="96"/>
      <c r="K215" s="421">
        <v>4000</v>
      </c>
      <c r="L215" s="247"/>
      <c r="M215" s="247"/>
      <c r="N215" s="247"/>
      <c r="O215" s="419" t="s">
        <v>63</v>
      </c>
      <c r="P215" s="451"/>
      <c r="Q215" s="252"/>
      <c r="R215" s="187"/>
      <c r="S215" s="96"/>
      <c r="T215" s="187"/>
      <c r="U215" s="422">
        <v>0</v>
      </c>
      <c r="V215" s="298"/>
      <c r="W215" s="163"/>
      <c r="X215" s="460"/>
      <c r="Y215" s="575"/>
      <c r="Z215" s="551"/>
      <c r="AA215" s="551"/>
      <c r="AB215" s="551"/>
      <c r="AC215" s="551"/>
      <c r="AD215" s="551"/>
      <c r="AE215" s="551"/>
      <c r="AF215" s="551"/>
      <c r="AG215" s="551"/>
      <c r="AH215" s="551"/>
      <c r="AI215" s="551"/>
      <c r="AJ215" s="551"/>
      <c r="AK215" s="576"/>
      <c r="AL215" s="460"/>
    </row>
    <row r="216" spans="1:38" s="269" customFormat="1" ht="15.75" customHeight="1">
      <c r="A216" s="537"/>
      <c r="B216" s="648"/>
      <c r="C216" s="632"/>
      <c r="D216" s="96"/>
      <c r="E216" s="96"/>
      <c r="F216" s="96"/>
      <c r="G216" s="252"/>
      <c r="H216" s="251"/>
      <c r="I216" s="420" t="s">
        <v>73</v>
      </c>
      <c r="J216" s="247"/>
      <c r="K216" s="421">
        <v>0</v>
      </c>
      <c r="L216" s="247"/>
      <c r="M216" s="247"/>
      <c r="N216" s="247"/>
      <c r="O216" s="419" t="s">
        <v>63</v>
      </c>
      <c r="P216" s="451"/>
      <c r="Q216" s="187"/>
      <c r="R216" s="187"/>
      <c r="S216" s="96"/>
      <c r="T216" s="187"/>
      <c r="U216" s="271"/>
      <c r="V216" s="298"/>
      <c r="W216" s="163"/>
      <c r="X216" s="460"/>
      <c r="Y216" s="575"/>
      <c r="Z216" s="551"/>
      <c r="AA216" s="551"/>
      <c r="AB216" s="551"/>
      <c r="AC216" s="551"/>
      <c r="AD216" s="551"/>
      <c r="AE216" s="551"/>
      <c r="AF216" s="551"/>
      <c r="AG216" s="551"/>
      <c r="AH216" s="551"/>
      <c r="AI216" s="551"/>
      <c r="AJ216" s="551"/>
      <c r="AK216" s="576"/>
      <c r="AL216" s="460"/>
    </row>
    <row r="217" spans="1:38" s="269" customFormat="1" ht="15.75" customHeight="1">
      <c r="A217" s="537"/>
      <c r="B217" s="648"/>
      <c r="C217" s="632"/>
      <c r="D217" s="96"/>
      <c r="E217" s="96"/>
      <c r="F217" s="96"/>
      <c r="G217" s="252"/>
      <c r="H217" s="251"/>
      <c r="I217" s="420" t="s">
        <v>73</v>
      </c>
      <c r="J217" s="247"/>
      <c r="K217" s="421">
        <v>0</v>
      </c>
      <c r="L217" s="247"/>
      <c r="M217" s="247"/>
      <c r="N217" s="247"/>
      <c r="O217" s="419" t="s">
        <v>63</v>
      </c>
      <c r="P217" s="451"/>
      <c r="Q217" s="187"/>
      <c r="R217" s="187"/>
      <c r="S217" s="96"/>
      <c r="T217" s="187"/>
      <c r="U217" s="271"/>
      <c r="V217" s="298"/>
      <c r="W217" s="163"/>
      <c r="X217" s="460"/>
      <c r="Y217" s="575"/>
      <c r="Z217" s="551"/>
      <c r="AA217" s="551"/>
      <c r="AB217" s="551"/>
      <c r="AC217" s="551"/>
      <c r="AD217" s="551"/>
      <c r="AE217" s="551"/>
      <c r="AF217" s="551"/>
      <c r="AG217" s="551"/>
      <c r="AH217" s="551"/>
      <c r="AI217" s="551"/>
      <c r="AJ217" s="551"/>
      <c r="AK217" s="576"/>
      <c r="AL217" s="460"/>
    </row>
    <row r="218" spans="1:38" s="269" customFormat="1" ht="15.75" customHeight="1">
      <c r="A218" s="537"/>
      <c r="B218" s="648"/>
      <c r="C218" s="632"/>
      <c r="D218" s="96"/>
      <c r="E218" s="96"/>
      <c r="F218" s="96"/>
      <c r="G218" s="252"/>
      <c r="H218" s="251"/>
      <c r="I218" s="420" t="s">
        <v>73</v>
      </c>
      <c r="J218" s="247"/>
      <c r="K218" s="421">
        <v>0</v>
      </c>
      <c r="L218" s="247"/>
      <c r="M218" s="247"/>
      <c r="N218" s="247"/>
      <c r="O218" s="419" t="s">
        <v>63</v>
      </c>
      <c r="P218" s="451"/>
      <c r="Q218" s="304"/>
      <c r="R218" s="187"/>
      <c r="S218" s="96"/>
      <c r="T218" s="187"/>
      <c r="U218" s="271"/>
      <c r="V218" s="298"/>
      <c r="W218" s="163"/>
      <c r="X218" s="460"/>
      <c r="Y218" s="575"/>
      <c r="Z218" s="551"/>
      <c r="AA218" s="551"/>
      <c r="AB218" s="551"/>
      <c r="AC218" s="551"/>
      <c r="AD218" s="551"/>
      <c r="AE218" s="551"/>
      <c r="AF218" s="551"/>
      <c r="AG218" s="551"/>
      <c r="AH218" s="551"/>
      <c r="AI218" s="551"/>
      <c r="AJ218" s="551"/>
      <c r="AK218" s="576"/>
      <c r="AL218" s="460"/>
    </row>
    <row r="219" spans="1:38" s="269" customFormat="1" ht="15.75" customHeight="1">
      <c r="A219" s="537"/>
      <c r="B219" s="648"/>
      <c r="C219" s="632"/>
      <c r="D219" s="96"/>
      <c r="E219" s="96"/>
      <c r="F219" s="96"/>
      <c r="G219" s="252"/>
      <c r="H219" s="251"/>
      <c r="I219" s="420" t="s">
        <v>73</v>
      </c>
      <c r="J219" s="247"/>
      <c r="K219" s="421">
        <v>0</v>
      </c>
      <c r="L219" s="247"/>
      <c r="M219" s="247"/>
      <c r="N219" s="247"/>
      <c r="O219" s="419" t="s">
        <v>63</v>
      </c>
      <c r="P219" s="451"/>
      <c r="Q219" s="187"/>
      <c r="R219" s="187"/>
      <c r="S219" s="96"/>
      <c r="T219" s="187"/>
      <c r="U219" s="271"/>
      <c r="V219" s="298"/>
      <c r="W219" s="163"/>
      <c r="X219" s="460"/>
      <c r="Y219" s="575"/>
      <c r="Z219" s="551"/>
      <c r="AA219" s="551"/>
      <c r="AB219" s="551"/>
      <c r="AC219" s="551"/>
      <c r="AD219" s="551"/>
      <c r="AE219" s="551"/>
      <c r="AF219" s="551"/>
      <c r="AG219" s="551"/>
      <c r="AH219" s="551"/>
      <c r="AI219" s="551"/>
      <c r="AJ219" s="551"/>
      <c r="AK219" s="576"/>
      <c r="AL219" s="460"/>
    </row>
    <row r="220" spans="1:38" s="269" customFormat="1" ht="15.75" customHeight="1">
      <c r="A220" s="537"/>
      <c r="B220" s="648"/>
      <c r="C220" s="632"/>
      <c r="D220" s="96"/>
      <c r="E220" s="96"/>
      <c r="F220" s="96"/>
      <c r="G220" s="252"/>
      <c r="H220" s="251"/>
      <c r="I220" s="420" t="s">
        <v>73</v>
      </c>
      <c r="J220" s="247"/>
      <c r="K220" s="421">
        <v>0</v>
      </c>
      <c r="L220" s="247"/>
      <c r="M220" s="247"/>
      <c r="N220" s="247"/>
      <c r="O220" s="419" t="s">
        <v>63</v>
      </c>
      <c r="P220" s="451"/>
      <c r="Q220" s="187"/>
      <c r="R220" s="187"/>
      <c r="S220" s="96"/>
      <c r="T220" s="187"/>
      <c r="U220" s="271"/>
      <c r="V220" s="298"/>
      <c r="W220" s="163"/>
      <c r="X220" s="460"/>
      <c r="Y220" s="575"/>
      <c r="Z220" s="551"/>
      <c r="AA220" s="551"/>
      <c r="AB220" s="551"/>
      <c r="AC220" s="551"/>
      <c r="AD220" s="551"/>
      <c r="AE220" s="551"/>
      <c r="AF220" s="551"/>
      <c r="AG220" s="551"/>
      <c r="AH220" s="551"/>
      <c r="AI220" s="551"/>
      <c r="AJ220" s="551"/>
      <c r="AK220" s="576"/>
      <c r="AL220" s="460"/>
    </row>
    <row r="221" spans="1:38" s="269" customFormat="1" ht="15.75" customHeight="1">
      <c r="A221" s="537"/>
      <c r="B221" s="648"/>
      <c r="C221" s="632"/>
      <c r="D221" s="96"/>
      <c r="E221" s="96"/>
      <c r="F221" s="96"/>
      <c r="G221" s="252"/>
      <c r="H221" s="251"/>
      <c r="I221" s="420" t="s">
        <v>73</v>
      </c>
      <c r="J221" s="247"/>
      <c r="K221" s="421">
        <v>0</v>
      </c>
      <c r="L221" s="247"/>
      <c r="M221" s="247"/>
      <c r="N221" s="247"/>
      <c r="O221" s="419" t="s">
        <v>63</v>
      </c>
      <c r="P221" s="451"/>
      <c r="Q221" s="187"/>
      <c r="R221" s="187"/>
      <c r="S221" s="96"/>
      <c r="T221" s="187"/>
      <c r="U221" s="271"/>
      <c r="V221" s="298"/>
      <c r="W221" s="163"/>
      <c r="X221" s="460"/>
      <c r="Y221" s="575"/>
      <c r="Z221" s="551"/>
      <c r="AA221" s="551"/>
      <c r="AB221" s="551"/>
      <c r="AC221" s="551"/>
      <c r="AD221" s="551"/>
      <c r="AE221" s="551"/>
      <c r="AF221" s="551"/>
      <c r="AG221" s="551"/>
      <c r="AH221" s="551"/>
      <c r="AI221" s="551"/>
      <c r="AJ221" s="551"/>
      <c r="AK221" s="576"/>
      <c r="AL221" s="460"/>
    </row>
    <row r="222" spans="1:38" s="269" customFormat="1" ht="15.75" customHeight="1">
      <c r="A222" s="537"/>
      <c r="B222" s="648"/>
      <c r="C222" s="632"/>
      <c r="D222" s="96"/>
      <c r="E222" s="96"/>
      <c r="F222" s="96"/>
      <c r="G222" s="252"/>
      <c r="H222" s="251"/>
      <c r="I222" s="420" t="s">
        <v>73</v>
      </c>
      <c r="J222" s="247"/>
      <c r="K222" s="421">
        <v>0</v>
      </c>
      <c r="L222" s="247"/>
      <c r="M222" s="247"/>
      <c r="N222" s="247"/>
      <c r="O222" s="419" t="s">
        <v>63</v>
      </c>
      <c r="P222" s="451"/>
      <c r="Q222" s="187"/>
      <c r="R222" s="187"/>
      <c r="S222" s="96"/>
      <c r="T222" s="187"/>
      <c r="U222" s="271"/>
      <c r="V222" s="298"/>
      <c r="W222" s="163"/>
      <c r="X222" s="460"/>
      <c r="Y222" s="575"/>
      <c r="Z222" s="551"/>
      <c r="AA222" s="551"/>
      <c r="AB222" s="551"/>
      <c r="AC222" s="551"/>
      <c r="AD222" s="551"/>
      <c r="AE222" s="551"/>
      <c r="AF222" s="551"/>
      <c r="AG222" s="551"/>
      <c r="AH222" s="551"/>
      <c r="AI222" s="551"/>
      <c r="AJ222" s="551"/>
      <c r="AK222" s="576"/>
      <c r="AL222" s="460"/>
    </row>
    <row r="223" spans="1:38" s="269" customFormat="1" ht="15" thickBot="1">
      <c r="A223" s="537"/>
      <c r="B223" s="649"/>
      <c r="C223" s="650"/>
      <c r="D223" s="299"/>
      <c r="E223" s="299"/>
      <c r="F223" s="299"/>
      <c r="G223" s="299"/>
      <c r="H223" s="299"/>
      <c r="I223" s="299"/>
      <c r="J223" s="299"/>
      <c r="K223" s="299"/>
      <c r="L223" s="299"/>
      <c r="M223" s="299"/>
      <c r="N223" s="299"/>
      <c r="O223" s="299"/>
      <c r="P223" s="299"/>
      <c r="Q223" s="299"/>
      <c r="R223" s="299"/>
      <c r="S223" s="299"/>
      <c r="T223" s="299"/>
      <c r="U223" s="300"/>
      <c r="V223" s="301"/>
      <c r="W223" s="163"/>
      <c r="X223" s="460"/>
      <c r="Y223" s="577"/>
      <c r="Z223" s="578"/>
      <c r="AA223" s="578"/>
      <c r="AB223" s="578"/>
      <c r="AC223" s="578"/>
      <c r="AD223" s="578"/>
      <c r="AE223" s="578"/>
      <c r="AF223" s="578"/>
      <c r="AG223" s="578"/>
      <c r="AH223" s="578"/>
      <c r="AI223" s="578"/>
      <c r="AJ223" s="578"/>
      <c r="AK223" s="579"/>
      <c r="AL223" s="460"/>
    </row>
    <row r="224" spans="1:38" s="269" customFormat="1" ht="15" thickBot="1">
      <c r="A224" s="537"/>
      <c r="B224" s="132"/>
      <c r="C224" s="132"/>
      <c r="D224" s="132"/>
      <c r="E224" s="96"/>
      <c r="F224" s="96"/>
      <c r="G224" s="96"/>
      <c r="H224" s="96"/>
      <c r="I224" s="96"/>
      <c r="J224" s="96"/>
      <c r="K224" s="96"/>
      <c r="L224" s="96"/>
      <c r="M224" s="96"/>
      <c r="N224" s="96"/>
      <c r="O224" s="96"/>
      <c r="P224" s="96"/>
      <c r="Q224" s="96"/>
      <c r="R224" s="96"/>
      <c r="S224" s="96"/>
      <c r="T224" s="96"/>
      <c r="U224" s="272"/>
      <c r="V224" s="96"/>
      <c r="W224" s="163"/>
      <c r="X224" s="460"/>
      <c r="Y224" s="460"/>
      <c r="Z224" s="460"/>
      <c r="AA224" s="460"/>
      <c r="AB224" s="460"/>
      <c r="AC224" s="460"/>
      <c r="AD224" s="460"/>
      <c r="AE224" s="460"/>
      <c r="AF224" s="460"/>
      <c r="AG224" s="460"/>
      <c r="AH224" s="460"/>
      <c r="AI224" s="460"/>
      <c r="AJ224" s="460"/>
      <c r="AK224" s="460"/>
      <c r="AL224" s="460"/>
    </row>
    <row r="225" spans="1:38" s="269" customFormat="1" ht="24" customHeight="1">
      <c r="A225" s="537"/>
      <c r="B225" s="656" t="s">
        <v>138</v>
      </c>
      <c r="C225" s="657"/>
      <c r="D225" s="657"/>
      <c r="E225" s="657"/>
      <c r="F225" s="658" t="s">
        <v>212</v>
      </c>
      <c r="G225" s="658"/>
      <c r="H225" s="658"/>
      <c r="I225" s="321"/>
      <c r="J225" s="321"/>
      <c r="K225" s="321"/>
      <c r="L225" s="321"/>
      <c r="M225" s="321"/>
      <c r="N225" s="321"/>
      <c r="O225" s="321"/>
      <c r="P225" s="321"/>
      <c r="Q225" s="321"/>
      <c r="R225" s="321"/>
      <c r="S225" s="321"/>
      <c r="T225" s="322"/>
      <c r="U225" s="323"/>
      <c r="V225" s="324"/>
      <c r="W225" s="163"/>
      <c r="X225" s="460"/>
      <c r="Y225" s="462" t="s">
        <v>138</v>
      </c>
      <c r="Z225" s="460"/>
      <c r="AA225" s="460"/>
      <c r="AB225" s="460"/>
      <c r="AC225" s="460"/>
      <c r="AD225" s="460"/>
      <c r="AE225" s="460"/>
      <c r="AF225" s="460"/>
      <c r="AG225" s="460"/>
      <c r="AH225" s="460"/>
      <c r="AI225" s="460"/>
      <c r="AJ225" s="460"/>
      <c r="AK225" s="460"/>
      <c r="AL225" s="460"/>
    </row>
    <row r="226" spans="1:38" s="269" customFormat="1" ht="3.45" customHeight="1">
      <c r="A226" s="536"/>
      <c r="B226" s="653" t="s">
        <v>138</v>
      </c>
      <c r="C226" s="632"/>
      <c r="D226" s="452"/>
      <c r="E226" s="317"/>
      <c r="F226" s="317"/>
      <c r="G226" s="317"/>
      <c r="H226" s="317"/>
      <c r="I226" s="317"/>
      <c r="J226" s="317"/>
      <c r="K226" s="317"/>
      <c r="L226" s="317"/>
      <c r="M226" s="317"/>
      <c r="N226" s="317"/>
      <c r="O226" s="317"/>
      <c r="P226" s="317"/>
      <c r="Q226" s="317"/>
      <c r="R226" s="317"/>
      <c r="S226" s="317"/>
      <c r="T226" s="350"/>
      <c r="U226" s="453"/>
      <c r="V226" s="454"/>
      <c r="W226" s="163"/>
      <c r="X226" s="460"/>
      <c r="Y226" s="460"/>
      <c r="Z226" s="460"/>
      <c r="AA226" s="460"/>
      <c r="AB226" s="460"/>
      <c r="AC226" s="460"/>
      <c r="AD226" s="460"/>
      <c r="AE226" s="460"/>
      <c r="AF226" s="460"/>
      <c r="AG226" s="460"/>
      <c r="AH226" s="460"/>
      <c r="AI226" s="460"/>
      <c r="AJ226" s="460"/>
      <c r="AK226" s="460"/>
      <c r="AL226" s="460"/>
    </row>
    <row r="227" spans="1:38" s="269" customFormat="1" ht="15" customHeight="1">
      <c r="A227" s="537"/>
      <c r="B227" s="653"/>
      <c r="C227" s="632"/>
      <c r="D227" s="96"/>
      <c r="E227" s="624" t="s">
        <v>8</v>
      </c>
      <c r="F227" s="187"/>
      <c r="G227" s="623" t="s">
        <v>28</v>
      </c>
      <c r="H227" s="98"/>
      <c r="I227" s="621" t="s">
        <v>62</v>
      </c>
      <c r="J227" s="621"/>
      <c r="K227" s="621"/>
      <c r="L227" s="621"/>
      <c r="M227" s="621"/>
      <c r="N227" s="621"/>
      <c r="O227" s="621"/>
      <c r="P227" s="451"/>
      <c r="Q227" s="237"/>
      <c r="R227" s="237"/>
      <c r="S227" s="237"/>
      <c r="T227" s="237"/>
      <c r="U227" s="374"/>
      <c r="V227" s="325"/>
      <c r="W227" s="163"/>
      <c r="X227" s="460"/>
      <c r="Y227" s="580"/>
      <c r="Z227" s="581"/>
      <c r="AA227" s="581"/>
      <c r="AB227" s="581"/>
      <c r="AC227" s="581"/>
      <c r="AD227" s="581"/>
      <c r="AE227" s="581"/>
      <c r="AF227" s="581"/>
      <c r="AG227" s="581"/>
      <c r="AH227" s="581"/>
      <c r="AI227" s="581"/>
      <c r="AJ227" s="581"/>
      <c r="AK227" s="582"/>
      <c r="AL227" s="460"/>
    </row>
    <row r="228" spans="1:38" s="269" customFormat="1" ht="14.4">
      <c r="A228" s="537"/>
      <c r="B228" s="653"/>
      <c r="C228" s="632"/>
      <c r="D228" s="96"/>
      <c r="E228" s="625"/>
      <c r="F228" s="96"/>
      <c r="G228" s="621"/>
      <c r="H228" s="98"/>
      <c r="I228" s="449" t="s">
        <v>59</v>
      </c>
      <c r="J228" s="96"/>
      <c r="K228" s="622" t="s">
        <v>54</v>
      </c>
      <c r="L228" s="622"/>
      <c r="M228" s="622"/>
      <c r="N228" s="187"/>
      <c r="O228" s="449" t="s">
        <v>60</v>
      </c>
      <c r="P228" s="451"/>
      <c r="Q228" s="237"/>
      <c r="R228" s="237"/>
      <c r="S228" s="637" t="s">
        <v>48</v>
      </c>
      <c r="T228" s="637"/>
      <c r="U228" s="637"/>
      <c r="V228" s="325"/>
      <c r="W228" s="163"/>
      <c r="X228" s="460"/>
      <c r="Y228" s="583"/>
      <c r="Z228" s="551"/>
      <c r="AA228" s="551"/>
      <c r="AB228" s="551"/>
      <c r="AC228" s="551"/>
      <c r="AD228" s="551"/>
      <c r="AE228" s="551"/>
      <c r="AF228" s="551"/>
      <c r="AG228" s="551"/>
      <c r="AH228" s="551"/>
      <c r="AI228" s="551"/>
      <c r="AJ228" s="551"/>
      <c r="AK228" s="584"/>
      <c r="AL228" s="460"/>
    </row>
    <row r="229" spans="1:38" s="269" customFormat="1" ht="6" customHeight="1">
      <c r="A229" s="537"/>
      <c r="B229" s="653"/>
      <c r="C229" s="632"/>
      <c r="D229" s="96"/>
      <c r="E229" s="187"/>
      <c r="F229" s="187"/>
      <c r="G229" s="187"/>
      <c r="H229" s="187"/>
      <c r="I229" s="187"/>
      <c r="J229" s="187"/>
      <c r="K229" s="187"/>
      <c r="L229" s="187"/>
      <c r="M229" s="187"/>
      <c r="N229" s="187"/>
      <c r="O229" s="187"/>
      <c r="P229" s="451"/>
      <c r="Q229" s="187"/>
      <c r="R229" s="187"/>
      <c r="S229" s="187"/>
      <c r="T229" s="187"/>
      <c r="U229" s="271"/>
      <c r="V229" s="325"/>
      <c r="W229" s="163"/>
      <c r="X229" s="460"/>
      <c r="Y229" s="583"/>
      <c r="Z229" s="551"/>
      <c r="AA229" s="551"/>
      <c r="AB229" s="551"/>
      <c r="AC229" s="551"/>
      <c r="AD229" s="551"/>
      <c r="AE229" s="551"/>
      <c r="AF229" s="551"/>
      <c r="AG229" s="551"/>
      <c r="AH229" s="551"/>
      <c r="AI229" s="551"/>
      <c r="AJ229" s="551"/>
      <c r="AK229" s="584"/>
      <c r="AL229" s="460"/>
    </row>
    <row r="230" spans="1:38" s="269" customFormat="1" ht="15.75" customHeight="1">
      <c r="A230" s="537"/>
      <c r="B230" s="653"/>
      <c r="C230" s="632"/>
      <c r="D230" s="96"/>
      <c r="E230" s="426" t="s">
        <v>51</v>
      </c>
      <c r="F230" s="96"/>
      <c r="G230" s="419" t="s">
        <v>32</v>
      </c>
      <c r="H230" s="96"/>
      <c r="I230" s="420" t="s">
        <v>73</v>
      </c>
      <c r="J230" s="96"/>
      <c r="K230" s="421">
        <v>0</v>
      </c>
      <c r="L230" s="247"/>
      <c r="M230" s="247"/>
      <c r="N230" s="247"/>
      <c r="O230" s="419" t="s">
        <v>63</v>
      </c>
      <c r="P230" s="451"/>
      <c r="Q230" s="96"/>
      <c r="R230" s="96"/>
      <c r="S230" s="96"/>
      <c r="T230" s="96"/>
      <c r="U230" s="422">
        <v>0</v>
      </c>
      <c r="V230" s="325"/>
      <c r="W230" s="163"/>
      <c r="X230" s="460"/>
      <c r="Y230" s="583"/>
      <c r="Z230" s="551"/>
      <c r="AA230" s="551"/>
      <c r="AB230" s="551"/>
      <c r="AC230" s="551"/>
      <c r="AD230" s="551"/>
      <c r="AE230" s="551"/>
      <c r="AF230" s="551"/>
      <c r="AG230" s="551"/>
      <c r="AH230" s="551"/>
      <c r="AI230" s="551"/>
      <c r="AJ230" s="551"/>
      <c r="AK230" s="584"/>
      <c r="AL230" s="460"/>
    </row>
    <row r="231" spans="1:38" s="269" customFormat="1" ht="15.75" customHeight="1">
      <c r="A231" s="537"/>
      <c r="B231" s="653"/>
      <c r="C231" s="632"/>
      <c r="D231" s="96"/>
      <c r="E231" s="310"/>
      <c r="F231" s="96"/>
      <c r="G231" s="252"/>
      <c r="H231" s="251"/>
      <c r="I231" s="420" t="s">
        <v>73</v>
      </c>
      <c r="J231" s="247"/>
      <c r="K231" s="421">
        <v>0</v>
      </c>
      <c r="L231" s="247"/>
      <c r="M231" s="247"/>
      <c r="N231" s="247"/>
      <c r="O231" s="419" t="s">
        <v>63</v>
      </c>
      <c r="P231" s="451"/>
      <c r="Q231" s="187"/>
      <c r="R231" s="187"/>
      <c r="S231" s="187"/>
      <c r="T231" s="187"/>
      <c r="U231" s="271"/>
      <c r="V231" s="325"/>
      <c r="W231" s="163"/>
      <c r="X231" s="460"/>
      <c r="Y231" s="583"/>
      <c r="Z231" s="551"/>
      <c r="AA231" s="551"/>
      <c r="AB231" s="551"/>
      <c r="AC231" s="551"/>
      <c r="AD231" s="551"/>
      <c r="AE231" s="551"/>
      <c r="AF231" s="551"/>
      <c r="AG231" s="551"/>
      <c r="AH231" s="551"/>
      <c r="AI231" s="551"/>
      <c r="AJ231" s="551"/>
      <c r="AK231" s="584"/>
      <c r="AL231" s="460"/>
    </row>
    <row r="232" spans="1:38" s="269" customFormat="1" ht="15.75" customHeight="1">
      <c r="A232" s="537"/>
      <c r="B232" s="653"/>
      <c r="C232" s="632"/>
      <c r="D232" s="96"/>
      <c r="E232" s="310"/>
      <c r="F232" s="96"/>
      <c r="G232" s="252"/>
      <c r="H232" s="251"/>
      <c r="I232" s="420" t="s">
        <v>73</v>
      </c>
      <c r="J232" s="247"/>
      <c r="K232" s="421">
        <v>0</v>
      </c>
      <c r="L232" s="247"/>
      <c r="M232" s="247"/>
      <c r="N232" s="247"/>
      <c r="O232" s="419" t="s">
        <v>63</v>
      </c>
      <c r="P232" s="451"/>
      <c r="Q232" s="187"/>
      <c r="R232" s="187"/>
      <c r="S232" s="187"/>
      <c r="T232" s="187"/>
      <c r="U232" s="271"/>
      <c r="V232" s="325"/>
      <c r="W232" s="163"/>
      <c r="X232" s="460"/>
      <c r="Y232" s="583"/>
      <c r="Z232" s="551"/>
      <c r="AA232" s="551"/>
      <c r="AB232" s="551"/>
      <c r="AC232" s="551"/>
      <c r="AD232" s="551"/>
      <c r="AE232" s="551"/>
      <c r="AF232" s="551"/>
      <c r="AG232" s="551"/>
      <c r="AH232" s="551"/>
      <c r="AI232" s="551"/>
      <c r="AJ232" s="551"/>
      <c r="AK232" s="584"/>
      <c r="AL232" s="460"/>
    </row>
    <row r="233" spans="1:38" s="269" customFormat="1" ht="15.75" customHeight="1">
      <c r="A233" s="537"/>
      <c r="B233" s="653"/>
      <c r="C233" s="632"/>
      <c r="D233" s="96"/>
      <c r="E233" s="310"/>
      <c r="F233" s="96"/>
      <c r="G233" s="252"/>
      <c r="H233" s="251"/>
      <c r="I233" s="420" t="s">
        <v>73</v>
      </c>
      <c r="J233" s="247"/>
      <c r="K233" s="421">
        <v>0</v>
      </c>
      <c r="L233" s="247"/>
      <c r="M233" s="247"/>
      <c r="N233" s="247"/>
      <c r="O233" s="419" t="s">
        <v>63</v>
      </c>
      <c r="P233" s="451"/>
      <c r="Q233" s="304"/>
      <c r="R233" s="187"/>
      <c r="S233" s="187"/>
      <c r="T233" s="187"/>
      <c r="U233" s="271"/>
      <c r="V233" s="325"/>
      <c r="W233" s="163"/>
      <c r="X233" s="460"/>
      <c r="Y233" s="583"/>
      <c r="Z233" s="551"/>
      <c r="AA233" s="551"/>
      <c r="AB233" s="551"/>
      <c r="AC233" s="551"/>
      <c r="AD233" s="551"/>
      <c r="AE233" s="551"/>
      <c r="AF233" s="551"/>
      <c r="AG233" s="551"/>
      <c r="AH233" s="551"/>
      <c r="AI233" s="551"/>
      <c r="AJ233" s="551"/>
      <c r="AK233" s="584"/>
      <c r="AL233" s="460"/>
    </row>
    <row r="234" spans="1:38" s="269" customFormat="1" ht="15.75" customHeight="1">
      <c r="A234" s="537"/>
      <c r="B234" s="653"/>
      <c r="C234" s="632"/>
      <c r="D234" s="96"/>
      <c r="E234" s="310"/>
      <c r="F234" s="96"/>
      <c r="G234" s="252"/>
      <c r="H234" s="251"/>
      <c r="I234" s="420" t="s">
        <v>73</v>
      </c>
      <c r="J234" s="247"/>
      <c r="K234" s="421">
        <v>0</v>
      </c>
      <c r="L234" s="247"/>
      <c r="M234" s="247"/>
      <c r="N234" s="247"/>
      <c r="O234" s="419" t="s">
        <v>63</v>
      </c>
      <c r="P234" s="451"/>
      <c r="Q234" s="187"/>
      <c r="R234" s="187"/>
      <c r="S234" s="187"/>
      <c r="T234" s="187"/>
      <c r="U234" s="271"/>
      <c r="V234" s="325"/>
      <c r="W234" s="163"/>
      <c r="X234" s="460"/>
      <c r="Y234" s="583"/>
      <c r="Z234" s="551"/>
      <c r="AA234" s="551"/>
      <c r="AB234" s="551"/>
      <c r="AC234" s="551"/>
      <c r="AD234" s="551"/>
      <c r="AE234" s="551"/>
      <c r="AF234" s="551"/>
      <c r="AG234" s="551"/>
      <c r="AH234" s="551"/>
      <c r="AI234" s="551"/>
      <c r="AJ234" s="551"/>
      <c r="AK234" s="584"/>
      <c r="AL234" s="460"/>
    </row>
    <row r="235" spans="1:38" s="269" customFormat="1" ht="15.75" customHeight="1">
      <c r="A235" s="537"/>
      <c r="B235" s="653"/>
      <c r="C235" s="632"/>
      <c r="D235" s="96"/>
      <c r="E235" s="310"/>
      <c r="F235" s="96"/>
      <c r="G235" s="252"/>
      <c r="H235" s="251"/>
      <c r="I235" s="420" t="s">
        <v>73</v>
      </c>
      <c r="J235" s="247"/>
      <c r="K235" s="421">
        <v>0</v>
      </c>
      <c r="L235" s="247"/>
      <c r="M235" s="247"/>
      <c r="N235" s="247"/>
      <c r="O235" s="419" t="s">
        <v>63</v>
      </c>
      <c r="P235" s="451"/>
      <c r="Q235" s="187"/>
      <c r="R235" s="187"/>
      <c r="S235" s="187"/>
      <c r="T235" s="187"/>
      <c r="U235" s="271"/>
      <c r="V235" s="325"/>
      <c r="W235" s="163"/>
      <c r="X235" s="460"/>
      <c r="Y235" s="583"/>
      <c r="Z235" s="551"/>
      <c r="AA235" s="551"/>
      <c r="AB235" s="551"/>
      <c r="AC235" s="551"/>
      <c r="AD235" s="551"/>
      <c r="AE235" s="551"/>
      <c r="AF235" s="551"/>
      <c r="AG235" s="551"/>
      <c r="AH235" s="551"/>
      <c r="AI235" s="551"/>
      <c r="AJ235" s="551"/>
      <c r="AK235" s="584"/>
      <c r="AL235" s="460"/>
    </row>
    <row r="236" spans="1:38" s="269" customFormat="1" ht="15.75" customHeight="1">
      <c r="A236" s="537"/>
      <c r="B236" s="653"/>
      <c r="C236" s="632"/>
      <c r="D236" s="96"/>
      <c r="E236" s="310"/>
      <c r="F236" s="96"/>
      <c r="G236" s="252"/>
      <c r="H236" s="251"/>
      <c r="I236" s="420" t="s">
        <v>73</v>
      </c>
      <c r="J236" s="247"/>
      <c r="K236" s="421">
        <v>0</v>
      </c>
      <c r="L236" s="247"/>
      <c r="M236" s="247"/>
      <c r="N236" s="247"/>
      <c r="O236" s="419" t="s">
        <v>63</v>
      </c>
      <c r="P236" s="451"/>
      <c r="Q236" s="187"/>
      <c r="R236" s="187"/>
      <c r="S236" s="187"/>
      <c r="T236" s="187"/>
      <c r="U236" s="271"/>
      <c r="V236" s="325"/>
      <c r="W236" s="163"/>
      <c r="X236" s="460"/>
      <c r="Y236" s="583"/>
      <c r="Z236" s="551"/>
      <c r="AA236" s="551"/>
      <c r="AB236" s="551"/>
      <c r="AC236" s="551"/>
      <c r="AD236" s="551"/>
      <c r="AE236" s="551"/>
      <c r="AF236" s="551"/>
      <c r="AG236" s="551"/>
      <c r="AH236" s="551"/>
      <c r="AI236" s="551"/>
      <c r="AJ236" s="551"/>
      <c r="AK236" s="584"/>
      <c r="AL236" s="460"/>
    </row>
    <row r="237" spans="1:38" s="269" customFormat="1" ht="15.75" customHeight="1">
      <c r="A237" s="537"/>
      <c r="B237" s="653"/>
      <c r="C237" s="632"/>
      <c r="D237" s="96"/>
      <c r="E237" s="310"/>
      <c r="F237" s="96"/>
      <c r="G237" s="252"/>
      <c r="H237" s="251"/>
      <c r="I237" s="420" t="s">
        <v>73</v>
      </c>
      <c r="J237" s="247"/>
      <c r="K237" s="421">
        <v>0</v>
      </c>
      <c r="L237" s="247"/>
      <c r="M237" s="247"/>
      <c r="N237" s="247"/>
      <c r="O237" s="419" t="s">
        <v>63</v>
      </c>
      <c r="P237" s="451"/>
      <c r="Q237" s="187"/>
      <c r="R237" s="187"/>
      <c r="S237" s="187"/>
      <c r="T237" s="187"/>
      <c r="U237" s="271"/>
      <c r="V237" s="325"/>
      <c r="W237" s="163"/>
      <c r="X237" s="460"/>
      <c r="Y237" s="583"/>
      <c r="Z237" s="551"/>
      <c r="AA237" s="551"/>
      <c r="AB237" s="551"/>
      <c r="AC237" s="551"/>
      <c r="AD237" s="551"/>
      <c r="AE237" s="551"/>
      <c r="AF237" s="551"/>
      <c r="AG237" s="551"/>
      <c r="AH237" s="551"/>
      <c r="AI237" s="551"/>
      <c r="AJ237" s="551"/>
      <c r="AK237" s="584"/>
      <c r="AL237" s="460"/>
    </row>
    <row r="238" spans="1:38" s="269" customFormat="1" ht="6" customHeight="1">
      <c r="A238" s="537"/>
      <c r="B238" s="653"/>
      <c r="C238" s="632"/>
      <c r="D238" s="96"/>
      <c r="E238" s="310"/>
      <c r="F238" s="96"/>
      <c r="G238" s="96"/>
      <c r="H238" s="187"/>
      <c r="I238" s="96"/>
      <c r="J238" s="96"/>
      <c r="K238" s="378"/>
      <c r="L238" s="187"/>
      <c r="M238" s="187"/>
      <c r="N238" s="187"/>
      <c r="O238" s="96"/>
      <c r="P238" s="451"/>
      <c r="Q238" s="252"/>
      <c r="R238" s="187"/>
      <c r="S238" s="187"/>
      <c r="T238" s="187"/>
      <c r="U238" s="271"/>
      <c r="V238" s="325"/>
      <c r="W238" s="163"/>
      <c r="X238" s="460"/>
      <c r="Y238" s="583"/>
      <c r="Z238" s="551"/>
      <c r="AA238" s="551"/>
      <c r="AB238" s="551"/>
      <c r="AC238" s="551"/>
      <c r="AD238" s="551"/>
      <c r="AE238" s="551"/>
      <c r="AF238" s="551"/>
      <c r="AG238" s="551"/>
      <c r="AH238" s="551"/>
      <c r="AI238" s="551"/>
      <c r="AJ238" s="551"/>
      <c r="AK238" s="584"/>
      <c r="AL238" s="460"/>
    </row>
    <row r="239" spans="1:38" s="269" customFormat="1" ht="15.75" customHeight="1">
      <c r="A239" s="537"/>
      <c r="B239" s="653"/>
      <c r="C239" s="632"/>
      <c r="D239" s="96"/>
      <c r="E239" s="426" t="s">
        <v>52</v>
      </c>
      <c r="F239" s="96"/>
      <c r="G239" s="419" t="s">
        <v>32</v>
      </c>
      <c r="H239" s="96"/>
      <c r="I239" s="420" t="s">
        <v>73</v>
      </c>
      <c r="J239" s="96"/>
      <c r="K239" s="421">
        <v>0</v>
      </c>
      <c r="L239" s="247"/>
      <c r="M239" s="247"/>
      <c r="N239" s="247"/>
      <c r="O239" s="419" t="s">
        <v>63</v>
      </c>
      <c r="P239" s="451"/>
      <c r="Q239" s="252"/>
      <c r="R239" s="187"/>
      <c r="S239" s="187"/>
      <c r="T239" s="187"/>
      <c r="U239" s="422">
        <v>0</v>
      </c>
      <c r="V239" s="325"/>
      <c r="W239" s="163"/>
      <c r="X239" s="460"/>
      <c r="Y239" s="583"/>
      <c r="Z239" s="551"/>
      <c r="AA239" s="551"/>
      <c r="AB239" s="551"/>
      <c r="AC239" s="551"/>
      <c r="AD239" s="551"/>
      <c r="AE239" s="551"/>
      <c r="AF239" s="551"/>
      <c r="AG239" s="551"/>
      <c r="AH239" s="551"/>
      <c r="AI239" s="551"/>
      <c r="AJ239" s="551"/>
      <c r="AK239" s="584"/>
      <c r="AL239" s="460"/>
    </row>
    <row r="240" spans="1:38" s="269" customFormat="1" ht="15.75" customHeight="1">
      <c r="A240" s="537"/>
      <c r="B240" s="653"/>
      <c r="C240" s="632"/>
      <c r="D240" s="96"/>
      <c r="E240" s="96"/>
      <c r="F240" s="96"/>
      <c r="G240" s="252"/>
      <c r="H240" s="251"/>
      <c r="I240" s="420" t="s">
        <v>73</v>
      </c>
      <c r="J240" s="247"/>
      <c r="K240" s="421">
        <v>0</v>
      </c>
      <c r="L240" s="247"/>
      <c r="M240" s="247"/>
      <c r="N240" s="247"/>
      <c r="O240" s="419" t="s">
        <v>63</v>
      </c>
      <c r="P240" s="451"/>
      <c r="Q240" s="187"/>
      <c r="R240" s="187"/>
      <c r="S240" s="187"/>
      <c r="T240" s="187"/>
      <c r="U240" s="271"/>
      <c r="V240" s="325"/>
      <c r="W240" s="163"/>
      <c r="X240" s="460"/>
      <c r="Y240" s="583"/>
      <c r="Z240" s="551"/>
      <c r="AA240" s="551"/>
      <c r="AB240" s="551"/>
      <c r="AC240" s="551"/>
      <c r="AD240" s="551"/>
      <c r="AE240" s="551"/>
      <c r="AF240" s="551"/>
      <c r="AG240" s="551"/>
      <c r="AH240" s="551"/>
      <c r="AI240" s="551"/>
      <c r="AJ240" s="551"/>
      <c r="AK240" s="584"/>
      <c r="AL240" s="460"/>
    </row>
    <row r="241" spans="1:38" s="269" customFormat="1" ht="15.75" customHeight="1">
      <c r="A241" s="537"/>
      <c r="B241" s="653"/>
      <c r="C241" s="632"/>
      <c r="D241" s="96"/>
      <c r="E241" s="96"/>
      <c r="F241" s="96"/>
      <c r="G241" s="252"/>
      <c r="H241" s="251"/>
      <c r="I241" s="420" t="s">
        <v>73</v>
      </c>
      <c r="J241" s="247"/>
      <c r="K241" s="421">
        <v>0</v>
      </c>
      <c r="L241" s="247"/>
      <c r="M241" s="247"/>
      <c r="N241" s="247"/>
      <c r="O241" s="419" t="s">
        <v>63</v>
      </c>
      <c r="P241" s="451"/>
      <c r="Q241" s="187"/>
      <c r="R241" s="187"/>
      <c r="S241" s="187"/>
      <c r="T241" s="187"/>
      <c r="U241" s="271"/>
      <c r="V241" s="325"/>
      <c r="W241" s="163"/>
      <c r="X241" s="460"/>
      <c r="Y241" s="583"/>
      <c r="Z241" s="551"/>
      <c r="AA241" s="551"/>
      <c r="AB241" s="551"/>
      <c r="AC241" s="551"/>
      <c r="AD241" s="551"/>
      <c r="AE241" s="551"/>
      <c r="AF241" s="551"/>
      <c r="AG241" s="551"/>
      <c r="AH241" s="551"/>
      <c r="AI241" s="551"/>
      <c r="AJ241" s="551"/>
      <c r="AK241" s="584"/>
      <c r="AL241" s="460"/>
    </row>
    <row r="242" spans="1:38" s="269" customFormat="1" ht="15.75" customHeight="1">
      <c r="A242" s="537"/>
      <c r="B242" s="653"/>
      <c r="C242" s="632"/>
      <c r="D242" s="96"/>
      <c r="E242" s="96"/>
      <c r="F242" s="96"/>
      <c r="G242" s="252"/>
      <c r="H242" s="251"/>
      <c r="I242" s="420" t="s">
        <v>73</v>
      </c>
      <c r="J242" s="247"/>
      <c r="K242" s="421">
        <v>0</v>
      </c>
      <c r="L242" s="247"/>
      <c r="M242" s="247"/>
      <c r="N242" s="247"/>
      <c r="O242" s="419" t="s">
        <v>63</v>
      </c>
      <c r="P242" s="451"/>
      <c r="Q242" s="304"/>
      <c r="R242" s="187"/>
      <c r="S242" s="187"/>
      <c r="T242" s="187"/>
      <c r="U242" s="271"/>
      <c r="V242" s="325"/>
      <c r="W242" s="163"/>
      <c r="X242" s="460"/>
      <c r="Y242" s="583"/>
      <c r="Z242" s="551"/>
      <c r="AA242" s="551"/>
      <c r="AB242" s="551"/>
      <c r="AC242" s="551"/>
      <c r="AD242" s="551"/>
      <c r="AE242" s="551"/>
      <c r="AF242" s="551"/>
      <c r="AG242" s="551"/>
      <c r="AH242" s="551"/>
      <c r="AI242" s="551"/>
      <c r="AJ242" s="551"/>
      <c r="AK242" s="584"/>
      <c r="AL242" s="460"/>
    </row>
    <row r="243" spans="1:38" s="269" customFormat="1" ht="15.75" customHeight="1">
      <c r="A243" s="537"/>
      <c r="B243" s="653"/>
      <c r="C243" s="632"/>
      <c r="D243" s="96"/>
      <c r="E243" s="96"/>
      <c r="F243" s="96"/>
      <c r="G243" s="252"/>
      <c r="H243" s="251"/>
      <c r="I243" s="420" t="s">
        <v>73</v>
      </c>
      <c r="J243" s="247"/>
      <c r="K243" s="421">
        <v>0</v>
      </c>
      <c r="L243" s="247"/>
      <c r="M243" s="247"/>
      <c r="N243" s="247"/>
      <c r="O243" s="419" t="s">
        <v>63</v>
      </c>
      <c r="P243" s="451"/>
      <c r="Q243" s="187"/>
      <c r="R243" s="187"/>
      <c r="S243" s="187"/>
      <c r="T243" s="187"/>
      <c r="U243" s="271"/>
      <c r="V243" s="325"/>
      <c r="W243" s="163"/>
      <c r="X243" s="460"/>
      <c r="Y243" s="583"/>
      <c r="Z243" s="551"/>
      <c r="AA243" s="551"/>
      <c r="AB243" s="551"/>
      <c r="AC243" s="551"/>
      <c r="AD243" s="551"/>
      <c r="AE243" s="551"/>
      <c r="AF243" s="551"/>
      <c r="AG243" s="551"/>
      <c r="AH243" s="551"/>
      <c r="AI243" s="551"/>
      <c r="AJ243" s="551"/>
      <c r="AK243" s="584"/>
      <c r="AL243" s="460"/>
    </row>
    <row r="244" spans="1:38" s="269" customFormat="1" ht="15.75" customHeight="1">
      <c r="A244" s="537"/>
      <c r="B244" s="653"/>
      <c r="C244" s="632"/>
      <c r="D244" s="96"/>
      <c r="E244" s="96"/>
      <c r="F244" s="96"/>
      <c r="G244" s="252"/>
      <c r="H244" s="251"/>
      <c r="I244" s="420" t="s">
        <v>73</v>
      </c>
      <c r="J244" s="247"/>
      <c r="K244" s="421">
        <v>0</v>
      </c>
      <c r="L244" s="247"/>
      <c r="M244" s="247"/>
      <c r="N244" s="247"/>
      <c r="O244" s="419" t="s">
        <v>63</v>
      </c>
      <c r="P244" s="451"/>
      <c r="Q244" s="187"/>
      <c r="R244" s="187"/>
      <c r="S244" s="187"/>
      <c r="T244" s="187"/>
      <c r="U244" s="271"/>
      <c r="V244" s="325"/>
      <c r="W244" s="163"/>
      <c r="X244" s="460"/>
      <c r="Y244" s="583"/>
      <c r="Z244" s="551"/>
      <c r="AA244" s="551"/>
      <c r="AB244" s="551"/>
      <c r="AC244" s="551"/>
      <c r="AD244" s="551"/>
      <c r="AE244" s="551"/>
      <c r="AF244" s="551"/>
      <c r="AG244" s="551"/>
      <c r="AH244" s="551"/>
      <c r="AI244" s="551"/>
      <c r="AJ244" s="551"/>
      <c r="AK244" s="584"/>
      <c r="AL244" s="460"/>
    </row>
    <row r="245" spans="1:38" s="269" customFormat="1" ht="15.75" customHeight="1">
      <c r="A245" s="537"/>
      <c r="B245" s="653"/>
      <c r="C245" s="632"/>
      <c r="D245" s="96"/>
      <c r="E245" s="96"/>
      <c r="F245" s="96"/>
      <c r="G245" s="252"/>
      <c r="H245" s="251"/>
      <c r="I245" s="420" t="s">
        <v>73</v>
      </c>
      <c r="J245" s="247"/>
      <c r="K245" s="421">
        <v>0</v>
      </c>
      <c r="L245" s="247"/>
      <c r="M245" s="247"/>
      <c r="N245" s="247"/>
      <c r="O245" s="419" t="s">
        <v>63</v>
      </c>
      <c r="P245" s="451"/>
      <c r="Q245" s="187"/>
      <c r="R245" s="187"/>
      <c r="S245" s="187"/>
      <c r="T245" s="187"/>
      <c r="U245" s="271"/>
      <c r="V245" s="325"/>
      <c r="W245" s="163"/>
      <c r="X245" s="460"/>
      <c r="Y245" s="583"/>
      <c r="Z245" s="551"/>
      <c r="AA245" s="551"/>
      <c r="AB245" s="551"/>
      <c r="AC245" s="551"/>
      <c r="AD245" s="551"/>
      <c r="AE245" s="551"/>
      <c r="AF245" s="551"/>
      <c r="AG245" s="551"/>
      <c r="AH245" s="551"/>
      <c r="AI245" s="551"/>
      <c r="AJ245" s="551"/>
      <c r="AK245" s="584"/>
      <c r="AL245" s="460"/>
    </row>
    <row r="246" spans="1:38" s="269" customFormat="1" ht="15.75" customHeight="1">
      <c r="A246" s="537"/>
      <c r="B246" s="653"/>
      <c r="C246" s="632"/>
      <c r="D246" s="96"/>
      <c r="E246" s="96"/>
      <c r="F246" s="96"/>
      <c r="G246" s="252"/>
      <c r="H246" s="251"/>
      <c r="I246" s="420" t="s">
        <v>73</v>
      </c>
      <c r="J246" s="247"/>
      <c r="K246" s="421">
        <v>0</v>
      </c>
      <c r="L246" s="247"/>
      <c r="M246" s="247"/>
      <c r="N246" s="247"/>
      <c r="O246" s="419" t="s">
        <v>63</v>
      </c>
      <c r="P246" s="451"/>
      <c r="Q246" s="187"/>
      <c r="R246" s="187"/>
      <c r="S246" s="187"/>
      <c r="T246" s="187"/>
      <c r="U246" s="271"/>
      <c r="V246" s="325"/>
      <c r="W246" s="163"/>
      <c r="X246" s="460"/>
      <c r="Y246" s="583"/>
      <c r="Z246" s="551"/>
      <c r="AA246" s="551"/>
      <c r="AB246" s="551"/>
      <c r="AC246" s="551"/>
      <c r="AD246" s="551"/>
      <c r="AE246" s="551"/>
      <c r="AF246" s="551"/>
      <c r="AG246" s="551"/>
      <c r="AH246" s="551"/>
      <c r="AI246" s="551"/>
      <c r="AJ246" s="551"/>
      <c r="AK246" s="584"/>
      <c r="AL246" s="460"/>
    </row>
    <row r="247" spans="1:38" s="269" customFormat="1" ht="6" customHeight="1">
      <c r="A247" s="537"/>
      <c r="B247" s="653"/>
      <c r="C247" s="632"/>
      <c r="D247" s="96"/>
      <c r="E247" s="310"/>
      <c r="F247" s="96"/>
      <c r="G247" s="96"/>
      <c r="H247" s="187"/>
      <c r="I247" s="96"/>
      <c r="J247" s="96"/>
      <c r="K247" s="378"/>
      <c r="L247" s="187"/>
      <c r="M247" s="187"/>
      <c r="N247" s="187"/>
      <c r="O247" s="96"/>
      <c r="P247" s="451"/>
      <c r="Q247" s="252"/>
      <c r="R247" s="187"/>
      <c r="S247" s="187"/>
      <c r="T247" s="187"/>
      <c r="U247" s="271"/>
      <c r="V247" s="325"/>
      <c r="W247" s="163"/>
      <c r="X247" s="460"/>
      <c r="Y247" s="583"/>
      <c r="Z247" s="551"/>
      <c r="AA247" s="551"/>
      <c r="AB247" s="551"/>
      <c r="AC247" s="551"/>
      <c r="AD247" s="551"/>
      <c r="AE247" s="551"/>
      <c r="AF247" s="551"/>
      <c r="AG247" s="551"/>
      <c r="AH247" s="551"/>
      <c r="AI247" s="551"/>
      <c r="AJ247" s="551"/>
      <c r="AK247" s="584"/>
      <c r="AL247" s="460"/>
    </row>
    <row r="248" spans="1:38" s="269" customFormat="1" ht="15.75" customHeight="1">
      <c r="A248" s="537"/>
      <c r="B248" s="653"/>
      <c r="C248" s="632"/>
      <c r="D248" s="96"/>
      <c r="E248" s="426" t="s">
        <v>53</v>
      </c>
      <c r="F248" s="96"/>
      <c r="G248" s="419" t="s">
        <v>32</v>
      </c>
      <c r="H248" s="96"/>
      <c r="I248" s="420" t="s">
        <v>73</v>
      </c>
      <c r="J248" s="96"/>
      <c r="K248" s="421">
        <v>0</v>
      </c>
      <c r="L248" s="247"/>
      <c r="M248" s="247"/>
      <c r="N248" s="247"/>
      <c r="O248" s="419" t="s">
        <v>63</v>
      </c>
      <c r="P248" s="451"/>
      <c r="Q248" s="252"/>
      <c r="R248" s="187"/>
      <c r="S248" s="187"/>
      <c r="T248" s="187"/>
      <c r="U248" s="422">
        <v>0</v>
      </c>
      <c r="V248" s="325"/>
      <c r="W248" s="163"/>
      <c r="X248" s="460"/>
      <c r="Y248" s="583"/>
      <c r="Z248" s="551"/>
      <c r="AA248" s="551"/>
      <c r="AB248" s="551"/>
      <c r="AC248" s="551"/>
      <c r="AD248" s="551"/>
      <c r="AE248" s="551"/>
      <c r="AF248" s="551"/>
      <c r="AG248" s="551"/>
      <c r="AH248" s="551"/>
      <c r="AI248" s="551"/>
      <c r="AJ248" s="551"/>
      <c r="AK248" s="584"/>
      <c r="AL248" s="460"/>
    </row>
    <row r="249" spans="1:38" s="269" customFormat="1" ht="15.75" customHeight="1">
      <c r="A249" s="537"/>
      <c r="B249" s="653"/>
      <c r="C249" s="632"/>
      <c r="D249" s="96"/>
      <c r="E249" s="96"/>
      <c r="F249" s="96"/>
      <c r="G249" s="252"/>
      <c r="H249" s="251"/>
      <c r="I249" s="420" t="s">
        <v>73</v>
      </c>
      <c r="J249" s="247"/>
      <c r="K249" s="421">
        <v>0</v>
      </c>
      <c r="L249" s="247"/>
      <c r="M249" s="247"/>
      <c r="N249" s="247"/>
      <c r="O249" s="419" t="s">
        <v>63</v>
      </c>
      <c r="P249" s="451"/>
      <c r="Q249" s="187"/>
      <c r="R249" s="187"/>
      <c r="S249" s="187"/>
      <c r="T249" s="187"/>
      <c r="U249" s="271"/>
      <c r="V249" s="325"/>
      <c r="W249" s="163"/>
      <c r="X249" s="460"/>
      <c r="Y249" s="583"/>
      <c r="Z249" s="551"/>
      <c r="AA249" s="551"/>
      <c r="AB249" s="551"/>
      <c r="AC249" s="551"/>
      <c r="AD249" s="551"/>
      <c r="AE249" s="551"/>
      <c r="AF249" s="551"/>
      <c r="AG249" s="551"/>
      <c r="AH249" s="551"/>
      <c r="AI249" s="551"/>
      <c r="AJ249" s="551"/>
      <c r="AK249" s="584"/>
      <c r="AL249" s="460"/>
    </row>
    <row r="250" spans="1:38" s="269" customFormat="1" ht="15.75" customHeight="1">
      <c r="A250" s="537"/>
      <c r="B250" s="653"/>
      <c r="C250" s="632"/>
      <c r="D250" s="96"/>
      <c r="E250" s="96"/>
      <c r="F250" s="96"/>
      <c r="G250" s="252"/>
      <c r="H250" s="251"/>
      <c r="I250" s="420" t="s">
        <v>73</v>
      </c>
      <c r="J250" s="247"/>
      <c r="K250" s="421">
        <v>0</v>
      </c>
      <c r="L250" s="247"/>
      <c r="M250" s="247"/>
      <c r="N250" s="247"/>
      <c r="O250" s="419" t="s">
        <v>63</v>
      </c>
      <c r="P250" s="451"/>
      <c r="Q250" s="187"/>
      <c r="R250" s="187"/>
      <c r="S250" s="187"/>
      <c r="T250" s="187"/>
      <c r="U250" s="271"/>
      <c r="V250" s="325"/>
      <c r="W250" s="163"/>
      <c r="X250" s="460"/>
      <c r="Y250" s="583"/>
      <c r="Z250" s="551"/>
      <c r="AA250" s="551"/>
      <c r="AB250" s="551"/>
      <c r="AC250" s="551"/>
      <c r="AD250" s="551"/>
      <c r="AE250" s="551"/>
      <c r="AF250" s="551"/>
      <c r="AG250" s="551"/>
      <c r="AH250" s="551"/>
      <c r="AI250" s="551"/>
      <c r="AJ250" s="551"/>
      <c r="AK250" s="584"/>
      <c r="AL250" s="460"/>
    </row>
    <row r="251" spans="1:38" s="269" customFormat="1" ht="15.75" customHeight="1">
      <c r="A251" s="537"/>
      <c r="B251" s="653"/>
      <c r="C251" s="632"/>
      <c r="D251" s="96"/>
      <c r="E251" s="96"/>
      <c r="F251" s="96"/>
      <c r="G251" s="252"/>
      <c r="H251" s="251"/>
      <c r="I251" s="420" t="s">
        <v>73</v>
      </c>
      <c r="J251" s="247"/>
      <c r="K251" s="421">
        <v>0</v>
      </c>
      <c r="L251" s="247"/>
      <c r="M251" s="247"/>
      <c r="N251" s="247"/>
      <c r="O251" s="419" t="s">
        <v>63</v>
      </c>
      <c r="P251" s="451"/>
      <c r="Q251" s="304"/>
      <c r="R251" s="187"/>
      <c r="S251" s="187"/>
      <c r="T251" s="187"/>
      <c r="U251" s="271"/>
      <c r="V251" s="325"/>
      <c r="W251" s="163"/>
      <c r="X251" s="460"/>
      <c r="Y251" s="583"/>
      <c r="Z251" s="551"/>
      <c r="AA251" s="551"/>
      <c r="AB251" s="551"/>
      <c r="AC251" s="551"/>
      <c r="AD251" s="551"/>
      <c r="AE251" s="551"/>
      <c r="AF251" s="551"/>
      <c r="AG251" s="551"/>
      <c r="AH251" s="551"/>
      <c r="AI251" s="551"/>
      <c r="AJ251" s="551"/>
      <c r="AK251" s="584"/>
      <c r="AL251" s="460"/>
    </row>
    <row r="252" spans="1:38" s="269" customFormat="1" ht="15.75" customHeight="1">
      <c r="A252" s="537"/>
      <c r="B252" s="653"/>
      <c r="C252" s="632"/>
      <c r="D252" s="96"/>
      <c r="E252" s="96"/>
      <c r="F252" s="96"/>
      <c r="G252" s="252"/>
      <c r="H252" s="251"/>
      <c r="I252" s="420" t="s">
        <v>73</v>
      </c>
      <c r="J252" s="247"/>
      <c r="K252" s="421">
        <v>0</v>
      </c>
      <c r="L252" s="247"/>
      <c r="M252" s="247"/>
      <c r="N252" s="247"/>
      <c r="O252" s="419" t="s">
        <v>63</v>
      </c>
      <c r="P252" s="451"/>
      <c r="Q252" s="187"/>
      <c r="R252" s="187"/>
      <c r="S252" s="187"/>
      <c r="T252" s="187"/>
      <c r="U252" s="271"/>
      <c r="V252" s="325"/>
      <c r="W252" s="163"/>
      <c r="X252" s="460"/>
      <c r="Y252" s="583"/>
      <c r="Z252" s="551"/>
      <c r="AA252" s="551"/>
      <c r="AB252" s="551"/>
      <c r="AC252" s="551"/>
      <c r="AD252" s="551"/>
      <c r="AE252" s="551"/>
      <c r="AF252" s="551"/>
      <c r="AG252" s="551"/>
      <c r="AH252" s="551"/>
      <c r="AI252" s="551"/>
      <c r="AJ252" s="551"/>
      <c r="AK252" s="584"/>
      <c r="AL252" s="460"/>
    </row>
    <row r="253" spans="1:38" s="269" customFormat="1" ht="15.75" customHeight="1">
      <c r="A253" s="537"/>
      <c r="B253" s="653"/>
      <c r="C253" s="632"/>
      <c r="D253" s="96"/>
      <c r="E253" s="96"/>
      <c r="F253" s="96"/>
      <c r="G253" s="252"/>
      <c r="H253" s="251"/>
      <c r="I253" s="420" t="s">
        <v>73</v>
      </c>
      <c r="J253" s="247"/>
      <c r="K253" s="421">
        <v>0</v>
      </c>
      <c r="L253" s="247"/>
      <c r="M253" s="247"/>
      <c r="N253" s="247"/>
      <c r="O253" s="419" t="s">
        <v>63</v>
      </c>
      <c r="P253" s="451"/>
      <c r="Q253" s="187"/>
      <c r="R253" s="187"/>
      <c r="S253" s="187"/>
      <c r="T253" s="187"/>
      <c r="U253" s="271"/>
      <c r="V253" s="325"/>
      <c r="W253" s="163"/>
      <c r="X253" s="460"/>
      <c r="Y253" s="583"/>
      <c r="Z253" s="551"/>
      <c r="AA253" s="551"/>
      <c r="AB253" s="551"/>
      <c r="AC253" s="551"/>
      <c r="AD253" s="551"/>
      <c r="AE253" s="551"/>
      <c r="AF253" s="551"/>
      <c r="AG253" s="551"/>
      <c r="AH253" s="551"/>
      <c r="AI253" s="551"/>
      <c r="AJ253" s="551"/>
      <c r="AK253" s="584"/>
      <c r="AL253" s="460"/>
    </row>
    <row r="254" spans="1:38" s="269" customFormat="1" ht="15.75" customHeight="1">
      <c r="A254" s="537"/>
      <c r="B254" s="653"/>
      <c r="C254" s="632"/>
      <c r="D254" s="96"/>
      <c r="E254" s="96"/>
      <c r="F254" s="96"/>
      <c r="G254" s="252"/>
      <c r="H254" s="251"/>
      <c r="I254" s="420" t="s">
        <v>73</v>
      </c>
      <c r="J254" s="247"/>
      <c r="K254" s="421">
        <v>0</v>
      </c>
      <c r="L254" s="247"/>
      <c r="M254" s="247"/>
      <c r="N254" s="247"/>
      <c r="O254" s="419" t="s">
        <v>63</v>
      </c>
      <c r="P254" s="451"/>
      <c r="Q254" s="187"/>
      <c r="R254" s="187"/>
      <c r="S254" s="187"/>
      <c r="T254" s="187"/>
      <c r="U254" s="271"/>
      <c r="V254" s="325"/>
      <c r="W254" s="163"/>
      <c r="X254" s="460"/>
      <c r="Y254" s="583"/>
      <c r="Z254" s="551"/>
      <c r="AA254" s="551"/>
      <c r="AB254" s="551"/>
      <c r="AC254" s="551"/>
      <c r="AD254" s="551"/>
      <c r="AE254" s="551"/>
      <c r="AF254" s="551"/>
      <c r="AG254" s="551"/>
      <c r="AH254" s="551"/>
      <c r="AI254" s="551"/>
      <c r="AJ254" s="551"/>
      <c r="AK254" s="584"/>
      <c r="AL254" s="460"/>
    </row>
    <row r="255" spans="1:38" s="269" customFormat="1" ht="15.75" customHeight="1">
      <c r="A255" s="537"/>
      <c r="B255" s="653"/>
      <c r="C255" s="632"/>
      <c r="D255" s="96"/>
      <c r="E255" s="96"/>
      <c r="F255" s="96"/>
      <c r="G255" s="252"/>
      <c r="H255" s="251"/>
      <c r="I255" s="420" t="s">
        <v>73</v>
      </c>
      <c r="J255" s="247"/>
      <c r="K255" s="421">
        <v>0</v>
      </c>
      <c r="L255" s="247"/>
      <c r="M255" s="247"/>
      <c r="N255" s="247"/>
      <c r="O255" s="419" t="s">
        <v>63</v>
      </c>
      <c r="P255" s="451"/>
      <c r="Q255" s="187"/>
      <c r="R255" s="187"/>
      <c r="S255" s="187"/>
      <c r="T255" s="187"/>
      <c r="U255" s="271"/>
      <c r="V255" s="325"/>
      <c r="W255" s="163"/>
      <c r="X255" s="460"/>
      <c r="Y255" s="583"/>
      <c r="Z255" s="551"/>
      <c r="AA255" s="551"/>
      <c r="AB255" s="551"/>
      <c r="AC255" s="551"/>
      <c r="AD255" s="551"/>
      <c r="AE255" s="551"/>
      <c r="AF255" s="551"/>
      <c r="AG255" s="551"/>
      <c r="AH255" s="551"/>
      <c r="AI255" s="551"/>
      <c r="AJ255" s="551"/>
      <c r="AK255" s="584"/>
      <c r="AL255" s="460"/>
    </row>
    <row r="256" spans="1:38" s="269" customFormat="1" ht="6" customHeight="1">
      <c r="A256" s="537"/>
      <c r="B256" s="653"/>
      <c r="C256" s="632"/>
      <c r="D256" s="96"/>
      <c r="E256" s="310"/>
      <c r="F256" s="96"/>
      <c r="G256" s="96"/>
      <c r="H256" s="187"/>
      <c r="I256" s="96"/>
      <c r="J256" s="96"/>
      <c r="K256" s="378"/>
      <c r="L256" s="187"/>
      <c r="M256" s="187"/>
      <c r="N256" s="187"/>
      <c r="O256" s="96"/>
      <c r="P256" s="451"/>
      <c r="Q256" s="252"/>
      <c r="R256" s="187"/>
      <c r="S256" s="187"/>
      <c r="T256" s="187"/>
      <c r="U256" s="271"/>
      <c r="V256" s="325"/>
      <c r="W256" s="163"/>
      <c r="X256" s="460"/>
      <c r="Y256" s="583"/>
      <c r="Z256" s="551"/>
      <c r="AA256" s="551"/>
      <c r="AB256" s="551"/>
      <c r="AC256" s="551"/>
      <c r="AD256" s="551"/>
      <c r="AE256" s="551"/>
      <c r="AF256" s="551"/>
      <c r="AG256" s="551"/>
      <c r="AH256" s="551"/>
      <c r="AI256" s="551"/>
      <c r="AJ256" s="551"/>
      <c r="AK256" s="584"/>
      <c r="AL256" s="460"/>
    </row>
    <row r="257" spans="1:38" s="269" customFormat="1" ht="15.75" customHeight="1">
      <c r="A257" s="537"/>
      <c r="B257" s="653"/>
      <c r="C257" s="632"/>
      <c r="D257" s="96"/>
      <c r="E257" s="426" t="s">
        <v>116</v>
      </c>
      <c r="F257" s="96"/>
      <c r="G257" s="419" t="s">
        <v>32</v>
      </c>
      <c r="H257" s="96"/>
      <c r="I257" s="420" t="s">
        <v>73</v>
      </c>
      <c r="J257" s="96"/>
      <c r="K257" s="421">
        <v>0</v>
      </c>
      <c r="L257" s="247"/>
      <c r="M257" s="247"/>
      <c r="N257" s="247"/>
      <c r="O257" s="419" t="s">
        <v>63</v>
      </c>
      <c r="P257" s="451"/>
      <c r="Q257" s="252"/>
      <c r="R257" s="187"/>
      <c r="S257" s="187"/>
      <c r="T257" s="187"/>
      <c r="U257" s="422">
        <v>0</v>
      </c>
      <c r="V257" s="325"/>
      <c r="W257" s="163"/>
      <c r="X257" s="460"/>
      <c r="Y257" s="583"/>
      <c r="Z257" s="551"/>
      <c r="AA257" s="551"/>
      <c r="AB257" s="551"/>
      <c r="AC257" s="551"/>
      <c r="AD257" s="551"/>
      <c r="AE257" s="551"/>
      <c r="AF257" s="551"/>
      <c r="AG257" s="551"/>
      <c r="AH257" s="551"/>
      <c r="AI257" s="551"/>
      <c r="AJ257" s="551"/>
      <c r="AK257" s="584"/>
      <c r="AL257" s="460"/>
    </row>
    <row r="258" spans="1:38" s="269" customFormat="1" ht="15.75" customHeight="1">
      <c r="A258" s="537"/>
      <c r="B258" s="653"/>
      <c r="C258" s="632"/>
      <c r="D258" s="96"/>
      <c r="E258" s="96"/>
      <c r="F258" s="96"/>
      <c r="G258" s="252"/>
      <c r="H258" s="251"/>
      <c r="I258" s="420" t="s">
        <v>73</v>
      </c>
      <c r="J258" s="247"/>
      <c r="K258" s="421">
        <v>0</v>
      </c>
      <c r="L258" s="247"/>
      <c r="M258" s="247"/>
      <c r="N258" s="247"/>
      <c r="O258" s="419" t="s">
        <v>63</v>
      </c>
      <c r="P258" s="451"/>
      <c r="Q258" s="187"/>
      <c r="R258" s="187"/>
      <c r="S258" s="187"/>
      <c r="T258" s="187"/>
      <c r="U258" s="271"/>
      <c r="V258" s="325"/>
      <c r="W258" s="163"/>
      <c r="X258" s="460"/>
      <c r="Y258" s="583"/>
      <c r="Z258" s="551"/>
      <c r="AA258" s="551"/>
      <c r="AB258" s="551"/>
      <c r="AC258" s="551"/>
      <c r="AD258" s="551"/>
      <c r="AE258" s="551"/>
      <c r="AF258" s="551"/>
      <c r="AG258" s="551"/>
      <c r="AH258" s="551"/>
      <c r="AI258" s="551"/>
      <c r="AJ258" s="551"/>
      <c r="AK258" s="584"/>
      <c r="AL258" s="460"/>
    </row>
    <row r="259" spans="1:38" s="269" customFormat="1" ht="15.75" customHeight="1">
      <c r="A259" s="537"/>
      <c r="B259" s="653"/>
      <c r="C259" s="632"/>
      <c r="D259" s="96"/>
      <c r="E259" s="96"/>
      <c r="F259" s="96"/>
      <c r="G259" s="252"/>
      <c r="H259" s="251"/>
      <c r="I259" s="420" t="s">
        <v>73</v>
      </c>
      <c r="J259" s="247"/>
      <c r="K259" s="421">
        <v>0</v>
      </c>
      <c r="L259" s="247"/>
      <c r="M259" s="247"/>
      <c r="N259" s="247"/>
      <c r="O259" s="419" t="s">
        <v>63</v>
      </c>
      <c r="P259" s="451"/>
      <c r="Q259" s="187"/>
      <c r="R259" s="187"/>
      <c r="S259" s="187"/>
      <c r="T259" s="187"/>
      <c r="U259" s="271"/>
      <c r="V259" s="325"/>
      <c r="W259" s="163"/>
      <c r="X259" s="460"/>
      <c r="Y259" s="583"/>
      <c r="Z259" s="551"/>
      <c r="AA259" s="551"/>
      <c r="AB259" s="551"/>
      <c r="AC259" s="551"/>
      <c r="AD259" s="551"/>
      <c r="AE259" s="551"/>
      <c r="AF259" s="551"/>
      <c r="AG259" s="551"/>
      <c r="AH259" s="551"/>
      <c r="AI259" s="551"/>
      <c r="AJ259" s="551"/>
      <c r="AK259" s="584"/>
      <c r="AL259" s="460"/>
    </row>
    <row r="260" spans="1:38" s="269" customFormat="1" ht="15.75" customHeight="1">
      <c r="A260" s="537"/>
      <c r="B260" s="653"/>
      <c r="C260" s="632"/>
      <c r="D260" s="96"/>
      <c r="E260" s="96"/>
      <c r="F260" s="96"/>
      <c r="G260" s="252"/>
      <c r="H260" s="251"/>
      <c r="I260" s="420" t="s">
        <v>73</v>
      </c>
      <c r="J260" s="247"/>
      <c r="K260" s="421">
        <v>0</v>
      </c>
      <c r="L260" s="247"/>
      <c r="M260" s="247"/>
      <c r="N260" s="247"/>
      <c r="O260" s="419" t="s">
        <v>63</v>
      </c>
      <c r="P260" s="451"/>
      <c r="Q260" s="304"/>
      <c r="R260" s="187"/>
      <c r="S260" s="187"/>
      <c r="T260" s="187"/>
      <c r="U260" s="271"/>
      <c r="V260" s="325"/>
      <c r="W260" s="163"/>
      <c r="X260" s="460"/>
      <c r="Y260" s="583"/>
      <c r="Z260" s="551"/>
      <c r="AA260" s="551"/>
      <c r="AB260" s="551"/>
      <c r="AC260" s="551"/>
      <c r="AD260" s="551"/>
      <c r="AE260" s="551"/>
      <c r="AF260" s="551"/>
      <c r="AG260" s="551"/>
      <c r="AH260" s="551"/>
      <c r="AI260" s="551"/>
      <c r="AJ260" s="551"/>
      <c r="AK260" s="584"/>
      <c r="AL260" s="460"/>
    </row>
    <row r="261" spans="1:38" s="269" customFormat="1" ht="15.75" customHeight="1">
      <c r="A261" s="537"/>
      <c r="B261" s="653"/>
      <c r="C261" s="632"/>
      <c r="D261" s="96"/>
      <c r="E261" s="96"/>
      <c r="F261" s="96"/>
      <c r="G261" s="252"/>
      <c r="H261" s="251"/>
      <c r="I261" s="420" t="s">
        <v>73</v>
      </c>
      <c r="J261" s="247"/>
      <c r="K261" s="421">
        <v>0</v>
      </c>
      <c r="L261" s="247"/>
      <c r="M261" s="247"/>
      <c r="N261" s="247"/>
      <c r="O261" s="419" t="s">
        <v>63</v>
      </c>
      <c r="P261" s="451"/>
      <c r="Q261" s="187"/>
      <c r="R261" s="187"/>
      <c r="S261" s="187"/>
      <c r="T261" s="187"/>
      <c r="U261" s="271"/>
      <c r="V261" s="325"/>
      <c r="W261" s="163"/>
      <c r="X261" s="460"/>
      <c r="Y261" s="583"/>
      <c r="Z261" s="551"/>
      <c r="AA261" s="551"/>
      <c r="AB261" s="551"/>
      <c r="AC261" s="551"/>
      <c r="AD261" s="551"/>
      <c r="AE261" s="551"/>
      <c r="AF261" s="551"/>
      <c r="AG261" s="551"/>
      <c r="AH261" s="551"/>
      <c r="AI261" s="551"/>
      <c r="AJ261" s="551"/>
      <c r="AK261" s="584"/>
      <c r="AL261" s="460"/>
    </row>
    <row r="262" spans="1:38" s="269" customFormat="1" ht="15.75" customHeight="1">
      <c r="A262" s="537"/>
      <c r="B262" s="653"/>
      <c r="C262" s="632"/>
      <c r="D262" s="96"/>
      <c r="E262" s="96"/>
      <c r="F262" s="96"/>
      <c r="G262" s="252"/>
      <c r="H262" s="251"/>
      <c r="I262" s="420" t="s">
        <v>73</v>
      </c>
      <c r="J262" s="247"/>
      <c r="K262" s="421">
        <v>0</v>
      </c>
      <c r="L262" s="247"/>
      <c r="M262" s="247"/>
      <c r="N262" s="247"/>
      <c r="O262" s="419" t="s">
        <v>63</v>
      </c>
      <c r="P262" s="451"/>
      <c r="Q262" s="187"/>
      <c r="R262" s="187"/>
      <c r="S262" s="187"/>
      <c r="T262" s="187"/>
      <c r="U262" s="271"/>
      <c r="V262" s="325"/>
      <c r="W262" s="163"/>
      <c r="X262" s="460"/>
      <c r="Y262" s="583"/>
      <c r="Z262" s="551"/>
      <c r="AA262" s="551"/>
      <c r="AB262" s="551"/>
      <c r="AC262" s="551"/>
      <c r="AD262" s="551"/>
      <c r="AE262" s="551"/>
      <c r="AF262" s="551"/>
      <c r="AG262" s="551"/>
      <c r="AH262" s="551"/>
      <c r="AI262" s="551"/>
      <c r="AJ262" s="551"/>
      <c r="AK262" s="584"/>
      <c r="AL262" s="460"/>
    </row>
    <row r="263" spans="1:38" s="269" customFormat="1" ht="15.75" customHeight="1">
      <c r="A263" s="537"/>
      <c r="B263" s="653"/>
      <c r="C263" s="632"/>
      <c r="D263" s="96"/>
      <c r="E263" s="96"/>
      <c r="F263" s="96"/>
      <c r="G263" s="252"/>
      <c r="H263" s="251"/>
      <c r="I263" s="420" t="s">
        <v>73</v>
      </c>
      <c r="J263" s="247"/>
      <c r="K263" s="421">
        <v>0</v>
      </c>
      <c r="L263" s="247"/>
      <c r="M263" s="247"/>
      <c r="N263" s="247"/>
      <c r="O263" s="419" t="s">
        <v>63</v>
      </c>
      <c r="P263" s="451"/>
      <c r="Q263" s="187"/>
      <c r="R263" s="187"/>
      <c r="S263" s="187"/>
      <c r="T263" s="187"/>
      <c r="U263" s="271"/>
      <c r="V263" s="325"/>
      <c r="W263" s="163"/>
      <c r="X263" s="460"/>
      <c r="Y263" s="583"/>
      <c r="Z263" s="551"/>
      <c r="AA263" s="551"/>
      <c r="AB263" s="551"/>
      <c r="AC263" s="551"/>
      <c r="AD263" s="551"/>
      <c r="AE263" s="551"/>
      <c r="AF263" s="551"/>
      <c r="AG263" s="551"/>
      <c r="AH263" s="551"/>
      <c r="AI263" s="551"/>
      <c r="AJ263" s="551"/>
      <c r="AK263" s="584"/>
      <c r="AL263" s="460"/>
    </row>
    <row r="264" spans="1:38" s="269" customFormat="1" ht="15.75" customHeight="1">
      <c r="A264" s="537"/>
      <c r="B264" s="653"/>
      <c r="C264" s="632"/>
      <c r="D264" s="96"/>
      <c r="E264" s="96"/>
      <c r="F264" s="96"/>
      <c r="G264" s="252"/>
      <c r="H264" s="251"/>
      <c r="I264" s="420" t="s">
        <v>73</v>
      </c>
      <c r="J264" s="247"/>
      <c r="K264" s="421">
        <v>0</v>
      </c>
      <c r="L264" s="247"/>
      <c r="M264" s="247"/>
      <c r="N264" s="247"/>
      <c r="O264" s="419" t="s">
        <v>63</v>
      </c>
      <c r="P264" s="451"/>
      <c r="Q264" s="187"/>
      <c r="R264" s="187"/>
      <c r="S264" s="187"/>
      <c r="T264" s="187"/>
      <c r="U264" s="271"/>
      <c r="V264" s="325"/>
      <c r="W264" s="163"/>
      <c r="X264" s="460"/>
      <c r="Y264" s="583"/>
      <c r="Z264" s="551"/>
      <c r="AA264" s="551"/>
      <c r="AB264" s="551"/>
      <c r="AC264" s="551"/>
      <c r="AD264" s="551"/>
      <c r="AE264" s="551"/>
      <c r="AF264" s="551"/>
      <c r="AG264" s="551"/>
      <c r="AH264" s="551"/>
      <c r="AI264" s="551"/>
      <c r="AJ264" s="551"/>
      <c r="AK264" s="584"/>
      <c r="AL264" s="460"/>
    </row>
    <row r="265" spans="1:38" s="269" customFormat="1" ht="6" customHeight="1">
      <c r="A265" s="537"/>
      <c r="B265" s="653"/>
      <c r="C265" s="632"/>
      <c r="D265" s="96"/>
      <c r="E265" s="310"/>
      <c r="F265" s="96"/>
      <c r="G265" s="96"/>
      <c r="H265" s="187"/>
      <c r="I265" s="96"/>
      <c r="J265" s="96"/>
      <c r="K265" s="378"/>
      <c r="L265" s="187"/>
      <c r="M265" s="187"/>
      <c r="N265" s="187"/>
      <c r="O265" s="96"/>
      <c r="P265" s="451"/>
      <c r="Q265" s="252"/>
      <c r="R265" s="187"/>
      <c r="S265" s="187"/>
      <c r="T265" s="187"/>
      <c r="U265" s="271"/>
      <c r="V265" s="325"/>
      <c r="W265" s="163"/>
      <c r="X265" s="460"/>
      <c r="Y265" s="583"/>
      <c r="Z265" s="551"/>
      <c r="AA265" s="551"/>
      <c r="AB265" s="551"/>
      <c r="AC265" s="551"/>
      <c r="AD265" s="551"/>
      <c r="AE265" s="551"/>
      <c r="AF265" s="551"/>
      <c r="AG265" s="551"/>
      <c r="AH265" s="551"/>
      <c r="AI265" s="551"/>
      <c r="AJ265" s="551"/>
      <c r="AK265" s="584"/>
      <c r="AL265" s="460"/>
    </row>
    <row r="266" spans="1:38" s="269" customFormat="1" ht="15.75" customHeight="1">
      <c r="A266" s="537"/>
      <c r="B266" s="653"/>
      <c r="C266" s="632"/>
      <c r="D266" s="96"/>
      <c r="E266" s="426" t="s">
        <v>201</v>
      </c>
      <c r="F266" s="96"/>
      <c r="G266" s="419" t="s">
        <v>32</v>
      </c>
      <c r="H266" s="96"/>
      <c r="I266" s="420" t="s">
        <v>73</v>
      </c>
      <c r="J266" s="96"/>
      <c r="K266" s="421">
        <v>0</v>
      </c>
      <c r="L266" s="247"/>
      <c r="M266" s="247"/>
      <c r="N266" s="247"/>
      <c r="O266" s="419" t="s">
        <v>63</v>
      </c>
      <c r="P266" s="451"/>
      <c r="Q266" s="252"/>
      <c r="R266" s="187"/>
      <c r="S266" s="187"/>
      <c r="T266" s="187"/>
      <c r="U266" s="422">
        <v>0</v>
      </c>
      <c r="V266" s="325"/>
      <c r="W266" s="163"/>
      <c r="X266" s="460"/>
      <c r="Y266" s="583"/>
      <c r="Z266" s="551"/>
      <c r="AA266" s="551"/>
      <c r="AB266" s="551"/>
      <c r="AC266" s="551"/>
      <c r="AD266" s="551"/>
      <c r="AE266" s="551"/>
      <c r="AF266" s="551"/>
      <c r="AG266" s="551"/>
      <c r="AH266" s="551"/>
      <c r="AI266" s="551"/>
      <c r="AJ266" s="551"/>
      <c r="AK266" s="584"/>
      <c r="AL266" s="460"/>
    </row>
    <row r="267" spans="1:38" s="269" customFormat="1" ht="15.75" customHeight="1">
      <c r="A267" s="537"/>
      <c r="B267" s="653"/>
      <c r="C267" s="632"/>
      <c r="D267" s="96"/>
      <c r="E267" s="96"/>
      <c r="F267" s="96"/>
      <c r="G267" s="252"/>
      <c r="H267" s="251"/>
      <c r="I267" s="420" t="s">
        <v>73</v>
      </c>
      <c r="J267" s="247"/>
      <c r="K267" s="421">
        <v>0</v>
      </c>
      <c r="L267" s="247"/>
      <c r="M267" s="247"/>
      <c r="N267" s="247"/>
      <c r="O267" s="419" t="s">
        <v>63</v>
      </c>
      <c r="P267" s="451"/>
      <c r="Q267" s="187"/>
      <c r="R267" s="187"/>
      <c r="S267" s="187"/>
      <c r="T267" s="187"/>
      <c r="U267" s="271"/>
      <c r="V267" s="325"/>
      <c r="W267" s="163"/>
      <c r="X267" s="460"/>
      <c r="Y267" s="583"/>
      <c r="Z267" s="551"/>
      <c r="AA267" s="551"/>
      <c r="AB267" s="551"/>
      <c r="AC267" s="551"/>
      <c r="AD267" s="551"/>
      <c r="AE267" s="551"/>
      <c r="AF267" s="551"/>
      <c r="AG267" s="551"/>
      <c r="AH267" s="551"/>
      <c r="AI267" s="551"/>
      <c r="AJ267" s="551"/>
      <c r="AK267" s="584"/>
      <c r="AL267" s="460"/>
    </row>
    <row r="268" spans="1:38" s="269" customFormat="1" ht="15.75" customHeight="1">
      <c r="A268" s="537"/>
      <c r="B268" s="653"/>
      <c r="C268" s="632"/>
      <c r="D268" s="96"/>
      <c r="E268" s="96"/>
      <c r="F268" s="96"/>
      <c r="G268" s="252"/>
      <c r="H268" s="251"/>
      <c r="I268" s="420" t="s">
        <v>73</v>
      </c>
      <c r="J268" s="247"/>
      <c r="K268" s="421">
        <v>0</v>
      </c>
      <c r="L268" s="247"/>
      <c r="M268" s="247"/>
      <c r="N268" s="247"/>
      <c r="O268" s="419" t="s">
        <v>63</v>
      </c>
      <c r="P268" s="451"/>
      <c r="Q268" s="187"/>
      <c r="R268" s="187"/>
      <c r="S268" s="187"/>
      <c r="T268" s="187"/>
      <c r="U268" s="271"/>
      <c r="V268" s="325"/>
      <c r="W268" s="163"/>
      <c r="X268" s="460"/>
      <c r="Y268" s="583"/>
      <c r="Z268" s="551"/>
      <c r="AA268" s="551"/>
      <c r="AB268" s="551"/>
      <c r="AC268" s="551"/>
      <c r="AD268" s="551"/>
      <c r="AE268" s="551"/>
      <c r="AF268" s="551"/>
      <c r="AG268" s="551"/>
      <c r="AH268" s="551"/>
      <c r="AI268" s="551"/>
      <c r="AJ268" s="551"/>
      <c r="AK268" s="584"/>
      <c r="AL268" s="460"/>
    </row>
    <row r="269" spans="1:38" s="269" customFormat="1" ht="15.75" customHeight="1">
      <c r="A269" s="537"/>
      <c r="B269" s="653"/>
      <c r="C269" s="632"/>
      <c r="D269" s="96"/>
      <c r="E269" s="96"/>
      <c r="F269" s="96"/>
      <c r="G269" s="252"/>
      <c r="H269" s="251"/>
      <c r="I269" s="420" t="s">
        <v>73</v>
      </c>
      <c r="J269" s="247"/>
      <c r="K269" s="421">
        <v>0</v>
      </c>
      <c r="L269" s="247"/>
      <c r="M269" s="247"/>
      <c r="N269" s="247"/>
      <c r="O269" s="419" t="s">
        <v>63</v>
      </c>
      <c r="P269" s="451"/>
      <c r="Q269" s="304"/>
      <c r="R269" s="187"/>
      <c r="S269" s="187"/>
      <c r="T269" s="187"/>
      <c r="U269" s="271"/>
      <c r="V269" s="325"/>
      <c r="W269" s="163"/>
      <c r="X269" s="460"/>
      <c r="Y269" s="583"/>
      <c r="Z269" s="551"/>
      <c r="AA269" s="551"/>
      <c r="AB269" s="551"/>
      <c r="AC269" s="551"/>
      <c r="AD269" s="551"/>
      <c r="AE269" s="551"/>
      <c r="AF269" s="551"/>
      <c r="AG269" s="551"/>
      <c r="AH269" s="551"/>
      <c r="AI269" s="551"/>
      <c r="AJ269" s="551"/>
      <c r="AK269" s="584"/>
      <c r="AL269" s="460"/>
    </row>
    <row r="270" spans="1:38" s="269" customFormat="1" ht="15.75" customHeight="1">
      <c r="A270" s="537"/>
      <c r="B270" s="653"/>
      <c r="C270" s="632"/>
      <c r="D270" s="96"/>
      <c r="E270" s="96"/>
      <c r="F270" s="96"/>
      <c r="G270" s="252"/>
      <c r="H270" s="251"/>
      <c r="I270" s="420" t="s">
        <v>73</v>
      </c>
      <c r="J270" s="247"/>
      <c r="K270" s="421">
        <v>0</v>
      </c>
      <c r="L270" s="247"/>
      <c r="M270" s="247"/>
      <c r="N270" s="247"/>
      <c r="O270" s="419" t="s">
        <v>63</v>
      </c>
      <c r="P270" s="451"/>
      <c r="Q270" s="187"/>
      <c r="R270" s="187"/>
      <c r="S270" s="187"/>
      <c r="T270" s="187"/>
      <c r="U270" s="271"/>
      <c r="V270" s="325"/>
      <c r="W270" s="163"/>
      <c r="X270" s="460"/>
      <c r="Y270" s="583"/>
      <c r="Z270" s="551"/>
      <c r="AA270" s="551"/>
      <c r="AB270" s="551"/>
      <c r="AC270" s="551"/>
      <c r="AD270" s="551"/>
      <c r="AE270" s="551"/>
      <c r="AF270" s="551"/>
      <c r="AG270" s="551"/>
      <c r="AH270" s="551"/>
      <c r="AI270" s="551"/>
      <c r="AJ270" s="551"/>
      <c r="AK270" s="584"/>
      <c r="AL270" s="460"/>
    </row>
    <row r="271" spans="1:38" s="269" customFormat="1" ht="15.75" customHeight="1">
      <c r="A271" s="537"/>
      <c r="B271" s="653"/>
      <c r="C271" s="632"/>
      <c r="D271" s="96"/>
      <c r="E271" s="96"/>
      <c r="F271" s="96"/>
      <c r="G271" s="252"/>
      <c r="H271" s="251"/>
      <c r="I271" s="420" t="s">
        <v>73</v>
      </c>
      <c r="J271" s="247"/>
      <c r="K271" s="421">
        <v>0</v>
      </c>
      <c r="L271" s="247"/>
      <c r="M271" s="247"/>
      <c r="N271" s="247"/>
      <c r="O271" s="419" t="s">
        <v>63</v>
      </c>
      <c r="P271" s="451"/>
      <c r="Q271" s="187"/>
      <c r="R271" s="187"/>
      <c r="S271" s="187"/>
      <c r="T271" s="187"/>
      <c r="U271" s="271"/>
      <c r="V271" s="325"/>
      <c r="W271" s="163"/>
      <c r="X271" s="460"/>
      <c r="Y271" s="583"/>
      <c r="Z271" s="551"/>
      <c r="AA271" s="551"/>
      <c r="AB271" s="551"/>
      <c r="AC271" s="551"/>
      <c r="AD271" s="551"/>
      <c r="AE271" s="551"/>
      <c r="AF271" s="551"/>
      <c r="AG271" s="551"/>
      <c r="AH271" s="551"/>
      <c r="AI271" s="551"/>
      <c r="AJ271" s="551"/>
      <c r="AK271" s="584"/>
      <c r="AL271" s="460"/>
    </row>
    <row r="272" spans="1:38" s="269" customFormat="1" ht="15.75" customHeight="1">
      <c r="A272" s="537"/>
      <c r="B272" s="653"/>
      <c r="C272" s="632"/>
      <c r="D272" s="96"/>
      <c r="E272" s="96"/>
      <c r="F272" s="96"/>
      <c r="G272" s="252"/>
      <c r="H272" s="251"/>
      <c r="I272" s="420" t="s">
        <v>73</v>
      </c>
      <c r="J272" s="247"/>
      <c r="K272" s="421">
        <v>0</v>
      </c>
      <c r="L272" s="247"/>
      <c r="M272" s="247"/>
      <c r="N272" s="247"/>
      <c r="O272" s="419" t="s">
        <v>63</v>
      </c>
      <c r="P272" s="451"/>
      <c r="Q272" s="187"/>
      <c r="R272" s="187"/>
      <c r="S272" s="187"/>
      <c r="T272" s="187"/>
      <c r="U272" s="271"/>
      <c r="V272" s="325"/>
      <c r="W272" s="163"/>
      <c r="X272" s="460"/>
      <c r="Y272" s="583"/>
      <c r="Z272" s="551"/>
      <c r="AA272" s="551"/>
      <c r="AB272" s="551"/>
      <c r="AC272" s="551"/>
      <c r="AD272" s="551"/>
      <c r="AE272" s="551"/>
      <c r="AF272" s="551"/>
      <c r="AG272" s="551"/>
      <c r="AH272" s="551"/>
      <c r="AI272" s="551"/>
      <c r="AJ272" s="551"/>
      <c r="AK272" s="584"/>
      <c r="AL272" s="460"/>
    </row>
    <row r="273" spans="1:38" s="269" customFormat="1" ht="15.75" customHeight="1">
      <c r="A273" s="537"/>
      <c r="B273" s="653"/>
      <c r="C273" s="632"/>
      <c r="D273" s="96"/>
      <c r="E273" s="96"/>
      <c r="F273" s="96"/>
      <c r="G273" s="252"/>
      <c r="H273" s="251"/>
      <c r="I273" s="420" t="s">
        <v>73</v>
      </c>
      <c r="J273" s="247"/>
      <c r="K273" s="421">
        <v>0</v>
      </c>
      <c r="L273" s="247"/>
      <c r="M273" s="247"/>
      <c r="N273" s="247"/>
      <c r="O273" s="419" t="s">
        <v>63</v>
      </c>
      <c r="P273" s="451"/>
      <c r="Q273" s="187"/>
      <c r="R273" s="187"/>
      <c r="S273" s="187"/>
      <c r="T273" s="187"/>
      <c r="U273" s="271"/>
      <c r="V273" s="325"/>
      <c r="W273" s="163"/>
      <c r="X273" s="460"/>
      <c r="Y273" s="583"/>
      <c r="Z273" s="551"/>
      <c r="AA273" s="551"/>
      <c r="AB273" s="551"/>
      <c r="AC273" s="551"/>
      <c r="AD273" s="551"/>
      <c r="AE273" s="551"/>
      <c r="AF273" s="551"/>
      <c r="AG273" s="551"/>
      <c r="AH273" s="551"/>
      <c r="AI273" s="551"/>
      <c r="AJ273" s="551"/>
      <c r="AK273" s="584"/>
      <c r="AL273" s="460"/>
    </row>
    <row r="274" spans="1:38" s="269" customFormat="1" ht="15" thickBot="1">
      <c r="A274" s="537"/>
      <c r="B274" s="654"/>
      <c r="C274" s="655"/>
      <c r="D274" s="326"/>
      <c r="E274" s="326"/>
      <c r="F274" s="326"/>
      <c r="G274" s="326"/>
      <c r="H274" s="326"/>
      <c r="I274" s="326"/>
      <c r="J274" s="326"/>
      <c r="K274" s="326"/>
      <c r="L274" s="326"/>
      <c r="M274" s="326"/>
      <c r="N274" s="326"/>
      <c r="O274" s="326"/>
      <c r="P274" s="326"/>
      <c r="Q274" s="326"/>
      <c r="R274" s="326"/>
      <c r="S274" s="326"/>
      <c r="T274" s="326"/>
      <c r="U274" s="327"/>
      <c r="V274" s="328"/>
      <c r="W274" s="163"/>
      <c r="X274" s="460"/>
      <c r="Y274" s="585"/>
      <c r="Z274" s="586"/>
      <c r="AA274" s="586"/>
      <c r="AB274" s="586"/>
      <c r="AC274" s="586"/>
      <c r="AD274" s="586"/>
      <c r="AE274" s="586"/>
      <c r="AF274" s="586"/>
      <c r="AG274" s="586"/>
      <c r="AH274" s="586"/>
      <c r="AI274" s="586"/>
      <c r="AJ274" s="586"/>
      <c r="AK274" s="587"/>
      <c r="AL274" s="460"/>
    </row>
    <row r="275" spans="1:38">
      <c r="A275" s="538"/>
      <c r="B275" s="466"/>
      <c r="C275" s="466"/>
      <c r="D275" s="466"/>
      <c r="E275" s="466"/>
      <c r="F275" s="466"/>
      <c r="G275" s="466"/>
      <c r="H275" s="466"/>
      <c r="I275" s="466"/>
      <c r="J275" s="466"/>
      <c r="K275" s="466"/>
      <c r="L275" s="466"/>
      <c r="M275" s="466"/>
      <c r="N275" s="466"/>
      <c r="O275" s="466"/>
      <c r="P275" s="466"/>
      <c r="Q275" s="466"/>
      <c r="R275" s="466"/>
      <c r="S275" s="466"/>
      <c r="T275" s="466"/>
      <c r="U275" s="467"/>
      <c r="V275" s="466"/>
      <c r="W275" s="468"/>
      <c r="X275" s="457"/>
      <c r="Y275" s="457"/>
      <c r="Z275" s="457"/>
      <c r="AA275" s="457"/>
      <c r="AB275" s="457"/>
      <c r="AC275" s="457"/>
      <c r="AD275" s="457"/>
      <c r="AE275" s="457"/>
      <c r="AF275" s="457"/>
      <c r="AG275" s="457"/>
      <c r="AH275" s="457"/>
      <c r="AI275" s="457"/>
      <c r="AJ275" s="457"/>
      <c r="AK275" s="457"/>
      <c r="AL275" s="457"/>
    </row>
  </sheetData>
  <sheetProtection algorithmName="SHA-512" hashValue="f6ZlBpFMmdYv3fSsDlO0EaoGIwiM2MQqQhAXtH4yg0gBQ+cysk9wN8iuLpilE+QE6wIVqeW6PZnV5pkmlshtOw==" saltValue="84/tETmrx/S1ajLKIisQIA==" spinCount="100000" sheet="1" formatRows="0" selectLockedCells="1"/>
  <mergeCells count="42">
    <mergeCell ref="B73:C156"/>
    <mergeCell ref="B159:C199"/>
    <mergeCell ref="B158:E158"/>
    <mergeCell ref="E227:E228"/>
    <mergeCell ref="F201:H201"/>
    <mergeCell ref="B202:C223"/>
    <mergeCell ref="B201:E201"/>
    <mergeCell ref="B226:C274"/>
    <mergeCell ref="B225:E225"/>
    <mergeCell ref="G227:G228"/>
    <mergeCell ref="E203:E204"/>
    <mergeCell ref="G203:G204"/>
    <mergeCell ref="E160:E161"/>
    <mergeCell ref="G160:G161"/>
    <mergeCell ref="F225:H225"/>
    <mergeCell ref="S228:U228"/>
    <mergeCell ref="K204:M204"/>
    <mergeCell ref="K228:M228"/>
    <mergeCell ref="I203:O203"/>
    <mergeCell ref="S15:U15"/>
    <mergeCell ref="K161:M161"/>
    <mergeCell ref="S161:U161"/>
    <mergeCell ref="S75:U75"/>
    <mergeCell ref="I227:O227"/>
    <mergeCell ref="I160:O160"/>
    <mergeCell ref="S204:U204"/>
    <mergeCell ref="C2:I3"/>
    <mergeCell ref="I14:O14"/>
    <mergeCell ref="K15:M15"/>
    <mergeCell ref="G14:G15"/>
    <mergeCell ref="I74:O74"/>
    <mergeCell ref="E14:E15"/>
    <mergeCell ref="E74:E75"/>
    <mergeCell ref="G74:G75"/>
    <mergeCell ref="F12:H12"/>
    <mergeCell ref="F72:H72"/>
    <mergeCell ref="B12:E12"/>
    <mergeCell ref="B9:U10"/>
    <mergeCell ref="K75:M75"/>
    <mergeCell ref="B13:C70"/>
    <mergeCell ref="B72:E72"/>
    <mergeCell ref="S5:T5"/>
  </mergeCells>
  <hyperlinks>
    <hyperlink ref="S5" location="UserGuide" display="View User Guide" xr:uid="{5C7B5A38-72FD-4B87-88B5-6062DD670C23}"/>
    <hyperlink ref="F12" location="Ref_VaccineManagement" display="&gt;&gt; Click for more information on each cost" xr:uid="{C894E2E9-014A-4AE3-964B-4A42B2D2DB78}"/>
    <hyperlink ref="F12:H12" location="Ref_VaccineManagement" display="&gt;&gt; Click for more information on each cost" xr:uid="{CE16C3C8-8C35-4A3C-9932-829911BF4AB4}"/>
    <hyperlink ref="F72" location="Ref_Administering" display="&gt;&gt; Click for more information on each cost" xr:uid="{F906DDF2-028B-4560-AF56-C1E2DDB0BD96}"/>
    <hyperlink ref="F201" location="Ref_Support" display="&gt;&gt; Click for more information on each cost" xr:uid="{A9B4DFF2-4DB9-4293-8CA8-15116C1E8B07}"/>
    <hyperlink ref="F225" location="Ref_Others" display="&gt;&gt; Click for more information on each cost" xr:uid="{E117BBD0-C4C9-45F1-9994-E2F67C992A4E}"/>
    <hyperlink ref="F158" location="Ref_Supplies" display="&gt;&gt; Click for more information on each cost" xr:uid="{5CECA4A2-3CC8-4781-8827-82C4ED0EF10D}"/>
  </hyperlinks>
  <pageMargins left="0.7" right="0.7" top="0.75" bottom="0.75" header="0.3" footer="0.3"/>
  <pageSetup scale="31" fitToHeight="0"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CBDFEE73-80C3-46ED-8431-4E49980A4051}">
          <x14:formula1>
            <xm:f>Mechanics!$G$7:$G$9</xm:f>
          </x14:formula1>
          <xm:sqref>G35 G17 G26</xm:sqref>
        </x14:dataValidation>
        <x14:dataValidation type="list" allowBlank="1" showInputMessage="1" showErrorMessage="1" xr:uid="{B6B79535-EFC5-4F63-A9E6-2B962B1CC30F}">
          <x14:formula1>
            <xm:f>Mechanics!$G$9</xm:f>
          </x14:formula1>
          <xm:sqref>G62 G191 G182</xm:sqref>
        </x14:dataValidation>
        <x14:dataValidation type="list" allowBlank="1" showInputMessage="1" showErrorMessage="1" xr:uid="{5D29F5B0-09A3-446D-8F6A-24B559F2DAD3}">
          <x14:formula1>
            <xm:f>Mechanics!$G$10</xm:f>
          </x14:formula1>
          <xm:sqref>G108 G128 G119 G137 G97 G77 G88</xm:sqref>
        </x14:dataValidation>
        <x14:dataValidation type="list" allowBlank="1" showInputMessage="1" showErrorMessage="1" xr:uid="{6E744C57-D61D-4FEF-9707-7BD38B1691D0}">
          <x14:formula1>
            <xm:f>Mechanics!$G$9:$G$10</xm:f>
          </x14:formula1>
          <xm:sqref>G148</xm:sqref>
        </x14:dataValidation>
        <x14:dataValidation type="list" allowBlank="1" showInputMessage="1" showErrorMessage="1" xr:uid="{3DB65FE0-503D-4F77-9D6E-C609064033C5}">
          <x14:formula1>
            <xm:f>Mechanics!$G$8:$G$9</xm:f>
          </x14:formula1>
          <xm:sqref>G44 G53 G164 G173 G206 G215</xm:sqref>
        </x14:dataValidation>
        <x14:dataValidation type="list" allowBlank="1" showInputMessage="1" showErrorMessage="1" xr:uid="{F2E3DFDE-87C1-4991-9A7B-532354418B2C}">
          <x14:formula1>
            <xm:f>Mechanics!$G$7:$G$10</xm:f>
          </x14:formula1>
          <xm:sqref>G230 G266 G257 G248 G239</xm:sqref>
        </x14:dataValidation>
        <x14:dataValidation type="list" allowBlank="1" showInputMessage="1" showErrorMessage="1" xr:uid="{BB6145A4-B5D3-469F-BB3A-13D5BAFCA65D}">
          <x14:formula1>
            <xm:f>Mechanics!$L$7:$L$9</xm:f>
          </x14:formula1>
          <xm:sqref>O230:O237 O266:O273 O257:O264 O248:O255 O239:O246 O35:O42 O44:O51 O53:O60 O62:O69 O119:O126 O88:O95 O137:O144 O128:O135 O97:O104 O206:O213 O164:O171 O173:O180 O26:O33 O17:O24 O182:O189 O191:O198 O215:O222 O108:O115 O148:O155 O77:O84</xm:sqref>
        </x14:dataValidation>
        <x14:dataValidation type="list" allowBlank="1" showInputMessage="1" showErrorMessage="1" xr:uid="{58F5CC79-22A1-4DCB-ABAD-A9A5E16C7F6D}">
          <x14:formula1>
            <xm:f>Mechanics!$B$7:$B$15</xm:f>
          </x14:formula1>
          <xm:sqref>I26:I33 I266:I273 I257:I264 I248:I255 I239:I246 I77:I84 I230:I237 I128:I135 I119:I126 I108:I115 I137:I144 I164:I171 I148:I155 I206:I213 I215:I222 I191:I198 I182:I189 I173:I180 I97:I104 I88:I95 I17:I24 I62:I69 I53:I60 I44:I51 I35:I42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392BA-9D9C-4A29-9FB2-E1FD15F51D3F}">
  <sheetPr codeName="Sheet2"/>
  <dimension ref="A1:AU203"/>
  <sheetViews>
    <sheetView showGridLines="0" topLeftCell="B1" zoomScaleNormal="100" workbookViewId="0">
      <selection activeCell="D2" sqref="D2:H2"/>
    </sheetView>
  </sheetViews>
  <sheetFormatPr defaultColWidth="8.77734375" defaultRowHeight="14.4"/>
  <cols>
    <col min="1" max="1" width="1" style="541" customWidth="1"/>
    <col min="2" max="2" width="3.44140625" style="482" customWidth="1"/>
    <col min="3" max="3" width="2.77734375" style="482" customWidth="1"/>
    <col min="4" max="20" width="6.6640625" style="482" customWidth="1"/>
    <col min="21" max="21" width="2.77734375" style="482" customWidth="1"/>
    <col min="22" max="16384" width="8.77734375" style="482"/>
  </cols>
  <sheetData>
    <row r="1" spans="1:47" s="481" customFormat="1">
      <c r="A1" s="540"/>
      <c r="W1" s="482"/>
      <c r="X1" s="482"/>
      <c r="Y1" s="482"/>
      <c r="Z1" s="482"/>
      <c r="AA1" s="482"/>
      <c r="AB1" s="482"/>
      <c r="AC1" s="482"/>
      <c r="AD1" s="482"/>
      <c r="AE1" s="482"/>
      <c r="AF1" s="482"/>
      <c r="AG1" s="482"/>
      <c r="AH1" s="482"/>
      <c r="AI1" s="482"/>
      <c r="AJ1" s="482"/>
      <c r="AK1" s="482"/>
      <c r="AL1" s="482"/>
      <c r="AM1" s="482"/>
      <c r="AN1" s="482"/>
      <c r="AO1" s="482"/>
      <c r="AP1" s="482"/>
      <c r="AQ1" s="482"/>
      <c r="AR1" s="482"/>
      <c r="AS1" s="482"/>
      <c r="AT1" s="482"/>
      <c r="AU1" s="482"/>
    </row>
    <row r="2" spans="1:47" s="481" customFormat="1" ht="23.55" customHeight="1">
      <c r="A2" s="540"/>
      <c r="D2" s="686" t="s">
        <v>251</v>
      </c>
      <c r="E2" s="686"/>
      <c r="F2" s="686"/>
      <c r="G2" s="686"/>
      <c r="H2" s="686"/>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row>
    <row r="3" spans="1:47" s="481" customFormat="1" ht="10.8" customHeight="1" thickBot="1">
      <c r="A3" s="540"/>
      <c r="W3" s="482"/>
      <c r="X3" s="482"/>
      <c r="Y3" s="482"/>
      <c r="Z3" s="482"/>
      <c r="AA3" s="482"/>
      <c r="AB3" s="482"/>
      <c r="AC3" s="482"/>
      <c r="AD3" s="482"/>
      <c r="AE3" s="482"/>
      <c r="AF3" s="482"/>
      <c r="AG3" s="482"/>
      <c r="AH3" s="482"/>
      <c r="AI3" s="482"/>
      <c r="AJ3" s="482"/>
      <c r="AK3" s="482"/>
      <c r="AL3" s="482"/>
      <c r="AM3" s="482"/>
      <c r="AN3" s="482"/>
      <c r="AO3" s="482"/>
      <c r="AP3" s="482"/>
      <c r="AQ3" s="482"/>
      <c r="AR3" s="482"/>
      <c r="AS3" s="482"/>
      <c r="AT3" s="482"/>
      <c r="AU3" s="482"/>
    </row>
    <row r="4" spans="1:47" s="481" customFormat="1" ht="16.8" customHeight="1" thickBot="1">
      <c r="A4" s="540"/>
      <c r="C4" s="483"/>
      <c r="D4" s="682" t="s">
        <v>29</v>
      </c>
      <c r="E4" s="683"/>
      <c r="F4" s="683"/>
      <c r="G4" s="683"/>
      <c r="H4" s="683"/>
      <c r="I4" s="683"/>
      <c r="J4" s="683"/>
      <c r="K4" s="683"/>
      <c r="L4" s="683"/>
      <c r="M4" s="683"/>
      <c r="N4" s="683"/>
      <c r="O4" s="683"/>
      <c r="P4" s="683"/>
      <c r="Q4" s="683"/>
      <c r="R4" s="683"/>
      <c r="S4" s="683"/>
      <c r="T4" s="683"/>
      <c r="W4" s="482"/>
      <c r="X4" s="482"/>
      <c r="Y4" s="482"/>
      <c r="Z4" s="482"/>
      <c r="AA4" s="482"/>
      <c r="AB4" s="482"/>
      <c r="AC4" s="482"/>
      <c r="AD4" s="482"/>
      <c r="AE4" s="482"/>
      <c r="AF4" s="482"/>
      <c r="AG4" s="482"/>
      <c r="AH4" s="482"/>
      <c r="AI4" s="482"/>
      <c r="AJ4" s="482"/>
      <c r="AK4" s="482"/>
      <c r="AL4" s="482"/>
      <c r="AM4" s="482"/>
      <c r="AN4" s="482"/>
      <c r="AO4" s="482"/>
      <c r="AP4" s="482"/>
      <c r="AQ4" s="482"/>
      <c r="AR4" s="482"/>
      <c r="AS4" s="482"/>
      <c r="AT4" s="482"/>
      <c r="AU4" s="482"/>
    </row>
    <row r="5" spans="1:47" s="481" customFormat="1" ht="15" customHeight="1" thickBot="1">
      <c r="A5" s="540"/>
      <c r="C5" s="484"/>
      <c r="D5" s="684"/>
      <c r="E5" s="685"/>
      <c r="F5" s="685"/>
      <c r="G5" s="685"/>
      <c r="H5" s="685"/>
      <c r="I5" s="685"/>
      <c r="J5" s="685"/>
      <c r="K5" s="685"/>
      <c r="L5" s="685"/>
      <c r="M5" s="685"/>
      <c r="N5" s="685"/>
      <c r="O5" s="685"/>
      <c r="P5" s="685"/>
      <c r="Q5" s="685"/>
      <c r="R5" s="685"/>
      <c r="S5" s="685"/>
      <c r="T5" s="685"/>
      <c r="U5" s="485"/>
      <c r="V5" s="486"/>
      <c r="W5" s="482"/>
      <c r="X5" s="482"/>
      <c r="Y5" s="482"/>
      <c r="Z5" s="482"/>
      <c r="AA5" s="482"/>
      <c r="AB5" s="482"/>
      <c r="AC5" s="482"/>
      <c r="AD5" s="482"/>
      <c r="AE5" s="482"/>
      <c r="AF5" s="482"/>
      <c r="AG5" s="482"/>
      <c r="AH5" s="482"/>
      <c r="AI5" s="482"/>
      <c r="AJ5" s="482"/>
      <c r="AK5" s="482"/>
      <c r="AL5" s="482"/>
      <c r="AM5" s="482"/>
      <c r="AN5" s="482"/>
      <c r="AO5" s="482"/>
      <c r="AP5" s="482"/>
      <c r="AQ5" s="482"/>
      <c r="AR5" s="482"/>
      <c r="AS5" s="482"/>
      <c r="AT5" s="482"/>
      <c r="AU5" s="482"/>
    </row>
    <row r="6" spans="1:47" s="481" customFormat="1">
      <c r="A6" s="540"/>
      <c r="C6" s="487"/>
      <c r="D6" s="488"/>
      <c r="E6" s="489"/>
      <c r="F6" s="489"/>
      <c r="G6" s="489"/>
      <c r="H6" s="489"/>
      <c r="I6" s="489"/>
      <c r="J6" s="489"/>
      <c r="K6" s="489"/>
      <c r="L6" s="489"/>
      <c r="M6" s="489"/>
      <c r="N6" s="489"/>
      <c r="O6" s="489"/>
      <c r="P6" s="489"/>
      <c r="Q6" s="489"/>
      <c r="R6" s="489"/>
      <c r="S6" s="489"/>
      <c r="T6" s="489"/>
      <c r="U6" s="490"/>
      <c r="W6" s="482"/>
      <c r="X6" s="482"/>
      <c r="Y6" s="482"/>
      <c r="Z6" s="482"/>
      <c r="AA6" s="482"/>
      <c r="AB6" s="482"/>
      <c r="AC6" s="482"/>
      <c r="AD6" s="482"/>
      <c r="AE6" s="482"/>
      <c r="AF6" s="482"/>
      <c r="AG6" s="482"/>
      <c r="AH6" s="482"/>
      <c r="AI6" s="482"/>
      <c r="AJ6" s="482"/>
      <c r="AK6" s="482"/>
      <c r="AL6" s="482"/>
      <c r="AM6" s="482"/>
      <c r="AN6" s="482"/>
      <c r="AO6" s="482"/>
      <c r="AP6" s="482"/>
      <c r="AQ6" s="482"/>
      <c r="AR6" s="482"/>
      <c r="AS6" s="482"/>
      <c r="AT6" s="482"/>
      <c r="AU6" s="482"/>
    </row>
    <row r="7" spans="1:47" s="481" customFormat="1" ht="14.55" customHeight="1" thickBot="1">
      <c r="A7" s="540"/>
      <c r="C7" s="487"/>
      <c r="D7" s="491" t="s">
        <v>210</v>
      </c>
      <c r="E7" s="492"/>
      <c r="F7" s="492"/>
      <c r="G7" s="492"/>
      <c r="H7" s="492"/>
      <c r="I7" s="492"/>
      <c r="J7" s="493"/>
      <c r="K7" s="492"/>
      <c r="L7" s="492"/>
      <c r="M7" s="492"/>
      <c r="N7" s="492"/>
      <c r="O7" s="492"/>
      <c r="P7" s="493"/>
      <c r="Q7" s="492"/>
      <c r="R7" s="492"/>
      <c r="S7" s="492"/>
      <c r="T7" s="492"/>
      <c r="U7" s="490"/>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row>
    <row r="8" spans="1:47" s="481" customFormat="1" ht="14.55" customHeight="1" thickTop="1">
      <c r="A8" s="540"/>
      <c r="C8" s="487"/>
      <c r="D8" s="494"/>
      <c r="E8" s="486"/>
      <c r="F8" s="486"/>
      <c r="G8" s="486"/>
      <c r="H8" s="486"/>
      <c r="I8" s="486"/>
      <c r="J8" s="495"/>
      <c r="K8" s="486"/>
      <c r="L8" s="486"/>
      <c r="M8" s="486"/>
      <c r="N8" s="486"/>
      <c r="O8" s="486"/>
      <c r="P8" s="495"/>
      <c r="Q8" s="486"/>
      <c r="R8" s="486"/>
      <c r="S8" s="486"/>
      <c r="T8" s="486"/>
      <c r="U8" s="490"/>
      <c r="W8" s="482"/>
      <c r="X8" s="482"/>
      <c r="Y8" s="482"/>
      <c r="Z8" s="482"/>
      <c r="AA8" s="482"/>
      <c r="AB8" s="482"/>
      <c r="AC8" s="482"/>
      <c r="AD8" s="482"/>
      <c r="AE8" s="482"/>
      <c r="AF8" s="482"/>
      <c r="AG8" s="482"/>
      <c r="AH8" s="482"/>
      <c r="AI8" s="482"/>
      <c r="AJ8" s="482"/>
      <c r="AK8" s="482"/>
      <c r="AL8" s="482"/>
      <c r="AM8" s="482"/>
      <c r="AN8" s="482"/>
      <c r="AO8" s="482"/>
      <c r="AP8" s="482"/>
      <c r="AQ8" s="482"/>
      <c r="AR8" s="482"/>
      <c r="AS8" s="482"/>
      <c r="AT8" s="482"/>
      <c r="AU8" s="482"/>
    </row>
    <row r="9" spans="1:47" s="481" customFormat="1" ht="14.55" customHeight="1">
      <c r="A9" s="540"/>
      <c r="C9" s="487"/>
      <c r="D9" s="661" t="s">
        <v>227</v>
      </c>
      <c r="E9" s="661"/>
      <c r="F9" s="661"/>
      <c r="G9" s="661"/>
      <c r="H9" s="661"/>
      <c r="I9" s="661"/>
      <c r="J9" s="661"/>
      <c r="K9" s="661"/>
      <c r="L9" s="661"/>
      <c r="M9" s="661"/>
      <c r="N9" s="661"/>
      <c r="O9" s="661"/>
      <c r="P9" s="661"/>
      <c r="Q9" s="661"/>
      <c r="R9" s="661"/>
      <c r="S9" s="661"/>
      <c r="T9" s="661"/>
      <c r="U9" s="490"/>
      <c r="W9" s="482"/>
      <c r="X9" s="482"/>
      <c r="Y9" s="482"/>
      <c r="Z9" s="482"/>
      <c r="AA9" s="482"/>
      <c r="AB9" s="482"/>
      <c r="AC9" s="482"/>
      <c r="AD9" s="482"/>
      <c r="AE9" s="482"/>
      <c r="AF9" s="482"/>
      <c r="AG9" s="482"/>
      <c r="AH9" s="482"/>
      <c r="AI9" s="482"/>
      <c r="AJ9" s="482"/>
      <c r="AK9" s="482"/>
      <c r="AL9" s="482"/>
      <c r="AM9" s="482"/>
      <c r="AN9" s="482"/>
      <c r="AO9" s="482"/>
      <c r="AP9" s="482"/>
      <c r="AQ9" s="482"/>
      <c r="AR9" s="482"/>
      <c r="AS9" s="482"/>
      <c r="AT9" s="482"/>
      <c r="AU9" s="482"/>
    </row>
    <row r="10" spans="1:47" s="481" customFormat="1" ht="14.55" customHeight="1">
      <c r="A10" s="540"/>
      <c r="C10" s="487"/>
      <c r="D10" s="661"/>
      <c r="E10" s="661"/>
      <c r="F10" s="661"/>
      <c r="G10" s="661"/>
      <c r="H10" s="661"/>
      <c r="I10" s="661"/>
      <c r="J10" s="661"/>
      <c r="K10" s="661"/>
      <c r="L10" s="661"/>
      <c r="M10" s="661"/>
      <c r="N10" s="661"/>
      <c r="O10" s="661"/>
      <c r="P10" s="661"/>
      <c r="Q10" s="661"/>
      <c r="R10" s="661"/>
      <c r="S10" s="661"/>
      <c r="T10" s="661"/>
      <c r="U10" s="490"/>
      <c r="W10" s="482"/>
      <c r="X10" s="482"/>
      <c r="Y10" s="482"/>
      <c r="Z10" s="482"/>
      <c r="AA10" s="482"/>
      <c r="AB10" s="482"/>
      <c r="AC10" s="482"/>
      <c r="AD10" s="482"/>
      <c r="AE10" s="482"/>
      <c r="AF10" s="482"/>
      <c r="AG10" s="482"/>
      <c r="AH10" s="482"/>
      <c r="AI10" s="482"/>
      <c r="AJ10" s="482"/>
      <c r="AK10" s="482"/>
      <c r="AL10" s="482"/>
      <c r="AM10" s="482"/>
      <c r="AN10" s="482"/>
      <c r="AO10" s="482"/>
      <c r="AP10" s="482"/>
      <c r="AQ10" s="482"/>
      <c r="AR10" s="482"/>
      <c r="AS10" s="482"/>
      <c r="AT10" s="482"/>
      <c r="AU10" s="482"/>
    </row>
    <row r="11" spans="1:47" s="481" customFormat="1" ht="14.55" customHeight="1">
      <c r="A11" s="540"/>
      <c r="C11" s="487"/>
      <c r="D11" s="661"/>
      <c r="E11" s="661"/>
      <c r="F11" s="661"/>
      <c r="G11" s="661"/>
      <c r="H11" s="661"/>
      <c r="I11" s="661"/>
      <c r="J11" s="661"/>
      <c r="K11" s="661"/>
      <c r="L11" s="661"/>
      <c r="M11" s="661"/>
      <c r="N11" s="661"/>
      <c r="O11" s="661"/>
      <c r="P11" s="661"/>
      <c r="Q11" s="661"/>
      <c r="R11" s="661"/>
      <c r="S11" s="661"/>
      <c r="T11" s="661"/>
      <c r="U11" s="490"/>
      <c r="W11" s="482"/>
      <c r="X11" s="482"/>
      <c r="Y11" s="482"/>
      <c r="Z11" s="482"/>
      <c r="AA11" s="482"/>
      <c r="AB11" s="482"/>
      <c r="AC11" s="482"/>
      <c r="AD11" s="482"/>
      <c r="AE11" s="482"/>
      <c r="AF11" s="482"/>
      <c r="AG11" s="482"/>
      <c r="AH11" s="482"/>
      <c r="AI11" s="482"/>
      <c r="AJ11" s="482"/>
      <c r="AK11" s="482"/>
      <c r="AL11" s="482"/>
      <c r="AM11" s="482"/>
      <c r="AN11" s="482"/>
      <c r="AO11" s="482"/>
      <c r="AP11" s="482"/>
      <c r="AQ11" s="482"/>
      <c r="AR11" s="482"/>
      <c r="AS11" s="482"/>
      <c r="AT11" s="482"/>
      <c r="AU11" s="482"/>
    </row>
    <row r="12" spans="1:47" s="481" customFormat="1" ht="14.55" customHeight="1">
      <c r="A12" s="540"/>
      <c r="C12" s="487"/>
      <c r="D12" s="661"/>
      <c r="E12" s="661"/>
      <c r="F12" s="661"/>
      <c r="G12" s="661"/>
      <c r="H12" s="661"/>
      <c r="I12" s="661"/>
      <c r="J12" s="661"/>
      <c r="K12" s="661"/>
      <c r="L12" s="661"/>
      <c r="M12" s="661"/>
      <c r="N12" s="661"/>
      <c r="O12" s="661"/>
      <c r="P12" s="661"/>
      <c r="Q12" s="661"/>
      <c r="R12" s="661"/>
      <c r="S12" s="661"/>
      <c r="T12" s="661"/>
      <c r="U12" s="490"/>
      <c r="W12" s="482"/>
      <c r="X12" s="482"/>
      <c r="Y12" s="482"/>
      <c r="Z12" s="482"/>
      <c r="AA12" s="482"/>
      <c r="AB12" s="482"/>
      <c r="AC12" s="482"/>
      <c r="AD12" s="482"/>
      <c r="AE12" s="482"/>
      <c r="AF12" s="482"/>
      <c r="AG12" s="482"/>
      <c r="AH12" s="482"/>
      <c r="AI12" s="482"/>
      <c r="AJ12" s="482"/>
      <c r="AK12" s="482"/>
      <c r="AL12" s="482"/>
      <c r="AM12" s="482"/>
      <c r="AN12" s="482"/>
      <c r="AO12" s="482"/>
      <c r="AP12" s="482"/>
      <c r="AQ12" s="482"/>
      <c r="AR12" s="482"/>
      <c r="AS12" s="482"/>
      <c r="AT12" s="482"/>
      <c r="AU12" s="482"/>
    </row>
    <row r="13" spans="1:47" s="481" customFormat="1" ht="14.55" customHeight="1">
      <c r="A13" s="540"/>
      <c r="C13" s="487"/>
      <c r="D13" s="661"/>
      <c r="E13" s="661"/>
      <c r="F13" s="661"/>
      <c r="G13" s="661"/>
      <c r="H13" s="661"/>
      <c r="I13" s="661"/>
      <c r="J13" s="661"/>
      <c r="K13" s="661"/>
      <c r="L13" s="661"/>
      <c r="M13" s="661"/>
      <c r="N13" s="661"/>
      <c r="O13" s="661"/>
      <c r="P13" s="661"/>
      <c r="Q13" s="661"/>
      <c r="R13" s="661"/>
      <c r="S13" s="661"/>
      <c r="T13" s="661"/>
      <c r="U13" s="490"/>
      <c r="W13" s="482"/>
      <c r="X13" s="482"/>
      <c r="Y13" s="482"/>
      <c r="Z13" s="482"/>
      <c r="AA13" s="482"/>
      <c r="AB13" s="482"/>
      <c r="AC13" s="482"/>
      <c r="AD13" s="482"/>
      <c r="AE13" s="482"/>
      <c r="AF13" s="482"/>
      <c r="AG13" s="482"/>
      <c r="AH13" s="482"/>
      <c r="AI13" s="482"/>
      <c r="AJ13" s="482"/>
      <c r="AK13" s="482"/>
      <c r="AL13" s="482"/>
      <c r="AM13" s="482"/>
      <c r="AN13" s="482"/>
      <c r="AO13" s="482"/>
      <c r="AP13" s="482"/>
      <c r="AQ13" s="482"/>
      <c r="AR13" s="482"/>
      <c r="AS13" s="482"/>
      <c r="AT13" s="482"/>
      <c r="AU13" s="482"/>
    </row>
    <row r="14" spans="1:47" s="481" customFormat="1" ht="14.55" customHeight="1">
      <c r="A14" s="540"/>
      <c r="C14" s="487"/>
      <c r="D14" s="661"/>
      <c r="E14" s="661"/>
      <c r="F14" s="661"/>
      <c r="G14" s="661"/>
      <c r="H14" s="661"/>
      <c r="I14" s="661"/>
      <c r="J14" s="661"/>
      <c r="K14" s="661"/>
      <c r="L14" s="661"/>
      <c r="M14" s="661"/>
      <c r="N14" s="661"/>
      <c r="O14" s="661"/>
      <c r="P14" s="661"/>
      <c r="Q14" s="661"/>
      <c r="R14" s="661"/>
      <c r="S14" s="661"/>
      <c r="T14" s="661"/>
      <c r="U14" s="490"/>
      <c r="W14" s="482"/>
      <c r="X14" s="482"/>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2"/>
      <c r="AU14" s="482"/>
    </row>
    <row r="15" spans="1:47" s="481" customFormat="1" ht="14.55" customHeight="1">
      <c r="A15" s="540"/>
      <c r="C15" s="487"/>
      <c r="D15" s="661"/>
      <c r="E15" s="661"/>
      <c r="F15" s="661"/>
      <c r="G15" s="661"/>
      <c r="H15" s="661"/>
      <c r="I15" s="661"/>
      <c r="J15" s="661"/>
      <c r="K15" s="661"/>
      <c r="L15" s="661"/>
      <c r="M15" s="661"/>
      <c r="N15" s="661"/>
      <c r="O15" s="661"/>
      <c r="P15" s="661"/>
      <c r="Q15" s="661"/>
      <c r="R15" s="661"/>
      <c r="S15" s="661"/>
      <c r="T15" s="661"/>
      <c r="U15" s="490"/>
      <c r="W15" s="482"/>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2"/>
      <c r="AU15" s="482"/>
    </row>
    <row r="16" spans="1:47" s="481" customFormat="1" ht="14.55" customHeight="1">
      <c r="A16" s="540"/>
      <c r="C16" s="487"/>
      <c r="D16" s="661"/>
      <c r="E16" s="661"/>
      <c r="F16" s="661"/>
      <c r="G16" s="661"/>
      <c r="H16" s="661"/>
      <c r="I16" s="661"/>
      <c r="J16" s="661"/>
      <c r="K16" s="661"/>
      <c r="L16" s="661"/>
      <c r="M16" s="661"/>
      <c r="N16" s="661"/>
      <c r="O16" s="661"/>
      <c r="P16" s="661"/>
      <c r="Q16" s="661"/>
      <c r="R16" s="661"/>
      <c r="S16" s="661"/>
      <c r="T16" s="661"/>
      <c r="U16" s="490"/>
      <c r="W16" s="482"/>
      <c r="X16" s="482"/>
      <c r="Y16" s="482"/>
      <c r="Z16" s="482"/>
      <c r="AA16" s="482"/>
      <c r="AB16" s="482"/>
      <c r="AC16" s="482"/>
      <c r="AD16" s="482"/>
      <c r="AE16" s="482"/>
      <c r="AF16" s="482"/>
      <c r="AG16" s="482"/>
      <c r="AH16" s="482"/>
      <c r="AI16" s="482"/>
      <c r="AJ16" s="482"/>
      <c r="AK16" s="482"/>
      <c r="AL16" s="482"/>
      <c r="AM16" s="482"/>
      <c r="AN16" s="482"/>
      <c r="AO16" s="482"/>
      <c r="AP16" s="482"/>
      <c r="AQ16" s="482"/>
      <c r="AR16" s="482"/>
      <c r="AS16" s="482"/>
      <c r="AT16" s="482"/>
      <c r="AU16" s="482"/>
    </row>
    <row r="17" spans="1:47" s="481" customFormat="1" ht="14.55" customHeight="1">
      <c r="A17" s="540"/>
      <c r="C17" s="487"/>
      <c r="D17" s="661"/>
      <c r="E17" s="661"/>
      <c r="F17" s="661"/>
      <c r="G17" s="661"/>
      <c r="H17" s="661"/>
      <c r="I17" s="661"/>
      <c r="J17" s="661"/>
      <c r="K17" s="661"/>
      <c r="L17" s="661"/>
      <c r="M17" s="661"/>
      <c r="N17" s="661"/>
      <c r="O17" s="661"/>
      <c r="P17" s="661"/>
      <c r="Q17" s="661"/>
      <c r="R17" s="661"/>
      <c r="S17" s="661"/>
      <c r="T17" s="661"/>
      <c r="U17" s="490"/>
      <c r="W17" s="482"/>
      <c r="X17" s="482"/>
      <c r="Y17" s="482"/>
      <c r="Z17" s="482"/>
      <c r="AA17" s="482"/>
      <c r="AB17" s="482"/>
      <c r="AC17" s="482"/>
      <c r="AD17" s="482"/>
      <c r="AE17" s="482"/>
      <c r="AF17" s="482"/>
      <c r="AG17" s="482"/>
      <c r="AH17" s="482"/>
      <c r="AI17" s="482"/>
      <c r="AJ17" s="482"/>
      <c r="AK17" s="482"/>
      <c r="AL17" s="482"/>
      <c r="AM17" s="482"/>
      <c r="AN17" s="482"/>
      <c r="AO17" s="482"/>
      <c r="AP17" s="482"/>
      <c r="AQ17" s="482"/>
      <c r="AR17" s="482"/>
      <c r="AS17" s="482"/>
      <c r="AT17" s="482"/>
      <c r="AU17" s="482"/>
    </row>
    <row r="18" spans="1:47" s="481" customFormat="1" ht="14.55" customHeight="1">
      <c r="A18" s="540"/>
      <c r="C18" s="487"/>
      <c r="D18" s="661"/>
      <c r="E18" s="661"/>
      <c r="F18" s="661"/>
      <c r="G18" s="661"/>
      <c r="H18" s="661"/>
      <c r="I18" s="661"/>
      <c r="J18" s="661"/>
      <c r="K18" s="661"/>
      <c r="L18" s="661"/>
      <c r="M18" s="661"/>
      <c r="N18" s="661"/>
      <c r="O18" s="661"/>
      <c r="P18" s="661"/>
      <c r="Q18" s="661"/>
      <c r="R18" s="661"/>
      <c r="S18" s="661"/>
      <c r="T18" s="661"/>
      <c r="U18" s="490"/>
      <c r="W18" s="482"/>
      <c r="X18" s="482"/>
      <c r="Y18" s="482"/>
      <c r="Z18" s="482"/>
      <c r="AA18" s="482"/>
      <c r="AB18" s="482"/>
      <c r="AC18" s="482"/>
      <c r="AD18" s="482"/>
      <c r="AE18" s="482"/>
      <c r="AF18" s="482"/>
      <c r="AG18" s="482"/>
      <c r="AH18" s="482"/>
      <c r="AI18" s="482"/>
      <c r="AJ18" s="482"/>
      <c r="AK18" s="482"/>
      <c r="AL18" s="482"/>
      <c r="AM18" s="482"/>
      <c r="AN18" s="482"/>
      <c r="AO18" s="482"/>
      <c r="AP18" s="482"/>
      <c r="AQ18" s="482"/>
      <c r="AR18" s="482"/>
      <c r="AS18" s="482"/>
      <c r="AT18" s="482"/>
      <c r="AU18" s="482"/>
    </row>
    <row r="19" spans="1:47" s="481" customFormat="1" ht="14.55" customHeight="1">
      <c r="A19" s="540"/>
      <c r="C19" s="487"/>
      <c r="D19" s="661"/>
      <c r="E19" s="661"/>
      <c r="F19" s="661"/>
      <c r="G19" s="661"/>
      <c r="H19" s="661"/>
      <c r="I19" s="661"/>
      <c r="J19" s="661"/>
      <c r="K19" s="661"/>
      <c r="L19" s="661"/>
      <c r="M19" s="661"/>
      <c r="N19" s="661"/>
      <c r="O19" s="661"/>
      <c r="P19" s="661"/>
      <c r="Q19" s="661"/>
      <c r="R19" s="661"/>
      <c r="S19" s="661"/>
      <c r="T19" s="661"/>
      <c r="U19" s="490"/>
      <c r="W19" s="482"/>
      <c r="X19" s="482"/>
      <c r="Y19" s="482"/>
      <c r="Z19" s="482"/>
      <c r="AA19" s="482"/>
      <c r="AB19" s="482"/>
      <c r="AC19" s="482"/>
      <c r="AD19" s="482"/>
      <c r="AE19" s="482"/>
      <c r="AF19" s="482"/>
      <c r="AG19" s="482"/>
      <c r="AH19" s="482"/>
      <c r="AI19" s="482"/>
      <c r="AJ19" s="482"/>
      <c r="AK19" s="482"/>
      <c r="AL19" s="482"/>
      <c r="AM19" s="482"/>
      <c r="AN19" s="482"/>
      <c r="AO19" s="482"/>
      <c r="AP19" s="482"/>
      <c r="AQ19" s="482"/>
      <c r="AR19" s="482"/>
      <c r="AS19" s="482"/>
      <c r="AT19" s="482"/>
      <c r="AU19" s="482"/>
    </row>
    <row r="20" spans="1:47" s="481" customFormat="1" ht="14.55" customHeight="1">
      <c r="A20" s="540"/>
      <c r="C20" s="487"/>
      <c r="D20" s="661"/>
      <c r="E20" s="661"/>
      <c r="F20" s="661"/>
      <c r="G20" s="661"/>
      <c r="H20" s="661"/>
      <c r="I20" s="661"/>
      <c r="J20" s="661"/>
      <c r="K20" s="661"/>
      <c r="L20" s="661"/>
      <c r="M20" s="661"/>
      <c r="N20" s="661"/>
      <c r="O20" s="661"/>
      <c r="P20" s="661"/>
      <c r="Q20" s="661"/>
      <c r="R20" s="661"/>
      <c r="S20" s="661"/>
      <c r="T20" s="661"/>
      <c r="U20" s="490"/>
      <c r="W20" s="482"/>
      <c r="X20" s="482"/>
      <c r="Y20" s="482"/>
      <c r="Z20" s="482"/>
      <c r="AA20" s="482"/>
      <c r="AB20" s="482"/>
      <c r="AC20" s="482"/>
      <c r="AD20" s="482"/>
      <c r="AE20" s="482"/>
      <c r="AF20" s="482"/>
      <c r="AG20" s="482"/>
      <c r="AH20" s="482"/>
      <c r="AI20" s="482"/>
      <c r="AJ20" s="482"/>
      <c r="AK20" s="482"/>
      <c r="AL20" s="482"/>
      <c r="AM20" s="482"/>
      <c r="AN20" s="482"/>
      <c r="AO20" s="482"/>
      <c r="AP20" s="482"/>
      <c r="AQ20" s="482"/>
      <c r="AR20" s="482"/>
      <c r="AS20" s="482"/>
      <c r="AT20" s="482"/>
      <c r="AU20" s="482"/>
    </row>
    <row r="21" spans="1:47" s="481" customFormat="1" ht="14.55" customHeight="1">
      <c r="A21" s="540"/>
      <c r="C21" s="487"/>
      <c r="D21" s="661"/>
      <c r="E21" s="661"/>
      <c r="F21" s="661"/>
      <c r="G21" s="661"/>
      <c r="H21" s="661"/>
      <c r="I21" s="661"/>
      <c r="J21" s="661"/>
      <c r="K21" s="661"/>
      <c r="L21" s="661"/>
      <c r="M21" s="661"/>
      <c r="N21" s="661"/>
      <c r="O21" s="661"/>
      <c r="P21" s="661"/>
      <c r="Q21" s="661"/>
      <c r="R21" s="661"/>
      <c r="S21" s="661"/>
      <c r="T21" s="661"/>
      <c r="U21" s="490"/>
      <c r="W21" s="482"/>
      <c r="X21" s="482"/>
      <c r="Y21" s="482"/>
      <c r="Z21" s="482"/>
      <c r="AA21" s="482"/>
      <c r="AB21" s="482"/>
      <c r="AC21" s="482"/>
      <c r="AD21" s="482"/>
      <c r="AE21" s="482"/>
      <c r="AF21" s="482"/>
      <c r="AG21" s="482"/>
      <c r="AH21" s="482"/>
      <c r="AI21" s="482"/>
      <c r="AJ21" s="482"/>
      <c r="AK21" s="482"/>
      <c r="AL21" s="482"/>
      <c r="AM21" s="482"/>
      <c r="AN21" s="482"/>
      <c r="AO21" s="482"/>
      <c r="AP21" s="482"/>
      <c r="AQ21" s="482"/>
      <c r="AR21" s="482"/>
      <c r="AS21" s="482"/>
      <c r="AT21" s="482"/>
      <c r="AU21" s="482"/>
    </row>
    <row r="22" spans="1:47" s="481" customFormat="1" ht="14.55" customHeight="1">
      <c r="A22" s="540"/>
      <c r="C22" s="487"/>
      <c r="D22" s="661"/>
      <c r="E22" s="661"/>
      <c r="F22" s="661"/>
      <c r="G22" s="661"/>
      <c r="H22" s="661"/>
      <c r="I22" s="661"/>
      <c r="J22" s="661"/>
      <c r="K22" s="661"/>
      <c r="L22" s="661"/>
      <c r="M22" s="661"/>
      <c r="N22" s="661"/>
      <c r="O22" s="661"/>
      <c r="P22" s="661"/>
      <c r="Q22" s="661"/>
      <c r="R22" s="661"/>
      <c r="S22" s="661"/>
      <c r="T22" s="661"/>
      <c r="U22" s="490"/>
      <c r="W22" s="482"/>
      <c r="X22" s="482"/>
      <c r="Y22" s="482"/>
      <c r="Z22" s="482"/>
      <c r="AA22" s="482"/>
      <c r="AB22" s="482"/>
      <c r="AC22" s="482"/>
      <c r="AD22" s="482"/>
      <c r="AE22" s="482"/>
      <c r="AF22" s="482"/>
      <c r="AG22" s="482"/>
      <c r="AH22" s="482"/>
      <c r="AI22" s="482"/>
      <c r="AJ22" s="482"/>
      <c r="AK22" s="482"/>
      <c r="AL22" s="482"/>
      <c r="AM22" s="482"/>
      <c r="AN22" s="482"/>
      <c r="AO22" s="482"/>
      <c r="AP22" s="482"/>
      <c r="AQ22" s="482"/>
      <c r="AR22" s="482"/>
      <c r="AS22" s="482"/>
      <c r="AT22" s="482"/>
      <c r="AU22" s="482"/>
    </row>
    <row r="23" spans="1:47" s="481" customFormat="1" ht="14.55" customHeight="1">
      <c r="A23" s="540"/>
      <c r="C23" s="487"/>
      <c r="D23" s="661"/>
      <c r="E23" s="661"/>
      <c r="F23" s="661"/>
      <c r="G23" s="661"/>
      <c r="H23" s="661"/>
      <c r="I23" s="661"/>
      <c r="J23" s="661"/>
      <c r="K23" s="661"/>
      <c r="L23" s="661"/>
      <c r="M23" s="661"/>
      <c r="N23" s="661"/>
      <c r="O23" s="661"/>
      <c r="P23" s="661"/>
      <c r="Q23" s="661"/>
      <c r="R23" s="661"/>
      <c r="S23" s="661"/>
      <c r="T23" s="661"/>
      <c r="U23" s="490"/>
      <c r="W23" s="482"/>
      <c r="X23" s="482"/>
      <c r="Y23" s="482"/>
      <c r="Z23" s="482"/>
      <c r="AA23" s="482"/>
      <c r="AB23" s="482"/>
      <c r="AC23" s="482"/>
      <c r="AD23" s="482"/>
      <c r="AE23" s="482"/>
      <c r="AF23" s="482"/>
      <c r="AG23" s="482"/>
      <c r="AH23" s="482"/>
      <c r="AI23" s="482"/>
      <c r="AJ23" s="482"/>
      <c r="AK23" s="482"/>
      <c r="AL23" s="482"/>
      <c r="AM23" s="482"/>
      <c r="AN23" s="482"/>
      <c r="AO23" s="482"/>
      <c r="AP23" s="482"/>
      <c r="AQ23" s="482"/>
      <c r="AR23" s="482"/>
      <c r="AS23" s="482"/>
      <c r="AT23" s="482"/>
      <c r="AU23" s="482"/>
    </row>
    <row r="24" spans="1:47" s="481" customFormat="1" ht="14.55" customHeight="1">
      <c r="A24" s="540"/>
      <c r="C24" s="487"/>
      <c r="D24" s="661"/>
      <c r="E24" s="661"/>
      <c r="F24" s="661"/>
      <c r="G24" s="661"/>
      <c r="H24" s="661"/>
      <c r="I24" s="661"/>
      <c r="J24" s="661"/>
      <c r="K24" s="661"/>
      <c r="L24" s="661"/>
      <c r="M24" s="661"/>
      <c r="N24" s="661"/>
      <c r="O24" s="661"/>
      <c r="P24" s="661"/>
      <c r="Q24" s="661"/>
      <c r="R24" s="661"/>
      <c r="S24" s="661"/>
      <c r="T24" s="661"/>
      <c r="U24" s="490"/>
      <c r="W24" s="482"/>
      <c r="X24" s="482"/>
      <c r="Y24" s="482"/>
      <c r="Z24" s="482"/>
      <c r="AA24" s="482"/>
      <c r="AB24" s="482"/>
      <c r="AC24" s="482"/>
      <c r="AD24" s="482"/>
      <c r="AE24" s="482"/>
      <c r="AF24" s="482"/>
      <c r="AG24" s="482"/>
      <c r="AH24" s="482"/>
      <c r="AI24" s="482"/>
      <c r="AJ24" s="482"/>
      <c r="AK24" s="482"/>
      <c r="AL24" s="482"/>
      <c r="AM24" s="482"/>
      <c r="AN24" s="482"/>
      <c r="AO24" s="482"/>
      <c r="AP24" s="482"/>
      <c r="AQ24" s="482"/>
      <c r="AR24" s="482"/>
      <c r="AS24" s="482"/>
      <c r="AT24" s="482"/>
      <c r="AU24" s="482"/>
    </row>
    <row r="25" spans="1:47" s="481" customFormat="1" ht="14.55" customHeight="1">
      <c r="A25" s="540"/>
      <c r="C25" s="487"/>
      <c r="D25" s="661"/>
      <c r="E25" s="661"/>
      <c r="F25" s="661"/>
      <c r="G25" s="661"/>
      <c r="H25" s="661"/>
      <c r="I25" s="661"/>
      <c r="J25" s="661"/>
      <c r="K25" s="661"/>
      <c r="L25" s="661"/>
      <c r="M25" s="661"/>
      <c r="N25" s="661"/>
      <c r="O25" s="661"/>
      <c r="P25" s="661"/>
      <c r="Q25" s="661"/>
      <c r="R25" s="661"/>
      <c r="S25" s="661"/>
      <c r="T25" s="661"/>
      <c r="U25" s="490"/>
      <c r="W25" s="482"/>
      <c r="X25" s="482"/>
      <c r="Y25" s="482"/>
      <c r="Z25" s="482"/>
      <c r="AA25" s="482"/>
      <c r="AB25" s="482"/>
      <c r="AC25" s="482"/>
      <c r="AD25" s="482"/>
      <c r="AE25" s="482"/>
      <c r="AF25" s="482"/>
      <c r="AG25" s="482"/>
      <c r="AH25" s="482"/>
      <c r="AI25" s="482"/>
      <c r="AJ25" s="482"/>
      <c r="AK25" s="482"/>
      <c r="AL25" s="482"/>
      <c r="AM25" s="482"/>
      <c r="AN25" s="482"/>
      <c r="AO25" s="482"/>
      <c r="AP25" s="482"/>
      <c r="AQ25" s="482"/>
      <c r="AR25" s="482"/>
      <c r="AS25" s="482"/>
      <c r="AT25" s="482"/>
      <c r="AU25" s="482"/>
    </row>
    <row r="26" spans="1:47" s="481" customFormat="1" ht="14.55" customHeight="1">
      <c r="A26" s="540"/>
      <c r="C26" s="487"/>
      <c r="D26" s="661"/>
      <c r="E26" s="661"/>
      <c r="F26" s="661"/>
      <c r="G26" s="661"/>
      <c r="H26" s="661"/>
      <c r="I26" s="661"/>
      <c r="J26" s="661"/>
      <c r="K26" s="661"/>
      <c r="L26" s="661"/>
      <c r="M26" s="661"/>
      <c r="N26" s="661"/>
      <c r="O26" s="661"/>
      <c r="P26" s="661"/>
      <c r="Q26" s="661"/>
      <c r="R26" s="661"/>
      <c r="S26" s="661"/>
      <c r="T26" s="661"/>
      <c r="U26" s="490"/>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2"/>
      <c r="AU26" s="482"/>
    </row>
    <row r="27" spans="1:47" s="481" customFormat="1" ht="14.55" customHeight="1">
      <c r="A27" s="540"/>
      <c r="C27" s="487"/>
      <c r="D27" s="661"/>
      <c r="E27" s="661"/>
      <c r="F27" s="661"/>
      <c r="G27" s="661"/>
      <c r="H27" s="661"/>
      <c r="I27" s="661"/>
      <c r="J27" s="661"/>
      <c r="K27" s="661"/>
      <c r="L27" s="661"/>
      <c r="M27" s="661"/>
      <c r="N27" s="661"/>
      <c r="O27" s="661"/>
      <c r="P27" s="661"/>
      <c r="Q27" s="661"/>
      <c r="R27" s="661"/>
      <c r="S27" s="661"/>
      <c r="T27" s="661"/>
      <c r="U27" s="490"/>
      <c r="W27" s="482"/>
      <c r="X27" s="482"/>
      <c r="Y27" s="482"/>
      <c r="Z27" s="482"/>
      <c r="AA27" s="482"/>
      <c r="AB27" s="482"/>
      <c r="AC27" s="482"/>
      <c r="AD27" s="482"/>
      <c r="AE27" s="482"/>
      <c r="AF27" s="482"/>
      <c r="AG27" s="482"/>
      <c r="AH27" s="482"/>
      <c r="AI27" s="482"/>
      <c r="AJ27" s="482"/>
      <c r="AK27" s="482"/>
      <c r="AL27" s="482"/>
      <c r="AM27" s="482"/>
      <c r="AN27" s="482"/>
      <c r="AO27" s="482"/>
      <c r="AP27" s="482"/>
      <c r="AQ27" s="482"/>
      <c r="AR27" s="482"/>
      <c r="AS27" s="482"/>
      <c r="AT27" s="482"/>
      <c r="AU27" s="482"/>
    </row>
    <row r="28" spans="1:47" s="481" customFormat="1" ht="14.55" customHeight="1">
      <c r="A28" s="540"/>
      <c r="C28" s="487"/>
      <c r="D28" s="661"/>
      <c r="E28" s="661"/>
      <c r="F28" s="661"/>
      <c r="G28" s="661"/>
      <c r="H28" s="661"/>
      <c r="I28" s="661"/>
      <c r="J28" s="661"/>
      <c r="K28" s="661"/>
      <c r="L28" s="661"/>
      <c r="M28" s="661"/>
      <c r="N28" s="661"/>
      <c r="O28" s="661"/>
      <c r="P28" s="661"/>
      <c r="Q28" s="661"/>
      <c r="R28" s="661"/>
      <c r="S28" s="661"/>
      <c r="T28" s="661"/>
      <c r="U28" s="490"/>
      <c r="W28" s="482"/>
      <c r="X28" s="482"/>
      <c r="Y28" s="482"/>
      <c r="Z28" s="482"/>
      <c r="AA28" s="482"/>
      <c r="AB28" s="482"/>
      <c r="AC28" s="482"/>
      <c r="AD28" s="482"/>
      <c r="AE28" s="482"/>
      <c r="AF28" s="482"/>
      <c r="AG28" s="482"/>
      <c r="AH28" s="482"/>
      <c r="AI28" s="482"/>
      <c r="AJ28" s="482"/>
      <c r="AK28" s="482"/>
      <c r="AL28" s="482"/>
      <c r="AM28" s="482"/>
      <c r="AN28" s="482"/>
      <c r="AO28" s="482"/>
      <c r="AP28" s="482"/>
      <c r="AQ28" s="482"/>
      <c r="AR28" s="482"/>
      <c r="AS28" s="482"/>
      <c r="AT28" s="482"/>
      <c r="AU28" s="482"/>
    </row>
    <row r="29" spans="1:47" s="481" customFormat="1" ht="14.55" customHeight="1">
      <c r="A29" s="540"/>
      <c r="C29" s="487"/>
      <c r="D29" s="661"/>
      <c r="E29" s="661"/>
      <c r="F29" s="661"/>
      <c r="G29" s="661"/>
      <c r="H29" s="661"/>
      <c r="I29" s="661"/>
      <c r="J29" s="661"/>
      <c r="K29" s="661"/>
      <c r="L29" s="661"/>
      <c r="M29" s="661"/>
      <c r="N29" s="661"/>
      <c r="O29" s="661"/>
      <c r="P29" s="661"/>
      <c r="Q29" s="661"/>
      <c r="R29" s="661"/>
      <c r="S29" s="661"/>
      <c r="T29" s="661"/>
      <c r="U29" s="490"/>
      <c r="W29" s="482"/>
      <c r="X29" s="482"/>
      <c r="Y29" s="482"/>
      <c r="Z29" s="482"/>
      <c r="AA29" s="482"/>
      <c r="AB29" s="482"/>
      <c r="AC29" s="482"/>
      <c r="AD29" s="482"/>
      <c r="AE29" s="482"/>
      <c r="AF29" s="482"/>
      <c r="AG29" s="482"/>
      <c r="AH29" s="482"/>
      <c r="AI29" s="482"/>
      <c r="AJ29" s="482"/>
      <c r="AK29" s="482"/>
      <c r="AL29" s="482"/>
      <c r="AM29" s="482"/>
      <c r="AN29" s="482"/>
      <c r="AO29" s="482"/>
      <c r="AP29" s="482"/>
      <c r="AQ29" s="482"/>
      <c r="AR29" s="482"/>
      <c r="AS29" s="482"/>
      <c r="AT29" s="482"/>
      <c r="AU29" s="482"/>
    </row>
    <row r="30" spans="1:47" s="481" customFormat="1" ht="14.55" customHeight="1">
      <c r="A30" s="540"/>
      <c r="C30" s="487"/>
      <c r="D30" s="661"/>
      <c r="E30" s="661"/>
      <c r="F30" s="661"/>
      <c r="G30" s="661"/>
      <c r="H30" s="661"/>
      <c r="I30" s="661"/>
      <c r="J30" s="661"/>
      <c r="K30" s="661"/>
      <c r="L30" s="661"/>
      <c r="M30" s="661"/>
      <c r="N30" s="661"/>
      <c r="O30" s="661"/>
      <c r="P30" s="661"/>
      <c r="Q30" s="661"/>
      <c r="R30" s="661"/>
      <c r="S30" s="661"/>
      <c r="T30" s="661"/>
      <c r="U30" s="490"/>
      <c r="W30" s="482"/>
      <c r="X30" s="482"/>
      <c r="Y30" s="482"/>
      <c r="Z30" s="482"/>
      <c r="AA30" s="482"/>
      <c r="AB30" s="482"/>
      <c r="AC30" s="482"/>
      <c r="AD30" s="482"/>
      <c r="AE30" s="482"/>
      <c r="AF30" s="482"/>
      <c r="AG30" s="482"/>
      <c r="AH30" s="482"/>
      <c r="AI30" s="482"/>
      <c r="AJ30" s="482"/>
      <c r="AK30" s="482"/>
      <c r="AL30" s="482"/>
      <c r="AM30" s="482"/>
      <c r="AN30" s="482"/>
      <c r="AO30" s="482"/>
      <c r="AP30" s="482"/>
      <c r="AQ30" s="482"/>
      <c r="AR30" s="482"/>
      <c r="AS30" s="482"/>
      <c r="AT30" s="482"/>
      <c r="AU30" s="482"/>
    </row>
    <row r="31" spans="1:47" s="481" customFormat="1" ht="14.55" customHeight="1">
      <c r="A31" s="540"/>
      <c r="C31" s="487"/>
      <c r="D31" s="661"/>
      <c r="E31" s="661"/>
      <c r="F31" s="661"/>
      <c r="G31" s="661"/>
      <c r="H31" s="661"/>
      <c r="I31" s="661"/>
      <c r="J31" s="661"/>
      <c r="K31" s="661"/>
      <c r="L31" s="661"/>
      <c r="M31" s="661"/>
      <c r="N31" s="661"/>
      <c r="O31" s="661"/>
      <c r="P31" s="661"/>
      <c r="Q31" s="661"/>
      <c r="R31" s="661"/>
      <c r="S31" s="661"/>
      <c r="T31" s="661"/>
      <c r="U31" s="490"/>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2"/>
      <c r="AU31" s="482"/>
    </row>
    <row r="32" spans="1:47" s="481" customFormat="1" ht="14.55" customHeight="1">
      <c r="A32" s="540"/>
      <c r="C32" s="487"/>
      <c r="D32" s="661"/>
      <c r="E32" s="661"/>
      <c r="F32" s="661"/>
      <c r="G32" s="661"/>
      <c r="H32" s="661"/>
      <c r="I32" s="661"/>
      <c r="J32" s="661"/>
      <c r="K32" s="661"/>
      <c r="L32" s="661"/>
      <c r="M32" s="661"/>
      <c r="N32" s="661"/>
      <c r="O32" s="661"/>
      <c r="P32" s="661"/>
      <c r="Q32" s="661"/>
      <c r="R32" s="661"/>
      <c r="S32" s="661"/>
      <c r="T32" s="661"/>
      <c r="U32" s="490"/>
      <c r="W32" s="482"/>
      <c r="X32" s="482"/>
      <c r="Y32" s="482"/>
      <c r="Z32" s="482"/>
      <c r="AA32" s="482"/>
      <c r="AB32" s="482"/>
      <c r="AC32" s="482"/>
      <c r="AD32" s="482"/>
      <c r="AE32" s="482"/>
      <c r="AF32" s="482"/>
      <c r="AG32" s="482"/>
      <c r="AH32" s="482"/>
      <c r="AI32" s="482"/>
      <c r="AJ32" s="482"/>
      <c r="AK32" s="482"/>
      <c r="AL32" s="482"/>
      <c r="AM32" s="482"/>
      <c r="AN32" s="482"/>
      <c r="AO32" s="482"/>
      <c r="AP32" s="482"/>
      <c r="AQ32" s="482"/>
      <c r="AR32" s="482"/>
      <c r="AS32" s="482"/>
      <c r="AT32" s="482"/>
      <c r="AU32" s="482"/>
    </row>
    <row r="33" spans="1:47" s="481" customFormat="1" ht="14.55" customHeight="1">
      <c r="A33" s="540"/>
      <c r="C33" s="487"/>
      <c r="D33" s="661"/>
      <c r="E33" s="661"/>
      <c r="F33" s="661"/>
      <c r="G33" s="661"/>
      <c r="H33" s="661"/>
      <c r="I33" s="661"/>
      <c r="J33" s="661"/>
      <c r="K33" s="661"/>
      <c r="L33" s="661"/>
      <c r="M33" s="661"/>
      <c r="N33" s="661"/>
      <c r="O33" s="661"/>
      <c r="P33" s="661"/>
      <c r="Q33" s="661"/>
      <c r="R33" s="661"/>
      <c r="S33" s="661"/>
      <c r="T33" s="661"/>
      <c r="U33" s="490"/>
      <c r="W33" s="482"/>
      <c r="X33" s="482"/>
      <c r="Y33" s="482"/>
      <c r="Z33" s="482"/>
      <c r="AA33" s="482"/>
      <c r="AB33" s="482"/>
      <c r="AC33" s="482"/>
      <c r="AD33" s="482"/>
      <c r="AE33" s="482"/>
      <c r="AF33" s="482"/>
      <c r="AG33" s="482"/>
      <c r="AH33" s="482"/>
      <c r="AI33" s="482"/>
      <c r="AJ33" s="482"/>
      <c r="AK33" s="482"/>
      <c r="AL33" s="482"/>
      <c r="AM33" s="482"/>
      <c r="AN33" s="482"/>
      <c r="AO33" s="482"/>
      <c r="AP33" s="482"/>
      <c r="AQ33" s="482"/>
      <c r="AR33" s="482"/>
      <c r="AS33" s="482"/>
      <c r="AT33" s="482"/>
      <c r="AU33" s="482"/>
    </row>
    <row r="34" spans="1:47" s="481" customFormat="1" ht="14.55" customHeight="1">
      <c r="A34" s="540"/>
      <c r="C34" s="487"/>
      <c r="D34" s="661"/>
      <c r="E34" s="661"/>
      <c r="F34" s="661"/>
      <c r="G34" s="661"/>
      <c r="H34" s="661"/>
      <c r="I34" s="661"/>
      <c r="J34" s="661"/>
      <c r="K34" s="661"/>
      <c r="L34" s="661"/>
      <c r="M34" s="661"/>
      <c r="N34" s="661"/>
      <c r="O34" s="661"/>
      <c r="P34" s="661"/>
      <c r="Q34" s="661"/>
      <c r="R34" s="661"/>
      <c r="S34" s="661"/>
      <c r="T34" s="661"/>
      <c r="U34" s="490"/>
      <c r="W34" s="482"/>
      <c r="X34" s="482"/>
      <c r="Y34" s="482"/>
      <c r="Z34" s="482"/>
      <c r="AA34" s="482"/>
      <c r="AB34" s="482"/>
      <c r="AC34" s="482"/>
      <c r="AD34" s="482"/>
      <c r="AE34" s="482"/>
      <c r="AF34" s="482"/>
      <c r="AG34" s="482"/>
      <c r="AH34" s="482"/>
      <c r="AI34" s="482"/>
      <c r="AJ34" s="482"/>
      <c r="AK34" s="482"/>
      <c r="AL34" s="482"/>
      <c r="AM34" s="482"/>
      <c r="AN34" s="482"/>
      <c r="AO34" s="482"/>
      <c r="AP34" s="482"/>
      <c r="AQ34" s="482"/>
      <c r="AR34" s="482"/>
      <c r="AS34" s="482"/>
      <c r="AT34" s="482"/>
      <c r="AU34" s="482"/>
    </row>
    <row r="35" spans="1:47" s="481" customFormat="1" ht="14.55" customHeight="1">
      <c r="A35" s="540"/>
      <c r="C35" s="487"/>
      <c r="D35" s="496"/>
      <c r="E35" s="496"/>
      <c r="F35" s="496"/>
      <c r="G35" s="496"/>
      <c r="H35" s="496"/>
      <c r="I35" s="496"/>
      <c r="J35" s="496"/>
      <c r="K35" s="496"/>
      <c r="L35" s="496"/>
      <c r="M35" s="496"/>
      <c r="N35" s="496"/>
      <c r="O35" s="496"/>
      <c r="P35" s="497"/>
      <c r="Q35" s="497"/>
      <c r="R35" s="497"/>
      <c r="S35" s="497"/>
      <c r="T35" s="497"/>
      <c r="U35" s="490"/>
      <c r="W35" s="482"/>
      <c r="X35" s="482"/>
      <c r="Y35" s="482"/>
      <c r="Z35" s="482"/>
      <c r="AA35" s="482"/>
      <c r="AB35" s="482"/>
      <c r="AC35" s="482"/>
      <c r="AD35" s="482"/>
      <c r="AE35" s="482"/>
      <c r="AF35" s="482"/>
      <c r="AG35" s="482"/>
      <c r="AH35" s="482"/>
      <c r="AI35" s="482"/>
      <c r="AJ35" s="482"/>
      <c r="AK35" s="482"/>
      <c r="AL35" s="482"/>
      <c r="AM35" s="482"/>
      <c r="AN35" s="482"/>
      <c r="AO35" s="482"/>
      <c r="AP35" s="482"/>
      <c r="AQ35" s="482"/>
      <c r="AR35" s="482"/>
      <c r="AS35" s="482"/>
      <c r="AT35" s="482"/>
      <c r="AU35" s="482"/>
    </row>
    <row r="36" spans="1:47" s="481" customFormat="1" ht="14.55" customHeight="1" thickBot="1">
      <c r="A36" s="540"/>
      <c r="C36" s="487"/>
      <c r="D36" s="491" t="s">
        <v>211</v>
      </c>
      <c r="E36" s="492"/>
      <c r="F36" s="492"/>
      <c r="G36" s="492"/>
      <c r="H36" s="492"/>
      <c r="I36" s="492"/>
      <c r="J36" s="493"/>
      <c r="K36" s="492"/>
      <c r="L36" s="492"/>
      <c r="M36" s="492"/>
      <c r="N36" s="492"/>
      <c r="O36" s="492"/>
      <c r="P36" s="493"/>
      <c r="Q36" s="492"/>
      <c r="R36" s="492"/>
      <c r="S36" s="492"/>
      <c r="T36" s="492"/>
      <c r="U36" s="490"/>
      <c r="W36" s="482"/>
      <c r="X36" s="482"/>
      <c r="Y36" s="482"/>
      <c r="Z36" s="482"/>
      <c r="AA36" s="482"/>
      <c r="AB36" s="482"/>
      <c r="AC36" s="482"/>
      <c r="AD36" s="482"/>
      <c r="AE36" s="482"/>
      <c r="AF36" s="482"/>
      <c r="AG36" s="482"/>
      <c r="AH36" s="482"/>
      <c r="AI36" s="482"/>
      <c r="AJ36" s="482"/>
      <c r="AK36" s="482"/>
      <c r="AL36" s="482"/>
      <c r="AM36" s="482"/>
      <c r="AN36" s="482"/>
      <c r="AO36" s="482"/>
      <c r="AP36" s="482"/>
      <c r="AQ36" s="482"/>
      <c r="AR36" s="482"/>
      <c r="AS36" s="482"/>
      <c r="AT36" s="482"/>
      <c r="AU36" s="482"/>
    </row>
    <row r="37" spans="1:47" s="481" customFormat="1" ht="14.55" customHeight="1" thickTop="1">
      <c r="A37" s="540"/>
      <c r="C37" s="487"/>
      <c r="D37" s="494"/>
      <c r="E37" s="486"/>
      <c r="F37" s="486"/>
      <c r="G37" s="486"/>
      <c r="H37" s="486"/>
      <c r="I37" s="486"/>
      <c r="J37" s="495"/>
      <c r="K37" s="486"/>
      <c r="L37" s="486"/>
      <c r="M37" s="486"/>
      <c r="N37" s="486"/>
      <c r="O37" s="486"/>
      <c r="P37" s="495"/>
      <c r="Q37" s="486"/>
      <c r="R37" s="486"/>
      <c r="S37" s="486"/>
      <c r="T37" s="486"/>
      <c r="U37" s="490"/>
      <c r="W37" s="482"/>
      <c r="X37" s="482"/>
      <c r="Y37" s="482"/>
      <c r="Z37" s="482"/>
      <c r="AA37" s="482"/>
      <c r="AB37" s="482"/>
      <c r="AC37" s="482"/>
      <c r="AD37" s="482"/>
      <c r="AE37" s="482"/>
      <c r="AF37" s="482"/>
      <c r="AG37" s="482"/>
      <c r="AH37" s="482"/>
      <c r="AI37" s="482"/>
      <c r="AJ37" s="482"/>
      <c r="AK37" s="482"/>
      <c r="AL37" s="482"/>
      <c r="AM37" s="482"/>
      <c r="AN37" s="482"/>
      <c r="AO37" s="482"/>
      <c r="AP37" s="482"/>
      <c r="AQ37" s="482"/>
      <c r="AR37" s="482"/>
      <c r="AS37" s="482"/>
      <c r="AT37" s="482"/>
      <c r="AU37" s="482"/>
    </row>
    <row r="38" spans="1:47" s="481" customFormat="1" ht="14.55" customHeight="1">
      <c r="A38" s="540"/>
      <c r="C38" s="487"/>
      <c r="D38" s="659" t="s">
        <v>231</v>
      </c>
      <c r="E38" s="659"/>
      <c r="F38" s="659"/>
      <c r="G38" s="659"/>
      <c r="H38" s="659"/>
      <c r="I38" s="659"/>
      <c r="J38" s="659"/>
      <c r="K38" s="659"/>
      <c r="L38" s="659"/>
      <c r="M38" s="659"/>
      <c r="N38" s="659"/>
      <c r="O38" s="659"/>
      <c r="P38" s="659"/>
      <c r="Q38" s="659"/>
      <c r="R38" s="659"/>
      <c r="S38" s="659"/>
      <c r="T38" s="659"/>
      <c r="U38" s="490"/>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row>
    <row r="39" spans="1:47" s="481" customFormat="1" ht="14.55" customHeight="1">
      <c r="A39" s="540"/>
      <c r="C39" s="487"/>
      <c r="D39" s="659"/>
      <c r="E39" s="659"/>
      <c r="F39" s="659"/>
      <c r="G39" s="659"/>
      <c r="H39" s="659"/>
      <c r="I39" s="659"/>
      <c r="J39" s="659"/>
      <c r="K39" s="659"/>
      <c r="L39" s="659"/>
      <c r="M39" s="659"/>
      <c r="N39" s="659"/>
      <c r="O39" s="659"/>
      <c r="P39" s="659"/>
      <c r="Q39" s="659"/>
      <c r="R39" s="659"/>
      <c r="S39" s="659"/>
      <c r="T39" s="659"/>
      <c r="U39" s="490"/>
      <c r="W39" s="482"/>
      <c r="X39" s="482"/>
      <c r="Y39" s="482"/>
      <c r="Z39" s="482"/>
      <c r="AA39" s="482"/>
      <c r="AB39" s="482"/>
      <c r="AC39" s="482"/>
      <c r="AD39" s="482"/>
      <c r="AE39" s="482"/>
      <c r="AF39" s="482"/>
      <c r="AG39" s="482"/>
      <c r="AH39" s="482"/>
      <c r="AI39" s="482"/>
      <c r="AJ39" s="482"/>
      <c r="AK39" s="482"/>
      <c r="AL39" s="482"/>
      <c r="AM39" s="482"/>
      <c r="AN39" s="482"/>
      <c r="AO39" s="482"/>
      <c r="AP39" s="482"/>
      <c r="AQ39" s="482"/>
      <c r="AR39" s="482"/>
      <c r="AS39" s="482"/>
      <c r="AT39" s="482"/>
      <c r="AU39" s="482"/>
    </row>
    <row r="40" spans="1:47" s="481" customFormat="1" ht="14.55" customHeight="1">
      <c r="A40" s="540"/>
      <c r="C40" s="487"/>
      <c r="D40" s="659"/>
      <c r="E40" s="659"/>
      <c r="F40" s="659"/>
      <c r="G40" s="659"/>
      <c r="H40" s="659"/>
      <c r="I40" s="659"/>
      <c r="J40" s="659"/>
      <c r="K40" s="659"/>
      <c r="L40" s="659"/>
      <c r="M40" s="659"/>
      <c r="N40" s="659"/>
      <c r="O40" s="659"/>
      <c r="P40" s="659"/>
      <c r="Q40" s="659"/>
      <c r="R40" s="659"/>
      <c r="S40" s="659"/>
      <c r="T40" s="659"/>
      <c r="U40" s="490"/>
      <c r="W40" s="482"/>
      <c r="X40" s="482"/>
      <c r="Y40" s="482"/>
      <c r="Z40" s="482"/>
      <c r="AA40" s="482"/>
      <c r="AB40" s="482"/>
      <c r="AC40" s="482"/>
      <c r="AD40" s="482"/>
      <c r="AE40" s="482"/>
      <c r="AF40" s="482"/>
      <c r="AG40" s="482"/>
      <c r="AH40" s="482"/>
      <c r="AI40" s="482"/>
      <c r="AJ40" s="482"/>
      <c r="AK40" s="482"/>
      <c r="AL40" s="482"/>
      <c r="AM40" s="482"/>
      <c r="AN40" s="482"/>
      <c r="AO40" s="482"/>
      <c r="AP40" s="482"/>
      <c r="AQ40" s="482"/>
      <c r="AR40" s="482"/>
      <c r="AS40" s="482"/>
      <c r="AT40" s="482"/>
      <c r="AU40" s="482"/>
    </row>
    <row r="41" spans="1:47" s="481" customFormat="1" ht="14.55" customHeight="1">
      <c r="A41" s="540"/>
      <c r="C41" s="487"/>
      <c r="D41" s="659"/>
      <c r="E41" s="659"/>
      <c r="F41" s="659"/>
      <c r="G41" s="659"/>
      <c r="H41" s="659"/>
      <c r="I41" s="659"/>
      <c r="J41" s="659"/>
      <c r="K41" s="659"/>
      <c r="L41" s="659"/>
      <c r="M41" s="659"/>
      <c r="N41" s="659"/>
      <c r="O41" s="659"/>
      <c r="P41" s="659"/>
      <c r="Q41" s="659"/>
      <c r="R41" s="659"/>
      <c r="S41" s="659"/>
      <c r="T41" s="659"/>
      <c r="U41" s="490"/>
      <c r="W41" s="482"/>
      <c r="X41" s="482"/>
      <c r="Y41" s="482"/>
      <c r="Z41" s="482"/>
      <c r="AA41" s="482"/>
      <c r="AB41" s="482"/>
      <c r="AC41" s="482"/>
      <c r="AD41" s="482"/>
      <c r="AE41" s="482"/>
      <c r="AF41" s="482"/>
      <c r="AG41" s="482"/>
      <c r="AH41" s="482"/>
      <c r="AI41" s="482"/>
      <c r="AJ41" s="482"/>
      <c r="AK41" s="482"/>
      <c r="AL41" s="482"/>
      <c r="AM41" s="482"/>
      <c r="AN41" s="482"/>
      <c r="AO41" s="482"/>
      <c r="AP41" s="482"/>
      <c r="AQ41" s="482"/>
      <c r="AR41" s="482"/>
      <c r="AS41" s="482"/>
      <c r="AT41" s="482"/>
      <c r="AU41" s="482"/>
    </row>
    <row r="42" spans="1:47" s="481" customFormat="1" ht="14.55" customHeight="1">
      <c r="A42" s="540"/>
      <c r="C42" s="487"/>
      <c r="D42" s="659"/>
      <c r="E42" s="659"/>
      <c r="F42" s="659"/>
      <c r="G42" s="659"/>
      <c r="H42" s="659"/>
      <c r="I42" s="659"/>
      <c r="J42" s="659"/>
      <c r="K42" s="659"/>
      <c r="L42" s="659"/>
      <c r="M42" s="659"/>
      <c r="N42" s="659"/>
      <c r="O42" s="659"/>
      <c r="P42" s="659"/>
      <c r="Q42" s="659"/>
      <c r="R42" s="659"/>
      <c r="S42" s="659"/>
      <c r="T42" s="659"/>
      <c r="U42" s="490"/>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2"/>
      <c r="AU42" s="482"/>
    </row>
    <row r="43" spans="1:47" s="481" customFormat="1" ht="14.55" customHeight="1">
      <c r="A43" s="540"/>
      <c r="C43" s="487"/>
      <c r="D43" s="659"/>
      <c r="E43" s="659"/>
      <c r="F43" s="659"/>
      <c r="G43" s="659"/>
      <c r="H43" s="659"/>
      <c r="I43" s="659"/>
      <c r="J43" s="659"/>
      <c r="K43" s="659"/>
      <c r="L43" s="659"/>
      <c r="M43" s="659"/>
      <c r="N43" s="659"/>
      <c r="O43" s="659"/>
      <c r="P43" s="659"/>
      <c r="Q43" s="659"/>
      <c r="R43" s="659"/>
      <c r="S43" s="659"/>
      <c r="T43" s="659"/>
      <c r="U43" s="490"/>
      <c r="W43" s="482"/>
      <c r="X43" s="482"/>
      <c r="Y43" s="482"/>
      <c r="Z43" s="482"/>
      <c r="AA43" s="482"/>
      <c r="AB43" s="482"/>
      <c r="AC43" s="482"/>
      <c r="AD43" s="482"/>
      <c r="AE43" s="482"/>
      <c r="AF43" s="482"/>
      <c r="AG43" s="482"/>
      <c r="AH43" s="482"/>
      <c r="AI43" s="482"/>
      <c r="AJ43" s="482"/>
      <c r="AK43" s="482"/>
      <c r="AL43" s="482"/>
      <c r="AM43" s="482"/>
      <c r="AN43" s="482"/>
      <c r="AO43" s="482"/>
      <c r="AP43" s="482"/>
      <c r="AQ43" s="482"/>
      <c r="AR43" s="482"/>
      <c r="AS43" s="482"/>
      <c r="AT43" s="482"/>
      <c r="AU43" s="482"/>
    </row>
    <row r="44" spans="1:47" s="481" customFormat="1" ht="14.55" customHeight="1">
      <c r="A44" s="540"/>
      <c r="C44" s="487"/>
      <c r="D44" s="659"/>
      <c r="E44" s="659"/>
      <c r="F44" s="659"/>
      <c r="G44" s="659"/>
      <c r="H44" s="659"/>
      <c r="I44" s="659"/>
      <c r="J44" s="659"/>
      <c r="K44" s="659"/>
      <c r="L44" s="659"/>
      <c r="M44" s="659"/>
      <c r="N44" s="659"/>
      <c r="O44" s="659"/>
      <c r="P44" s="659"/>
      <c r="Q44" s="659"/>
      <c r="R44" s="659"/>
      <c r="S44" s="659"/>
      <c r="T44" s="659"/>
      <c r="U44" s="490"/>
      <c r="W44" s="482"/>
      <c r="X44" s="482"/>
      <c r="Y44" s="482"/>
      <c r="Z44" s="482"/>
      <c r="AA44" s="482"/>
      <c r="AB44" s="482"/>
      <c r="AC44" s="482"/>
      <c r="AD44" s="482"/>
      <c r="AE44" s="482"/>
      <c r="AF44" s="482"/>
      <c r="AG44" s="482"/>
      <c r="AH44" s="482"/>
      <c r="AI44" s="482"/>
      <c r="AJ44" s="482"/>
      <c r="AK44" s="482"/>
      <c r="AL44" s="482"/>
      <c r="AM44" s="482"/>
      <c r="AN44" s="482"/>
      <c r="AO44" s="482"/>
      <c r="AP44" s="482"/>
      <c r="AQ44" s="482"/>
      <c r="AR44" s="482"/>
      <c r="AS44" s="482"/>
      <c r="AT44" s="482"/>
      <c r="AU44" s="482"/>
    </row>
    <row r="45" spans="1:47" s="481" customFormat="1" ht="15" thickBot="1">
      <c r="A45" s="540"/>
      <c r="C45" s="498"/>
      <c r="D45" s="499"/>
      <c r="E45" s="499"/>
      <c r="F45" s="499"/>
      <c r="G45" s="499"/>
      <c r="H45" s="499"/>
      <c r="I45" s="499"/>
      <c r="J45" s="499"/>
      <c r="K45" s="499"/>
      <c r="L45" s="499"/>
      <c r="M45" s="499"/>
      <c r="N45" s="499"/>
      <c r="O45" s="499"/>
      <c r="P45" s="499"/>
      <c r="Q45" s="499"/>
      <c r="R45" s="499"/>
      <c r="S45" s="499"/>
      <c r="T45" s="499"/>
      <c r="U45" s="500"/>
      <c r="W45" s="482"/>
      <c r="X45" s="482"/>
      <c r="Y45" s="482"/>
      <c r="Z45" s="482"/>
      <c r="AA45" s="482"/>
      <c r="AB45" s="482"/>
      <c r="AC45" s="482"/>
      <c r="AD45" s="482"/>
      <c r="AE45" s="482"/>
      <c r="AF45" s="482"/>
      <c r="AG45" s="482"/>
      <c r="AH45" s="482"/>
      <c r="AI45" s="482"/>
      <c r="AJ45" s="482"/>
      <c r="AK45" s="482"/>
      <c r="AL45" s="482"/>
      <c r="AM45" s="482"/>
      <c r="AN45" s="482"/>
      <c r="AO45" s="482"/>
      <c r="AP45" s="482"/>
      <c r="AQ45" s="482"/>
      <c r="AR45" s="482"/>
      <c r="AS45" s="482"/>
      <c r="AT45" s="482"/>
      <c r="AU45" s="482"/>
    </row>
    <row r="46" spans="1:47" s="481" customFormat="1">
      <c r="A46" s="540"/>
      <c r="W46" s="482"/>
      <c r="X46" s="482"/>
      <c r="Y46" s="482"/>
      <c r="Z46" s="482"/>
      <c r="AA46" s="482"/>
      <c r="AB46" s="482"/>
      <c r="AC46" s="482"/>
      <c r="AD46" s="482"/>
      <c r="AE46" s="482"/>
      <c r="AF46" s="482"/>
      <c r="AG46" s="482"/>
      <c r="AH46" s="482"/>
      <c r="AI46" s="482"/>
      <c r="AJ46" s="482"/>
      <c r="AK46" s="482"/>
      <c r="AL46" s="482"/>
      <c r="AM46" s="482"/>
      <c r="AN46" s="482"/>
      <c r="AO46" s="482"/>
      <c r="AP46" s="482"/>
      <c r="AQ46" s="482"/>
      <c r="AR46" s="482"/>
      <c r="AS46" s="482"/>
      <c r="AT46" s="482"/>
      <c r="AU46" s="482"/>
    </row>
    <row r="47" spans="1:47" s="481" customFormat="1" ht="13.8" customHeight="1">
      <c r="A47" s="540"/>
      <c r="W47" s="482"/>
      <c r="X47" s="482"/>
      <c r="Y47" s="482"/>
      <c r="Z47" s="482"/>
      <c r="AA47" s="482"/>
      <c r="AB47" s="482"/>
      <c r="AC47" s="482"/>
      <c r="AD47" s="482"/>
      <c r="AE47" s="482"/>
      <c r="AF47" s="482"/>
      <c r="AG47" s="482"/>
      <c r="AH47" s="482"/>
      <c r="AI47" s="482"/>
      <c r="AJ47" s="482"/>
      <c r="AK47" s="482"/>
      <c r="AL47" s="482"/>
      <c r="AM47" s="482"/>
      <c r="AN47" s="482"/>
      <c r="AO47" s="482"/>
      <c r="AP47" s="482"/>
      <c r="AQ47" s="482"/>
      <c r="AR47" s="482"/>
      <c r="AS47" s="482"/>
      <c r="AT47" s="482"/>
      <c r="AU47" s="482"/>
    </row>
    <row r="48" spans="1:47" s="481" customFormat="1" ht="23.55" customHeight="1">
      <c r="A48" s="540"/>
      <c r="D48" s="680" t="s">
        <v>252</v>
      </c>
      <c r="E48" s="680"/>
      <c r="F48" s="680"/>
      <c r="G48" s="680"/>
      <c r="H48" s="680"/>
      <c r="W48" s="482"/>
      <c r="X48" s="482"/>
      <c r="Y48" s="482"/>
      <c r="Z48" s="482"/>
      <c r="AA48" s="482"/>
      <c r="AB48" s="482"/>
      <c r="AC48" s="482"/>
      <c r="AD48" s="482"/>
      <c r="AE48" s="482"/>
      <c r="AF48" s="482"/>
      <c r="AG48" s="482"/>
      <c r="AH48" s="482"/>
      <c r="AI48" s="482"/>
      <c r="AJ48" s="482"/>
      <c r="AK48" s="482"/>
      <c r="AL48" s="482"/>
      <c r="AM48" s="482"/>
      <c r="AN48" s="482"/>
      <c r="AO48" s="482"/>
      <c r="AP48" s="482"/>
      <c r="AQ48" s="482"/>
      <c r="AR48" s="482"/>
      <c r="AS48" s="482"/>
      <c r="AT48" s="482"/>
      <c r="AU48" s="482"/>
    </row>
    <row r="49" spans="1:47" s="481" customFormat="1" ht="10.8" customHeight="1" thickBot="1">
      <c r="A49" s="540"/>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row>
    <row r="50" spans="1:47" s="481" customFormat="1" ht="16.8" customHeight="1" thickBot="1">
      <c r="A50" s="540"/>
      <c r="C50" s="483"/>
      <c r="D50" s="662" t="s">
        <v>33</v>
      </c>
      <c r="E50" s="663"/>
      <c r="F50" s="663"/>
      <c r="G50" s="663"/>
      <c r="H50" s="663"/>
      <c r="I50" s="663"/>
      <c r="J50" s="663"/>
      <c r="K50" s="663"/>
      <c r="L50" s="663"/>
      <c r="M50" s="663"/>
      <c r="N50" s="663"/>
      <c r="O50" s="663"/>
      <c r="P50" s="663"/>
      <c r="Q50" s="663"/>
      <c r="R50" s="663"/>
      <c r="S50" s="663"/>
      <c r="T50" s="664"/>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row>
    <row r="51" spans="1:47" s="481" customFormat="1" ht="15" customHeight="1" thickBot="1">
      <c r="A51" s="540"/>
      <c r="C51" s="501"/>
      <c r="D51" s="665"/>
      <c r="E51" s="666"/>
      <c r="F51" s="666"/>
      <c r="G51" s="666"/>
      <c r="H51" s="666"/>
      <c r="I51" s="666"/>
      <c r="J51" s="666"/>
      <c r="K51" s="666"/>
      <c r="L51" s="666"/>
      <c r="M51" s="666"/>
      <c r="N51" s="666"/>
      <c r="O51" s="666"/>
      <c r="P51" s="666"/>
      <c r="Q51" s="666"/>
      <c r="R51" s="666"/>
      <c r="S51" s="666"/>
      <c r="T51" s="667"/>
      <c r="U51" s="502"/>
      <c r="V51" s="486"/>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row>
    <row r="52" spans="1:47" s="481" customFormat="1">
      <c r="A52" s="540"/>
      <c r="C52" s="503"/>
      <c r="D52" s="488"/>
      <c r="E52" s="489"/>
      <c r="F52" s="489"/>
      <c r="G52" s="489"/>
      <c r="H52" s="489"/>
      <c r="I52" s="489"/>
      <c r="J52" s="489"/>
      <c r="K52" s="489"/>
      <c r="L52" s="489"/>
      <c r="M52" s="489"/>
      <c r="N52" s="489"/>
      <c r="O52" s="489"/>
      <c r="P52" s="489"/>
      <c r="Q52" s="489"/>
      <c r="R52" s="489"/>
      <c r="S52" s="489"/>
      <c r="T52" s="489"/>
      <c r="U52" s="504"/>
      <c r="W52" s="482"/>
      <c r="X52" s="482"/>
      <c r="Y52" s="482"/>
      <c r="Z52" s="482"/>
      <c r="AA52" s="482"/>
      <c r="AB52" s="482"/>
      <c r="AC52" s="482"/>
      <c r="AD52" s="482"/>
      <c r="AE52" s="482"/>
      <c r="AF52" s="482"/>
      <c r="AG52" s="482"/>
      <c r="AH52" s="482"/>
      <c r="AI52" s="482"/>
      <c r="AJ52" s="482"/>
      <c r="AK52" s="482"/>
      <c r="AL52" s="482"/>
      <c r="AM52" s="482"/>
      <c r="AN52" s="482"/>
      <c r="AO52" s="482"/>
      <c r="AP52" s="482"/>
      <c r="AQ52" s="482"/>
      <c r="AR52" s="482"/>
      <c r="AS52" s="482"/>
      <c r="AT52" s="482"/>
      <c r="AU52" s="482"/>
    </row>
    <row r="53" spans="1:47" s="481" customFormat="1" ht="14.55" customHeight="1" thickBot="1">
      <c r="A53" s="540"/>
      <c r="C53" s="503"/>
      <c r="D53" s="491" t="s">
        <v>210</v>
      </c>
      <c r="E53" s="492"/>
      <c r="F53" s="492"/>
      <c r="G53" s="492"/>
      <c r="H53" s="492"/>
      <c r="I53" s="492"/>
      <c r="J53" s="493"/>
      <c r="K53" s="492"/>
      <c r="L53" s="492"/>
      <c r="M53" s="492"/>
      <c r="N53" s="492"/>
      <c r="O53" s="492"/>
      <c r="P53" s="493"/>
      <c r="Q53" s="492"/>
      <c r="R53" s="492"/>
      <c r="S53" s="492"/>
      <c r="T53" s="492"/>
      <c r="U53" s="504"/>
      <c r="W53" s="482"/>
      <c r="X53" s="482"/>
      <c r="Y53" s="482"/>
      <c r="Z53" s="482"/>
      <c r="AA53" s="482"/>
      <c r="AB53" s="482"/>
      <c r="AC53" s="482"/>
      <c r="AD53" s="482"/>
      <c r="AE53" s="482"/>
      <c r="AF53" s="482"/>
      <c r="AG53" s="482"/>
      <c r="AH53" s="482"/>
      <c r="AI53" s="482"/>
      <c r="AJ53" s="482"/>
      <c r="AK53" s="482"/>
      <c r="AL53" s="482"/>
      <c r="AM53" s="482"/>
      <c r="AN53" s="482"/>
      <c r="AO53" s="482"/>
      <c r="AP53" s="482"/>
      <c r="AQ53" s="482"/>
      <c r="AR53" s="482"/>
      <c r="AS53" s="482"/>
      <c r="AT53" s="482"/>
      <c r="AU53" s="482"/>
    </row>
    <row r="54" spans="1:47" s="481" customFormat="1" ht="14.55" customHeight="1" thickTop="1">
      <c r="A54" s="540"/>
      <c r="C54" s="503"/>
      <c r="D54" s="494"/>
      <c r="E54" s="486"/>
      <c r="F54" s="486"/>
      <c r="G54" s="486"/>
      <c r="H54" s="486"/>
      <c r="I54" s="486"/>
      <c r="J54" s="495"/>
      <c r="K54" s="486"/>
      <c r="L54" s="486"/>
      <c r="M54" s="486"/>
      <c r="N54" s="486"/>
      <c r="O54" s="486"/>
      <c r="P54" s="495"/>
      <c r="Q54" s="486"/>
      <c r="R54" s="486"/>
      <c r="S54" s="486"/>
      <c r="T54" s="486"/>
      <c r="U54" s="504"/>
      <c r="W54" s="482"/>
      <c r="X54" s="482"/>
      <c r="Y54" s="482"/>
      <c r="Z54" s="482"/>
      <c r="AA54" s="482"/>
      <c r="AB54" s="482"/>
      <c r="AC54" s="482"/>
      <c r="AD54" s="482"/>
      <c r="AE54" s="482"/>
      <c r="AF54" s="482"/>
      <c r="AG54" s="482"/>
      <c r="AH54" s="482"/>
      <c r="AI54" s="482"/>
      <c r="AJ54" s="482"/>
      <c r="AK54" s="482"/>
      <c r="AL54" s="482"/>
      <c r="AM54" s="482"/>
      <c r="AN54" s="482"/>
      <c r="AO54" s="482"/>
      <c r="AP54" s="482"/>
      <c r="AQ54" s="482"/>
      <c r="AR54" s="482"/>
      <c r="AS54" s="482"/>
      <c r="AT54" s="482"/>
      <c r="AU54" s="482"/>
    </row>
    <row r="55" spans="1:47" s="481" customFormat="1" ht="14.55" customHeight="1">
      <c r="A55" s="540"/>
      <c r="C55" s="503"/>
      <c r="D55" s="660" t="s">
        <v>265</v>
      </c>
      <c r="E55" s="661"/>
      <c r="F55" s="661"/>
      <c r="G55" s="661"/>
      <c r="H55" s="661"/>
      <c r="I55" s="661"/>
      <c r="J55" s="661"/>
      <c r="K55" s="661"/>
      <c r="L55" s="661"/>
      <c r="M55" s="661"/>
      <c r="N55" s="661"/>
      <c r="O55" s="661"/>
      <c r="P55" s="661"/>
      <c r="Q55" s="661"/>
      <c r="R55" s="661"/>
      <c r="S55" s="661"/>
      <c r="T55" s="661"/>
      <c r="U55" s="504"/>
      <c r="W55" s="482"/>
      <c r="X55" s="482"/>
      <c r="Y55" s="482"/>
      <c r="Z55" s="482"/>
      <c r="AA55" s="482"/>
      <c r="AB55" s="482"/>
      <c r="AC55" s="482"/>
      <c r="AD55" s="482"/>
      <c r="AE55" s="482"/>
      <c r="AF55" s="482"/>
      <c r="AG55" s="482"/>
      <c r="AH55" s="482"/>
      <c r="AI55" s="482"/>
      <c r="AJ55" s="482"/>
      <c r="AK55" s="482"/>
      <c r="AL55" s="482"/>
      <c r="AM55" s="482"/>
      <c r="AN55" s="482"/>
      <c r="AO55" s="482"/>
      <c r="AP55" s="482"/>
      <c r="AQ55" s="482"/>
      <c r="AR55" s="482"/>
      <c r="AS55" s="482"/>
      <c r="AT55" s="482"/>
      <c r="AU55" s="482"/>
    </row>
    <row r="56" spans="1:47" s="481" customFormat="1" ht="14.55" customHeight="1">
      <c r="A56" s="540"/>
      <c r="C56" s="503"/>
      <c r="D56" s="661"/>
      <c r="E56" s="661"/>
      <c r="F56" s="661"/>
      <c r="G56" s="661"/>
      <c r="H56" s="661"/>
      <c r="I56" s="661"/>
      <c r="J56" s="661"/>
      <c r="K56" s="661"/>
      <c r="L56" s="661"/>
      <c r="M56" s="661"/>
      <c r="N56" s="661"/>
      <c r="O56" s="661"/>
      <c r="P56" s="661"/>
      <c r="Q56" s="661"/>
      <c r="R56" s="661"/>
      <c r="S56" s="661"/>
      <c r="T56" s="661"/>
      <c r="U56" s="504"/>
      <c r="W56" s="482"/>
      <c r="X56" s="482"/>
      <c r="Y56" s="482"/>
      <c r="Z56" s="482"/>
      <c r="AA56" s="482"/>
      <c r="AB56" s="482"/>
      <c r="AC56" s="482"/>
      <c r="AD56" s="482"/>
      <c r="AE56" s="482"/>
      <c r="AF56" s="482"/>
      <c r="AG56" s="482"/>
      <c r="AH56" s="482"/>
      <c r="AI56" s="482"/>
      <c r="AJ56" s="482"/>
      <c r="AK56" s="482"/>
      <c r="AL56" s="482"/>
      <c r="AM56" s="482"/>
      <c r="AN56" s="482"/>
      <c r="AO56" s="482"/>
      <c r="AP56" s="482"/>
      <c r="AQ56" s="482"/>
      <c r="AR56" s="482"/>
      <c r="AS56" s="482"/>
      <c r="AT56" s="482"/>
      <c r="AU56" s="482"/>
    </row>
    <row r="57" spans="1:47" s="481" customFormat="1" ht="14.55" customHeight="1">
      <c r="A57" s="540"/>
      <c r="C57" s="503"/>
      <c r="D57" s="661"/>
      <c r="E57" s="661"/>
      <c r="F57" s="661"/>
      <c r="G57" s="661"/>
      <c r="H57" s="661"/>
      <c r="I57" s="661"/>
      <c r="J57" s="661"/>
      <c r="K57" s="661"/>
      <c r="L57" s="661"/>
      <c r="M57" s="661"/>
      <c r="N57" s="661"/>
      <c r="O57" s="661"/>
      <c r="P57" s="661"/>
      <c r="Q57" s="661"/>
      <c r="R57" s="661"/>
      <c r="S57" s="661"/>
      <c r="T57" s="661"/>
      <c r="U57" s="504"/>
      <c r="W57" s="482"/>
      <c r="X57" s="482"/>
      <c r="Y57" s="482"/>
      <c r="Z57" s="482"/>
      <c r="AA57" s="482"/>
      <c r="AB57" s="482"/>
      <c r="AC57" s="482"/>
      <c r="AD57" s="482"/>
      <c r="AE57" s="482"/>
      <c r="AF57" s="482"/>
      <c r="AG57" s="482"/>
      <c r="AH57" s="482"/>
      <c r="AI57" s="482"/>
      <c r="AJ57" s="482"/>
      <c r="AK57" s="482"/>
      <c r="AL57" s="482"/>
      <c r="AM57" s="482"/>
      <c r="AN57" s="482"/>
      <c r="AO57" s="482"/>
      <c r="AP57" s="482"/>
      <c r="AQ57" s="482"/>
      <c r="AR57" s="482"/>
      <c r="AS57" s="482"/>
      <c r="AT57" s="482"/>
      <c r="AU57" s="482"/>
    </row>
    <row r="58" spans="1:47" s="481" customFormat="1" ht="14.55" customHeight="1">
      <c r="A58" s="540"/>
      <c r="C58" s="503"/>
      <c r="D58" s="661"/>
      <c r="E58" s="661"/>
      <c r="F58" s="661"/>
      <c r="G58" s="661"/>
      <c r="H58" s="661"/>
      <c r="I58" s="661"/>
      <c r="J58" s="661"/>
      <c r="K58" s="661"/>
      <c r="L58" s="661"/>
      <c r="M58" s="661"/>
      <c r="N58" s="661"/>
      <c r="O58" s="661"/>
      <c r="P58" s="661"/>
      <c r="Q58" s="661"/>
      <c r="R58" s="661"/>
      <c r="S58" s="661"/>
      <c r="T58" s="661"/>
      <c r="U58" s="504"/>
      <c r="W58" s="482"/>
      <c r="X58" s="482"/>
      <c r="Y58" s="482"/>
      <c r="Z58" s="482"/>
      <c r="AA58" s="482"/>
      <c r="AB58" s="482"/>
      <c r="AC58" s="482"/>
      <c r="AD58" s="482"/>
      <c r="AE58" s="482"/>
      <c r="AF58" s="482"/>
      <c r="AG58" s="482"/>
      <c r="AH58" s="482"/>
      <c r="AI58" s="482"/>
      <c r="AJ58" s="482"/>
      <c r="AK58" s="482"/>
      <c r="AL58" s="482"/>
      <c r="AM58" s="482"/>
      <c r="AN58" s="482"/>
      <c r="AO58" s="482"/>
      <c r="AP58" s="482"/>
      <c r="AQ58" s="482"/>
      <c r="AR58" s="482"/>
      <c r="AS58" s="482"/>
      <c r="AT58" s="482"/>
      <c r="AU58" s="482"/>
    </row>
    <row r="59" spans="1:47" s="481" customFormat="1" ht="14.55" customHeight="1">
      <c r="A59" s="540"/>
      <c r="C59" s="503"/>
      <c r="D59" s="661"/>
      <c r="E59" s="661"/>
      <c r="F59" s="661"/>
      <c r="G59" s="661"/>
      <c r="H59" s="661"/>
      <c r="I59" s="661"/>
      <c r="J59" s="661"/>
      <c r="K59" s="661"/>
      <c r="L59" s="661"/>
      <c r="M59" s="661"/>
      <c r="N59" s="661"/>
      <c r="O59" s="661"/>
      <c r="P59" s="661"/>
      <c r="Q59" s="661"/>
      <c r="R59" s="661"/>
      <c r="S59" s="661"/>
      <c r="T59" s="661"/>
      <c r="U59" s="504"/>
      <c r="W59" s="482"/>
      <c r="X59" s="482"/>
      <c r="Y59" s="482"/>
      <c r="Z59" s="482"/>
      <c r="AA59" s="482"/>
      <c r="AB59" s="482"/>
      <c r="AC59" s="482"/>
      <c r="AD59" s="482"/>
      <c r="AE59" s="482"/>
      <c r="AF59" s="482"/>
      <c r="AG59" s="482"/>
      <c r="AH59" s="482"/>
      <c r="AI59" s="482"/>
      <c r="AJ59" s="482"/>
      <c r="AK59" s="482"/>
      <c r="AL59" s="482"/>
      <c r="AM59" s="482"/>
      <c r="AN59" s="482"/>
      <c r="AO59" s="482"/>
      <c r="AP59" s="482"/>
      <c r="AQ59" s="482"/>
      <c r="AR59" s="482"/>
      <c r="AS59" s="482"/>
      <c r="AT59" s="482"/>
      <c r="AU59" s="482"/>
    </row>
    <row r="60" spans="1:47" s="481" customFormat="1" ht="14.55" customHeight="1">
      <c r="A60" s="540"/>
      <c r="C60" s="503"/>
      <c r="D60" s="661"/>
      <c r="E60" s="661"/>
      <c r="F60" s="661"/>
      <c r="G60" s="661"/>
      <c r="H60" s="661"/>
      <c r="I60" s="661"/>
      <c r="J60" s="661"/>
      <c r="K60" s="661"/>
      <c r="L60" s="661"/>
      <c r="M60" s="661"/>
      <c r="N60" s="661"/>
      <c r="O60" s="661"/>
      <c r="P60" s="661"/>
      <c r="Q60" s="661"/>
      <c r="R60" s="661"/>
      <c r="S60" s="661"/>
      <c r="T60" s="661"/>
      <c r="U60" s="504"/>
      <c r="W60" s="482"/>
      <c r="X60" s="482"/>
      <c r="Y60" s="482"/>
      <c r="Z60" s="482"/>
      <c r="AA60" s="482"/>
      <c r="AB60" s="482"/>
      <c r="AC60" s="482"/>
      <c r="AD60" s="482"/>
      <c r="AE60" s="482"/>
      <c r="AF60" s="482"/>
      <c r="AG60" s="482"/>
      <c r="AH60" s="482"/>
      <c r="AI60" s="482"/>
      <c r="AJ60" s="482"/>
      <c r="AK60" s="482"/>
      <c r="AL60" s="482"/>
      <c r="AM60" s="482"/>
      <c r="AN60" s="482"/>
      <c r="AO60" s="482"/>
      <c r="AP60" s="482"/>
      <c r="AQ60" s="482"/>
      <c r="AR60" s="482"/>
      <c r="AS60" s="482"/>
      <c r="AT60" s="482"/>
      <c r="AU60" s="482"/>
    </row>
    <row r="61" spans="1:47" s="481" customFormat="1" ht="14.55" customHeight="1">
      <c r="A61" s="540"/>
      <c r="C61" s="503"/>
      <c r="D61" s="661"/>
      <c r="E61" s="661"/>
      <c r="F61" s="661"/>
      <c r="G61" s="661"/>
      <c r="H61" s="661"/>
      <c r="I61" s="661"/>
      <c r="J61" s="661"/>
      <c r="K61" s="661"/>
      <c r="L61" s="661"/>
      <c r="M61" s="661"/>
      <c r="N61" s="661"/>
      <c r="O61" s="661"/>
      <c r="P61" s="661"/>
      <c r="Q61" s="661"/>
      <c r="R61" s="661"/>
      <c r="S61" s="661"/>
      <c r="T61" s="661"/>
      <c r="U61" s="504"/>
      <c r="W61" s="482"/>
      <c r="X61" s="482"/>
      <c r="Y61" s="482"/>
      <c r="Z61" s="482"/>
      <c r="AA61" s="482"/>
      <c r="AB61" s="482"/>
      <c r="AC61" s="482"/>
      <c r="AD61" s="482"/>
      <c r="AE61" s="482"/>
      <c r="AF61" s="482"/>
      <c r="AG61" s="482"/>
      <c r="AH61" s="482"/>
      <c r="AI61" s="482"/>
      <c r="AJ61" s="482"/>
      <c r="AK61" s="482"/>
      <c r="AL61" s="482"/>
      <c r="AM61" s="482"/>
      <c r="AN61" s="482"/>
      <c r="AO61" s="482"/>
      <c r="AP61" s="482"/>
      <c r="AQ61" s="482"/>
      <c r="AR61" s="482"/>
      <c r="AS61" s="482"/>
      <c r="AT61" s="482"/>
      <c r="AU61" s="482"/>
    </row>
    <row r="62" spans="1:47" s="481" customFormat="1" ht="14.55" customHeight="1">
      <c r="A62" s="540"/>
      <c r="C62" s="503"/>
      <c r="D62" s="661"/>
      <c r="E62" s="661"/>
      <c r="F62" s="661"/>
      <c r="G62" s="661"/>
      <c r="H62" s="661"/>
      <c r="I62" s="661"/>
      <c r="J62" s="661"/>
      <c r="K62" s="661"/>
      <c r="L62" s="661"/>
      <c r="M62" s="661"/>
      <c r="N62" s="661"/>
      <c r="O62" s="661"/>
      <c r="P62" s="661"/>
      <c r="Q62" s="661"/>
      <c r="R62" s="661"/>
      <c r="S62" s="661"/>
      <c r="T62" s="661"/>
      <c r="U62" s="504"/>
      <c r="W62" s="482"/>
      <c r="X62" s="482"/>
      <c r="Y62" s="482"/>
      <c r="Z62" s="482"/>
      <c r="AA62" s="482"/>
      <c r="AB62" s="482"/>
      <c r="AC62" s="482"/>
      <c r="AD62" s="482"/>
      <c r="AE62" s="482"/>
      <c r="AF62" s="482"/>
      <c r="AG62" s="482"/>
      <c r="AH62" s="482"/>
      <c r="AI62" s="482"/>
      <c r="AJ62" s="482"/>
      <c r="AK62" s="482"/>
      <c r="AL62" s="482"/>
      <c r="AM62" s="482"/>
      <c r="AN62" s="482"/>
      <c r="AO62" s="482"/>
      <c r="AP62" s="482"/>
      <c r="AQ62" s="482"/>
      <c r="AR62" s="482"/>
      <c r="AS62" s="482"/>
      <c r="AT62" s="482"/>
      <c r="AU62" s="482"/>
    </row>
    <row r="63" spans="1:47" s="481" customFormat="1" ht="14.55" customHeight="1">
      <c r="A63" s="540"/>
      <c r="C63" s="503"/>
      <c r="D63" s="661"/>
      <c r="E63" s="661"/>
      <c r="F63" s="661"/>
      <c r="G63" s="661"/>
      <c r="H63" s="661"/>
      <c r="I63" s="661"/>
      <c r="J63" s="661"/>
      <c r="K63" s="661"/>
      <c r="L63" s="661"/>
      <c r="M63" s="661"/>
      <c r="N63" s="661"/>
      <c r="O63" s="661"/>
      <c r="P63" s="661"/>
      <c r="Q63" s="661"/>
      <c r="R63" s="661"/>
      <c r="S63" s="661"/>
      <c r="T63" s="661"/>
      <c r="U63" s="504"/>
      <c r="W63" s="482"/>
      <c r="X63" s="482"/>
      <c r="Y63" s="482"/>
      <c r="Z63" s="482"/>
      <c r="AA63" s="482"/>
      <c r="AB63" s="482"/>
      <c r="AC63" s="482"/>
      <c r="AD63" s="482"/>
      <c r="AE63" s="482"/>
      <c r="AF63" s="482"/>
      <c r="AG63" s="482"/>
      <c r="AH63" s="482"/>
      <c r="AI63" s="482"/>
      <c r="AJ63" s="482"/>
      <c r="AK63" s="482"/>
      <c r="AL63" s="482"/>
      <c r="AM63" s="482"/>
      <c r="AN63" s="482"/>
      <c r="AO63" s="482"/>
      <c r="AP63" s="482"/>
      <c r="AQ63" s="482"/>
      <c r="AR63" s="482"/>
      <c r="AS63" s="482"/>
      <c r="AT63" s="482"/>
      <c r="AU63" s="482"/>
    </row>
    <row r="64" spans="1:47" s="481" customFormat="1" ht="14.55" customHeight="1">
      <c r="A64" s="540"/>
      <c r="C64" s="503"/>
      <c r="D64" s="661"/>
      <c r="E64" s="661"/>
      <c r="F64" s="661"/>
      <c r="G64" s="661"/>
      <c r="H64" s="661"/>
      <c r="I64" s="661"/>
      <c r="J64" s="661"/>
      <c r="K64" s="661"/>
      <c r="L64" s="661"/>
      <c r="M64" s="661"/>
      <c r="N64" s="661"/>
      <c r="O64" s="661"/>
      <c r="P64" s="661"/>
      <c r="Q64" s="661"/>
      <c r="R64" s="661"/>
      <c r="S64" s="661"/>
      <c r="T64" s="661"/>
      <c r="U64" s="504"/>
      <c r="W64" s="482"/>
      <c r="X64" s="482"/>
      <c r="Y64" s="482"/>
      <c r="Z64" s="482"/>
      <c r="AA64" s="482"/>
      <c r="AB64" s="482"/>
      <c r="AC64" s="482"/>
      <c r="AD64" s="482"/>
      <c r="AE64" s="482"/>
      <c r="AF64" s="482"/>
      <c r="AG64" s="482"/>
      <c r="AH64" s="482"/>
      <c r="AI64" s="482"/>
      <c r="AJ64" s="482"/>
      <c r="AK64" s="482"/>
      <c r="AL64" s="482"/>
      <c r="AM64" s="482"/>
      <c r="AN64" s="482"/>
      <c r="AO64" s="482"/>
      <c r="AP64" s="482"/>
      <c r="AQ64" s="482"/>
      <c r="AR64" s="482"/>
      <c r="AS64" s="482"/>
      <c r="AT64" s="482"/>
      <c r="AU64" s="482"/>
    </row>
    <row r="65" spans="1:47" s="481" customFormat="1" ht="14.55" customHeight="1">
      <c r="A65" s="540"/>
      <c r="C65" s="503"/>
      <c r="D65" s="661"/>
      <c r="E65" s="661"/>
      <c r="F65" s="661"/>
      <c r="G65" s="661"/>
      <c r="H65" s="661"/>
      <c r="I65" s="661"/>
      <c r="J65" s="661"/>
      <c r="K65" s="661"/>
      <c r="L65" s="661"/>
      <c r="M65" s="661"/>
      <c r="N65" s="661"/>
      <c r="O65" s="661"/>
      <c r="P65" s="661"/>
      <c r="Q65" s="661"/>
      <c r="R65" s="661"/>
      <c r="S65" s="661"/>
      <c r="T65" s="661"/>
      <c r="U65" s="504"/>
      <c r="W65" s="482"/>
      <c r="X65" s="482"/>
      <c r="Y65" s="482"/>
      <c r="Z65" s="482"/>
      <c r="AA65" s="482"/>
      <c r="AB65" s="482"/>
      <c r="AC65" s="482"/>
      <c r="AD65" s="482"/>
      <c r="AE65" s="482"/>
      <c r="AF65" s="482"/>
      <c r="AG65" s="482"/>
      <c r="AH65" s="482"/>
      <c r="AI65" s="482"/>
      <c r="AJ65" s="482"/>
      <c r="AK65" s="482"/>
      <c r="AL65" s="482"/>
      <c r="AM65" s="482"/>
      <c r="AN65" s="482"/>
      <c r="AO65" s="482"/>
      <c r="AP65" s="482"/>
      <c r="AQ65" s="482"/>
      <c r="AR65" s="482"/>
      <c r="AS65" s="482"/>
      <c r="AT65" s="482"/>
      <c r="AU65" s="482"/>
    </row>
    <row r="66" spans="1:47" s="481" customFormat="1" ht="14.55" customHeight="1">
      <c r="A66" s="540"/>
      <c r="C66" s="503"/>
      <c r="D66" s="661"/>
      <c r="E66" s="661"/>
      <c r="F66" s="661"/>
      <c r="G66" s="661"/>
      <c r="H66" s="661"/>
      <c r="I66" s="661"/>
      <c r="J66" s="661"/>
      <c r="K66" s="661"/>
      <c r="L66" s="661"/>
      <c r="M66" s="661"/>
      <c r="N66" s="661"/>
      <c r="O66" s="661"/>
      <c r="P66" s="661"/>
      <c r="Q66" s="661"/>
      <c r="R66" s="661"/>
      <c r="S66" s="661"/>
      <c r="T66" s="661"/>
      <c r="U66" s="504"/>
      <c r="W66" s="482"/>
      <c r="X66" s="482"/>
      <c r="Y66" s="482"/>
      <c r="Z66" s="482"/>
      <c r="AA66" s="482"/>
      <c r="AB66" s="482"/>
      <c r="AC66" s="482"/>
      <c r="AD66" s="482"/>
      <c r="AE66" s="482"/>
      <c r="AF66" s="482"/>
      <c r="AG66" s="482"/>
      <c r="AH66" s="482"/>
      <c r="AI66" s="482"/>
      <c r="AJ66" s="482"/>
      <c r="AK66" s="482"/>
      <c r="AL66" s="482"/>
      <c r="AM66" s="482"/>
      <c r="AN66" s="482"/>
      <c r="AO66" s="482"/>
      <c r="AP66" s="482"/>
      <c r="AQ66" s="482"/>
      <c r="AR66" s="482"/>
      <c r="AS66" s="482"/>
      <c r="AT66" s="482"/>
      <c r="AU66" s="482"/>
    </row>
    <row r="67" spans="1:47" s="481" customFormat="1" ht="14.55" customHeight="1">
      <c r="A67" s="540"/>
      <c r="C67" s="503"/>
      <c r="D67" s="661"/>
      <c r="E67" s="661"/>
      <c r="F67" s="661"/>
      <c r="G67" s="661"/>
      <c r="H67" s="661"/>
      <c r="I67" s="661"/>
      <c r="J67" s="661"/>
      <c r="K67" s="661"/>
      <c r="L67" s="661"/>
      <c r="M67" s="661"/>
      <c r="N67" s="661"/>
      <c r="O67" s="661"/>
      <c r="P67" s="661"/>
      <c r="Q67" s="661"/>
      <c r="R67" s="661"/>
      <c r="S67" s="661"/>
      <c r="T67" s="661"/>
      <c r="U67" s="504"/>
      <c r="W67" s="482"/>
      <c r="X67" s="482"/>
      <c r="Y67" s="482"/>
      <c r="Z67" s="482"/>
      <c r="AA67" s="482"/>
      <c r="AB67" s="482"/>
      <c r="AC67" s="482"/>
      <c r="AD67" s="482"/>
      <c r="AE67" s="482"/>
      <c r="AF67" s="482"/>
      <c r="AG67" s="482"/>
      <c r="AH67" s="482"/>
      <c r="AI67" s="482"/>
      <c r="AJ67" s="482"/>
      <c r="AK67" s="482"/>
      <c r="AL67" s="482"/>
      <c r="AM67" s="482"/>
      <c r="AN67" s="482"/>
      <c r="AO67" s="482"/>
      <c r="AP67" s="482"/>
      <c r="AQ67" s="482"/>
      <c r="AR67" s="482"/>
      <c r="AS67" s="482"/>
      <c r="AT67" s="482"/>
      <c r="AU67" s="482"/>
    </row>
    <row r="68" spans="1:47" s="481" customFormat="1" ht="14.55" customHeight="1">
      <c r="A68" s="540"/>
      <c r="C68" s="503"/>
      <c r="D68" s="661"/>
      <c r="E68" s="661"/>
      <c r="F68" s="661"/>
      <c r="G68" s="661"/>
      <c r="H68" s="661"/>
      <c r="I68" s="661"/>
      <c r="J68" s="661"/>
      <c r="K68" s="661"/>
      <c r="L68" s="661"/>
      <c r="M68" s="661"/>
      <c r="N68" s="661"/>
      <c r="O68" s="661"/>
      <c r="P68" s="661"/>
      <c r="Q68" s="661"/>
      <c r="R68" s="661"/>
      <c r="S68" s="661"/>
      <c r="T68" s="661"/>
      <c r="U68" s="504"/>
      <c r="W68" s="482"/>
      <c r="X68" s="482"/>
      <c r="Y68" s="482"/>
      <c r="Z68" s="482"/>
      <c r="AA68" s="482"/>
      <c r="AB68" s="482"/>
      <c r="AC68" s="482"/>
      <c r="AD68" s="482"/>
      <c r="AE68" s="482"/>
      <c r="AF68" s="482"/>
      <c r="AG68" s="482"/>
      <c r="AH68" s="482"/>
      <c r="AI68" s="482"/>
      <c r="AJ68" s="482"/>
      <c r="AK68" s="482"/>
      <c r="AL68" s="482"/>
      <c r="AM68" s="482"/>
      <c r="AN68" s="482"/>
      <c r="AO68" s="482"/>
      <c r="AP68" s="482"/>
      <c r="AQ68" s="482"/>
      <c r="AR68" s="482"/>
      <c r="AS68" s="482"/>
      <c r="AT68" s="482"/>
      <c r="AU68" s="482"/>
    </row>
    <row r="69" spans="1:47" s="481" customFormat="1" ht="14.55" customHeight="1">
      <c r="A69" s="540"/>
      <c r="C69" s="503"/>
      <c r="D69" s="661"/>
      <c r="E69" s="661"/>
      <c r="F69" s="661"/>
      <c r="G69" s="661"/>
      <c r="H69" s="661"/>
      <c r="I69" s="661"/>
      <c r="J69" s="661"/>
      <c r="K69" s="661"/>
      <c r="L69" s="661"/>
      <c r="M69" s="661"/>
      <c r="N69" s="661"/>
      <c r="O69" s="661"/>
      <c r="P69" s="661"/>
      <c r="Q69" s="661"/>
      <c r="R69" s="661"/>
      <c r="S69" s="661"/>
      <c r="T69" s="661"/>
      <c r="U69" s="504"/>
      <c r="W69" s="482"/>
      <c r="X69" s="482"/>
      <c r="Y69" s="482"/>
      <c r="Z69" s="482"/>
      <c r="AA69" s="482"/>
      <c r="AB69" s="482"/>
      <c r="AC69" s="482"/>
      <c r="AD69" s="482"/>
      <c r="AE69" s="482"/>
      <c r="AF69" s="482"/>
      <c r="AG69" s="482"/>
      <c r="AH69" s="482"/>
      <c r="AI69" s="482"/>
      <c r="AJ69" s="482"/>
      <c r="AK69" s="482"/>
      <c r="AL69" s="482"/>
      <c r="AM69" s="482"/>
      <c r="AN69" s="482"/>
      <c r="AO69" s="482"/>
      <c r="AP69" s="482"/>
      <c r="AQ69" s="482"/>
      <c r="AR69" s="482"/>
      <c r="AS69" s="482"/>
      <c r="AT69" s="482"/>
      <c r="AU69" s="482"/>
    </row>
    <row r="70" spans="1:47" s="481" customFormat="1" ht="14.55" customHeight="1">
      <c r="A70" s="540"/>
      <c r="C70" s="503"/>
      <c r="D70" s="661"/>
      <c r="E70" s="661"/>
      <c r="F70" s="661"/>
      <c r="G70" s="661"/>
      <c r="H70" s="661"/>
      <c r="I70" s="661"/>
      <c r="J70" s="661"/>
      <c r="K70" s="661"/>
      <c r="L70" s="661"/>
      <c r="M70" s="661"/>
      <c r="N70" s="661"/>
      <c r="O70" s="661"/>
      <c r="P70" s="661"/>
      <c r="Q70" s="661"/>
      <c r="R70" s="661"/>
      <c r="S70" s="661"/>
      <c r="T70" s="661"/>
      <c r="U70" s="504"/>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2"/>
      <c r="AU70" s="482"/>
    </row>
    <row r="71" spans="1:47" s="481" customFormat="1" ht="14.55" customHeight="1">
      <c r="A71" s="540"/>
      <c r="C71" s="503"/>
      <c r="D71" s="661"/>
      <c r="E71" s="661"/>
      <c r="F71" s="661"/>
      <c r="G71" s="661"/>
      <c r="H71" s="661"/>
      <c r="I71" s="661"/>
      <c r="J71" s="661"/>
      <c r="K71" s="661"/>
      <c r="L71" s="661"/>
      <c r="M71" s="661"/>
      <c r="N71" s="661"/>
      <c r="O71" s="661"/>
      <c r="P71" s="661"/>
      <c r="Q71" s="661"/>
      <c r="R71" s="661"/>
      <c r="S71" s="661"/>
      <c r="T71" s="661"/>
      <c r="U71" s="504"/>
      <c r="W71" s="482"/>
      <c r="X71" s="482"/>
      <c r="Y71" s="482"/>
      <c r="Z71" s="482"/>
      <c r="AA71" s="482"/>
      <c r="AB71" s="482"/>
      <c r="AC71" s="482"/>
      <c r="AD71" s="482"/>
      <c r="AE71" s="482"/>
      <c r="AF71" s="482"/>
      <c r="AG71" s="482"/>
      <c r="AH71" s="482"/>
      <c r="AI71" s="482"/>
      <c r="AJ71" s="482"/>
      <c r="AK71" s="482"/>
      <c r="AL71" s="482"/>
      <c r="AM71" s="482"/>
      <c r="AN71" s="482"/>
      <c r="AO71" s="482"/>
      <c r="AP71" s="482"/>
      <c r="AQ71" s="482"/>
      <c r="AR71" s="482"/>
      <c r="AS71" s="482"/>
      <c r="AT71" s="482"/>
      <c r="AU71" s="482"/>
    </row>
    <row r="72" spans="1:47" s="481" customFormat="1" ht="14.55" customHeight="1">
      <c r="A72" s="540"/>
      <c r="C72" s="503"/>
      <c r="D72" s="661"/>
      <c r="E72" s="661"/>
      <c r="F72" s="661"/>
      <c r="G72" s="661"/>
      <c r="H72" s="661"/>
      <c r="I72" s="661"/>
      <c r="J72" s="661"/>
      <c r="K72" s="661"/>
      <c r="L72" s="661"/>
      <c r="M72" s="661"/>
      <c r="N72" s="661"/>
      <c r="O72" s="661"/>
      <c r="P72" s="661"/>
      <c r="Q72" s="661"/>
      <c r="R72" s="661"/>
      <c r="S72" s="661"/>
      <c r="T72" s="661"/>
      <c r="U72" s="504"/>
      <c r="W72" s="482"/>
      <c r="X72" s="482"/>
      <c r="Y72" s="482"/>
      <c r="Z72" s="482"/>
      <c r="AA72" s="482"/>
      <c r="AB72" s="482"/>
      <c r="AC72" s="482"/>
      <c r="AD72" s="482"/>
      <c r="AE72" s="482"/>
      <c r="AF72" s="482"/>
      <c r="AG72" s="482"/>
      <c r="AH72" s="482"/>
      <c r="AI72" s="482"/>
      <c r="AJ72" s="482"/>
      <c r="AK72" s="482"/>
      <c r="AL72" s="482"/>
      <c r="AM72" s="482"/>
      <c r="AN72" s="482"/>
      <c r="AO72" s="482"/>
      <c r="AP72" s="482"/>
      <c r="AQ72" s="482"/>
      <c r="AR72" s="482"/>
      <c r="AS72" s="482"/>
      <c r="AT72" s="482"/>
      <c r="AU72" s="482"/>
    </row>
    <row r="73" spans="1:47" s="481" customFormat="1" ht="14.55" customHeight="1">
      <c r="A73" s="540"/>
      <c r="C73" s="503"/>
      <c r="D73" s="661"/>
      <c r="E73" s="661"/>
      <c r="F73" s="661"/>
      <c r="G73" s="661"/>
      <c r="H73" s="661"/>
      <c r="I73" s="661"/>
      <c r="J73" s="661"/>
      <c r="K73" s="661"/>
      <c r="L73" s="661"/>
      <c r="M73" s="661"/>
      <c r="N73" s="661"/>
      <c r="O73" s="661"/>
      <c r="P73" s="661"/>
      <c r="Q73" s="661"/>
      <c r="R73" s="661"/>
      <c r="S73" s="661"/>
      <c r="T73" s="661"/>
      <c r="U73" s="504"/>
      <c r="W73" s="482"/>
      <c r="X73" s="482"/>
      <c r="Y73" s="482"/>
      <c r="Z73" s="482"/>
      <c r="AA73" s="482"/>
      <c r="AB73" s="482"/>
      <c r="AC73" s="482"/>
      <c r="AD73" s="482"/>
      <c r="AE73" s="482"/>
      <c r="AF73" s="482"/>
      <c r="AG73" s="482"/>
      <c r="AH73" s="482"/>
      <c r="AI73" s="482"/>
      <c r="AJ73" s="482"/>
      <c r="AK73" s="482"/>
      <c r="AL73" s="482"/>
      <c r="AM73" s="482"/>
      <c r="AN73" s="482"/>
      <c r="AO73" s="482"/>
      <c r="AP73" s="482"/>
      <c r="AQ73" s="482"/>
      <c r="AR73" s="482"/>
      <c r="AS73" s="482"/>
      <c r="AT73" s="482"/>
      <c r="AU73" s="482"/>
    </row>
    <row r="74" spans="1:47" s="481" customFormat="1" ht="14.55" customHeight="1">
      <c r="A74" s="540"/>
      <c r="C74" s="503"/>
      <c r="D74" s="661"/>
      <c r="E74" s="661"/>
      <c r="F74" s="661"/>
      <c r="G74" s="661"/>
      <c r="H74" s="661"/>
      <c r="I74" s="661"/>
      <c r="J74" s="661"/>
      <c r="K74" s="661"/>
      <c r="L74" s="661"/>
      <c r="M74" s="661"/>
      <c r="N74" s="661"/>
      <c r="O74" s="661"/>
      <c r="P74" s="661"/>
      <c r="Q74" s="661"/>
      <c r="R74" s="661"/>
      <c r="S74" s="661"/>
      <c r="T74" s="661"/>
      <c r="U74" s="504"/>
      <c r="W74" s="482"/>
      <c r="X74" s="482"/>
      <c r="Y74" s="482"/>
      <c r="Z74" s="482"/>
      <c r="AA74" s="482"/>
      <c r="AB74" s="482"/>
      <c r="AC74" s="482"/>
      <c r="AD74" s="482"/>
      <c r="AE74" s="482"/>
      <c r="AF74" s="482"/>
      <c r="AG74" s="482"/>
      <c r="AH74" s="482"/>
      <c r="AI74" s="482"/>
      <c r="AJ74" s="482"/>
      <c r="AK74" s="482"/>
      <c r="AL74" s="482"/>
      <c r="AM74" s="482"/>
      <c r="AN74" s="482"/>
      <c r="AO74" s="482"/>
      <c r="AP74" s="482"/>
      <c r="AQ74" s="482"/>
      <c r="AR74" s="482"/>
      <c r="AS74" s="482"/>
      <c r="AT74" s="482"/>
      <c r="AU74" s="482"/>
    </row>
    <row r="75" spans="1:47" s="481" customFormat="1" ht="14.55" customHeight="1">
      <c r="A75" s="540"/>
      <c r="C75" s="503"/>
      <c r="D75" s="661"/>
      <c r="E75" s="661"/>
      <c r="F75" s="661"/>
      <c r="G75" s="661"/>
      <c r="H75" s="661"/>
      <c r="I75" s="661"/>
      <c r="J75" s="661"/>
      <c r="K75" s="661"/>
      <c r="L75" s="661"/>
      <c r="M75" s="661"/>
      <c r="N75" s="661"/>
      <c r="O75" s="661"/>
      <c r="P75" s="661"/>
      <c r="Q75" s="661"/>
      <c r="R75" s="661"/>
      <c r="S75" s="661"/>
      <c r="T75" s="661"/>
      <c r="U75" s="504"/>
      <c r="W75" s="482"/>
      <c r="X75" s="482"/>
      <c r="Y75" s="482"/>
      <c r="Z75" s="482"/>
      <c r="AA75" s="482"/>
      <c r="AB75" s="482"/>
      <c r="AC75" s="482"/>
      <c r="AD75" s="482"/>
      <c r="AE75" s="482"/>
      <c r="AF75" s="482"/>
      <c r="AG75" s="482"/>
      <c r="AH75" s="482"/>
      <c r="AI75" s="482"/>
      <c r="AJ75" s="482"/>
      <c r="AK75" s="482"/>
      <c r="AL75" s="482"/>
      <c r="AM75" s="482"/>
      <c r="AN75" s="482"/>
      <c r="AO75" s="482"/>
      <c r="AP75" s="482"/>
      <c r="AQ75" s="482"/>
      <c r="AR75" s="482"/>
      <c r="AS75" s="482"/>
      <c r="AT75" s="482"/>
      <c r="AU75" s="482"/>
    </row>
    <row r="76" spans="1:47" s="481" customFormat="1" ht="14.55" customHeight="1">
      <c r="A76" s="540"/>
      <c r="C76" s="503"/>
      <c r="D76" s="661"/>
      <c r="E76" s="661"/>
      <c r="F76" s="661"/>
      <c r="G76" s="661"/>
      <c r="H76" s="661"/>
      <c r="I76" s="661"/>
      <c r="J76" s="661"/>
      <c r="K76" s="661"/>
      <c r="L76" s="661"/>
      <c r="M76" s="661"/>
      <c r="N76" s="661"/>
      <c r="O76" s="661"/>
      <c r="P76" s="661"/>
      <c r="Q76" s="661"/>
      <c r="R76" s="661"/>
      <c r="S76" s="661"/>
      <c r="T76" s="661"/>
      <c r="U76" s="504"/>
      <c r="W76" s="482"/>
      <c r="X76" s="482"/>
      <c r="Y76" s="482"/>
      <c r="Z76" s="482"/>
      <c r="AA76" s="482"/>
      <c r="AB76" s="482"/>
      <c r="AC76" s="482"/>
      <c r="AD76" s="482"/>
      <c r="AE76" s="482"/>
      <c r="AF76" s="482"/>
      <c r="AG76" s="482"/>
      <c r="AH76" s="482"/>
      <c r="AI76" s="482"/>
      <c r="AJ76" s="482"/>
      <c r="AK76" s="482"/>
      <c r="AL76" s="482"/>
      <c r="AM76" s="482"/>
      <c r="AN76" s="482"/>
      <c r="AO76" s="482"/>
      <c r="AP76" s="482"/>
      <c r="AQ76" s="482"/>
      <c r="AR76" s="482"/>
      <c r="AS76" s="482"/>
      <c r="AT76" s="482"/>
      <c r="AU76" s="482"/>
    </row>
    <row r="77" spans="1:47" s="481" customFormat="1" ht="14.55" customHeight="1">
      <c r="A77" s="540"/>
      <c r="C77" s="503"/>
      <c r="D77" s="661"/>
      <c r="E77" s="661"/>
      <c r="F77" s="661"/>
      <c r="G77" s="661"/>
      <c r="H77" s="661"/>
      <c r="I77" s="661"/>
      <c r="J77" s="661"/>
      <c r="K77" s="661"/>
      <c r="L77" s="661"/>
      <c r="M77" s="661"/>
      <c r="N77" s="661"/>
      <c r="O77" s="661"/>
      <c r="P77" s="661"/>
      <c r="Q77" s="661"/>
      <c r="R77" s="661"/>
      <c r="S77" s="661"/>
      <c r="T77" s="661"/>
      <c r="U77" s="504"/>
      <c r="W77" s="482"/>
      <c r="X77" s="482"/>
      <c r="Y77" s="482"/>
      <c r="Z77" s="482"/>
      <c r="AA77" s="482"/>
      <c r="AB77" s="482"/>
      <c r="AC77" s="482"/>
      <c r="AD77" s="482"/>
      <c r="AE77" s="482"/>
      <c r="AF77" s="482"/>
      <c r="AG77" s="482"/>
      <c r="AH77" s="482"/>
      <c r="AI77" s="482"/>
      <c r="AJ77" s="482"/>
      <c r="AK77" s="482"/>
      <c r="AL77" s="482"/>
      <c r="AM77" s="482"/>
      <c r="AN77" s="482"/>
      <c r="AO77" s="482"/>
      <c r="AP77" s="482"/>
      <c r="AQ77" s="482"/>
      <c r="AR77" s="482"/>
      <c r="AS77" s="482"/>
      <c r="AT77" s="482"/>
      <c r="AU77" s="482"/>
    </row>
    <row r="78" spans="1:47" s="481" customFormat="1" ht="14.55" customHeight="1">
      <c r="A78" s="540"/>
      <c r="C78" s="503"/>
      <c r="D78" s="661"/>
      <c r="E78" s="661"/>
      <c r="F78" s="661"/>
      <c r="G78" s="661"/>
      <c r="H78" s="661"/>
      <c r="I78" s="661"/>
      <c r="J78" s="661"/>
      <c r="K78" s="661"/>
      <c r="L78" s="661"/>
      <c r="M78" s="661"/>
      <c r="N78" s="661"/>
      <c r="O78" s="661"/>
      <c r="P78" s="661"/>
      <c r="Q78" s="661"/>
      <c r="R78" s="661"/>
      <c r="S78" s="661"/>
      <c r="T78" s="661"/>
      <c r="U78" s="504"/>
      <c r="W78" s="482"/>
      <c r="X78" s="482"/>
      <c r="Y78" s="482"/>
      <c r="Z78" s="482"/>
      <c r="AA78" s="482"/>
      <c r="AB78" s="482"/>
      <c r="AC78" s="482"/>
      <c r="AD78" s="482"/>
      <c r="AE78" s="482"/>
      <c r="AF78" s="482"/>
      <c r="AG78" s="482"/>
      <c r="AH78" s="482"/>
      <c r="AI78" s="482"/>
      <c r="AJ78" s="482"/>
      <c r="AK78" s="482"/>
      <c r="AL78" s="482"/>
      <c r="AM78" s="482"/>
      <c r="AN78" s="482"/>
      <c r="AO78" s="482"/>
      <c r="AP78" s="482"/>
      <c r="AQ78" s="482"/>
      <c r="AR78" s="482"/>
      <c r="AS78" s="482"/>
      <c r="AT78" s="482"/>
      <c r="AU78" s="482"/>
    </row>
    <row r="79" spans="1:47" s="481" customFormat="1" ht="14.55" customHeight="1">
      <c r="A79" s="540"/>
      <c r="C79" s="503"/>
      <c r="D79" s="661"/>
      <c r="E79" s="661"/>
      <c r="F79" s="661"/>
      <c r="G79" s="661"/>
      <c r="H79" s="661"/>
      <c r="I79" s="661"/>
      <c r="J79" s="661"/>
      <c r="K79" s="661"/>
      <c r="L79" s="661"/>
      <c r="M79" s="661"/>
      <c r="N79" s="661"/>
      <c r="O79" s="661"/>
      <c r="P79" s="661"/>
      <c r="Q79" s="661"/>
      <c r="R79" s="661"/>
      <c r="S79" s="661"/>
      <c r="T79" s="661"/>
      <c r="U79" s="504"/>
      <c r="W79" s="482"/>
      <c r="X79" s="482"/>
      <c r="Y79" s="482"/>
      <c r="Z79" s="482"/>
      <c r="AA79" s="482"/>
      <c r="AB79" s="482"/>
      <c r="AC79" s="482"/>
      <c r="AD79" s="482"/>
      <c r="AE79" s="482"/>
      <c r="AF79" s="482"/>
      <c r="AG79" s="482"/>
      <c r="AH79" s="482"/>
      <c r="AI79" s="482"/>
      <c r="AJ79" s="482"/>
      <c r="AK79" s="482"/>
      <c r="AL79" s="482"/>
      <c r="AM79" s="482"/>
      <c r="AN79" s="482"/>
      <c r="AO79" s="482"/>
      <c r="AP79" s="482"/>
      <c r="AQ79" s="482"/>
      <c r="AR79" s="482"/>
      <c r="AS79" s="482"/>
      <c r="AT79" s="482"/>
      <c r="AU79" s="482"/>
    </row>
    <row r="80" spans="1:47" s="481" customFormat="1" ht="14.55" customHeight="1">
      <c r="A80" s="540"/>
      <c r="C80" s="503"/>
      <c r="D80" s="661"/>
      <c r="E80" s="661"/>
      <c r="F80" s="661"/>
      <c r="G80" s="661"/>
      <c r="H80" s="661"/>
      <c r="I80" s="661"/>
      <c r="J80" s="661"/>
      <c r="K80" s="661"/>
      <c r="L80" s="661"/>
      <c r="M80" s="661"/>
      <c r="N80" s="661"/>
      <c r="O80" s="661"/>
      <c r="P80" s="661"/>
      <c r="Q80" s="661"/>
      <c r="R80" s="661"/>
      <c r="S80" s="661"/>
      <c r="T80" s="661"/>
      <c r="U80" s="504"/>
      <c r="W80" s="482"/>
      <c r="X80" s="482"/>
      <c r="Y80" s="482"/>
      <c r="Z80" s="482"/>
      <c r="AA80" s="482"/>
      <c r="AB80" s="482"/>
      <c r="AC80" s="482"/>
      <c r="AD80" s="482"/>
      <c r="AE80" s="482"/>
      <c r="AF80" s="482"/>
      <c r="AG80" s="482"/>
      <c r="AH80" s="482"/>
      <c r="AI80" s="482"/>
      <c r="AJ80" s="482"/>
      <c r="AK80" s="482"/>
      <c r="AL80" s="482"/>
      <c r="AM80" s="482"/>
      <c r="AN80" s="482"/>
      <c r="AO80" s="482"/>
      <c r="AP80" s="482"/>
      <c r="AQ80" s="482"/>
      <c r="AR80" s="482"/>
      <c r="AS80" s="482"/>
      <c r="AT80" s="482"/>
      <c r="AU80" s="482"/>
    </row>
    <row r="81" spans="1:47" s="481" customFormat="1" ht="14.55" customHeight="1">
      <c r="A81" s="540"/>
      <c r="C81" s="503"/>
      <c r="D81" s="661"/>
      <c r="E81" s="661"/>
      <c r="F81" s="661"/>
      <c r="G81" s="661"/>
      <c r="H81" s="661"/>
      <c r="I81" s="661"/>
      <c r="J81" s="661"/>
      <c r="K81" s="661"/>
      <c r="L81" s="661"/>
      <c r="M81" s="661"/>
      <c r="N81" s="661"/>
      <c r="O81" s="661"/>
      <c r="P81" s="661"/>
      <c r="Q81" s="661"/>
      <c r="R81" s="661"/>
      <c r="S81" s="661"/>
      <c r="T81" s="661"/>
      <c r="U81" s="504"/>
      <c r="W81" s="482"/>
      <c r="X81" s="482"/>
      <c r="Y81" s="482"/>
      <c r="Z81" s="482"/>
      <c r="AA81" s="482"/>
      <c r="AB81" s="482"/>
      <c r="AC81" s="482"/>
      <c r="AD81" s="482"/>
      <c r="AE81" s="482"/>
      <c r="AF81" s="482"/>
      <c r="AG81" s="482"/>
      <c r="AH81" s="482"/>
      <c r="AI81" s="482"/>
      <c r="AJ81" s="482"/>
      <c r="AK81" s="482"/>
      <c r="AL81" s="482"/>
      <c r="AM81" s="482"/>
      <c r="AN81" s="482"/>
      <c r="AO81" s="482"/>
      <c r="AP81" s="482"/>
      <c r="AQ81" s="482"/>
      <c r="AR81" s="482"/>
      <c r="AS81" s="482"/>
      <c r="AT81" s="482"/>
      <c r="AU81" s="482"/>
    </row>
    <row r="82" spans="1:47" s="481" customFormat="1" ht="14.55" customHeight="1">
      <c r="A82" s="540"/>
      <c r="C82" s="503"/>
      <c r="D82" s="661"/>
      <c r="E82" s="661"/>
      <c r="F82" s="661"/>
      <c r="G82" s="661"/>
      <c r="H82" s="661"/>
      <c r="I82" s="661"/>
      <c r="J82" s="661"/>
      <c r="K82" s="661"/>
      <c r="L82" s="661"/>
      <c r="M82" s="661"/>
      <c r="N82" s="661"/>
      <c r="O82" s="661"/>
      <c r="P82" s="661"/>
      <c r="Q82" s="661"/>
      <c r="R82" s="661"/>
      <c r="S82" s="661"/>
      <c r="T82" s="661"/>
      <c r="U82" s="504"/>
      <c r="W82" s="482"/>
      <c r="X82" s="482"/>
      <c r="Y82" s="482"/>
      <c r="Z82" s="482"/>
      <c r="AA82" s="482"/>
      <c r="AB82" s="482"/>
      <c r="AC82" s="482"/>
      <c r="AD82" s="482"/>
      <c r="AE82" s="482"/>
      <c r="AF82" s="482"/>
      <c r="AG82" s="482"/>
      <c r="AH82" s="482"/>
      <c r="AI82" s="482"/>
      <c r="AJ82" s="482"/>
      <c r="AK82" s="482"/>
      <c r="AL82" s="482"/>
      <c r="AM82" s="482"/>
      <c r="AN82" s="482"/>
      <c r="AO82" s="482"/>
      <c r="AP82" s="482"/>
      <c r="AQ82" s="482"/>
      <c r="AR82" s="482"/>
      <c r="AS82" s="482"/>
      <c r="AT82" s="482"/>
      <c r="AU82" s="482"/>
    </row>
    <row r="83" spans="1:47" s="481" customFormat="1" ht="14.55" customHeight="1">
      <c r="A83" s="540"/>
      <c r="C83" s="503"/>
      <c r="D83" s="661"/>
      <c r="E83" s="661"/>
      <c r="F83" s="661"/>
      <c r="G83" s="661"/>
      <c r="H83" s="661"/>
      <c r="I83" s="661"/>
      <c r="J83" s="661"/>
      <c r="K83" s="661"/>
      <c r="L83" s="661"/>
      <c r="M83" s="661"/>
      <c r="N83" s="661"/>
      <c r="O83" s="661"/>
      <c r="P83" s="661"/>
      <c r="Q83" s="661"/>
      <c r="R83" s="661"/>
      <c r="S83" s="661"/>
      <c r="T83" s="661"/>
      <c r="U83" s="504"/>
      <c r="W83" s="482"/>
      <c r="X83" s="482"/>
      <c r="Y83" s="482"/>
      <c r="Z83" s="482"/>
      <c r="AA83" s="482"/>
      <c r="AB83" s="482"/>
      <c r="AC83" s="482"/>
      <c r="AD83" s="482"/>
      <c r="AE83" s="482"/>
      <c r="AF83" s="482"/>
      <c r="AG83" s="482"/>
      <c r="AH83" s="482"/>
      <c r="AI83" s="482"/>
      <c r="AJ83" s="482"/>
      <c r="AK83" s="482"/>
      <c r="AL83" s="482"/>
      <c r="AM83" s="482"/>
      <c r="AN83" s="482"/>
      <c r="AO83" s="482"/>
      <c r="AP83" s="482"/>
      <c r="AQ83" s="482"/>
      <c r="AR83" s="482"/>
      <c r="AS83" s="482"/>
      <c r="AT83" s="482"/>
      <c r="AU83" s="482"/>
    </row>
    <row r="84" spans="1:47" s="481" customFormat="1" ht="14.55" customHeight="1">
      <c r="A84" s="540"/>
      <c r="C84" s="503"/>
      <c r="D84" s="661"/>
      <c r="E84" s="661"/>
      <c r="F84" s="661"/>
      <c r="G84" s="661"/>
      <c r="H84" s="661"/>
      <c r="I84" s="661"/>
      <c r="J84" s="661"/>
      <c r="K84" s="661"/>
      <c r="L84" s="661"/>
      <c r="M84" s="661"/>
      <c r="N84" s="661"/>
      <c r="O84" s="661"/>
      <c r="P84" s="661"/>
      <c r="Q84" s="661"/>
      <c r="R84" s="661"/>
      <c r="S84" s="661"/>
      <c r="T84" s="661"/>
      <c r="U84" s="504"/>
      <c r="W84" s="482"/>
      <c r="X84" s="482"/>
      <c r="Y84" s="482"/>
      <c r="Z84" s="482"/>
      <c r="AA84" s="482"/>
      <c r="AB84" s="482"/>
      <c r="AC84" s="482"/>
      <c r="AD84" s="482"/>
      <c r="AE84" s="482"/>
      <c r="AF84" s="482"/>
      <c r="AG84" s="482"/>
      <c r="AH84" s="482"/>
      <c r="AI84" s="482"/>
      <c r="AJ84" s="482"/>
      <c r="AK84" s="482"/>
      <c r="AL84" s="482"/>
      <c r="AM84" s="482"/>
      <c r="AN84" s="482"/>
      <c r="AO84" s="482"/>
      <c r="AP84" s="482"/>
      <c r="AQ84" s="482"/>
      <c r="AR84" s="482"/>
      <c r="AS84" s="482"/>
      <c r="AT84" s="482"/>
      <c r="AU84" s="482"/>
    </row>
    <row r="85" spans="1:47" s="481" customFormat="1" ht="14.55" customHeight="1">
      <c r="A85" s="540"/>
      <c r="C85" s="503"/>
      <c r="D85" s="661"/>
      <c r="E85" s="661"/>
      <c r="F85" s="661"/>
      <c r="G85" s="661"/>
      <c r="H85" s="661"/>
      <c r="I85" s="661"/>
      <c r="J85" s="661"/>
      <c r="K85" s="661"/>
      <c r="L85" s="661"/>
      <c r="M85" s="661"/>
      <c r="N85" s="661"/>
      <c r="O85" s="661"/>
      <c r="P85" s="661"/>
      <c r="Q85" s="661"/>
      <c r="R85" s="661"/>
      <c r="S85" s="661"/>
      <c r="T85" s="661"/>
      <c r="U85" s="504"/>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row>
    <row r="86" spans="1:47" s="481" customFormat="1" ht="14.55" customHeight="1">
      <c r="A86" s="540"/>
      <c r="C86" s="503"/>
      <c r="D86" s="661"/>
      <c r="E86" s="661"/>
      <c r="F86" s="661"/>
      <c r="G86" s="661"/>
      <c r="H86" s="661"/>
      <c r="I86" s="661"/>
      <c r="J86" s="661"/>
      <c r="K86" s="661"/>
      <c r="L86" s="661"/>
      <c r="M86" s="661"/>
      <c r="N86" s="661"/>
      <c r="O86" s="661"/>
      <c r="P86" s="661"/>
      <c r="Q86" s="661"/>
      <c r="R86" s="661"/>
      <c r="S86" s="661"/>
      <c r="T86" s="661"/>
      <c r="U86" s="504"/>
      <c r="W86" s="482"/>
      <c r="X86" s="482"/>
      <c r="Y86" s="482"/>
      <c r="Z86" s="482"/>
      <c r="AA86" s="482"/>
      <c r="AB86" s="482"/>
      <c r="AC86" s="482"/>
      <c r="AD86" s="482"/>
      <c r="AE86" s="482"/>
      <c r="AF86" s="482"/>
      <c r="AG86" s="482"/>
      <c r="AH86" s="482"/>
      <c r="AI86" s="482"/>
      <c r="AJ86" s="482"/>
      <c r="AK86" s="482"/>
      <c r="AL86" s="482"/>
      <c r="AM86" s="482"/>
      <c r="AN86" s="482"/>
      <c r="AO86" s="482"/>
      <c r="AP86" s="482"/>
      <c r="AQ86" s="482"/>
      <c r="AR86" s="482"/>
      <c r="AS86" s="482"/>
      <c r="AT86" s="482"/>
      <c r="AU86" s="482"/>
    </row>
    <row r="87" spans="1:47" s="481" customFormat="1" ht="14.55" customHeight="1">
      <c r="A87" s="540"/>
      <c r="C87" s="503"/>
      <c r="D87" s="661"/>
      <c r="E87" s="661"/>
      <c r="F87" s="661"/>
      <c r="G87" s="661"/>
      <c r="H87" s="661"/>
      <c r="I87" s="661"/>
      <c r="J87" s="661"/>
      <c r="K87" s="661"/>
      <c r="L87" s="661"/>
      <c r="M87" s="661"/>
      <c r="N87" s="661"/>
      <c r="O87" s="661"/>
      <c r="P87" s="661"/>
      <c r="Q87" s="661"/>
      <c r="R87" s="661"/>
      <c r="S87" s="661"/>
      <c r="T87" s="661"/>
      <c r="U87" s="504"/>
      <c r="W87" s="482"/>
      <c r="X87" s="482"/>
      <c r="Y87" s="482"/>
      <c r="Z87" s="482"/>
      <c r="AA87" s="482"/>
      <c r="AB87" s="482"/>
      <c r="AC87" s="482"/>
      <c r="AD87" s="482"/>
      <c r="AE87" s="482"/>
      <c r="AF87" s="482"/>
      <c r="AG87" s="482"/>
      <c r="AH87" s="482"/>
      <c r="AI87" s="482"/>
      <c r="AJ87" s="482"/>
      <c r="AK87" s="482"/>
      <c r="AL87" s="482"/>
      <c r="AM87" s="482"/>
      <c r="AN87" s="482"/>
      <c r="AO87" s="482"/>
      <c r="AP87" s="482"/>
      <c r="AQ87" s="482"/>
      <c r="AR87" s="482"/>
      <c r="AS87" s="482"/>
      <c r="AT87" s="482"/>
      <c r="AU87" s="482"/>
    </row>
    <row r="88" spans="1:47" s="481" customFormat="1" ht="14.55" customHeight="1">
      <c r="A88" s="540"/>
      <c r="C88" s="503"/>
      <c r="D88" s="661"/>
      <c r="E88" s="661"/>
      <c r="F88" s="661"/>
      <c r="G88" s="661"/>
      <c r="H88" s="661"/>
      <c r="I88" s="661"/>
      <c r="J88" s="661"/>
      <c r="K88" s="661"/>
      <c r="L88" s="661"/>
      <c r="M88" s="661"/>
      <c r="N88" s="661"/>
      <c r="O88" s="661"/>
      <c r="P88" s="661"/>
      <c r="Q88" s="661"/>
      <c r="R88" s="661"/>
      <c r="S88" s="661"/>
      <c r="T88" s="661"/>
      <c r="U88" s="504"/>
      <c r="W88" s="482"/>
      <c r="X88" s="482"/>
      <c r="Y88" s="482"/>
      <c r="Z88" s="482"/>
      <c r="AA88" s="482"/>
      <c r="AB88" s="482"/>
      <c r="AC88" s="482"/>
      <c r="AD88" s="482"/>
      <c r="AE88" s="482"/>
      <c r="AF88" s="482"/>
      <c r="AG88" s="482"/>
      <c r="AH88" s="482"/>
      <c r="AI88" s="482"/>
      <c r="AJ88" s="482"/>
      <c r="AK88" s="482"/>
      <c r="AL88" s="482"/>
      <c r="AM88" s="482"/>
      <c r="AN88" s="482"/>
      <c r="AO88" s="482"/>
      <c r="AP88" s="482"/>
      <c r="AQ88" s="482"/>
      <c r="AR88" s="482"/>
      <c r="AS88" s="482"/>
      <c r="AT88" s="482"/>
      <c r="AU88" s="482"/>
    </row>
    <row r="89" spans="1:47" s="481" customFormat="1" ht="14.55" customHeight="1">
      <c r="A89" s="540"/>
      <c r="C89" s="503"/>
      <c r="D89" s="661"/>
      <c r="E89" s="661"/>
      <c r="F89" s="661"/>
      <c r="G89" s="661"/>
      <c r="H89" s="661"/>
      <c r="I89" s="661"/>
      <c r="J89" s="661"/>
      <c r="K89" s="661"/>
      <c r="L89" s="661"/>
      <c r="M89" s="661"/>
      <c r="N89" s="661"/>
      <c r="O89" s="661"/>
      <c r="P89" s="661"/>
      <c r="Q89" s="661"/>
      <c r="R89" s="661"/>
      <c r="S89" s="661"/>
      <c r="T89" s="661"/>
      <c r="U89" s="504"/>
      <c r="W89" s="482"/>
      <c r="X89" s="482"/>
      <c r="Y89" s="482"/>
      <c r="Z89" s="482"/>
      <c r="AA89" s="482"/>
      <c r="AB89" s="482"/>
      <c r="AC89" s="482"/>
      <c r="AD89" s="482"/>
      <c r="AE89" s="482"/>
      <c r="AF89" s="482"/>
      <c r="AG89" s="482"/>
      <c r="AH89" s="482"/>
      <c r="AI89" s="482"/>
      <c r="AJ89" s="482"/>
      <c r="AK89" s="482"/>
      <c r="AL89" s="482"/>
      <c r="AM89" s="482"/>
      <c r="AN89" s="482"/>
      <c r="AO89" s="482"/>
      <c r="AP89" s="482"/>
      <c r="AQ89" s="482"/>
      <c r="AR89" s="482"/>
      <c r="AS89" s="482"/>
      <c r="AT89" s="482"/>
      <c r="AU89" s="482"/>
    </row>
    <row r="90" spans="1:47" s="481" customFormat="1" ht="14.55" customHeight="1">
      <c r="A90" s="540"/>
      <c r="C90" s="503"/>
      <c r="D90" s="661"/>
      <c r="E90" s="661"/>
      <c r="F90" s="661"/>
      <c r="G90" s="661"/>
      <c r="H90" s="661"/>
      <c r="I90" s="661"/>
      <c r="J90" s="661"/>
      <c r="K90" s="661"/>
      <c r="L90" s="661"/>
      <c r="M90" s="661"/>
      <c r="N90" s="661"/>
      <c r="O90" s="661"/>
      <c r="P90" s="661"/>
      <c r="Q90" s="661"/>
      <c r="R90" s="661"/>
      <c r="S90" s="661"/>
      <c r="T90" s="661"/>
      <c r="U90" s="504"/>
      <c r="W90" s="482"/>
      <c r="X90" s="482"/>
      <c r="Y90" s="482"/>
      <c r="Z90" s="482"/>
      <c r="AA90" s="482"/>
      <c r="AB90" s="482"/>
      <c r="AC90" s="482"/>
      <c r="AD90" s="482"/>
      <c r="AE90" s="482"/>
      <c r="AF90" s="482"/>
      <c r="AG90" s="482"/>
      <c r="AH90" s="482"/>
      <c r="AI90" s="482"/>
      <c r="AJ90" s="482"/>
      <c r="AK90" s="482"/>
      <c r="AL90" s="482"/>
      <c r="AM90" s="482"/>
      <c r="AN90" s="482"/>
      <c r="AO90" s="482"/>
      <c r="AP90" s="482"/>
      <c r="AQ90" s="482"/>
      <c r="AR90" s="482"/>
      <c r="AS90" s="482"/>
      <c r="AT90" s="482"/>
      <c r="AU90" s="482"/>
    </row>
    <row r="91" spans="1:47" s="481" customFormat="1" ht="22.95" customHeight="1">
      <c r="A91" s="540"/>
      <c r="C91" s="503"/>
      <c r="D91" s="661"/>
      <c r="E91" s="661"/>
      <c r="F91" s="661"/>
      <c r="G91" s="661"/>
      <c r="H91" s="661"/>
      <c r="I91" s="661"/>
      <c r="J91" s="661"/>
      <c r="K91" s="661"/>
      <c r="L91" s="661"/>
      <c r="M91" s="661"/>
      <c r="N91" s="661"/>
      <c r="O91" s="661"/>
      <c r="P91" s="661"/>
      <c r="Q91" s="661"/>
      <c r="R91" s="661"/>
      <c r="S91" s="661"/>
      <c r="T91" s="661"/>
      <c r="U91" s="504"/>
      <c r="W91" s="482"/>
      <c r="X91" s="482"/>
      <c r="Y91" s="482"/>
      <c r="Z91" s="482"/>
      <c r="AA91" s="482"/>
      <c r="AB91" s="482"/>
      <c r="AC91" s="482"/>
      <c r="AD91" s="482"/>
      <c r="AE91" s="482"/>
      <c r="AF91" s="482"/>
      <c r="AG91" s="482"/>
      <c r="AH91" s="482"/>
      <c r="AI91" s="482"/>
      <c r="AJ91" s="482"/>
      <c r="AK91" s="482"/>
      <c r="AL91" s="482"/>
      <c r="AM91" s="482"/>
      <c r="AN91" s="482"/>
      <c r="AO91" s="482"/>
      <c r="AP91" s="482"/>
      <c r="AQ91" s="482"/>
      <c r="AR91" s="482"/>
      <c r="AS91" s="482"/>
      <c r="AT91" s="482"/>
      <c r="AU91" s="482"/>
    </row>
    <row r="92" spans="1:47" s="481" customFormat="1" ht="14.55" customHeight="1">
      <c r="A92" s="540"/>
      <c r="C92" s="503"/>
      <c r="D92" s="496"/>
      <c r="E92" s="496"/>
      <c r="F92" s="496"/>
      <c r="G92" s="496"/>
      <c r="H92" s="496"/>
      <c r="I92" s="496"/>
      <c r="J92" s="496"/>
      <c r="K92" s="496"/>
      <c r="L92" s="496"/>
      <c r="M92" s="496"/>
      <c r="N92" s="496"/>
      <c r="O92" s="496"/>
      <c r="P92" s="497"/>
      <c r="Q92" s="497"/>
      <c r="R92" s="497"/>
      <c r="S92" s="497"/>
      <c r="T92" s="497"/>
      <c r="U92" s="504"/>
      <c r="W92" s="482"/>
      <c r="X92" s="482"/>
      <c r="Y92" s="482"/>
      <c r="Z92" s="482"/>
      <c r="AA92" s="482"/>
      <c r="AB92" s="482"/>
      <c r="AC92" s="482"/>
      <c r="AD92" s="482"/>
      <c r="AE92" s="482"/>
      <c r="AF92" s="482"/>
      <c r="AG92" s="482"/>
      <c r="AH92" s="482"/>
      <c r="AI92" s="482"/>
      <c r="AJ92" s="482"/>
      <c r="AK92" s="482"/>
      <c r="AL92" s="482"/>
      <c r="AM92" s="482"/>
      <c r="AN92" s="482"/>
      <c r="AO92" s="482"/>
      <c r="AP92" s="482"/>
      <c r="AQ92" s="482"/>
      <c r="AR92" s="482"/>
      <c r="AS92" s="482"/>
      <c r="AT92" s="482"/>
      <c r="AU92" s="482"/>
    </row>
    <row r="93" spans="1:47" s="481" customFormat="1" ht="14.55" customHeight="1" thickBot="1">
      <c r="A93" s="540"/>
      <c r="C93" s="503"/>
      <c r="D93" s="491" t="s">
        <v>211</v>
      </c>
      <c r="E93" s="492"/>
      <c r="F93" s="492"/>
      <c r="G93" s="492"/>
      <c r="H93" s="492"/>
      <c r="I93" s="492"/>
      <c r="J93" s="493"/>
      <c r="K93" s="492"/>
      <c r="L93" s="492"/>
      <c r="M93" s="492"/>
      <c r="N93" s="492"/>
      <c r="O93" s="492"/>
      <c r="P93" s="493"/>
      <c r="Q93" s="492"/>
      <c r="R93" s="492"/>
      <c r="S93" s="492"/>
      <c r="T93" s="492"/>
      <c r="U93" s="504"/>
      <c r="W93" s="482"/>
      <c r="X93" s="482"/>
      <c r="Y93" s="482"/>
      <c r="Z93" s="482"/>
      <c r="AA93" s="482"/>
      <c r="AB93" s="482"/>
      <c r="AC93" s="482"/>
      <c r="AD93" s="482"/>
      <c r="AE93" s="482"/>
      <c r="AF93" s="482"/>
      <c r="AG93" s="482"/>
      <c r="AH93" s="482"/>
      <c r="AI93" s="482"/>
      <c r="AJ93" s="482"/>
      <c r="AK93" s="482"/>
      <c r="AL93" s="482"/>
      <c r="AM93" s="482"/>
      <c r="AN93" s="482"/>
      <c r="AO93" s="482"/>
      <c r="AP93" s="482"/>
      <c r="AQ93" s="482"/>
      <c r="AR93" s="482"/>
      <c r="AS93" s="482"/>
      <c r="AT93" s="482"/>
      <c r="AU93" s="482"/>
    </row>
    <row r="94" spans="1:47" s="481" customFormat="1" ht="14.55" customHeight="1" thickTop="1">
      <c r="A94" s="540"/>
      <c r="C94" s="503"/>
      <c r="D94" s="494"/>
      <c r="E94" s="486"/>
      <c r="F94" s="486"/>
      <c r="G94" s="486"/>
      <c r="H94" s="486"/>
      <c r="I94" s="486"/>
      <c r="J94" s="495"/>
      <c r="K94" s="486"/>
      <c r="L94" s="486"/>
      <c r="M94" s="486"/>
      <c r="N94" s="486"/>
      <c r="O94" s="486"/>
      <c r="P94" s="495"/>
      <c r="Q94" s="486"/>
      <c r="R94" s="486"/>
      <c r="S94" s="486"/>
      <c r="T94" s="486"/>
      <c r="U94" s="504"/>
      <c r="W94" s="482"/>
      <c r="X94" s="482"/>
      <c r="Y94" s="482"/>
      <c r="Z94" s="482"/>
      <c r="AA94" s="482"/>
      <c r="AB94" s="482"/>
      <c r="AC94" s="482"/>
      <c r="AD94" s="482"/>
      <c r="AE94" s="482"/>
      <c r="AF94" s="482"/>
      <c r="AG94" s="482"/>
      <c r="AH94" s="482"/>
      <c r="AI94" s="482"/>
      <c r="AJ94" s="482"/>
      <c r="AK94" s="482"/>
      <c r="AL94" s="482"/>
      <c r="AM94" s="482"/>
      <c r="AN94" s="482"/>
      <c r="AO94" s="482"/>
      <c r="AP94" s="482"/>
      <c r="AQ94" s="482"/>
      <c r="AR94" s="482"/>
      <c r="AS94" s="482"/>
      <c r="AT94" s="482"/>
      <c r="AU94" s="482"/>
    </row>
    <row r="95" spans="1:47" s="481" customFormat="1" ht="14.55" customHeight="1">
      <c r="A95" s="540"/>
      <c r="C95" s="503"/>
      <c r="D95" s="659" t="s">
        <v>232</v>
      </c>
      <c r="E95" s="659"/>
      <c r="F95" s="659"/>
      <c r="G95" s="659"/>
      <c r="H95" s="659"/>
      <c r="I95" s="659"/>
      <c r="J95" s="659"/>
      <c r="K95" s="659"/>
      <c r="L95" s="659"/>
      <c r="M95" s="659"/>
      <c r="N95" s="659"/>
      <c r="O95" s="659"/>
      <c r="P95" s="659"/>
      <c r="Q95" s="659"/>
      <c r="R95" s="659"/>
      <c r="S95" s="659"/>
      <c r="T95" s="659"/>
      <c r="U95" s="504"/>
      <c r="W95" s="482"/>
      <c r="X95" s="482"/>
      <c r="Y95" s="482"/>
      <c r="Z95" s="482"/>
      <c r="AA95" s="482"/>
      <c r="AB95" s="482"/>
      <c r="AC95" s="482"/>
      <c r="AD95" s="482"/>
      <c r="AE95" s="482"/>
      <c r="AF95" s="482"/>
      <c r="AG95" s="482"/>
      <c r="AH95" s="482"/>
      <c r="AI95" s="482"/>
      <c r="AJ95" s="482"/>
      <c r="AK95" s="482"/>
      <c r="AL95" s="482"/>
      <c r="AM95" s="482"/>
      <c r="AN95" s="482"/>
      <c r="AO95" s="482"/>
      <c r="AP95" s="482"/>
      <c r="AQ95" s="482"/>
      <c r="AR95" s="482"/>
      <c r="AS95" s="482"/>
      <c r="AT95" s="482"/>
      <c r="AU95" s="482"/>
    </row>
    <row r="96" spans="1:47" s="481" customFormat="1" ht="14.55" customHeight="1">
      <c r="A96" s="540"/>
      <c r="C96" s="503"/>
      <c r="D96" s="659"/>
      <c r="E96" s="659"/>
      <c r="F96" s="659"/>
      <c r="G96" s="659"/>
      <c r="H96" s="659"/>
      <c r="I96" s="659"/>
      <c r="J96" s="659"/>
      <c r="K96" s="659"/>
      <c r="L96" s="659"/>
      <c r="M96" s="659"/>
      <c r="N96" s="659"/>
      <c r="O96" s="659"/>
      <c r="P96" s="659"/>
      <c r="Q96" s="659"/>
      <c r="R96" s="659"/>
      <c r="S96" s="659"/>
      <c r="T96" s="659"/>
      <c r="U96" s="504"/>
      <c r="W96" s="482"/>
      <c r="X96" s="482"/>
      <c r="Y96" s="482"/>
      <c r="Z96" s="482"/>
      <c r="AA96" s="482"/>
      <c r="AB96" s="482"/>
      <c r="AC96" s="482"/>
      <c r="AD96" s="482"/>
      <c r="AE96" s="482"/>
      <c r="AF96" s="482"/>
      <c r="AG96" s="482"/>
      <c r="AH96" s="482"/>
      <c r="AI96" s="482"/>
      <c r="AJ96" s="482"/>
      <c r="AK96" s="482"/>
      <c r="AL96" s="482"/>
      <c r="AM96" s="482"/>
      <c r="AN96" s="482"/>
      <c r="AO96" s="482"/>
      <c r="AP96" s="482"/>
      <c r="AQ96" s="482"/>
      <c r="AR96" s="482"/>
      <c r="AS96" s="482"/>
      <c r="AT96" s="482"/>
      <c r="AU96" s="482"/>
    </row>
    <row r="97" spans="1:47" s="481" customFormat="1" ht="19.05" customHeight="1">
      <c r="A97" s="540"/>
      <c r="C97" s="503"/>
      <c r="D97" s="659"/>
      <c r="E97" s="659"/>
      <c r="F97" s="659"/>
      <c r="G97" s="659"/>
      <c r="H97" s="659"/>
      <c r="I97" s="659"/>
      <c r="J97" s="659"/>
      <c r="K97" s="659"/>
      <c r="L97" s="659"/>
      <c r="M97" s="659"/>
      <c r="N97" s="659"/>
      <c r="O97" s="659"/>
      <c r="P97" s="659"/>
      <c r="Q97" s="659"/>
      <c r="R97" s="659"/>
      <c r="S97" s="659"/>
      <c r="T97" s="659"/>
      <c r="U97" s="504"/>
      <c r="W97" s="482"/>
      <c r="X97" s="482"/>
      <c r="Y97" s="482"/>
      <c r="Z97" s="482"/>
      <c r="AA97" s="482"/>
      <c r="AB97" s="482"/>
      <c r="AC97" s="482"/>
      <c r="AD97" s="482"/>
      <c r="AE97" s="482"/>
      <c r="AF97" s="482"/>
      <c r="AG97" s="482"/>
      <c r="AH97" s="482"/>
      <c r="AI97" s="482"/>
      <c r="AJ97" s="482"/>
      <c r="AK97" s="482"/>
      <c r="AL97" s="482"/>
      <c r="AM97" s="482"/>
      <c r="AN97" s="482"/>
      <c r="AO97" s="482"/>
      <c r="AP97" s="482"/>
      <c r="AQ97" s="482"/>
      <c r="AR97" s="482"/>
      <c r="AS97" s="482"/>
      <c r="AT97" s="482"/>
      <c r="AU97" s="482"/>
    </row>
    <row r="98" spans="1:47" s="481" customFormat="1" ht="15" customHeight="1" thickBot="1">
      <c r="A98" s="540"/>
      <c r="C98" s="505"/>
      <c r="D98" s="506"/>
      <c r="E98" s="506"/>
      <c r="F98" s="506"/>
      <c r="G98" s="506"/>
      <c r="H98" s="506"/>
      <c r="I98" s="506"/>
      <c r="J98" s="506"/>
      <c r="K98" s="506"/>
      <c r="L98" s="506"/>
      <c r="M98" s="506"/>
      <c r="N98" s="506"/>
      <c r="O98" s="506"/>
      <c r="P98" s="506"/>
      <c r="Q98" s="506"/>
      <c r="R98" s="506"/>
      <c r="S98" s="506"/>
      <c r="T98" s="506"/>
      <c r="U98" s="507"/>
      <c r="W98" s="482"/>
      <c r="X98" s="482"/>
      <c r="Y98" s="482"/>
      <c r="Z98" s="482"/>
      <c r="AA98" s="482"/>
      <c r="AB98" s="482"/>
      <c r="AC98" s="482"/>
      <c r="AD98" s="482"/>
      <c r="AE98" s="482"/>
      <c r="AF98" s="482"/>
      <c r="AG98" s="482"/>
      <c r="AH98" s="482"/>
      <c r="AI98" s="482"/>
      <c r="AJ98" s="482"/>
      <c r="AK98" s="482"/>
      <c r="AL98" s="482"/>
      <c r="AM98" s="482"/>
      <c r="AN98" s="482"/>
      <c r="AO98" s="482"/>
      <c r="AP98" s="482"/>
      <c r="AQ98" s="482"/>
      <c r="AR98" s="482"/>
      <c r="AS98" s="482"/>
      <c r="AT98" s="482"/>
      <c r="AU98" s="482"/>
    </row>
    <row r="99" spans="1:47" s="481" customFormat="1" ht="14.55" customHeight="1">
      <c r="A99" s="540"/>
      <c r="D99" s="508"/>
      <c r="E99" s="508"/>
      <c r="F99" s="508"/>
      <c r="G99" s="508"/>
      <c r="H99" s="508"/>
      <c r="I99" s="508"/>
      <c r="J99" s="508"/>
      <c r="K99" s="508"/>
      <c r="L99" s="508"/>
      <c r="M99" s="508"/>
      <c r="N99" s="508"/>
      <c r="O99" s="508"/>
      <c r="P99" s="508"/>
      <c r="Q99" s="508"/>
      <c r="R99" s="508"/>
      <c r="S99" s="508"/>
      <c r="T99" s="508"/>
      <c r="W99" s="482"/>
      <c r="X99" s="482"/>
      <c r="Y99" s="482"/>
      <c r="Z99" s="482"/>
      <c r="AA99" s="482"/>
      <c r="AB99" s="482"/>
      <c r="AC99" s="482"/>
      <c r="AD99" s="482"/>
      <c r="AE99" s="482"/>
      <c r="AF99" s="482"/>
      <c r="AG99" s="482"/>
      <c r="AH99" s="482"/>
      <c r="AI99" s="482"/>
      <c r="AJ99" s="482"/>
      <c r="AK99" s="482"/>
      <c r="AL99" s="482"/>
      <c r="AM99" s="482"/>
      <c r="AN99" s="482"/>
      <c r="AO99" s="482"/>
      <c r="AP99" s="482"/>
      <c r="AQ99" s="482"/>
      <c r="AR99" s="482"/>
      <c r="AS99" s="482"/>
      <c r="AT99" s="482"/>
      <c r="AU99" s="482"/>
    </row>
    <row r="100" spans="1:47" s="481" customFormat="1" ht="14.55" customHeight="1">
      <c r="A100" s="540"/>
      <c r="D100" s="508"/>
      <c r="E100" s="508"/>
      <c r="F100" s="508"/>
      <c r="G100" s="508"/>
      <c r="H100" s="508"/>
      <c r="I100" s="508"/>
      <c r="J100" s="508"/>
      <c r="K100" s="508"/>
      <c r="L100" s="508"/>
      <c r="M100" s="508"/>
      <c r="N100" s="508"/>
      <c r="O100" s="508"/>
      <c r="P100" s="508"/>
      <c r="Q100" s="508"/>
      <c r="R100" s="508"/>
      <c r="S100" s="508"/>
      <c r="T100" s="508"/>
      <c r="W100" s="482"/>
      <c r="X100" s="482"/>
      <c r="Y100" s="482"/>
      <c r="Z100" s="482"/>
      <c r="AA100" s="482"/>
      <c r="AB100" s="482"/>
      <c r="AC100" s="482"/>
      <c r="AD100" s="482"/>
      <c r="AE100" s="482"/>
      <c r="AF100" s="482"/>
      <c r="AG100" s="482"/>
      <c r="AH100" s="482"/>
      <c r="AI100" s="482"/>
      <c r="AJ100" s="482"/>
      <c r="AK100" s="482"/>
      <c r="AL100" s="482"/>
      <c r="AM100" s="482"/>
      <c r="AN100" s="482"/>
      <c r="AO100" s="482"/>
      <c r="AP100" s="482"/>
      <c r="AQ100" s="482"/>
      <c r="AR100" s="482"/>
      <c r="AS100" s="482"/>
      <c r="AT100" s="482"/>
      <c r="AU100" s="482"/>
    </row>
    <row r="101" spans="1:47" s="481" customFormat="1" ht="23.55" customHeight="1">
      <c r="A101" s="540"/>
      <c r="C101" s="540"/>
      <c r="D101" s="681" t="s">
        <v>251</v>
      </c>
      <c r="E101" s="681"/>
      <c r="F101" s="681"/>
      <c r="G101" s="681"/>
      <c r="H101" s="681"/>
      <c r="I101" s="508"/>
      <c r="J101" s="508"/>
      <c r="K101" s="508"/>
      <c r="L101" s="508"/>
      <c r="M101" s="508"/>
      <c r="N101" s="508"/>
      <c r="O101" s="508"/>
      <c r="P101" s="508"/>
      <c r="Q101" s="508"/>
      <c r="R101" s="508"/>
      <c r="S101" s="508"/>
      <c r="T101" s="508"/>
      <c r="W101" s="482"/>
      <c r="X101" s="482"/>
      <c r="Y101" s="482"/>
      <c r="Z101" s="482"/>
      <c r="AA101" s="482"/>
      <c r="AB101" s="482"/>
      <c r="AC101" s="482"/>
      <c r="AD101" s="482"/>
      <c r="AE101" s="482"/>
      <c r="AF101" s="482"/>
      <c r="AG101" s="482"/>
      <c r="AH101" s="482"/>
      <c r="AI101" s="482"/>
      <c r="AJ101" s="482"/>
      <c r="AK101" s="482"/>
      <c r="AL101" s="482"/>
      <c r="AM101" s="482"/>
      <c r="AN101" s="482"/>
      <c r="AO101" s="482"/>
      <c r="AP101" s="482"/>
      <c r="AQ101" s="482"/>
      <c r="AR101" s="482"/>
      <c r="AS101" s="482"/>
      <c r="AT101" s="482"/>
      <c r="AU101" s="482"/>
    </row>
    <row r="102" spans="1:47" s="481" customFormat="1" ht="10.8" customHeight="1" thickBot="1">
      <c r="A102" s="540"/>
      <c r="W102" s="482"/>
      <c r="X102" s="482"/>
      <c r="Y102" s="482"/>
      <c r="Z102" s="482"/>
      <c r="AA102" s="482"/>
      <c r="AB102" s="482"/>
      <c r="AC102" s="482"/>
      <c r="AD102" s="482"/>
      <c r="AE102" s="482"/>
      <c r="AF102" s="482"/>
      <c r="AG102" s="482"/>
      <c r="AH102" s="482"/>
      <c r="AI102" s="482"/>
      <c r="AJ102" s="482"/>
      <c r="AK102" s="482"/>
      <c r="AL102" s="482"/>
      <c r="AM102" s="482"/>
      <c r="AN102" s="482"/>
      <c r="AO102" s="482"/>
      <c r="AP102" s="482"/>
      <c r="AQ102" s="482"/>
      <c r="AR102" s="482"/>
      <c r="AS102" s="482"/>
      <c r="AT102" s="482"/>
      <c r="AU102" s="482"/>
    </row>
    <row r="103" spans="1:47" s="481" customFormat="1" ht="16.8" customHeight="1" thickBot="1">
      <c r="A103" s="540"/>
      <c r="C103" s="483"/>
      <c r="D103" s="674" t="s">
        <v>38</v>
      </c>
      <c r="E103" s="675"/>
      <c r="F103" s="675"/>
      <c r="G103" s="675"/>
      <c r="H103" s="675"/>
      <c r="I103" s="675"/>
      <c r="J103" s="675"/>
      <c r="K103" s="675"/>
      <c r="L103" s="675"/>
      <c r="M103" s="675"/>
      <c r="N103" s="675"/>
      <c r="O103" s="675"/>
      <c r="P103" s="675"/>
      <c r="Q103" s="675"/>
      <c r="R103" s="675"/>
      <c r="S103" s="675"/>
      <c r="T103" s="676"/>
      <c r="W103" s="482"/>
      <c r="X103" s="482"/>
      <c r="Y103" s="482"/>
      <c r="Z103" s="482"/>
      <c r="AA103" s="482"/>
      <c r="AB103" s="482"/>
      <c r="AC103" s="482"/>
      <c r="AD103" s="482"/>
      <c r="AE103" s="482"/>
      <c r="AF103" s="482"/>
      <c r="AG103" s="482"/>
      <c r="AH103" s="482"/>
      <c r="AI103" s="482"/>
      <c r="AJ103" s="482"/>
      <c r="AK103" s="482"/>
      <c r="AL103" s="482"/>
      <c r="AM103" s="482"/>
      <c r="AN103" s="482"/>
      <c r="AO103" s="482"/>
      <c r="AP103" s="482"/>
      <c r="AQ103" s="482"/>
      <c r="AR103" s="482"/>
      <c r="AS103" s="482"/>
      <c r="AT103" s="482"/>
      <c r="AU103" s="482"/>
    </row>
    <row r="104" spans="1:47" s="481" customFormat="1" ht="15" customHeight="1" thickBot="1">
      <c r="A104" s="540"/>
      <c r="C104" s="509"/>
      <c r="D104" s="677"/>
      <c r="E104" s="678"/>
      <c r="F104" s="678"/>
      <c r="G104" s="678"/>
      <c r="H104" s="678"/>
      <c r="I104" s="678"/>
      <c r="J104" s="678"/>
      <c r="K104" s="678"/>
      <c r="L104" s="678"/>
      <c r="M104" s="678"/>
      <c r="N104" s="678"/>
      <c r="O104" s="678"/>
      <c r="P104" s="678"/>
      <c r="Q104" s="678"/>
      <c r="R104" s="678"/>
      <c r="S104" s="678"/>
      <c r="T104" s="679"/>
      <c r="U104" s="510"/>
      <c r="V104" s="486"/>
      <c r="W104" s="482"/>
      <c r="X104" s="482"/>
      <c r="Y104" s="482"/>
      <c r="Z104" s="482"/>
      <c r="AA104" s="482"/>
      <c r="AB104" s="482"/>
      <c r="AC104" s="482"/>
      <c r="AD104" s="482"/>
      <c r="AE104" s="482"/>
      <c r="AF104" s="482"/>
      <c r="AG104" s="482"/>
      <c r="AH104" s="482"/>
      <c r="AI104" s="482"/>
      <c r="AJ104" s="482"/>
      <c r="AK104" s="482"/>
      <c r="AL104" s="482"/>
      <c r="AM104" s="482"/>
      <c r="AN104" s="482"/>
      <c r="AO104" s="482"/>
      <c r="AP104" s="482"/>
      <c r="AQ104" s="482"/>
      <c r="AR104" s="482"/>
      <c r="AS104" s="482"/>
      <c r="AT104" s="482"/>
      <c r="AU104" s="482"/>
    </row>
    <row r="105" spans="1:47" s="481" customFormat="1">
      <c r="A105" s="540"/>
      <c r="C105" s="511"/>
      <c r="D105" s="488"/>
      <c r="E105" s="489"/>
      <c r="F105" s="489"/>
      <c r="G105" s="489"/>
      <c r="H105" s="489"/>
      <c r="I105" s="489"/>
      <c r="J105" s="489"/>
      <c r="K105" s="489"/>
      <c r="L105" s="489"/>
      <c r="M105" s="489"/>
      <c r="N105" s="489"/>
      <c r="O105" s="489"/>
      <c r="P105" s="489"/>
      <c r="Q105" s="489"/>
      <c r="R105" s="489"/>
      <c r="S105" s="489"/>
      <c r="T105" s="489"/>
      <c r="U105" s="512"/>
      <c r="W105" s="482"/>
      <c r="X105" s="482"/>
      <c r="Y105" s="482"/>
      <c r="Z105" s="482"/>
      <c r="AA105" s="482"/>
      <c r="AB105" s="482"/>
      <c r="AC105" s="482"/>
      <c r="AD105" s="482"/>
      <c r="AE105" s="482"/>
      <c r="AF105" s="482"/>
      <c r="AG105" s="482"/>
      <c r="AH105" s="482"/>
      <c r="AI105" s="482"/>
      <c r="AJ105" s="482"/>
      <c r="AK105" s="482"/>
      <c r="AL105" s="482"/>
      <c r="AM105" s="482"/>
      <c r="AN105" s="482"/>
      <c r="AO105" s="482"/>
      <c r="AP105" s="482"/>
      <c r="AQ105" s="482"/>
      <c r="AR105" s="482"/>
      <c r="AS105" s="482"/>
      <c r="AT105" s="482"/>
      <c r="AU105" s="482"/>
    </row>
    <row r="106" spans="1:47" s="481" customFormat="1" ht="14.55" customHeight="1" thickBot="1">
      <c r="A106" s="540"/>
      <c r="C106" s="511"/>
      <c r="D106" s="491" t="s">
        <v>210</v>
      </c>
      <c r="E106" s="492"/>
      <c r="F106" s="492"/>
      <c r="G106" s="492"/>
      <c r="H106" s="492"/>
      <c r="I106" s="492"/>
      <c r="J106" s="493"/>
      <c r="K106" s="492"/>
      <c r="L106" s="492"/>
      <c r="M106" s="492"/>
      <c r="N106" s="492"/>
      <c r="O106" s="492"/>
      <c r="P106" s="493"/>
      <c r="Q106" s="492"/>
      <c r="R106" s="492"/>
      <c r="S106" s="492"/>
      <c r="T106" s="492"/>
      <c r="U106" s="512"/>
      <c r="W106" s="482"/>
      <c r="X106" s="482"/>
      <c r="Y106" s="482"/>
      <c r="Z106" s="482"/>
      <c r="AA106" s="482"/>
      <c r="AB106" s="482"/>
      <c r="AC106" s="482"/>
      <c r="AD106" s="482"/>
      <c r="AE106" s="482"/>
      <c r="AF106" s="482"/>
      <c r="AG106" s="482"/>
      <c r="AH106" s="482"/>
      <c r="AI106" s="482"/>
      <c r="AJ106" s="482"/>
      <c r="AK106" s="482"/>
      <c r="AL106" s="482"/>
      <c r="AM106" s="482"/>
      <c r="AN106" s="482"/>
      <c r="AO106" s="482"/>
      <c r="AP106" s="482"/>
      <c r="AQ106" s="482"/>
      <c r="AR106" s="482"/>
      <c r="AS106" s="482"/>
      <c r="AT106" s="482"/>
      <c r="AU106" s="482"/>
    </row>
    <row r="107" spans="1:47" s="481" customFormat="1" ht="14.55" customHeight="1" thickTop="1">
      <c r="A107" s="540"/>
      <c r="C107" s="511"/>
      <c r="D107" s="494"/>
      <c r="E107" s="486"/>
      <c r="F107" s="486"/>
      <c r="G107" s="486"/>
      <c r="H107" s="486"/>
      <c r="I107" s="486"/>
      <c r="J107" s="495"/>
      <c r="K107" s="486"/>
      <c r="L107" s="486"/>
      <c r="M107" s="486"/>
      <c r="N107" s="486"/>
      <c r="O107" s="486"/>
      <c r="P107" s="495"/>
      <c r="Q107" s="486"/>
      <c r="R107" s="486"/>
      <c r="S107" s="486"/>
      <c r="T107" s="486"/>
      <c r="U107" s="512"/>
      <c r="W107" s="482"/>
      <c r="X107" s="482"/>
      <c r="Y107" s="482"/>
      <c r="Z107" s="482"/>
      <c r="AA107" s="482"/>
      <c r="AB107" s="482"/>
      <c r="AC107" s="482"/>
      <c r="AD107" s="482"/>
      <c r="AE107" s="482"/>
      <c r="AF107" s="482"/>
      <c r="AG107" s="482"/>
      <c r="AH107" s="482"/>
      <c r="AI107" s="482"/>
      <c r="AJ107" s="482"/>
      <c r="AK107" s="482"/>
      <c r="AL107" s="482"/>
      <c r="AM107" s="482"/>
      <c r="AN107" s="482"/>
      <c r="AO107" s="482"/>
      <c r="AP107" s="482"/>
      <c r="AQ107" s="482"/>
      <c r="AR107" s="482"/>
      <c r="AS107" s="482"/>
      <c r="AT107" s="482"/>
      <c r="AU107" s="482"/>
    </row>
    <row r="108" spans="1:47" s="481" customFormat="1" ht="14.55" customHeight="1">
      <c r="A108" s="540"/>
      <c r="C108" s="511"/>
      <c r="D108" s="661" t="s">
        <v>228</v>
      </c>
      <c r="E108" s="661"/>
      <c r="F108" s="661"/>
      <c r="G108" s="661"/>
      <c r="H108" s="661"/>
      <c r="I108" s="661"/>
      <c r="J108" s="661"/>
      <c r="K108" s="661"/>
      <c r="L108" s="661"/>
      <c r="M108" s="661"/>
      <c r="N108" s="661"/>
      <c r="O108" s="661"/>
      <c r="P108" s="661"/>
      <c r="Q108" s="661"/>
      <c r="R108" s="661"/>
      <c r="S108" s="661"/>
      <c r="T108" s="661"/>
      <c r="U108" s="512"/>
      <c r="W108" s="482"/>
      <c r="X108" s="482"/>
      <c r="Y108" s="482"/>
      <c r="Z108" s="482"/>
      <c r="AA108" s="482"/>
      <c r="AB108" s="482"/>
      <c r="AC108" s="482"/>
      <c r="AD108" s="482"/>
      <c r="AE108" s="482"/>
      <c r="AF108" s="482"/>
      <c r="AG108" s="482"/>
      <c r="AH108" s="482"/>
      <c r="AI108" s="482"/>
      <c r="AJ108" s="482"/>
      <c r="AK108" s="482"/>
      <c r="AL108" s="482"/>
      <c r="AM108" s="482"/>
      <c r="AN108" s="482"/>
      <c r="AO108" s="482"/>
      <c r="AP108" s="482"/>
      <c r="AQ108" s="482"/>
      <c r="AR108" s="482"/>
      <c r="AS108" s="482"/>
      <c r="AT108" s="482"/>
      <c r="AU108" s="482"/>
    </row>
    <row r="109" spans="1:47" s="481" customFormat="1" ht="14.55" customHeight="1">
      <c r="A109" s="540"/>
      <c r="C109" s="511"/>
      <c r="D109" s="661"/>
      <c r="E109" s="661"/>
      <c r="F109" s="661"/>
      <c r="G109" s="661"/>
      <c r="H109" s="661"/>
      <c r="I109" s="661"/>
      <c r="J109" s="661"/>
      <c r="K109" s="661"/>
      <c r="L109" s="661"/>
      <c r="M109" s="661"/>
      <c r="N109" s="661"/>
      <c r="O109" s="661"/>
      <c r="P109" s="661"/>
      <c r="Q109" s="661"/>
      <c r="R109" s="661"/>
      <c r="S109" s="661"/>
      <c r="T109" s="661"/>
      <c r="U109" s="512"/>
      <c r="W109" s="482"/>
      <c r="X109" s="482"/>
      <c r="Y109" s="482"/>
      <c r="Z109" s="482"/>
      <c r="AA109" s="482"/>
      <c r="AB109" s="482"/>
      <c r="AC109" s="482"/>
      <c r="AD109" s="482"/>
      <c r="AE109" s="482"/>
      <c r="AF109" s="482"/>
      <c r="AG109" s="482"/>
      <c r="AH109" s="482"/>
      <c r="AI109" s="482"/>
      <c r="AJ109" s="482"/>
      <c r="AK109" s="482"/>
      <c r="AL109" s="482"/>
      <c r="AM109" s="482"/>
      <c r="AN109" s="482"/>
      <c r="AO109" s="482"/>
      <c r="AP109" s="482"/>
      <c r="AQ109" s="482"/>
      <c r="AR109" s="482"/>
      <c r="AS109" s="482"/>
      <c r="AT109" s="482"/>
      <c r="AU109" s="482"/>
    </row>
    <row r="110" spans="1:47" s="481" customFormat="1" ht="14.55" customHeight="1">
      <c r="A110" s="540"/>
      <c r="C110" s="511"/>
      <c r="D110" s="661"/>
      <c r="E110" s="661"/>
      <c r="F110" s="661"/>
      <c r="G110" s="661"/>
      <c r="H110" s="661"/>
      <c r="I110" s="661"/>
      <c r="J110" s="661"/>
      <c r="K110" s="661"/>
      <c r="L110" s="661"/>
      <c r="M110" s="661"/>
      <c r="N110" s="661"/>
      <c r="O110" s="661"/>
      <c r="P110" s="661"/>
      <c r="Q110" s="661"/>
      <c r="R110" s="661"/>
      <c r="S110" s="661"/>
      <c r="T110" s="661"/>
      <c r="U110" s="512"/>
      <c r="W110" s="482"/>
      <c r="X110" s="482"/>
      <c r="Y110" s="482"/>
      <c r="Z110" s="482"/>
      <c r="AA110" s="482"/>
      <c r="AB110" s="482"/>
      <c r="AC110" s="482"/>
      <c r="AD110" s="482"/>
      <c r="AE110" s="482"/>
      <c r="AF110" s="482"/>
      <c r="AG110" s="482"/>
      <c r="AH110" s="482"/>
      <c r="AI110" s="482"/>
      <c r="AJ110" s="482"/>
      <c r="AK110" s="482"/>
      <c r="AL110" s="482"/>
      <c r="AM110" s="482"/>
      <c r="AN110" s="482"/>
      <c r="AO110" s="482"/>
      <c r="AP110" s="482"/>
      <c r="AQ110" s="482"/>
      <c r="AR110" s="482"/>
      <c r="AS110" s="482"/>
      <c r="AT110" s="482"/>
      <c r="AU110" s="482"/>
    </row>
    <row r="111" spans="1:47" s="481" customFormat="1" ht="14.55" customHeight="1">
      <c r="A111" s="540"/>
      <c r="C111" s="511"/>
      <c r="D111" s="661"/>
      <c r="E111" s="661"/>
      <c r="F111" s="661"/>
      <c r="G111" s="661"/>
      <c r="H111" s="661"/>
      <c r="I111" s="661"/>
      <c r="J111" s="661"/>
      <c r="K111" s="661"/>
      <c r="L111" s="661"/>
      <c r="M111" s="661"/>
      <c r="N111" s="661"/>
      <c r="O111" s="661"/>
      <c r="P111" s="661"/>
      <c r="Q111" s="661"/>
      <c r="R111" s="661"/>
      <c r="S111" s="661"/>
      <c r="T111" s="661"/>
      <c r="U111" s="512"/>
      <c r="W111" s="482"/>
      <c r="X111" s="482"/>
      <c r="Y111" s="482"/>
      <c r="Z111" s="482"/>
      <c r="AA111" s="482"/>
      <c r="AB111" s="482"/>
      <c r="AC111" s="482"/>
      <c r="AD111" s="482"/>
      <c r="AE111" s="482"/>
      <c r="AF111" s="482"/>
      <c r="AG111" s="482"/>
      <c r="AH111" s="482"/>
      <c r="AI111" s="482"/>
      <c r="AJ111" s="482"/>
      <c r="AK111" s="482"/>
      <c r="AL111" s="482"/>
      <c r="AM111" s="482"/>
      <c r="AN111" s="482"/>
      <c r="AO111" s="482"/>
      <c r="AP111" s="482"/>
      <c r="AQ111" s="482"/>
      <c r="AR111" s="482"/>
      <c r="AS111" s="482"/>
      <c r="AT111" s="482"/>
      <c r="AU111" s="482"/>
    </row>
    <row r="112" spans="1:47" s="481" customFormat="1" ht="14.55" customHeight="1">
      <c r="A112" s="540"/>
      <c r="C112" s="511"/>
      <c r="D112" s="661"/>
      <c r="E112" s="661"/>
      <c r="F112" s="661"/>
      <c r="G112" s="661"/>
      <c r="H112" s="661"/>
      <c r="I112" s="661"/>
      <c r="J112" s="661"/>
      <c r="K112" s="661"/>
      <c r="L112" s="661"/>
      <c r="M112" s="661"/>
      <c r="N112" s="661"/>
      <c r="O112" s="661"/>
      <c r="P112" s="661"/>
      <c r="Q112" s="661"/>
      <c r="R112" s="661"/>
      <c r="S112" s="661"/>
      <c r="T112" s="661"/>
      <c r="U112" s="512"/>
      <c r="W112" s="482"/>
      <c r="X112" s="482"/>
      <c r="Y112" s="482"/>
      <c r="Z112" s="482"/>
      <c r="AA112" s="482"/>
      <c r="AB112" s="482"/>
      <c r="AC112" s="482"/>
      <c r="AD112" s="482"/>
      <c r="AE112" s="482"/>
      <c r="AF112" s="482"/>
      <c r="AG112" s="482"/>
      <c r="AH112" s="482"/>
      <c r="AI112" s="482"/>
      <c r="AJ112" s="482"/>
      <c r="AK112" s="482"/>
      <c r="AL112" s="482"/>
      <c r="AM112" s="482"/>
      <c r="AN112" s="482"/>
      <c r="AO112" s="482"/>
      <c r="AP112" s="482"/>
      <c r="AQ112" s="482"/>
      <c r="AR112" s="482"/>
      <c r="AS112" s="482"/>
      <c r="AT112" s="482"/>
      <c r="AU112" s="482"/>
    </row>
    <row r="113" spans="1:47" s="481" customFormat="1" ht="14.55" customHeight="1">
      <c r="A113" s="540"/>
      <c r="C113" s="511"/>
      <c r="D113" s="661"/>
      <c r="E113" s="661"/>
      <c r="F113" s="661"/>
      <c r="G113" s="661"/>
      <c r="H113" s="661"/>
      <c r="I113" s="661"/>
      <c r="J113" s="661"/>
      <c r="K113" s="661"/>
      <c r="L113" s="661"/>
      <c r="M113" s="661"/>
      <c r="N113" s="661"/>
      <c r="O113" s="661"/>
      <c r="P113" s="661"/>
      <c r="Q113" s="661"/>
      <c r="R113" s="661"/>
      <c r="S113" s="661"/>
      <c r="T113" s="661"/>
      <c r="U113" s="512"/>
      <c r="W113" s="482"/>
      <c r="X113" s="482"/>
      <c r="Y113" s="482"/>
      <c r="Z113" s="482"/>
      <c r="AA113" s="482"/>
      <c r="AB113" s="482"/>
      <c r="AC113" s="482"/>
      <c r="AD113" s="482"/>
      <c r="AE113" s="482"/>
      <c r="AF113" s="482"/>
      <c r="AG113" s="482"/>
      <c r="AH113" s="482"/>
      <c r="AI113" s="482"/>
      <c r="AJ113" s="482"/>
      <c r="AK113" s="482"/>
      <c r="AL113" s="482"/>
      <c r="AM113" s="482"/>
      <c r="AN113" s="482"/>
      <c r="AO113" s="482"/>
      <c r="AP113" s="482"/>
      <c r="AQ113" s="482"/>
      <c r="AR113" s="482"/>
      <c r="AS113" s="482"/>
      <c r="AT113" s="482"/>
      <c r="AU113" s="482"/>
    </row>
    <row r="114" spans="1:47" s="481" customFormat="1" ht="14.55" customHeight="1">
      <c r="A114" s="540"/>
      <c r="C114" s="511"/>
      <c r="D114" s="661"/>
      <c r="E114" s="661"/>
      <c r="F114" s="661"/>
      <c r="G114" s="661"/>
      <c r="H114" s="661"/>
      <c r="I114" s="661"/>
      <c r="J114" s="661"/>
      <c r="K114" s="661"/>
      <c r="L114" s="661"/>
      <c r="M114" s="661"/>
      <c r="N114" s="661"/>
      <c r="O114" s="661"/>
      <c r="P114" s="661"/>
      <c r="Q114" s="661"/>
      <c r="R114" s="661"/>
      <c r="S114" s="661"/>
      <c r="T114" s="661"/>
      <c r="U114" s="512"/>
      <c r="W114" s="482"/>
      <c r="X114" s="482"/>
      <c r="Y114" s="482"/>
      <c r="Z114" s="482"/>
      <c r="AA114" s="482"/>
      <c r="AB114" s="482"/>
      <c r="AC114" s="482"/>
      <c r="AD114" s="482"/>
      <c r="AE114" s="482"/>
      <c r="AF114" s="482"/>
      <c r="AG114" s="482"/>
      <c r="AH114" s="482"/>
      <c r="AI114" s="482"/>
      <c r="AJ114" s="482"/>
      <c r="AK114" s="482"/>
      <c r="AL114" s="482"/>
      <c r="AM114" s="482"/>
      <c r="AN114" s="482"/>
      <c r="AO114" s="482"/>
      <c r="AP114" s="482"/>
      <c r="AQ114" s="482"/>
      <c r="AR114" s="482"/>
      <c r="AS114" s="482"/>
      <c r="AT114" s="482"/>
      <c r="AU114" s="482"/>
    </row>
    <row r="115" spans="1:47" s="481" customFormat="1" ht="14.55" customHeight="1">
      <c r="A115" s="540"/>
      <c r="C115" s="511"/>
      <c r="D115" s="661"/>
      <c r="E115" s="661"/>
      <c r="F115" s="661"/>
      <c r="G115" s="661"/>
      <c r="H115" s="661"/>
      <c r="I115" s="661"/>
      <c r="J115" s="661"/>
      <c r="K115" s="661"/>
      <c r="L115" s="661"/>
      <c r="M115" s="661"/>
      <c r="N115" s="661"/>
      <c r="O115" s="661"/>
      <c r="P115" s="661"/>
      <c r="Q115" s="661"/>
      <c r="R115" s="661"/>
      <c r="S115" s="661"/>
      <c r="T115" s="661"/>
      <c r="U115" s="512"/>
      <c r="W115" s="482"/>
      <c r="X115" s="482"/>
      <c r="Y115" s="482"/>
      <c r="Z115" s="482"/>
      <c r="AA115" s="482"/>
      <c r="AB115" s="482"/>
      <c r="AC115" s="482"/>
      <c r="AD115" s="482"/>
      <c r="AE115" s="482"/>
      <c r="AF115" s="482"/>
      <c r="AG115" s="482"/>
      <c r="AH115" s="482"/>
      <c r="AI115" s="482"/>
      <c r="AJ115" s="482"/>
      <c r="AK115" s="482"/>
      <c r="AL115" s="482"/>
      <c r="AM115" s="482"/>
      <c r="AN115" s="482"/>
      <c r="AO115" s="482"/>
      <c r="AP115" s="482"/>
      <c r="AQ115" s="482"/>
      <c r="AR115" s="482"/>
      <c r="AS115" s="482"/>
      <c r="AT115" s="482"/>
      <c r="AU115" s="482"/>
    </row>
    <row r="116" spans="1:47" s="481" customFormat="1" ht="14.55" customHeight="1">
      <c r="A116" s="540"/>
      <c r="C116" s="511"/>
      <c r="D116" s="661"/>
      <c r="E116" s="661"/>
      <c r="F116" s="661"/>
      <c r="G116" s="661"/>
      <c r="H116" s="661"/>
      <c r="I116" s="661"/>
      <c r="J116" s="661"/>
      <c r="K116" s="661"/>
      <c r="L116" s="661"/>
      <c r="M116" s="661"/>
      <c r="N116" s="661"/>
      <c r="O116" s="661"/>
      <c r="P116" s="661"/>
      <c r="Q116" s="661"/>
      <c r="R116" s="661"/>
      <c r="S116" s="661"/>
      <c r="T116" s="661"/>
      <c r="U116" s="512"/>
      <c r="W116" s="482"/>
      <c r="X116" s="482"/>
      <c r="Y116" s="482"/>
      <c r="Z116" s="482"/>
      <c r="AA116" s="482"/>
      <c r="AB116" s="482"/>
      <c r="AC116" s="482"/>
      <c r="AD116" s="482"/>
      <c r="AE116" s="482"/>
      <c r="AF116" s="482"/>
      <c r="AG116" s="482"/>
      <c r="AH116" s="482"/>
      <c r="AI116" s="482"/>
      <c r="AJ116" s="482"/>
      <c r="AK116" s="482"/>
      <c r="AL116" s="482"/>
      <c r="AM116" s="482"/>
      <c r="AN116" s="482"/>
      <c r="AO116" s="482"/>
      <c r="AP116" s="482"/>
      <c r="AQ116" s="482"/>
      <c r="AR116" s="482"/>
      <c r="AS116" s="482"/>
      <c r="AT116" s="482"/>
      <c r="AU116" s="482"/>
    </row>
    <row r="117" spans="1:47" s="481" customFormat="1" ht="14.55" customHeight="1">
      <c r="A117" s="540"/>
      <c r="C117" s="511"/>
      <c r="D117" s="661"/>
      <c r="E117" s="661"/>
      <c r="F117" s="661"/>
      <c r="G117" s="661"/>
      <c r="H117" s="661"/>
      <c r="I117" s="661"/>
      <c r="J117" s="661"/>
      <c r="K117" s="661"/>
      <c r="L117" s="661"/>
      <c r="M117" s="661"/>
      <c r="N117" s="661"/>
      <c r="O117" s="661"/>
      <c r="P117" s="661"/>
      <c r="Q117" s="661"/>
      <c r="R117" s="661"/>
      <c r="S117" s="661"/>
      <c r="T117" s="661"/>
      <c r="U117" s="512"/>
      <c r="W117" s="482"/>
      <c r="X117" s="482"/>
      <c r="Y117" s="482"/>
      <c r="Z117" s="482"/>
      <c r="AA117" s="482"/>
      <c r="AB117" s="482"/>
      <c r="AC117" s="482"/>
      <c r="AD117" s="482"/>
      <c r="AE117" s="482"/>
      <c r="AF117" s="482"/>
      <c r="AG117" s="482"/>
      <c r="AH117" s="482"/>
      <c r="AI117" s="482"/>
      <c r="AJ117" s="482"/>
      <c r="AK117" s="482"/>
      <c r="AL117" s="482"/>
      <c r="AM117" s="482"/>
      <c r="AN117" s="482"/>
      <c r="AO117" s="482"/>
      <c r="AP117" s="482"/>
      <c r="AQ117" s="482"/>
      <c r="AR117" s="482"/>
      <c r="AS117" s="482"/>
      <c r="AT117" s="482"/>
      <c r="AU117" s="482"/>
    </row>
    <row r="118" spans="1:47" s="481" customFormat="1" ht="14.55" customHeight="1">
      <c r="A118" s="540"/>
      <c r="C118" s="511"/>
      <c r="D118" s="661"/>
      <c r="E118" s="661"/>
      <c r="F118" s="661"/>
      <c r="G118" s="661"/>
      <c r="H118" s="661"/>
      <c r="I118" s="661"/>
      <c r="J118" s="661"/>
      <c r="K118" s="661"/>
      <c r="L118" s="661"/>
      <c r="M118" s="661"/>
      <c r="N118" s="661"/>
      <c r="O118" s="661"/>
      <c r="P118" s="661"/>
      <c r="Q118" s="661"/>
      <c r="R118" s="661"/>
      <c r="S118" s="661"/>
      <c r="T118" s="661"/>
      <c r="U118" s="512"/>
      <c r="W118" s="482"/>
      <c r="X118" s="482"/>
      <c r="Y118" s="482"/>
      <c r="Z118" s="482"/>
      <c r="AA118" s="482"/>
      <c r="AB118" s="482"/>
      <c r="AC118" s="482"/>
      <c r="AD118" s="482"/>
      <c r="AE118" s="482"/>
      <c r="AF118" s="482"/>
      <c r="AG118" s="482"/>
      <c r="AH118" s="482"/>
      <c r="AI118" s="482"/>
      <c r="AJ118" s="482"/>
      <c r="AK118" s="482"/>
      <c r="AL118" s="482"/>
      <c r="AM118" s="482"/>
      <c r="AN118" s="482"/>
      <c r="AO118" s="482"/>
      <c r="AP118" s="482"/>
      <c r="AQ118" s="482"/>
      <c r="AR118" s="482"/>
      <c r="AS118" s="482"/>
      <c r="AT118" s="482"/>
      <c r="AU118" s="482"/>
    </row>
    <row r="119" spans="1:47" s="481" customFormat="1" ht="14.55" customHeight="1">
      <c r="A119" s="540"/>
      <c r="C119" s="511"/>
      <c r="D119" s="661"/>
      <c r="E119" s="661"/>
      <c r="F119" s="661"/>
      <c r="G119" s="661"/>
      <c r="H119" s="661"/>
      <c r="I119" s="661"/>
      <c r="J119" s="661"/>
      <c r="K119" s="661"/>
      <c r="L119" s="661"/>
      <c r="M119" s="661"/>
      <c r="N119" s="661"/>
      <c r="O119" s="661"/>
      <c r="P119" s="661"/>
      <c r="Q119" s="661"/>
      <c r="R119" s="661"/>
      <c r="S119" s="661"/>
      <c r="T119" s="661"/>
      <c r="U119" s="512"/>
      <c r="W119" s="482"/>
      <c r="X119" s="482"/>
      <c r="Y119" s="482"/>
      <c r="Z119" s="482"/>
      <c r="AA119" s="482"/>
      <c r="AB119" s="482"/>
      <c r="AC119" s="482"/>
      <c r="AD119" s="482"/>
      <c r="AE119" s="482"/>
      <c r="AF119" s="482"/>
      <c r="AG119" s="482"/>
      <c r="AH119" s="482"/>
      <c r="AI119" s="482"/>
      <c r="AJ119" s="482"/>
      <c r="AK119" s="482"/>
      <c r="AL119" s="482"/>
      <c r="AM119" s="482"/>
      <c r="AN119" s="482"/>
      <c r="AO119" s="482"/>
      <c r="AP119" s="482"/>
      <c r="AQ119" s="482"/>
      <c r="AR119" s="482"/>
      <c r="AS119" s="482"/>
      <c r="AT119" s="482"/>
      <c r="AU119" s="482"/>
    </row>
    <row r="120" spans="1:47" s="481" customFormat="1" ht="14.55" customHeight="1">
      <c r="A120" s="540"/>
      <c r="C120" s="511"/>
      <c r="D120" s="661"/>
      <c r="E120" s="661"/>
      <c r="F120" s="661"/>
      <c r="G120" s="661"/>
      <c r="H120" s="661"/>
      <c r="I120" s="661"/>
      <c r="J120" s="661"/>
      <c r="K120" s="661"/>
      <c r="L120" s="661"/>
      <c r="M120" s="661"/>
      <c r="N120" s="661"/>
      <c r="O120" s="661"/>
      <c r="P120" s="661"/>
      <c r="Q120" s="661"/>
      <c r="R120" s="661"/>
      <c r="S120" s="661"/>
      <c r="T120" s="661"/>
      <c r="U120" s="512"/>
      <c r="W120" s="482"/>
      <c r="X120" s="482"/>
      <c r="Y120" s="482"/>
      <c r="Z120" s="482"/>
      <c r="AA120" s="482"/>
      <c r="AB120" s="482"/>
      <c r="AC120" s="482"/>
      <c r="AD120" s="482"/>
      <c r="AE120" s="482"/>
      <c r="AF120" s="482"/>
      <c r="AG120" s="482"/>
      <c r="AH120" s="482"/>
      <c r="AI120" s="482"/>
      <c r="AJ120" s="482"/>
      <c r="AK120" s="482"/>
      <c r="AL120" s="482"/>
      <c r="AM120" s="482"/>
      <c r="AN120" s="482"/>
      <c r="AO120" s="482"/>
      <c r="AP120" s="482"/>
      <c r="AQ120" s="482"/>
      <c r="AR120" s="482"/>
      <c r="AS120" s="482"/>
      <c r="AT120" s="482"/>
      <c r="AU120" s="482"/>
    </row>
    <row r="121" spans="1:47" s="481" customFormat="1" ht="14.55" customHeight="1">
      <c r="A121" s="540"/>
      <c r="C121" s="511"/>
      <c r="D121" s="661"/>
      <c r="E121" s="661"/>
      <c r="F121" s="661"/>
      <c r="G121" s="661"/>
      <c r="H121" s="661"/>
      <c r="I121" s="661"/>
      <c r="J121" s="661"/>
      <c r="K121" s="661"/>
      <c r="L121" s="661"/>
      <c r="M121" s="661"/>
      <c r="N121" s="661"/>
      <c r="O121" s="661"/>
      <c r="P121" s="661"/>
      <c r="Q121" s="661"/>
      <c r="R121" s="661"/>
      <c r="S121" s="661"/>
      <c r="T121" s="661"/>
      <c r="U121" s="512"/>
      <c r="W121" s="482"/>
      <c r="X121" s="482"/>
      <c r="Y121" s="482"/>
      <c r="Z121" s="482"/>
      <c r="AA121" s="482"/>
      <c r="AB121" s="482"/>
      <c r="AC121" s="482"/>
      <c r="AD121" s="482"/>
      <c r="AE121" s="482"/>
      <c r="AF121" s="482"/>
      <c r="AG121" s="482"/>
      <c r="AH121" s="482"/>
      <c r="AI121" s="482"/>
      <c r="AJ121" s="482"/>
      <c r="AK121" s="482"/>
      <c r="AL121" s="482"/>
      <c r="AM121" s="482"/>
      <c r="AN121" s="482"/>
      <c r="AO121" s="482"/>
      <c r="AP121" s="482"/>
      <c r="AQ121" s="482"/>
      <c r="AR121" s="482"/>
      <c r="AS121" s="482"/>
      <c r="AT121" s="482"/>
      <c r="AU121" s="482"/>
    </row>
    <row r="122" spans="1:47" s="481" customFormat="1" ht="14.55" customHeight="1">
      <c r="A122" s="540"/>
      <c r="C122" s="511"/>
      <c r="D122" s="661"/>
      <c r="E122" s="661"/>
      <c r="F122" s="661"/>
      <c r="G122" s="661"/>
      <c r="H122" s="661"/>
      <c r="I122" s="661"/>
      <c r="J122" s="661"/>
      <c r="K122" s="661"/>
      <c r="L122" s="661"/>
      <c r="M122" s="661"/>
      <c r="N122" s="661"/>
      <c r="O122" s="661"/>
      <c r="P122" s="661"/>
      <c r="Q122" s="661"/>
      <c r="R122" s="661"/>
      <c r="S122" s="661"/>
      <c r="T122" s="661"/>
      <c r="U122" s="512"/>
      <c r="W122" s="482"/>
      <c r="X122" s="482"/>
      <c r="Y122" s="482"/>
      <c r="Z122" s="482"/>
      <c r="AA122" s="482"/>
      <c r="AB122" s="482"/>
      <c r="AC122" s="482"/>
      <c r="AD122" s="482"/>
      <c r="AE122" s="482"/>
      <c r="AF122" s="482"/>
      <c r="AG122" s="482"/>
      <c r="AH122" s="482"/>
      <c r="AI122" s="482"/>
      <c r="AJ122" s="482"/>
      <c r="AK122" s="482"/>
      <c r="AL122" s="482"/>
      <c r="AM122" s="482"/>
      <c r="AN122" s="482"/>
      <c r="AO122" s="482"/>
      <c r="AP122" s="482"/>
      <c r="AQ122" s="482"/>
      <c r="AR122" s="482"/>
      <c r="AS122" s="482"/>
      <c r="AT122" s="482"/>
      <c r="AU122" s="482"/>
    </row>
    <row r="123" spans="1:47" s="481" customFormat="1" ht="14.55" customHeight="1">
      <c r="A123" s="540"/>
      <c r="C123" s="511"/>
      <c r="D123" s="661"/>
      <c r="E123" s="661"/>
      <c r="F123" s="661"/>
      <c r="G123" s="661"/>
      <c r="H123" s="661"/>
      <c r="I123" s="661"/>
      <c r="J123" s="661"/>
      <c r="K123" s="661"/>
      <c r="L123" s="661"/>
      <c r="M123" s="661"/>
      <c r="N123" s="661"/>
      <c r="O123" s="661"/>
      <c r="P123" s="661"/>
      <c r="Q123" s="661"/>
      <c r="R123" s="661"/>
      <c r="S123" s="661"/>
      <c r="T123" s="661"/>
      <c r="U123" s="512"/>
      <c r="W123" s="482"/>
      <c r="X123" s="482"/>
      <c r="Y123" s="482"/>
      <c r="Z123" s="482"/>
      <c r="AA123" s="482"/>
      <c r="AB123" s="482"/>
      <c r="AC123" s="482"/>
      <c r="AD123" s="482"/>
      <c r="AE123" s="482"/>
      <c r="AF123" s="482"/>
      <c r="AG123" s="482"/>
      <c r="AH123" s="482"/>
      <c r="AI123" s="482"/>
      <c r="AJ123" s="482"/>
      <c r="AK123" s="482"/>
      <c r="AL123" s="482"/>
      <c r="AM123" s="482"/>
      <c r="AN123" s="482"/>
      <c r="AO123" s="482"/>
      <c r="AP123" s="482"/>
      <c r="AQ123" s="482"/>
      <c r="AR123" s="482"/>
      <c r="AS123" s="482"/>
      <c r="AT123" s="482"/>
      <c r="AU123" s="482"/>
    </row>
    <row r="124" spans="1:47" s="481" customFormat="1" ht="14.55" customHeight="1">
      <c r="A124" s="540"/>
      <c r="C124" s="511"/>
      <c r="D124" s="661"/>
      <c r="E124" s="661"/>
      <c r="F124" s="661"/>
      <c r="G124" s="661"/>
      <c r="H124" s="661"/>
      <c r="I124" s="661"/>
      <c r="J124" s="661"/>
      <c r="K124" s="661"/>
      <c r="L124" s="661"/>
      <c r="M124" s="661"/>
      <c r="N124" s="661"/>
      <c r="O124" s="661"/>
      <c r="P124" s="661"/>
      <c r="Q124" s="661"/>
      <c r="R124" s="661"/>
      <c r="S124" s="661"/>
      <c r="T124" s="661"/>
      <c r="U124" s="512"/>
      <c r="W124" s="482"/>
      <c r="X124" s="482"/>
      <c r="Y124" s="482"/>
      <c r="Z124" s="482"/>
      <c r="AA124" s="482"/>
      <c r="AB124" s="482"/>
      <c r="AC124" s="482"/>
      <c r="AD124" s="482"/>
      <c r="AE124" s="482"/>
      <c r="AF124" s="482"/>
      <c r="AG124" s="482"/>
      <c r="AH124" s="482"/>
      <c r="AI124" s="482"/>
      <c r="AJ124" s="482"/>
      <c r="AK124" s="482"/>
      <c r="AL124" s="482"/>
      <c r="AM124" s="482"/>
      <c r="AN124" s="482"/>
      <c r="AO124" s="482"/>
      <c r="AP124" s="482"/>
      <c r="AQ124" s="482"/>
      <c r="AR124" s="482"/>
      <c r="AS124" s="482"/>
      <c r="AT124" s="482"/>
      <c r="AU124" s="482"/>
    </row>
    <row r="125" spans="1:47" s="481" customFormat="1" ht="14.55" customHeight="1">
      <c r="A125" s="540"/>
      <c r="C125" s="511"/>
      <c r="D125" s="661"/>
      <c r="E125" s="661"/>
      <c r="F125" s="661"/>
      <c r="G125" s="661"/>
      <c r="H125" s="661"/>
      <c r="I125" s="661"/>
      <c r="J125" s="661"/>
      <c r="K125" s="661"/>
      <c r="L125" s="661"/>
      <c r="M125" s="661"/>
      <c r="N125" s="661"/>
      <c r="O125" s="661"/>
      <c r="P125" s="661"/>
      <c r="Q125" s="661"/>
      <c r="R125" s="661"/>
      <c r="S125" s="661"/>
      <c r="T125" s="661"/>
      <c r="U125" s="512"/>
      <c r="W125" s="482"/>
      <c r="X125" s="482"/>
      <c r="Y125" s="482"/>
      <c r="Z125" s="482"/>
      <c r="AA125" s="482"/>
      <c r="AB125" s="482"/>
      <c r="AC125" s="482"/>
      <c r="AD125" s="482"/>
      <c r="AE125" s="482"/>
      <c r="AF125" s="482"/>
      <c r="AG125" s="482"/>
      <c r="AH125" s="482"/>
      <c r="AI125" s="482"/>
      <c r="AJ125" s="482"/>
      <c r="AK125" s="482"/>
      <c r="AL125" s="482"/>
      <c r="AM125" s="482"/>
      <c r="AN125" s="482"/>
      <c r="AO125" s="482"/>
      <c r="AP125" s="482"/>
      <c r="AQ125" s="482"/>
      <c r="AR125" s="482"/>
      <c r="AS125" s="482"/>
      <c r="AT125" s="482"/>
      <c r="AU125" s="482"/>
    </row>
    <row r="126" spans="1:47" s="481" customFormat="1" ht="14.55" customHeight="1">
      <c r="A126" s="540"/>
      <c r="C126" s="511"/>
      <c r="D126" s="661"/>
      <c r="E126" s="661"/>
      <c r="F126" s="661"/>
      <c r="G126" s="661"/>
      <c r="H126" s="661"/>
      <c r="I126" s="661"/>
      <c r="J126" s="661"/>
      <c r="K126" s="661"/>
      <c r="L126" s="661"/>
      <c r="M126" s="661"/>
      <c r="N126" s="661"/>
      <c r="O126" s="661"/>
      <c r="P126" s="661"/>
      <c r="Q126" s="661"/>
      <c r="R126" s="661"/>
      <c r="S126" s="661"/>
      <c r="T126" s="661"/>
      <c r="U126" s="512"/>
      <c r="W126" s="482"/>
      <c r="X126" s="482"/>
      <c r="Y126" s="482"/>
      <c r="Z126" s="482"/>
      <c r="AA126" s="482"/>
      <c r="AB126" s="482"/>
      <c r="AC126" s="482"/>
      <c r="AD126" s="482"/>
      <c r="AE126" s="482"/>
      <c r="AF126" s="482"/>
      <c r="AG126" s="482"/>
      <c r="AH126" s="482"/>
      <c r="AI126" s="482"/>
      <c r="AJ126" s="482"/>
      <c r="AK126" s="482"/>
      <c r="AL126" s="482"/>
      <c r="AM126" s="482"/>
      <c r="AN126" s="482"/>
      <c r="AO126" s="482"/>
      <c r="AP126" s="482"/>
      <c r="AQ126" s="482"/>
      <c r="AR126" s="482"/>
      <c r="AS126" s="482"/>
      <c r="AT126" s="482"/>
      <c r="AU126" s="482"/>
    </row>
    <row r="127" spans="1:47" s="481" customFormat="1" ht="14.55" customHeight="1">
      <c r="A127" s="540"/>
      <c r="C127" s="511"/>
      <c r="D127" s="661"/>
      <c r="E127" s="661"/>
      <c r="F127" s="661"/>
      <c r="G127" s="661"/>
      <c r="H127" s="661"/>
      <c r="I127" s="661"/>
      <c r="J127" s="661"/>
      <c r="K127" s="661"/>
      <c r="L127" s="661"/>
      <c r="M127" s="661"/>
      <c r="N127" s="661"/>
      <c r="O127" s="661"/>
      <c r="P127" s="661"/>
      <c r="Q127" s="661"/>
      <c r="R127" s="661"/>
      <c r="S127" s="661"/>
      <c r="T127" s="661"/>
      <c r="U127" s="512"/>
      <c r="W127" s="482"/>
      <c r="X127" s="482"/>
      <c r="Y127" s="482"/>
      <c r="Z127" s="482"/>
      <c r="AA127" s="482"/>
      <c r="AB127" s="482"/>
      <c r="AC127" s="482"/>
      <c r="AD127" s="482"/>
      <c r="AE127" s="482"/>
      <c r="AF127" s="482"/>
      <c r="AG127" s="482"/>
      <c r="AH127" s="482"/>
      <c r="AI127" s="482"/>
      <c r="AJ127" s="482"/>
      <c r="AK127" s="482"/>
      <c r="AL127" s="482"/>
      <c r="AM127" s="482"/>
      <c r="AN127" s="482"/>
      <c r="AO127" s="482"/>
      <c r="AP127" s="482"/>
      <c r="AQ127" s="482"/>
      <c r="AR127" s="482"/>
      <c r="AS127" s="482"/>
      <c r="AT127" s="482"/>
      <c r="AU127" s="482"/>
    </row>
    <row r="128" spans="1:47" s="481" customFormat="1" ht="14.55" customHeight="1">
      <c r="A128" s="540"/>
      <c r="C128" s="511"/>
      <c r="D128" s="661"/>
      <c r="E128" s="661"/>
      <c r="F128" s="661"/>
      <c r="G128" s="661"/>
      <c r="H128" s="661"/>
      <c r="I128" s="661"/>
      <c r="J128" s="661"/>
      <c r="K128" s="661"/>
      <c r="L128" s="661"/>
      <c r="M128" s="661"/>
      <c r="N128" s="661"/>
      <c r="O128" s="661"/>
      <c r="P128" s="661"/>
      <c r="Q128" s="661"/>
      <c r="R128" s="661"/>
      <c r="S128" s="661"/>
      <c r="T128" s="661"/>
      <c r="U128" s="512"/>
      <c r="W128" s="482"/>
      <c r="X128" s="482"/>
      <c r="Y128" s="482"/>
      <c r="Z128" s="482"/>
      <c r="AA128" s="482"/>
      <c r="AB128" s="482"/>
      <c r="AC128" s="482"/>
      <c r="AD128" s="482"/>
      <c r="AE128" s="482"/>
      <c r="AF128" s="482"/>
      <c r="AG128" s="482"/>
      <c r="AH128" s="482"/>
      <c r="AI128" s="482"/>
      <c r="AJ128" s="482"/>
      <c r="AK128" s="482"/>
      <c r="AL128" s="482"/>
      <c r="AM128" s="482"/>
      <c r="AN128" s="482"/>
      <c r="AO128" s="482"/>
      <c r="AP128" s="482"/>
      <c r="AQ128" s="482"/>
      <c r="AR128" s="482"/>
      <c r="AS128" s="482"/>
      <c r="AT128" s="482"/>
      <c r="AU128" s="482"/>
    </row>
    <row r="129" spans="1:47" s="481" customFormat="1" ht="14.55" customHeight="1">
      <c r="A129" s="540"/>
      <c r="C129" s="511"/>
      <c r="D129" s="661"/>
      <c r="E129" s="661"/>
      <c r="F129" s="661"/>
      <c r="G129" s="661"/>
      <c r="H129" s="661"/>
      <c r="I129" s="661"/>
      <c r="J129" s="661"/>
      <c r="K129" s="661"/>
      <c r="L129" s="661"/>
      <c r="M129" s="661"/>
      <c r="N129" s="661"/>
      <c r="O129" s="661"/>
      <c r="P129" s="661"/>
      <c r="Q129" s="661"/>
      <c r="R129" s="661"/>
      <c r="S129" s="661"/>
      <c r="T129" s="661"/>
      <c r="U129" s="512"/>
      <c r="W129" s="482"/>
      <c r="X129" s="482"/>
      <c r="Y129" s="482"/>
      <c r="Z129" s="482"/>
      <c r="AA129" s="482"/>
      <c r="AB129" s="482"/>
      <c r="AC129" s="482"/>
      <c r="AD129" s="482"/>
      <c r="AE129" s="482"/>
      <c r="AF129" s="482"/>
      <c r="AG129" s="482"/>
      <c r="AH129" s="482"/>
      <c r="AI129" s="482"/>
      <c r="AJ129" s="482"/>
      <c r="AK129" s="482"/>
      <c r="AL129" s="482"/>
      <c r="AM129" s="482"/>
      <c r="AN129" s="482"/>
      <c r="AO129" s="482"/>
      <c r="AP129" s="482"/>
      <c r="AQ129" s="482"/>
      <c r="AR129" s="482"/>
      <c r="AS129" s="482"/>
      <c r="AT129" s="482"/>
      <c r="AU129" s="482"/>
    </row>
    <row r="130" spans="1:47" s="481" customFormat="1" ht="14.55" customHeight="1">
      <c r="A130" s="540"/>
      <c r="C130" s="511"/>
      <c r="D130" s="661"/>
      <c r="E130" s="661"/>
      <c r="F130" s="661"/>
      <c r="G130" s="661"/>
      <c r="H130" s="661"/>
      <c r="I130" s="661"/>
      <c r="J130" s="661"/>
      <c r="K130" s="661"/>
      <c r="L130" s="661"/>
      <c r="M130" s="661"/>
      <c r="N130" s="661"/>
      <c r="O130" s="661"/>
      <c r="P130" s="661"/>
      <c r="Q130" s="661"/>
      <c r="R130" s="661"/>
      <c r="S130" s="661"/>
      <c r="T130" s="661"/>
      <c r="U130" s="512"/>
      <c r="W130" s="482"/>
      <c r="X130" s="482"/>
      <c r="Y130" s="482"/>
      <c r="Z130" s="482"/>
      <c r="AA130" s="482"/>
      <c r="AB130" s="482"/>
      <c r="AC130" s="482"/>
      <c r="AD130" s="482"/>
      <c r="AE130" s="482"/>
      <c r="AF130" s="482"/>
      <c r="AG130" s="482"/>
      <c r="AH130" s="482"/>
      <c r="AI130" s="482"/>
      <c r="AJ130" s="482"/>
      <c r="AK130" s="482"/>
      <c r="AL130" s="482"/>
      <c r="AM130" s="482"/>
      <c r="AN130" s="482"/>
      <c r="AO130" s="482"/>
      <c r="AP130" s="482"/>
      <c r="AQ130" s="482"/>
      <c r="AR130" s="482"/>
      <c r="AS130" s="482"/>
      <c r="AT130" s="482"/>
      <c r="AU130" s="482"/>
    </row>
    <row r="131" spans="1:47" s="481" customFormat="1" ht="14.55" customHeight="1">
      <c r="A131" s="540"/>
      <c r="C131" s="511"/>
      <c r="D131" s="496"/>
      <c r="E131" s="496"/>
      <c r="F131" s="496"/>
      <c r="G131" s="496"/>
      <c r="H131" s="496"/>
      <c r="I131" s="496"/>
      <c r="J131" s="496"/>
      <c r="K131" s="496"/>
      <c r="L131" s="496"/>
      <c r="M131" s="496"/>
      <c r="N131" s="496"/>
      <c r="O131" s="496"/>
      <c r="P131" s="497"/>
      <c r="Q131" s="497"/>
      <c r="R131" s="497"/>
      <c r="S131" s="497"/>
      <c r="T131" s="497"/>
      <c r="U131" s="512"/>
      <c r="W131" s="482"/>
      <c r="X131" s="482"/>
      <c r="Y131" s="482"/>
      <c r="Z131" s="482"/>
      <c r="AA131" s="482"/>
      <c r="AB131" s="482"/>
      <c r="AC131" s="482"/>
      <c r="AD131" s="482"/>
      <c r="AE131" s="482"/>
      <c r="AF131" s="482"/>
      <c r="AG131" s="482"/>
      <c r="AH131" s="482"/>
      <c r="AI131" s="482"/>
      <c r="AJ131" s="482"/>
      <c r="AK131" s="482"/>
      <c r="AL131" s="482"/>
      <c r="AM131" s="482"/>
      <c r="AN131" s="482"/>
      <c r="AO131" s="482"/>
      <c r="AP131" s="482"/>
      <c r="AQ131" s="482"/>
      <c r="AR131" s="482"/>
      <c r="AS131" s="482"/>
      <c r="AT131" s="482"/>
      <c r="AU131" s="482"/>
    </row>
    <row r="132" spans="1:47" s="481" customFormat="1" ht="14.55" customHeight="1" thickBot="1">
      <c r="A132" s="540"/>
      <c r="C132" s="511"/>
      <c r="D132" s="491" t="s">
        <v>211</v>
      </c>
      <c r="E132" s="492"/>
      <c r="F132" s="492"/>
      <c r="G132" s="492"/>
      <c r="H132" s="492"/>
      <c r="I132" s="492"/>
      <c r="J132" s="493"/>
      <c r="K132" s="492"/>
      <c r="L132" s="492"/>
      <c r="M132" s="492"/>
      <c r="N132" s="492"/>
      <c r="O132" s="492"/>
      <c r="P132" s="493"/>
      <c r="Q132" s="492"/>
      <c r="R132" s="492"/>
      <c r="S132" s="492"/>
      <c r="T132" s="492"/>
      <c r="U132" s="512"/>
      <c r="W132" s="482"/>
      <c r="X132" s="482"/>
      <c r="Y132" s="482"/>
      <c r="Z132" s="482"/>
      <c r="AA132" s="482"/>
      <c r="AB132" s="482"/>
      <c r="AC132" s="482"/>
      <c r="AD132" s="482"/>
      <c r="AE132" s="482"/>
      <c r="AF132" s="482"/>
      <c r="AG132" s="482"/>
      <c r="AH132" s="482"/>
      <c r="AI132" s="482"/>
      <c r="AJ132" s="482"/>
      <c r="AK132" s="482"/>
      <c r="AL132" s="482"/>
      <c r="AM132" s="482"/>
      <c r="AN132" s="482"/>
      <c r="AO132" s="482"/>
      <c r="AP132" s="482"/>
      <c r="AQ132" s="482"/>
      <c r="AR132" s="482"/>
      <c r="AS132" s="482"/>
      <c r="AT132" s="482"/>
      <c r="AU132" s="482"/>
    </row>
    <row r="133" spans="1:47" s="481" customFormat="1" ht="14.55" customHeight="1" thickTop="1">
      <c r="A133" s="540"/>
      <c r="C133" s="511"/>
      <c r="D133" s="494"/>
      <c r="E133" s="486"/>
      <c r="F133" s="486"/>
      <c r="G133" s="486"/>
      <c r="H133" s="486"/>
      <c r="I133" s="486"/>
      <c r="J133" s="495"/>
      <c r="K133" s="486"/>
      <c r="L133" s="486"/>
      <c r="M133" s="486"/>
      <c r="N133" s="486"/>
      <c r="O133" s="486"/>
      <c r="P133" s="495"/>
      <c r="Q133" s="486"/>
      <c r="R133" s="486"/>
      <c r="S133" s="486"/>
      <c r="T133" s="486"/>
      <c r="U133" s="512"/>
      <c r="W133" s="482"/>
      <c r="X133" s="482"/>
      <c r="Y133" s="482"/>
      <c r="Z133" s="482"/>
      <c r="AA133" s="482"/>
      <c r="AB133" s="482"/>
      <c r="AC133" s="482"/>
      <c r="AD133" s="482"/>
      <c r="AE133" s="482"/>
      <c r="AF133" s="482"/>
      <c r="AG133" s="482"/>
      <c r="AH133" s="482"/>
      <c r="AI133" s="482"/>
      <c r="AJ133" s="482"/>
      <c r="AK133" s="482"/>
      <c r="AL133" s="482"/>
      <c r="AM133" s="482"/>
      <c r="AN133" s="482"/>
      <c r="AO133" s="482"/>
      <c r="AP133" s="482"/>
      <c r="AQ133" s="482"/>
      <c r="AR133" s="482"/>
      <c r="AS133" s="482"/>
      <c r="AT133" s="482"/>
      <c r="AU133" s="482"/>
    </row>
    <row r="134" spans="1:47" s="481" customFormat="1" ht="14.55" customHeight="1">
      <c r="A134" s="540"/>
      <c r="C134" s="511"/>
      <c r="D134" s="659" t="s">
        <v>266</v>
      </c>
      <c r="E134" s="659"/>
      <c r="F134" s="659"/>
      <c r="G134" s="659"/>
      <c r="H134" s="659"/>
      <c r="I134" s="659"/>
      <c r="J134" s="659"/>
      <c r="K134" s="659"/>
      <c r="L134" s="659"/>
      <c r="M134" s="659"/>
      <c r="N134" s="659"/>
      <c r="O134" s="659"/>
      <c r="P134" s="659"/>
      <c r="Q134" s="659"/>
      <c r="R134" s="659"/>
      <c r="S134" s="659"/>
      <c r="T134" s="659"/>
      <c r="U134" s="512"/>
      <c r="W134" s="482"/>
      <c r="X134" s="482"/>
      <c r="Y134" s="482"/>
      <c r="Z134" s="482"/>
      <c r="AA134" s="482"/>
      <c r="AB134" s="482"/>
      <c r="AC134" s="482"/>
      <c r="AD134" s="482"/>
      <c r="AE134" s="482"/>
      <c r="AF134" s="482"/>
      <c r="AG134" s="482"/>
      <c r="AH134" s="482"/>
      <c r="AI134" s="482"/>
      <c r="AJ134" s="482"/>
      <c r="AK134" s="482"/>
      <c r="AL134" s="482"/>
      <c r="AM134" s="482"/>
      <c r="AN134" s="482"/>
      <c r="AO134" s="482"/>
      <c r="AP134" s="482"/>
      <c r="AQ134" s="482"/>
      <c r="AR134" s="482"/>
      <c r="AS134" s="482"/>
      <c r="AT134" s="482"/>
      <c r="AU134" s="482"/>
    </row>
    <row r="135" spans="1:47" s="481" customFormat="1" ht="14.55" customHeight="1">
      <c r="A135" s="540"/>
      <c r="C135" s="511"/>
      <c r="D135" s="659"/>
      <c r="E135" s="659"/>
      <c r="F135" s="659"/>
      <c r="G135" s="659"/>
      <c r="H135" s="659"/>
      <c r="I135" s="659"/>
      <c r="J135" s="659"/>
      <c r="K135" s="659"/>
      <c r="L135" s="659"/>
      <c r="M135" s="659"/>
      <c r="N135" s="659"/>
      <c r="O135" s="659"/>
      <c r="P135" s="659"/>
      <c r="Q135" s="659"/>
      <c r="R135" s="659"/>
      <c r="S135" s="659"/>
      <c r="T135" s="659"/>
      <c r="U135" s="512"/>
      <c r="W135" s="482"/>
      <c r="X135" s="482"/>
      <c r="Y135" s="482"/>
      <c r="Z135" s="482"/>
      <c r="AA135" s="482"/>
      <c r="AB135" s="482"/>
      <c r="AC135" s="482"/>
      <c r="AD135" s="482"/>
      <c r="AE135" s="482"/>
      <c r="AF135" s="482"/>
      <c r="AG135" s="482"/>
      <c r="AH135" s="482"/>
      <c r="AI135" s="482"/>
      <c r="AJ135" s="482"/>
      <c r="AK135" s="482"/>
      <c r="AL135" s="482"/>
      <c r="AM135" s="482"/>
      <c r="AN135" s="482"/>
      <c r="AO135" s="482"/>
      <c r="AP135" s="482"/>
      <c r="AQ135" s="482"/>
      <c r="AR135" s="482"/>
      <c r="AS135" s="482"/>
      <c r="AT135" s="482"/>
      <c r="AU135" s="482"/>
    </row>
    <row r="136" spans="1:47" s="481" customFormat="1" ht="14.55" customHeight="1">
      <c r="A136" s="540"/>
      <c r="C136" s="511"/>
      <c r="D136" s="659"/>
      <c r="E136" s="659"/>
      <c r="F136" s="659"/>
      <c r="G136" s="659"/>
      <c r="H136" s="659"/>
      <c r="I136" s="659"/>
      <c r="J136" s="659"/>
      <c r="K136" s="659"/>
      <c r="L136" s="659"/>
      <c r="M136" s="659"/>
      <c r="N136" s="659"/>
      <c r="O136" s="659"/>
      <c r="P136" s="659"/>
      <c r="Q136" s="659"/>
      <c r="R136" s="659"/>
      <c r="S136" s="659"/>
      <c r="T136" s="659"/>
      <c r="U136" s="512"/>
      <c r="W136" s="482"/>
      <c r="X136" s="482"/>
      <c r="Y136" s="482"/>
      <c r="Z136" s="482"/>
      <c r="AA136" s="482"/>
      <c r="AB136" s="482"/>
      <c r="AC136" s="482"/>
      <c r="AD136" s="482"/>
      <c r="AE136" s="482"/>
      <c r="AF136" s="482"/>
      <c r="AG136" s="482"/>
      <c r="AH136" s="482"/>
      <c r="AI136" s="482"/>
      <c r="AJ136" s="482"/>
      <c r="AK136" s="482"/>
      <c r="AL136" s="482"/>
      <c r="AM136" s="482"/>
      <c r="AN136" s="482"/>
      <c r="AO136" s="482"/>
      <c r="AP136" s="482"/>
      <c r="AQ136" s="482"/>
      <c r="AR136" s="482"/>
      <c r="AS136" s="482"/>
      <c r="AT136" s="482"/>
      <c r="AU136" s="482"/>
    </row>
    <row r="137" spans="1:47" s="481" customFormat="1" ht="14.55" customHeight="1">
      <c r="A137" s="540"/>
      <c r="C137" s="511"/>
      <c r="D137" s="659"/>
      <c r="E137" s="659"/>
      <c r="F137" s="659"/>
      <c r="G137" s="659"/>
      <c r="H137" s="659"/>
      <c r="I137" s="659"/>
      <c r="J137" s="659"/>
      <c r="K137" s="659"/>
      <c r="L137" s="659"/>
      <c r="M137" s="659"/>
      <c r="N137" s="659"/>
      <c r="O137" s="659"/>
      <c r="P137" s="659"/>
      <c r="Q137" s="659"/>
      <c r="R137" s="659"/>
      <c r="S137" s="659"/>
      <c r="T137" s="659"/>
      <c r="U137" s="512"/>
      <c r="W137" s="482"/>
      <c r="X137" s="482"/>
      <c r="Y137" s="482"/>
      <c r="Z137" s="482"/>
      <c r="AA137" s="482"/>
      <c r="AB137" s="482"/>
      <c r="AC137" s="482"/>
      <c r="AD137" s="482"/>
      <c r="AE137" s="482"/>
      <c r="AF137" s="482"/>
      <c r="AG137" s="482"/>
      <c r="AH137" s="482"/>
      <c r="AI137" s="482"/>
      <c r="AJ137" s="482"/>
      <c r="AK137" s="482"/>
      <c r="AL137" s="482"/>
      <c r="AM137" s="482"/>
      <c r="AN137" s="482"/>
      <c r="AO137" s="482"/>
      <c r="AP137" s="482"/>
      <c r="AQ137" s="482"/>
      <c r="AR137" s="482"/>
      <c r="AS137" s="482"/>
      <c r="AT137" s="482"/>
      <c r="AU137" s="482"/>
    </row>
    <row r="138" spans="1:47" s="481" customFormat="1" ht="14.55" customHeight="1">
      <c r="A138" s="540"/>
      <c r="C138" s="511"/>
      <c r="D138" s="659"/>
      <c r="E138" s="659"/>
      <c r="F138" s="659"/>
      <c r="G138" s="659"/>
      <c r="H138" s="659"/>
      <c r="I138" s="659"/>
      <c r="J138" s="659"/>
      <c r="K138" s="659"/>
      <c r="L138" s="659"/>
      <c r="M138" s="659"/>
      <c r="N138" s="659"/>
      <c r="O138" s="659"/>
      <c r="P138" s="659"/>
      <c r="Q138" s="659"/>
      <c r="R138" s="659"/>
      <c r="S138" s="659"/>
      <c r="T138" s="659"/>
      <c r="U138" s="512"/>
      <c r="W138" s="482"/>
      <c r="X138" s="482"/>
      <c r="Y138" s="482"/>
      <c r="Z138" s="482"/>
      <c r="AA138" s="482"/>
      <c r="AB138" s="482"/>
      <c r="AC138" s="482"/>
      <c r="AD138" s="482"/>
      <c r="AE138" s="482"/>
      <c r="AF138" s="482"/>
      <c r="AG138" s="482"/>
      <c r="AH138" s="482"/>
      <c r="AI138" s="482"/>
      <c r="AJ138" s="482"/>
      <c r="AK138" s="482"/>
      <c r="AL138" s="482"/>
      <c r="AM138" s="482"/>
      <c r="AN138" s="482"/>
      <c r="AO138" s="482"/>
      <c r="AP138" s="482"/>
      <c r="AQ138" s="482"/>
      <c r="AR138" s="482"/>
      <c r="AS138" s="482"/>
      <c r="AT138" s="482"/>
      <c r="AU138" s="482"/>
    </row>
    <row r="139" spans="1:47" s="481" customFormat="1" ht="14.55" customHeight="1">
      <c r="A139" s="540"/>
      <c r="C139" s="511"/>
      <c r="D139" s="659"/>
      <c r="E139" s="659"/>
      <c r="F139" s="659"/>
      <c r="G139" s="659"/>
      <c r="H139" s="659"/>
      <c r="I139" s="659"/>
      <c r="J139" s="659"/>
      <c r="K139" s="659"/>
      <c r="L139" s="659"/>
      <c r="M139" s="659"/>
      <c r="N139" s="659"/>
      <c r="O139" s="659"/>
      <c r="P139" s="659"/>
      <c r="Q139" s="659"/>
      <c r="R139" s="659"/>
      <c r="S139" s="659"/>
      <c r="T139" s="659"/>
      <c r="U139" s="512"/>
      <c r="W139" s="482"/>
      <c r="X139" s="482"/>
      <c r="Y139" s="482"/>
      <c r="Z139" s="482"/>
      <c r="AA139" s="482"/>
      <c r="AB139" s="482"/>
      <c r="AC139" s="482"/>
      <c r="AD139" s="482"/>
      <c r="AE139" s="482"/>
      <c r="AF139" s="482"/>
      <c r="AG139" s="482"/>
      <c r="AH139" s="482"/>
      <c r="AI139" s="482"/>
      <c r="AJ139" s="482"/>
      <c r="AK139" s="482"/>
      <c r="AL139" s="482"/>
      <c r="AM139" s="482"/>
      <c r="AN139" s="482"/>
      <c r="AO139" s="482"/>
      <c r="AP139" s="482"/>
      <c r="AQ139" s="482"/>
      <c r="AR139" s="482"/>
      <c r="AS139" s="482"/>
      <c r="AT139" s="482"/>
      <c r="AU139" s="482"/>
    </row>
    <row r="140" spans="1:47" s="481" customFormat="1" ht="14.55" customHeight="1">
      <c r="A140" s="540"/>
      <c r="C140" s="511"/>
      <c r="D140" s="659"/>
      <c r="E140" s="659"/>
      <c r="F140" s="659"/>
      <c r="G140" s="659"/>
      <c r="H140" s="659"/>
      <c r="I140" s="659"/>
      <c r="J140" s="659"/>
      <c r="K140" s="659"/>
      <c r="L140" s="659"/>
      <c r="M140" s="659"/>
      <c r="N140" s="659"/>
      <c r="O140" s="659"/>
      <c r="P140" s="659"/>
      <c r="Q140" s="659"/>
      <c r="R140" s="659"/>
      <c r="S140" s="659"/>
      <c r="T140" s="659"/>
      <c r="U140" s="512"/>
      <c r="W140" s="482"/>
      <c r="X140" s="482"/>
      <c r="Y140" s="482"/>
      <c r="Z140" s="482"/>
      <c r="AA140" s="482"/>
      <c r="AB140" s="482"/>
      <c r="AC140" s="482"/>
      <c r="AD140" s="482"/>
      <c r="AE140" s="482"/>
      <c r="AF140" s="482"/>
      <c r="AG140" s="482"/>
      <c r="AH140" s="482"/>
      <c r="AI140" s="482"/>
      <c r="AJ140" s="482"/>
      <c r="AK140" s="482"/>
      <c r="AL140" s="482"/>
      <c r="AM140" s="482"/>
      <c r="AN140" s="482"/>
      <c r="AO140" s="482"/>
      <c r="AP140" s="482"/>
      <c r="AQ140" s="482"/>
      <c r="AR140" s="482"/>
      <c r="AS140" s="482"/>
      <c r="AT140" s="482"/>
      <c r="AU140" s="482"/>
    </row>
    <row r="141" spans="1:47" s="481" customFormat="1" ht="14.55" customHeight="1">
      <c r="A141" s="540"/>
      <c r="C141" s="511"/>
      <c r="D141" s="659"/>
      <c r="E141" s="659"/>
      <c r="F141" s="659"/>
      <c r="G141" s="659"/>
      <c r="H141" s="659"/>
      <c r="I141" s="659"/>
      <c r="J141" s="659"/>
      <c r="K141" s="659"/>
      <c r="L141" s="659"/>
      <c r="M141" s="659"/>
      <c r="N141" s="659"/>
      <c r="O141" s="659"/>
      <c r="P141" s="659"/>
      <c r="Q141" s="659"/>
      <c r="R141" s="659"/>
      <c r="S141" s="659"/>
      <c r="T141" s="659"/>
      <c r="U141" s="512"/>
      <c r="W141" s="482"/>
      <c r="X141" s="482"/>
      <c r="Y141" s="482"/>
      <c r="Z141" s="482"/>
      <c r="AA141" s="482"/>
      <c r="AB141" s="482"/>
      <c r="AC141" s="482"/>
      <c r="AD141" s="482"/>
      <c r="AE141" s="482"/>
      <c r="AF141" s="482"/>
      <c r="AG141" s="482"/>
      <c r="AH141" s="482"/>
      <c r="AI141" s="482"/>
      <c r="AJ141" s="482"/>
      <c r="AK141" s="482"/>
      <c r="AL141" s="482"/>
      <c r="AM141" s="482"/>
      <c r="AN141" s="482"/>
      <c r="AO141" s="482"/>
      <c r="AP141" s="482"/>
      <c r="AQ141" s="482"/>
      <c r="AR141" s="482"/>
      <c r="AS141" s="482"/>
      <c r="AT141" s="482"/>
      <c r="AU141" s="482"/>
    </row>
    <row r="142" spans="1:47" s="481" customFormat="1" ht="14.55" customHeight="1">
      <c r="A142" s="540"/>
      <c r="C142" s="511"/>
      <c r="D142" s="659"/>
      <c r="E142" s="659"/>
      <c r="F142" s="659"/>
      <c r="G142" s="659"/>
      <c r="H142" s="659"/>
      <c r="I142" s="659"/>
      <c r="J142" s="659"/>
      <c r="K142" s="659"/>
      <c r="L142" s="659"/>
      <c r="M142" s="659"/>
      <c r="N142" s="659"/>
      <c r="O142" s="659"/>
      <c r="P142" s="659"/>
      <c r="Q142" s="659"/>
      <c r="R142" s="659"/>
      <c r="S142" s="659"/>
      <c r="T142" s="659"/>
      <c r="U142" s="512"/>
      <c r="W142" s="482"/>
      <c r="X142" s="482"/>
      <c r="Y142" s="482"/>
      <c r="Z142" s="482"/>
      <c r="AA142" s="482"/>
      <c r="AB142" s="482"/>
      <c r="AC142" s="482"/>
      <c r="AD142" s="482"/>
      <c r="AE142" s="482"/>
      <c r="AF142" s="482"/>
      <c r="AG142" s="482"/>
      <c r="AH142" s="482"/>
      <c r="AI142" s="482"/>
      <c r="AJ142" s="482"/>
      <c r="AK142" s="482"/>
      <c r="AL142" s="482"/>
      <c r="AM142" s="482"/>
      <c r="AN142" s="482"/>
      <c r="AO142" s="482"/>
      <c r="AP142" s="482"/>
      <c r="AQ142" s="482"/>
      <c r="AR142" s="482"/>
      <c r="AS142" s="482"/>
      <c r="AT142" s="482"/>
      <c r="AU142" s="482"/>
    </row>
    <row r="143" spans="1:47" s="481" customFormat="1" ht="14.55" customHeight="1">
      <c r="A143" s="540"/>
      <c r="C143" s="511"/>
      <c r="D143" s="659"/>
      <c r="E143" s="659"/>
      <c r="F143" s="659"/>
      <c r="G143" s="659"/>
      <c r="H143" s="659"/>
      <c r="I143" s="659"/>
      <c r="J143" s="659"/>
      <c r="K143" s="659"/>
      <c r="L143" s="659"/>
      <c r="M143" s="659"/>
      <c r="N143" s="659"/>
      <c r="O143" s="659"/>
      <c r="P143" s="659"/>
      <c r="Q143" s="659"/>
      <c r="R143" s="659"/>
      <c r="S143" s="659"/>
      <c r="T143" s="659"/>
      <c r="U143" s="512"/>
      <c r="W143" s="482"/>
      <c r="X143" s="482"/>
      <c r="Y143" s="482"/>
      <c r="Z143" s="482"/>
      <c r="AA143" s="482"/>
      <c r="AB143" s="482"/>
      <c r="AC143" s="482"/>
      <c r="AD143" s="482"/>
      <c r="AE143" s="482"/>
      <c r="AF143" s="482"/>
      <c r="AG143" s="482"/>
      <c r="AH143" s="482"/>
      <c r="AI143" s="482"/>
      <c r="AJ143" s="482"/>
      <c r="AK143" s="482"/>
      <c r="AL143" s="482"/>
      <c r="AM143" s="482"/>
      <c r="AN143" s="482"/>
      <c r="AO143" s="482"/>
      <c r="AP143" s="482"/>
      <c r="AQ143" s="482"/>
      <c r="AR143" s="482"/>
      <c r="AS143" s="482"/>
      <c r="AT143" s="482"/>
      <c r="AU143" s="482"/>
    </row>
    <row r="144" spans="1:47" s="481" customFormat="1" ht="14.55" customHeight="1">
      <c r="A144" s="540"/>
      <c r="C144" s="511"/>
      <c r="D144" s="659"/>
      <c r="E144" s="659"/>
      <c r="F144" s="659"/>
      <c r="G144" s="659"/>
      <c r="H144" s="659"/>
      <c r="I144" s="659"/>
      <c r="J144" s="659"/>
      <c r="K144" s="659"/>
      <c r="L144" s="659"/>
      <c r="M144" s="659"/>
      <c r="N144" s="659"/>
      <c r="O144" s="659"/>
      <c r="P144" s="659"/>
      <c r="Q144" s="659"/>
      <c r="R144" s="659"/>
      <c r="S144" s="659"/>
      <c r="T144" s="659"/>
      <c r="U144" s="512"/>
      <c r="W144" s="482"/>
      <c r="X144" s="482"/>
      <c r="Y144" s="482"/>
      <c r="Z144" s="482"/>
      <c r="AA144" s="482"/>
      <c r="AB144" s="482"/>
      <c r="AC144" s="482"/>
      <c r="AD144" s="482"/>
      <c r="AE144" s="482"/>
      <c r="AF144" s="482"/>
      <c r="AG144" s="482"/>
      <c r="AH144" s="482"/>
      <c r="AI144" s="482"/>
      <c r="AJ144" s="482"/>
      <c r="AK144" s="482"/>
      <c r="AL144" s="482"/>
      <c r="AM144" s="482"/>
      <c r="AN144" s="482"/>
      <c r="AO144" s="482"/>
      <c r="AP144" s="482"/>
      <c r="AQ144" s="482"/>
      <c r="AR144" s="482"/>
      <c r="AS144" s="482"/>
      <c r="AT144" s="482"/>
      <c r="AU144" s="482"/>
    </row>
    <row r="145" spans="1:47" s="481" customFormat="1" ht="14.55" customHeight="1">
      <c r="A145" s="540"/>
      <c r="C145" s="511"/>
      <c r="D145" s="659"/>
      <c r="E145" s="659"/>
      <c r="F145" s="659"/>
      <c r="G145" s="659"/>
      <c r="H145" s="659"/>
      <c r="I145" s="659"/>
      <c r="J145" s="659"/>
      <c r="K145" s="659"/>
      <c r="L145" s="659"/>
      <c r="M145" s="659"/>
      <c r="N145" s="659"/>
      <c r="O145" s="659"/>
      <c r="P145" s="659"/>
      <c r="Q145" s="659"/>
      <c r="R145" s="659"/>
      <c r="S145" s="659"/>
      <c r="T145" s="659"/>
      <c r="U145" s="512"/>
      <c r="W145" s="482"/>
      <c r="X145" s="482"/>
      <c r="Y145" s="482"/>
      <c r="Z145" s="482"/>
      <c r="AA145" s="482"/>
      <c r="AB145" s="482"/>
      <c r="AC145" s="482"/>
      <c r="AD145" s="482"/>
      <c r="AE145" s="482"/>
      <c r="AF145" s="482"/>
      <c r="AG145" s="482"/>
      <c r="AH145" s="482"/>
      <c r="AI145" s="482"/>
      <c r="AJ145" s="482"/>
      <c r="AK145" s="482"/>
      <c r="AL145" s="482"/>
      <c r="AM145" s="482"/>
      <c r="AN145" s="482"/>
      <c r="AO145" s="482"/>
      <c r="AP145" s="482"/>
      <c r="AQ145" s="482"/>
      <c r="AR145" s="482"/>
      <c r="AS145" s="482"/>
      <c r="AT145" s="482"/>
      <c r="AU145" s="482"/>
    </row>
    <row r="146" spans="1:47" s="481" customFormat="1" ht="15" customHeight="1" thickBot="1">
      <c r="A146" s="540"/>
      <c r="C146" s="513"/>
      <c r="D146" s="514"/>
      <c r="E146" s="514"/>
      <c r="F146" s="514"/>
      <c r="G146" s="514"/>
      <c r="H146" s="514"/>
      <c r="I146" s="514"/>
      <c r="J146" s="514"/>
      <c r="K146" s="514"/>
      <c r="L146" s="514"/>
      <c r="M146" s="514"/>
      <c r="N146" s="514"/>
      <c r="O146" s="514"/>
      <c r="P146" s="514"/>
      <c r="Q146" s="514"/>
      <c r="R146" s="514"/>
      <c r="S146" s="514"/>
      <c r="T146" s="514"/>
      <c r="U146" s="515"/>
      <c r="W146" s="482"/>
      <c r="X146" s="482"/>
      <c r="Y146" s="482"/>
      <c r="Z146" s="482"/>
      <c r="AA146" s="482"/>
      <c r="AB146" s="482"/>
      <c r="AC146" s="482"/>
      <c r="AD146" s="482"/>
      <c r="AE146" s="482"/>
      <c r="AF146" s="482"/>
      <c r="AG146" s="482"/>
      <c r="AH146" s="482"/>
      <c r="AI146" s="482"/>
      <c r="AJ146" s="482"/>
      <c r="AK146" s="482"/>
      <c r="AL146" s="482"/>
      <c r="AM146" s="482"/>
      <c r="AN146" s="482"/>
      <c r="AO146" s="482"/>
      <c r="AP146" s="482"/>
      <c r="AQ146" s="482"/>
      <c r="AR146" s="482"/>
      <c r="AS146" s="482"/>
      <c r="AT146" s="482"/>
      <c r="AU146" s="482"/>
    </row>
    <row r="147" spans="1:47" s="481" customFormat="1" ht="15" customHeight="1">
      <c r="A147" s="540"/>
      <c r="C147" s="516"/>
      <c r="D147" s="508"/>
      <c r="E147" s="508"/>
      <c r="F147" s="508"/>
      <c r="G147" s="508"/>
      <c r="H147" s="508"/>
      <c r="I147" s="508"/>
      <c r="J147" s="508"/>
      <c r="K147" s="508"/>
      <c r="L147" s="508"/>
      <c r="M147" s="508"/>
      <c r="N147" s="508"/>
      <c r="O147" s="508"/>
      <c r="P147" s="508"/>
      <c r="Q147" s="508"/>
      <c r="R147" s="508"/>
      <c r="S147" s="508"/>
      <c r="T147" s="508"/>
      <c r="U147" s="486"/>
      <c r="W147" s="482"/>
      <c r="X147" s="482"/>
      <c r="Y147" s="482"/>
      <c r="Z147" s="482"/>
      <c r="AA147" s="482"/>
      <c r="AB147" s="482"/>
      <c r="AC147" s="482"/>
      <c r="AD147" s="482"/>
      <c r="AE147" s="482"/>
      <c r="AF147" s="482"/>
      <c r="AG147" s="482"/>
      <c r="AH147" s="482"/>
      <c r="AI147" s="482"/>
      <c r="AJ147" s="482"/>
      <c r="AK147" s="482"/>
      <c r="AL147" s="482"/>
      <c r="AM147" s="482"/>
      <c r="AN147" s="482"/>
      <c r="AO147" s="482"/>
      <c r="AP147" s="482"/>
      <c r="AQ147" s="482"/>
      <c r="AR147" s="482"/>
      <c r="AS147" s="482"/>
      <c r="AT147" s="482"/>
      <c r="AU147" s="482"/>
    </row>
    <row r="148" spans="1:47" s="481" customFormat="1">
      <c r="A148" s="540"/>
      <c r="W148" s="482"/>
      <c r="X148" s="482"/>
      <c r="Y148" s="482"/>
      <c r="Z148" s="482"/>
      <c r="AA148" s="482"/>
      <c r="AB148" s="482"/>
      <c r="AC148" s="482"/>
      <c r="AD148" s="482"/>
      <c r="AE148" s="482"/>
      <c r="AF148" s="482"/>
      <c r="AG148" s="482"/>
      <c r="AH148" s="482"/>
      <c r="AI148" s="482"/>
      <c r="AJ148" s="482"/>
      <c r="AK148" s="482"/>
      <c r="AL148" s="482"/>
      <c r="AM148" s="482"/>
      <c r="AN148" s="482"/>
      <c r="AO148" s="482"/>
      <c r="AP148" s="482"/>
      <c r="AQ148" s="482"/>
      <c r="AR148" s="482"/>
      <c r="AS148" s="482"/>
      <c r="AT148" s="482"/>
      <c r="AU148" s="482"/>
    </row>
    <row r="149" spans="1:47" s="481" customFormat="1" ht="23.55" customHeight="1">
      <c r="A149" s="540"/>
      <c r="D149" s="680" t="s">
        <v>251</v>
      </c>
      <c r="E149" s="680"/>
      <c r="F149" s="680"/>
      <c r="G149" s="680"/>
      <c r="H149" s="680"/>
      <c r="W149" s="482"/>
      <c r="X149" s="482"/>
      <c r="Y149" s="482"/>
      <c r="Z149" s="482"/>
      <c r="AA149" s="482"/>
      <c r="AB149" s="482"/>
      <c r="AC149" s="482"/>
      <c r="AD149" s="482"/>
      <c r="AE149" s="482"/>
      <c r="AF149" s="482"/>
      <c r="AG149" s="482"/>
      <c r="AH149" s="482"/>
      <c r="AI149" s="482"/>
      <c r="AJ149" s="482"/>
      <c r="AK149" s="482"/>
      <c r="AL149" s="482"/>
      <c r="AM149" s="482"/>
      <c r="AN149" s="482"/>
      <c r="AO149" s="482"/>
      <c r="AP149" s="482"/>
      <c r="AQ149" s="482"/>
      <c r="AR149" s="482"/>
      <c r="AS149" s="482"/>
      <c r="AT149" s="482"/>
      <c r="AU149" s="482"/>
    </row>
    <row r="150" spans="1:47" s="481" customFormat="1" ht="10.8" customHeight="1" thickBot="1">
      <c r="A150" s="540"/>
      <c r="W150" s="482"/>
      <c r="X150" s="482"/>
      <c r="Y150" s="482"/>
      <c r="Z150" s="482"/>
      <c r="AA150" s="482"/>
      <c r="AB150" s="482"/>
      <c r="AC150" s="482"/>
      <c r="AD150" s="482"/>
      <c r="AE150" s="482"/>
      <c r="AF150" s="482"/>
      <c r="AG150" s="482"/>
      <c r="AH150" s="482"/>
      <c r="AI150" s="482"/>
      <c r="AJ150" s="482"/>
      <c r="AK150" s="482"/>
      <c r="AL150" s="482"/>
      <c r="AM150" s="482"/>
      <c r="AN150" s="482"/>
      <c r="AO150" s="482"/>
      <c r="AP150" s="482"/>
      <c r="AQ150" s="482"/>
      <c r="AR150" s="482"/>
      <c r="AS150" s="482"/>
      <c r="AT150" s="482"/>
      <c r="AU150" s="482"/>
    </row>
    <row r="151" spans="1:47" s="481" customFormat="1" ht="16.8" customHeight="1" thickBot="1">
      <c r="A151" s="540"/>
      <c r="C151" s="483"/>
      <c r="D151" s="668" t="s">
        <v>41</v>
      </c>
      <c r="E151" s="669"/>
      <c r="F151" s="669"/>
      <c r="G151" s="669"/>
      <c r="H151" s="669"/>
      <c r="I151" s="669"/>
      <c r="J151" s="669"/>
      <c r="K151" s="669"/>
      <c r="L151" s="669"/>
      <c r="M151" s="669"/>
      <c r="N151" s="669"/>
      <c r="O151" s="669"/>
      <c r="P151" s="669"/>
      <c r="Q151" s="669"/>
      <c r="R151" s="669"/>
      <c r="S151" s="669"/>
      <c r="T151" s="670"/>
      <c r="W151" s="482"/>
      <c r="X151" s="482"/>
      <c r="Y151" s="482"/>
      <c r="Z151" s="482"/>
      <c r="AA151" s="482"/>
      <c r="AB151" s="482"/>
      <c r="AC151" s="482"/>
      <c r="AD151" s="482"/>
      <c r="AE151" s="482"/>
      <c r="AF151" s="482"/>
      <c r="AG151" s="482"/>
      <c r="AH151" s="482"/>
      <c r="AI151" s="482"/>
      <c r="AJ151" s="482"/>
      <c r="AK151" s="482"/>
      <c r="AL151" s="482"/>
      <c r="AM151" s="482"/>
      <c r="AN151" s="482"/>
      <c r="AO151" s="482"/>
      <c r="AP151" s="482"/>
      <c r="AQ151" s="482"/>
      <c r="AR151" s="482"/>
      <c r="AS151" s="482"/>
      <c r="AT151" s="482"/>
      <c r="AU151" s="482"/>
    </row>
    <row r="152" spans="1:47" s="481" customFormat="1" ht="15" customHeight="1" thickBot="1">
      <c r="A152" s="540"/>
      <c r="C152" s="517"/>
      <c r="D152" s="671"/>
      <c r="E152" s="672"/>
      <c r="F152" s="672"/>
      <c r="G152" s="672"/>
      <c r="H152" s="672"/>
      <c r="I152" s="672"/>
      <c r="J152" s="672"/>
      <c r="K152" s="672"/>
      <c r="L152" s="672"/>
      <c r="M152" s="672"/>
      <c r="N152" s="672"/>
      <c r="O152" s="672"/>
      <c r="P152" s="672"/>
      <c r="Q152" s="672"/>
      <c r="R152" s="672"/>
      <c r="S152" s="672"/>
      <c r="T152" s="673"/>
      <c r="U152" s="518"/>
      <c r="V152" s="486"/>
      <c r="W152" s="482"/>
      <c r="X152" s="482"/>
      <c r="Y152" s="482"/>
      <c r="Z152" s="482"/>
      <c r="AA152" s="482"/>
      <c r="AB152" s="482"/>
      <c r="AC152" s="482"/>
      <c r="AD152" s="482"/>
      <c r="AE152" s="482"/>
      <c r="AF152" s="482"/>
      <c r="AG152" s="482"/>
      <c r="AH152" s="482"/>
      <c r="AI152" s="482"/>
      <c r="AJ152" s="482"/>
      <c r="AK152" s="482"/>
      <c r="AL152" s="482"/>
      <c r="AM152" s="482"/>
      <c r="AN152" s="482"/>
      <c r="AO152" s="482"/>
      <c r="AP152" s="482"/>
      <c r="AQ152" s="482"/>
      <c r="AR152" s="482"/>
      <c r="AS152" s="482"/>
      <c r="AT152" s="482"/>
      <c r="AU152" s="482"/>
    </row>
    <row r="153" spans="1:47" s="481" customFormat="1">
      <c r="A153" s="540"/>
      <c r="C153" s="519"/>
      <c r="D153" s="488"/>
      <c r="E153" s="489"/>
      <c r="F153" s="489"/>
      <c r="G153" s="489"/>
      <c r="H153" s="489"/>
      <c r="I153" s="489"/>
      <c r="J153" s="489"/>
      <c r="K153" s="489"/>
      <c r="L153" s="489"/>
      <c r="M153" s="489"/>
      <c r="N153" s="489"/>
      <c r="O153" s="489"/>
      <c r="P153" s="489"/>
      <c r="Q153" s="489"/>
      <c r="R153" s="489"/>
      <c r="S153" s="489"/>
      <c r="T153" s="489"/>
      <c r="U153" s="520"/>
      <c r="W153" s="482"/>
      <c r="X153" s="482"/>
      <c r="Y153" s="482"/>
      <c r="Z153" s="482"/>
      <c r="AA153" s="482"/>
      <c r="AB153" s="482"/>
      <c r="AC153" s="482"/>
      <c r="AD153" s="482"/>
      <c r="AE153" s="482"/>
      <c r="AF153" s="482"/>
      <c r="AG153" s="482"/>
      <c r="AH153" s="482"/>
      <c r="AI153" s="482"/>
      <c r="AJ153" s="482"/>
      <c r="AK153" s="482"/>
      <c r="AL153" s="482"/>
      <c r="AM153" s="482"/>
      <c r="AN153" s="482"/>
      <c r="AO153" s="482"/>
      <c r="AP153" s="482"/>
      <c r="AQ153" s="482"/>
      <c r="AR153" s="482"/>
      <c r="AS153" s="482"/>
      <c r="AT153" s="482"/>
      <c r="AU153" s="482"/>
    </row>
    <row r="154" spans="1:47" s="481" customFormat="1" ht="14.55" customHeight="1" thickBot="1">
      <c r="A154" s="540"/>
      <c r="C154" s="519"/>
      <c r="D154" s="491" t="s">
        <v>210</v>
      </c>
      <c r="E154" s="492"/>
      <c r="F154" s="492"/>
      <c r="G154" s="492"/>
      <c r="H154" s="492"/>
      <c r="I154" s="492"/>
      <c r="J154" s="493"/>
      <c r="K154" s="492"/>
      <c r="L154" s="492"/>
      <c r="M154" s="492"/>
      <c r="N154" s="492"/>
      <c r="O154" s="492"/>
      <c r="P154" s="493"/>
      <c r="Q154" s="492"/>
      <c r="R154" s="492"/>
      <c r="S154" s="492"/>
      <c r="T154" s="492"/>
      <c r="U154" s="520"/>
      <c r="W154" s="482"/>
      <c r="X154" s="482"/>
      <c r="Y154" s="482"/>
      <c r="Z154" s="482"/>
      <c r="AA154" s="482"/>
      <c r="AB154" s="482"/>
      <c r="AC154" s="482"/>
      <c r="AD154" s="482"/>
      <c r="AE154" s="482"/>
      <c r="AF154" s="482"/>
      <c r="AG154" s="482"/>
      <c r="AH154" s="482"/>
      <c r="AI154" s="482"/>
      <c r="AJ154" s="482"/>
      <c r="AK154" s="482"/>
      <c r="AL154" s="482"/>
      <c r="AM154" s="482"/>
      <c r="AN154" s="482"/>
      <c r="AO154" s="482"/>
      <c r="AP154" s="482"/>
      <c r="AQ154" s="482"/>
      <c r="AR154" s="482"/>
      <c r="AS154" s="482"/>
      <c r="AT154" s="482"/>
      <c r="AU154" s="482"/>
    </row>
    <row r="155" spans="1:47" s="481" customFormat="1" ht="14.55" customHeight="1" thickTop="1">
      <c r="A155" s="540"/>
      <c r="C155" s="519"/>
      <c r="D155" s="494"/>
      <c r="E155" s="486"/>
      <c r="F155" s="486"/>
      <c r="G155" s="486"/>
      <c r="H155" s="486"/>
      <c r="I155" s="486"/>
      <c r="J155" s="495"/>
      <c r="K155" s="486"/>
      <c r="L155" s="486"/>
      <c r="M155" s="486"/>
      <c r="N155" s="486"/>
      <c r="O155" s="486"/>
      <c r="P155" s="495"/>
      <c r="Q155" s="486"/>
      <c r="R155" s="486"/>
      <c r="S155" s="486"/>
      <c r="T155" s="486"/>
      <c r="U155" s="520"/>
      <c r="W155" s="482"/>
      <c r="X155" s="482"/>
      <c r="Y155" s="482"/>
      <c r="Z155" s="482"/>
      <c r="AA155" s="482"/>
      <c r="AB155" s="482"/>
      <c r="AC155" s="482"/>
      <c r="AD155" s="482"/>
      <c r="AE155" s="482"/>
      <c r="AF155" s="482"/>
      <c r="AG155" s="482"/>
      <c r="AH155" s="482"/>
      <c r="AI155" s="482"/>
      <c r="AJ155" s="482"/>
      <c r="AK155" s="482"/>
      <c r="AL155" s="482"/>
      <c r="AM155" s="482"/>
      <c r="AN155" s="482"/>
      <c r="AO155" s="482"/>
      <c r="AP155" s="482"/>
      <c r="AQ155" s="482"/>
      <c r="AR155" s="482"/>
      <c r="AS155" s="482"/>
      <c r="AT155" s="482"/>
      <c r="AU155" s="482"/>
    </row>
    <row r="156" spans="1:47" s="481" customFormat="1" ht="14.55" customHeight="1">
      <c r="A156" s="540"/>
      <c r="C156" s="519"/>
      <c r="D156" s="661" t="s">
        <v>229</v>
      </c>
      <c r="E156" s="661"/>
      <c r="F156" s="661"/>
      <c r="G156" s="661"/>
      <c r="H156" s="661"/>
      <c r="I156" s="661"/>
      <c r="J156" s="661"/>
      <c r="K156" s="661"/>
      <c r="L156" s="661"/>
      <c r="M156" s="661"/>
      <c r="N156" s="661"/>
      <c r="O156" s="661"/>
      <c r="P156" s="661"/>
      <c r="Q156" s="661"/>
      <c r="R156" s="661"/>
      <c r="S156" s="661"/>
      <c r="T156" s="661"/>
      <c r="U156" s="520"/>
      <c r="W156" s="482"/>
      <c r="X156" s="482"/>
      <c r="Y156" s="482"/>
      <c r="Z156" s="482"/>
      <c r="AA156" s="482"/>
      <c r="AB156" s="482"/>
      <c r="AC156" s="482"/>
      <c r="AD156" s="482"/>
      <c r="AE156" s="482"/>
      <c r="AF156" s="482"/>
      <c r="AG156" s="482"/>
      <c r="AH156" s="482"/>
      <c r="AI156" s="482"/>
      <c r="AJ156" s="482"/>
      <c r="AK156" s="482"/>
      <c r="AL156" s="482"/>
      <c r="AM156" s="482"/>
      <c r="AN156" s="482"/>
      <c r="AO156" s="482"/>
      <c r="AP156" s="482"/>
      <c r="AQ156" s="482"/>
      <c r="AR156" s="482"/>
      <c r="AS156" s="482"/>
      <c r="AT156" s="482"/>
      <c r="AU156" s="482"/>
    </row>
    <row r="157" spans="1:47" s="481" customFormat="1" ht="14.55" customHeight="1">
      <c r="A157" s="540"/>
      <c r="C157" s="519"/>
      <c r="D157" s="661"/>
      <c r="E157" s="661"/>
      <c r="F157" s="661"/>
      <c r="G157" s="661"/>
      <c r="H157" s="661"/>
      <c r="I157" s="661"/>
      <c r="J157" s="661"/>
      <c r="K157" s="661"/>
      <c r="L157" s="661"/>
      <c r="M157" s="661"/>
      <c r="N157" s="661"/>
      <c r="O157" s="661"/>
      <c r="P157" s="661"/>
      <c r="Q157" s="661"/>
      <c r="R157" s="661"/>
      <c r="S157" s="661"/>
      <c r="T157" s="661"/>
      <c r="U157" s="520"/>
      <c r="W157" s="482"/>
      <c r="X157" s="482"/>
      <c r="Y157" s="482"/>
      <c r="Z157" s="482"/>
      <c r="AA157" s="482"/>
      <c r="AB157" s="482"/>
      <c r="AC157" s="482"/>
      <c r="AD157" s="482"/>
      <c r="AE157" s="482"/>
      <c r="AF157" s="482"/>
      <c r="AG157" s="482"/>
      <c r="AH157" s="482"/>
      <c r="AI157" s="482"/>
      <c r="AJ157" s="482"/>
      <c r="AK157" s="482"/>
      <c r="AL157" s="482"/>
      <c r="AM157" s="482"/>
      <c r="AN157" s="482"/>
      <c r="AO157" s="482"/>
      <c r="AP157" s="482"/>
      <c r="AQ157" s="482"/>
      <c r="AR157" s="482"/>
      <c r="AS157" s="482"/>
      <c r="AT157" s="482"/>
      <c r="AU157" s="482"/>
    </row>
    <row r="158" spans="1:47" s="481" customFormat="1" ht="14.55" customHeight="1">
      <c r="A158" s="540"/>
      <c r="C158" s="519"/>
      <c r="D158" s="661"/>
      <c r="E158" s="661"/>
      <c r="F158" s="661"/>
      <c r="G158" s="661"/>
      <c r="H158" s="661"/>
      <c r="I158" s="661"/>
      <c r="J158" s="661"/>
      <c r="K158" s="661"/>
      <c r="L158" s="661"/>
      <c r="M158" s="661"/>
      <c r="N158" s="661"/>
      <c r="O158" s="661"/>
      <c r="P158" s="661"/>
      <c r="Q158" s="661"/>
      <c r="R158" s="661"/>
      <c r="S158" s="661"/>
      <c r="T158" s="661"/>
      <c r="U158" s="520"/>
      <c r="W158" s="482"/>
      <c r="X158" s="482"/>
      <c r="Y158" s="482"/>
      <c r="Z158" s="482"/>
      <c r="AA158" s="482"/>
      <c r="AB158" s="482"/>
      <c r="AC158" s="482"/>
      <c r="AD158" s="482"/>
      <c r="AE158" s="482"/>
      <c r="AF158" s="482"/>
      <c r="AG158" s="482"/>
      <c r="AH158" s="482"/>
      <c r="AI158" s="482"/>
      <c r="AJ158" s="482"/>
      <c r="AK158" s="482"/>
      <c r="AL158" s="482"/>
      <c r="AM158" s="482"/>
      <c r="AN158" s="482"/>
      <c r="AO158" s="482"/>
      <c r="AP158" s="482"/>
      <c r="AQ158" s="482"/>
      <c r="AR158" s="482"/>
      <c r="AS158" s="482"/>
      <c r="AT158" s="482"/>
      <c r="AU158" s="482"/>
    </row>
    <row r="159" spans="1:47" s="481" customFormat="1" ht="14.55" customHeight="1">
      <c r="A159" s="540"/>
      <c r="C159" s="519"/>
      <c r="D159" s="661"/>
      <c r="E159" s="661"/>
      <c r="F159" s="661"/>
      <c r="G159" s="661"/>
      <c r="H159" s="661"/>
      <c r="I159" s="661"/>
      <c r="J159" s="661"/>
      <c r="K159" s="661"/>
      <c r="L159" s="661"/>
      <c r="M159" s="661"/>
      <c r="N159" s="661"/>
      <c r="O159" s="661"/>
      <c r="P159" s="661"/>
      <c r="Q159" s="661"/>
      <c r="R159" s="661"/>
      <c r="S159" s="661"/>
      <c r="T159" s="661"/>
      <c r="U159" s="520"/>
      <c r="W159" s="482"/>
      <c r="X159" s="482"/>
      <c r="Y159" s="482"/>
      <c r="Z159" s="482"/>
      <c r="AA159" s="482"/>
      <c r="AB159" s="482"/>
      <c r="AC159" s="482"/>
      <c r="AD159" s="482"/>
      <c r="AE159" s="482"/>
      <c r="AF159" s="482"/>
      <c r="AG159" s="482"/>
      <c r="AH159" s="482"/>
      <c r="AI159" s="482"/>
      <c r="AJ159" s="482"/>
      <c r="AK159" s="482"/>
      <c r="AL159" s="482"/>
      <c r="AM159" s="482"/>
      <c r="AN159" s="482"/>
      <c r="AO159" s="482"/>
      <c r="AP159" s="482"/>
      <c r="AQ159" s="482"/>
      <c r="AR159" s="482"/>
      <c r="AS159" s="482"/>
      <c r="AT159" s="482"/>
      <c r="AU159" s="482"/>
    </row>
    <row r="160" spans="1:47" s="481" customFormat="1" ht="14.55" customHeight="1">
      <c r="A160" s="540"/>
      <c r="C160" s="519"/>
      <c r="D160" s="661"/>
      <c r="E160" s="661"/>
      <c r="F160" s="661"/>
      <c r="G160" s="661"/>
      <c r="H160" s="661"/>
      <c r="I160" s="661"/>
      <c r="J160" s="661"/>
      <c r="K160" s="661"/>
      <c r="L160" s="661"/>
      <c r="M160" s="661"/>
      <c r="N160" s="661"/>
      <c r="O160" s="661"/>
      <c r="P160" s="661"/>
      <c r="Q160" s="661"/>
      <c r="R160" s="661"/>
      <c r="S160" s="661"/>
      <c r="T160" s="661"/>
      <c r="U160" s="520"/>
      <c r="W160" s="482"/>
      <c r="X160" s="482"/>
      <c r="Y160" s="482"/>
      <c r="Z160" s="482"/>
      <c r="AA160" s="482"/>
      <c r="AB160" s="482"/>
      <c r="AC160" s="482"/>
      <c r="AD160" s="482"/>
      <c r="AE160" s="482"/>
      <c r="AF160" s="482"/>
      <c r="AG160" s="482"/>
      <c r="AH160" s="482"/>
      <c r="AI160" s="482"/>
      <c r="AJ160" s="482"/>
      <c r="AK160" s="482"/>
      <c r="AL160" s="482"/>
      <c r="AM160" s="482"/>
      <c r="AN160" s="482"/>
      <c r="AO160" s="482"/>
      <c r="AP160" s="482"/>
      <c r="AQ160" s="482"/>
      <c r="AR160" s="482"/>
      <c r="AS160" s="482"/>
      <c r="AT160" s="482"/>
      <c r="AU160" s="482"/>
    </row>
    <row r="161" spans="1:47" s="481" customFormat="1" ht="14.55" customHeight="1">
      <c r="A161" s="540"/>
      <c r="C161" s="519"/>
      <c r="D161" s="661"/>
      <c r="E161" s="661"/>
      <c r="F161" s="661"/>
      <c r="G161" s="661"/>
      <c r="H161" s="661"/>
      <c r="I161" s="661"/>
      <c r="J161" s="661"/>
      <c r="K161" s="661"/>
      <c r="L161" s="661"/>
      <c r="M161" s="661"/>
      <c r="N161" s="661"/>
      <c r="O161" s="661"/>
      <c r="P161" s="661"/>
      <c r="Q161" s="661"/>
      <c r="R161" s="661"/>
      <c r="S161" s="661"/>
      <c r="T161" s="661"/>
      <c r="U161" s="520"/>
      <c r="W161" s="482"/>
      <c r="X161" s="482"/>
      <c r="Y161" s="482"/>
      <c r="Z161" s="482"/>
      <c r="AA161" s="482"/>
      <c r="AB161" s="482"/>
      <c r="AC161" s="482"/>
      <c r="AD161" s="482"/>
      <c r="AE161" s="482"/>
      <c r="AF161" s="482"/>
      <c r="AG161" s="482"/>
      <c r="AH161" s="482"/>
      <c r="AI161" s="482"/>
      <c r="AJ161" s="482"/>
      <c r="AK161" s="482"/>
      <c r="AL161" s="482"/>
      <c r="AM161" s="482"/>
      <c r="AN161" s="482"/>
      <c r="AO161" s="482"/>
      <c r="AP161" s="482"/>
      <c r="AQ161" s="482"/>
      <c r="AR161" s="482"/>
      <c r="AS161" s="482"/>
      <c r="AT161" s="482"/>
      <c r="AU161" s="482"/>
    </row>
    <row r="162" spans="1:47" s="481" customFormat="1" ht="14.55" customHeight="1">
      <c r="A162" s="540"/>
      <c r="C162" s="519"/>
      <c r="D162" s="661"/>
      <c r="E162" s="661"/>
      <c r="F162" s="661"/>
      <c r="G162" s="661"/>
      <c r="H162" s="661"/>
      <c r="I162" s="661"/>
      <c r="J162" s="661"/>
      <c r="K162" s="661"/>
      <c r="L162" s="661"/>
      <c r="M162" s="661"/>
      <c r="N162" s="661"/>
      <c r="O162" s="661"/>
      <c r="P162" s="661"/>
      <c r="Q162" s="661"/>
      <c r="R162" s="661"/>
      <c r="S162" s="661"/>
      <c r="T162" s="661"/>
      <c r="U162" s="520"/>
      <c r="W162" s="482"/>
      <c r="X162" s="482"/>
      <c r="Y162" s="482"/>
      <c r="Z162" s="482"/>
      <c r="AA162" s="482"/>
      <c r="AB162" s="482"/>
      <c r="AC162" s="482"/>
      <c r="AD162" s="482"/>
      <c r="AE162" s="482"/>
      <c r="AF162" s="482"/>
      <c r="AG162" s="482"/>
      <c r="AH162" s="482"/>
      <c r="AI162" s="482"/>
      <c r="AJ162" s="482"/>
      <c r="AK162" s="482"/>
      <c r="AL162" s="482"/>
      <c r="AM162" s="482"/>
      <c r="AN162" s="482"/>
      <c r="AO162" s="482"/>
      <c r="AP162" s="482"/>
      <c r="AQ162" s="482"/>
      <c r="AR162" s="482"/>
      <c r="AS162" s="482"/>
      <c r="AT162" s="482"/>
      <c r="AU162" s="482"/>
    </row>
    <row r="163" spans="1:47" s="481" customFormat="1" ht="14.55" customHeight="1">
      <c r="A163" s="540"/>
      <c r="C163" s="519"/>
      <c r="D163" s="661"/>
      <c r="E163" s="661"/>
      <c r="F163" s="661"/>
      <c r="G163" s="661"/>
      <c r="H163" s="661"/>
      <c r="I163" s="661"/>
      <c r="J163" s="661"/>
      <c r="K163" s="661"/>
      <c r="L163" s="661"/>
      <c r="M163" s="661"/>
      <c r="N163" s="661"/>
      <c r="O163" s="661"/>
      <c r="P163" s="661"/>
      <c r="Q163" s="661"/>
      <c r="R163" s="661"/>
      <c r="S163" s="661"/>
      <c r="T163" s="661"/>
      <c r="U163" s="520"/>
      <c r="W163" s="482"/>
      <c r="X163" s="482"/>
      <c r="Y163" s="482"/>
      <c r="Z163" s="482"/>
      <c r="AA163" s="482"/>
      <c r="AB163" s="482"/>
      <c r="AC163" s="482"/>
      <c r="AD163" s="482"/>
      <c r="AE163" s="482"/>
      <c r="AF163" s="482"/>
      <c r="AG163" s="482"/>
      <c r="AH163" s="482"/>
      <c r="AI163" s="482"/>
      <c r="AJ163" s="482"/>
      <c r="AK163" s="482"/>
      <c r="AL163" s="482"/>
      <c r="AM163" s="482"/>
      <c r="AN163" s="482"/>
      <c r="AO163" s="482"/>
      <c r="AP163" s="482"/>
      <c r="AQ163" s="482"/>
      <c r="AR163" s="482"/>
      <c r="AS163" s="482"/>
      <c r="AT163" s="482"/>
      <c r="AU163" s="482"/>
    </row>
    <row r="164" spans="1:47" s="481" customFormat="1" ht="14.55" customHeight="1">
      <c r="A164" s="540"/>
      <c r="C164" s="519"/>
      <c r="D164" s="661"/>
      <c r="E164" s="661"/>
      <c r="F164" s="661"/>
      <c r="G164" s="661"/>
      <c r="H164" s="661"/>
      <c r="I164" s="661"/>
      <c r="J164" s="661"/>
      <c r="K164" s="661"/>
      <c r="L164" s="661"/>
      <c r="M164" s="661"/>
      <c r="N164" s="661"/>
      <c r="O164" s="661"/>
      <c r="P164" s="661"/>
      <c r="Q164" s="661"/>
      <c r="R164" s="661"/>
      <c r="S164" s="661"/>
      <c r="T164" s="661"/>
      <c r="U164" s="520"/>
      <c r="W164" s="482"/>
      <c r="X164" s="482"/>
      <c r="Y164" s="482"/>
      <c r="Z164" s="482"/>
      <c r="AA164" s="482"/>
      <c r="AB164" s="482"/>
      <c r="AC164" s="482"/>
      <c r="AD164" s="482"/>
      <c r="AE164" s="482"/>
      <c r="AF164" s="482"/>
      <c r="AG164" s="482"/>
      <c r="AH164" s="482"/>
      <c r="AI164" s="482"/>
      <c r="AJ164" s="482"/>
      <c r="AK164" s="482"/>
      <c r="AL164" s="482"/>
      <c r="AM164" s="482"/>
      <c r="AN164" s="482"/>
      <c r="AO164" s="482"/>
      <c r="AP164" s="482"/>
      <c r="AQ164" s="482"/>
      <c r="AR164" s="482"/>
      <c r="AS164" s="482"/>
      <c r="AT164" s="482"/>
      <c r="AU164" s="482"/>
    </row>
    <row r="165" spans="1:47" s="481" customFormat="1" ht="14.55" customHeight="1">
      <c r="A165" s="540"/>
      <c r="C165" s="519"/>
      <c r="D165" s="661"/>
      <c r="E165" s="661"/>
      <c r="F165" s="661"/>
      <c r="G165" s="661"/>
      <c r="H165" s="661"/>
      <c r="I165" s="661"/>
      <c r="J165" s="661"/>
      <c r="K165" s="661"/>
      <c r="L165" s="661"/>
      <c r="M165" s="661"/>
      <c r="N165" s="661"/>
      <c r="O165" s="661"/>
      <c r="P165" s="661"/>
      <c r="Q165" s="661"/>
      <c r="R165" s="661"/>
      <c r="S165" s="661"/>
      <c r="T165" s="661"/>
      <c r="U165" s="520"/>
      <c r="W165" s="482"/>
      <c r="X165" s="482"/>
      <c r="Y165" s="482"/>
      <c r="Z165" s="482"/>
      <c r="AA165" s="482"/>
      <c r="AB165" s="482"/>
      <c r="AC165" s="482"/>
      <c r="AD165" s="482"/>
      <c r="AE165" s="482"/>
      <c r="AF165" s="482"/>
      <c r="AG165" s="482"/>
      <c r="AH165" s="482"/>
      <c r="AI165" s="482"/>
      <c r="AJ165" s="482"/>
      <c r="AK165" s="482"/>
      <c r="AL165" s="482"/>
      <c r="AM165" s="482"/>
      <c r="AN165" s="482"/>
      <c r="AO165" s="482"/>
      <c r="AP165" s="482"/>
      <c r="AQ165" s="482"/>
      <c r="AR165" s="482"/>
      <c r="AS165" s="482"/>
      <c r="AT165" s="482"/>
      <c r="AU165" s="482"/>
    </row>
    <row r="166" spans="1:47" s="481" customFormat="1" ht="14.55" customHeight="1">
      <c r="A166" s="540"/>
      <c r="C166" s="519"/>
      <c r="D166" s="661"/>
      <c r="E166" s="661"/>
      <c r="F166" s="661"/>
      <c r="G166" s="661"/>
      <c r="H166" s="661"/>
      <c r="I166" s="661"/>
      <c r="J166" s="661"/>
      <c r="K166" s="661"/>
      <c r="L166" s="661"/>
      <c r="M166" s="661"/>
      <c r="N166" s="661"/>
      <c r="O166" s="661"/>
      <c r="P166" s="661"/>
      <c r="Q166" s="661"/>
      <c r="R166" s="661"/>
      <c r="S166" s="661"/>
      <c r="T166" s="661"/>
      <c r="U166" s="520"/>
      <c r="W166" s="482"/>
      <c r="X166" s="482"/>
      <c r="Y166" s="482"/>
      <c r="Z166" s="482"/>
      <c r="AA166" s="482"/>
      <c r="AB166" s="482"/>
      <c r="AC166" s="482"/>
      <c r="AD166" s="482"/>
      <c r="AE166" s="482"/>
      <c r="AF166" s="482"/>
      <c r="AG166" s="482"/>
      <c r="AH166" s="482"/>
      <c r="AI166" s="482"/>
      <c r="AJ166" s="482"/>
      <c r="AK166" s="482"/>
      <c r="AL166" s="482"/>
      <c r="AM166" s="482"/>
      <c r="AN166" s="482"/>
      <c r="AO166" s="482"/>
      <c r="AP166" s="482"/>
      <c r="AQ166" s="482"/>
      <c r="AR166" s="482"/>
      <c r="AS166" s="482"/>
      <c r="AT166" s="482"/>
      <c r="AU166" s="482"/>
    </row>
    <row r="167" spans="1:47" s="481" customFormat="1" ht="14.55" customHeight="1">
      <c r="A167" s="540"/>
      <c r="C167" s="519"/>
      <c r="D167" s="661"/>
      <c r="E167" s="661"/>
      <c r="F167" s="661"/>
      <c r="G167" s="661"/>
      <c r="H167" s="661"/>
      <c r="I167" s="661"/>
      <c r="J167" s="661"/>
      <c r="K167" s="661"/>
      <c r="L167" s="661"/>
      <c r="M167" s="661"/>
      <c r="N167" s="661"/>
      <c r="O167" s="661"/>
      <c r="P167" s="661"/>
      <c r="Q167" s="661"/>
      <c r="R167" s="661"/>
      <c r="S167" s="661"/>
      <c r="T167" s="661"/>
      <c r="U167" s="520"/>
      <c r="W167" s="482"/>
      <c r="X167" s="482"/>
      <c r="Y167" s="482"/>
      <c r="Z167" s="482"/>
      <c r="AA167" s="482"/>
      <c r="AB167" s="482"/>
      <c r="AC167" s="482"/>
      <c r="AD167" s="482"/>
      <c r="AE167" s="482"/>
      <c r="AF167" s="482"/>
      <c r="AG167" s="482"/>
      <c r="AH167" s="482"/>
      <c r="AI167" s="482"/>
      <c r="AJ167" s="482"/>
      <c r="AK167" s="482"/>
      <c r="AL167" s="482"/>
      <c r="AM167" s="482"/>
      <c r="AN167" s="482"/>
      <c r="AO167" s="482"/>
      <c r="AP167" s="482"/>
      <c r="AQ167" s="482"/>
      <c r="AR167" s="482"/>
      <c r="AS167" s="482"/>
      <c r="AT167" s="482"/>
      <c r="AU167" s="482"/>
    </row>
    <row r="168" spans="1:47" s="481" customFormat="1" ht="14.55" customHeight="1">
      <c r="A168" s="540"/>
      <c r="C168" s="519"/>
      <c r="D168" s="661"/>
      <c r="E168" s="661"/>
      <c r="F168" s="661"/>
      <c r="G168" s="661"/>
      <c r="H168" s="661"/>
      <c r="I168" s="661"/>
      <c r="J168" s="661"/>
      <c r="K168" s="661"/>
      <c r="L168" s="661"/>
      <c r="M168" s="661"/>
      <c r="N168" s="661"/>
      <c r="O168" s="661"/>
      <c r="P168" s="661"/>
      <c r="Q168" s="661"/>
      <c r="R168" s="661"/>
      <c r="S168" s="661"/>
      <c r="T168" s="661"/>
      <c r="U168" s="520"/>
      <c r="W168" s="482"/>
      <c r="X168" s="482"/>
      <c r="Y168" s="482"/>
      <c r="Z168" s="482"/>
      <c r="AA168" s="482"/>
      <c r="AB168" s="482"/>
      <c r="AC168" s="482"/>
      <c r="AD168" s="482"/>
      <c r="AE168" s="482"/>
      <c r="AF168" s="482"/>
      <c r="AG168" s="482"/>
      <c r="AH168" s="482"/>
      <c r="AI168" s="482"/>
      <c r="AJ168" s="482"/>
      <c r="AK168" s="482"/>
      <c r="AL168" s="482"/>
      <c r="AM168" s="482"/>
      <c r="AN168" s="482"/>
      <c r="AO168" s="482"/>
      <c r="AP168" s="482"/>
      <c r="AQ168" s="482"/>
      <c r="AR168" s="482"/>
      <c r="AS168" s="482"/>
      <c r="AT168" s="482"/>
      <c r="AU168" s="482"/>
    </row>
    <row r="169" spans="1:47" s="481" customFormat="1" ht="14.55" customHeight="1">
      <c r="A169" s="540"/>
      <c r="C169" s="519"/>
      <c r="D169" s="661"/>
      <c r="E169" s="661"/>
      <c r="F169" s="661"/>
      <c r="G169" s="661"/>
      <c r="H169" s="661"/>
      <c r="I169" s="661"/>
      <c r="J169" s="661"/>
      <c r="K169" s="661"/>
      <c r="L169" s="661"/>
      <c r="M169" s="661"/>
      <c r="N169" s="661"/>
      <c r="O169" s="661"/>
      <c r="P169" s="661"/>
      <c r="Q169" s="661"/>
      <c r="R169" s="661"/>
      <c r="S169" s="661"/>
      <c r="T169" s="661"/>
      <c r="U169" s="520"/>
      <c r="W169" s="482"/>
      <c r="X169" s="482"/>
      <c r="Y169" s="482"/>
      <c r="Z169" s="482"/>
      <c r="AA169" s="482"/>
      <c r="AB169" s="482"/>
      <c r="AC169" s="482"/>
      <c r="AD169" s="482"/>
      <c r="AE169" s="482"/>
      <c r="AF169" s="482"/>
      <c r="AG169" s="482"/>
      <c r="AH169" s="482"/>
      <c r="AI169" s="482"/>
      <c r="AJ169" s="482"/>
      <c r="AK169" s="482"/>
      <c r="AL169" s="482"/>
      <c r="AM169" s="482"/>
      <c r="AN169" s="482"/>
      <c r="AO169" s="482"/>
      <c r="AP169" s="482"/>
      <c r="AQ169" s="482"/>
      <c r="AR169" s="482"/>
      <c r="AS169" s="482"/>
      <c r="AT169" s="482"/>
      <c r="AU169" s="482"/>
    </row>
    <row r="170" spans="1:47" s="481" customFormat="1" ht="14.55" customHeight="1">
      <c r="A170" s="540"/>
      <c r="C170" s="519"/>
      <c r="D170" s="661"/>
      <c r="E170" s="661"/>
      <c r="F170" s="661"/>
      <c r="G170" s="661"/>
      <c r="H170" s="661"/>
      <c r="I170" s="661"/>
      <c r="J170" s="661"/>
      <c r="K170" s="661"/>
      <c r="L170" s="661"/>
      <c r="M170" s="661"/>
      <c r="N170" s="661"/>
      <c r="O170" s="661"/>
      <c r="P170" s="661"/>
      <c r="Q170" s="661"/>
      <c r="R170" s="661"/>
      <c r="S170" s="661"/>
      <c r="T170" s="661"/>
      <c r="U170" s="520"/>
      <c r="W170" s="482"/>
      <c r="X170" s="482"/>
      <c r="Y170" s="482"/>
      <c r="Z170" s="482"/>
      <c r="AA170" s="482"/>
      <c r="AB170" s="482"/>
      <c r="AC170" s="482"/>
      <c r="AD170" s="482"/>
      <c r="AE170" s="482"/>
      <c r="AF170" s="482"/>
      <c r="AG170" s="482"/>
      <c r="AH170" s="482"/>
      <c r="AI170" s="482"/>
      <c r="AJ170" s="482"/>
      <c r="AK170" s="482"/>
      <c r="AL170" s="482"/>
      <c r="AM170" s="482"/>
      <c r="AN170" s="482"/>
      <c r="AO170" s="482"/>
      <c r="AP170" s="482"/>
      <c r="AQ170" s="482"/>
      <c r="AR170" s="482"/>
      <c r="AS170" s="482"/>
      <c r="AT170" s="482"/>
      <c r="AU170" s="482"/>
    </row>
    <row r="171" spans="1:47" s="481" customFormat="1" ht="14.55" customHeight="1">
      <c r="A171" s="540"/>
      <c r="C171" s="519"/>
      <c r="D171" s="496"/>
      <c r="E171" s="496"/>
      <c r="F171" s="496"/>
      <c r="G171" s="496"/>
      <c r="H171" s="496"/>
      <c r="I171" s="496"/>
      <c r="J171" s="496"/>
      <c r="K171" s="496"/>
      <c r="L171" s="496"/>
      <c r="M171" s="496"/>
      <c r="N171" s="496"/>
      <c r="O171" s="496"/>
      <c r="P171" s="497"/>
      <c r="Q171" s="497"/>
      <c r="R171" s="497"/>
      <c r="S171" s="497"/>
      <c r="T171" s="497"/>
      <c r="U171" s="520"/>
      <c r="W171" s="482"/>
      <c r="X171" s="482"/>
      <c r="Y171" s="482"/>
      <c r="Z171" s="482"/>
      <c r="AA171" s="482"/>
      <c r="AB171" s="482"/>
      <c r="AC171" s="482"/>
      <c r="AD171" s="482"/>
      <c r="AE171" s="482"/>
      <c r="AF171" s="482"/>
      <c r="AG171" s="482"/>
      <c r="AH171" s="482"/>
      <c r="AI171" s="482"/>
      <c r="AJ171" s="482"/>
      <c r="AK171" s="482"/>
      <c r="AL171" s="482"/>
      <c r="AM171" s="482"/>
      <c r="AN171" s="482"/>
      <c r="AO171" s="482"/>
      <c r="AP171" s="482"/>
      <c r="AQ171" s="482"/>
      <c r="AR171" s="482"/>
      <c r="AS171" s="482"/>
      <c r="AT171" s="482"/>
      <c r="AU171" s="482"/>
    </row>
    <row r="172" spans="1:47" s="481" customFormat="1" ht="14.55" customHeight="1" thickBot="1">
      <c r="A172" s="540"/>
      <c r="C172" s="519"/>
      <c r="D172" s="491" t="s">
        <v>211</v>
      </c>
      <c r="E172" s="492"/>
      <c r="F172" s="492"/>
      <c r="G172" s="492"/>
      <c r="H172" s="492"/>
      <c r="I172" s="492"/>
      <c r="J172" s="493"/>
      <c r="K172" s="492"/>
      <c r="L172" s="492"/>
      <c r="M172" s="492"/>
      <c r="N172" s="492"/>
      <c r="O172" s="492"/>
      <c r="P172" s="493"/>
      <c r="Q172" s="492"/>
      <c r="R172" s="492"/>
      <c r="S172" s="492"/>
      <c r="T172" s="492"/>
      <c r="U172" s="520"/>
      <c r="W172" s="482"/>
      <c r="X172" s="482"/>
      <c r="Y172" s="482"/>
      <c r="Z172" s="482"/>
      <c r="AA172" s="482"/>
      <c r="AB172" s="482"/>
      <c r="AC172" s="482"/>
      <c r="AD172" s="482"/>
      <c r="AE172" s="482"/>
      <c r="AF172" s="482"/>
      <c r="AG172" s="482"/>
      <c r="AH172" s="482"/>
      <c r="AI172" s="482"/>
      <c r="AJ172" s="482"/>
      <c r="AK172" s="482"/>
      <c r="AL172" s="482"/>
      <c r="AM172" s="482"/>
      <c r="AN172" s="482"/>
      <c r="AO172" s="482"/>
      <c r="AP172" s="482"/>
      <c r="AQ172" s="482"/>
      <c r="AR172" s="482"/>
      <c r="AS172" s="482"/>
      <c r="AT172" s="482"/>
      <c r="AU172" s="482"/>
    </row>
    <row r="173" spans="1:47" s="481" customFormat="1" ht="14.55" customHeight="1" thickTop="1">
      <c r="A173" s="540"/>
      <c r="C173" s="519"/>
      <c r="D173" s="494"/>
      <c r="E173" s="486"/>
      <c r="F173" s="486"/>
      <c r="G173" s="486"/>
      <c r="H173" s="486"/>
      <c r="I173" s="486"/>
      <c r="J173" s="495"/>
      <c r="K173" s="486"/>
      <c r="L173" s="486"/>
      <c r="M173" s="486"/>
      <c r="N173" s="486"/>
      <c r="O173" s="486"/>
      <c r="P173" s="495"/>
      <c r="Q173" s="486"/>
      <c r="R173" s="486"/>
      <c r="S173" s="486"/>
      <c r="T173" s="486"/>
      <c r="U173" s="520"/>
      <c r="W173" s="482"/>
      <c r="X173" s="482"/>
      <c r="Y173" s="482"/>
      <c r="Z173" s="482"/>
      <c r="AA173" s="482"/>
      <c r="AB173" s="482"/>
      <c r="AC173" s="482"/>
      <c r="AD173" s="482"/>
      <c r="AE173" s="482"/>
      <c r="AF173" s="482"/>
      <c r="AG173" s="482"/>
      <c r="AH173" s="482"/>
      <c r="AI173" s="482"/>
      <c r="AJ173" s="482"/>
      <c r="AK173" s="482"/>
      <c r="AL173" s="482"/>
      <c r="AM173" s="482"/>
      <c r="AN173" s="482"/>
      <c r="AO173" s="482"/>
      <c r="AP173" s="482"/>
      <c r="AQ173" s="482"/>
      <c r="AR173" s="482"/>
      <c r="AS173" s="482"/>
      <c r="AT173" s="482"/>
      <c r="AU173" s="482"/>
    </row>
    <row r="174" spans="1:47" s="481" customFormat="1" ht="14.55" customHeight="1">
      <c r="A174" s="540"/>
      <c r="C174" s="519"/>
      <c r="D174" s="659" t="s">
        <v>233</v>
      </c>
      <c r="E174" s="659"/>
      <c r="F174" s="659"/>
      <c r="G174" s="659"/>
      <c r="H174" s="659"/>
      <c r="I174" s="659"/>
      <c r="J174" s="659"/>
      <c r="K174" s="659"/>
      <c r="L174" s="659"/>
      <c r="M174" s="659"/>
      <c r="N174" s="659"/>
      <c r="O174" s="659"/>
      <c r="P174" s="659"/>
      <c r="Q174" s="659"/>
      <c r="R174" s="659"/>
      <c r="S174" s="659"/>
      <c r="T174" s="659"/>
      <c r="U174" s="520"/>
      <c r="W174" s="482"/>
      <c r="X174" s="482"/>
      <c r="Y174" s="482"/>
      <c r="Z174" s="482"/>
      <c r="AA174" s="482"/>
      <c r="AB174" s="482"/>
      <c r="AC174" s="482"/>
      <c r="AD174" s="482"/>
      <c r="AE174" s="482"/>
      <c r="AF174" s="482"/>
      <c r="AG174" s="482"/>
      <c r="AH174" s="482"/>
      <c r="AI174" s="482"/>
      <c r="AJ174" s="482"/>
      <c r="AK174" s="482"/>
      <c r="AL174" s="482"/>
      <c r="AM174" s="482"/>
      <c r="AN174" s="482"/>
      <c r="AO174" s="482"/>
      <c r="AP174" s="482"/>
      <c r="AQ174" s="482"/>
      <c r="AR174" s="482"/>
      <c r="AS174" s="482"/>
      <c r="AT174" s="482"/>
      <c r="AU174" s="482"/>
    </row>
    <row r="175" spans="1:47" s="481" customFormat="1" ht="14.55" customHeight="1">
      <c r="A175" s="540"/>
      <c r="C175" s="519"/>
      <c r="D175" s="659"/>
      <c r="E175" s="659"/>
      <c r="F175" s="659"/>
      <c r="G175" s="659"/>
      <c r="H175" s="659"/>
      <c r="I175" s="659"/>
      <c r="J175" s="659"/>
      <c r="K175" s="659"/>
      <c r="L175" s="659"/>
      <c r="M175" s="659"/>
      <c r="N175" s="659"/>
      <c r="O175" s="659"/>
      <c r="P175" s="659"/>
      <c r="Q175" s="659"/>
      <c r="R175" s="659"/>
      <c r="S175" s="659"/>
      <c r="T175" s="659"/>
      <c r="U175" s="520"/>
      <c r="W175" s="482"/>
      <c r="X175" s="482"/>
      <c r="Y175" s="482"/>
      <c r="Z175" s="482"/>
      <c r="AA175" s="482"/>
      <c r="AB175" s="482"/>
      <c r="AC175" s="482"/>
      <c r="AD175" s="482"/>
      <c r="AE175" s="482"/>
      <c r="AF175" s="482"/>
      <c r="AG175" s="482"/>
      <c r="AH175" s="482"/>
      <c r="AI175" s="482"/>
      <c r="AJ175" s="482"/>
      <c r="AK175" s="482"/>
      <c r="AL175" s="482"/>
      <c r="AM175" s="482"/>
      <c r="AN175" s="482"/>
      <c r="AO175" s="482"/>
      <c r="AP175" s="482"/>
      <c r="AQ175" s="482"/>
      <c r="AR175" s="482"/>
      <c r="AS175" s="482"/>
      <c r="AT175" s="482"/>
      <c r="AU175" s="482"/>
    </row>
    <row r="176" spans="1:47" s="481" customFormat="1" ht="14.55" customHeight="1">
      <c r="A176" s="540"/>
      <c r="C176" s="519"/>
      <c r="D176" s="659"/>
      <c r="E176" s="659"/>
      <c r="F176" s="659"/>
      <c r="G176" s="659"/>
      <c r="H176" s="659"/>
      <c r="I176" s="659"/>
      <c r="J176" s="659"/>
      <c r="K176" s="659"/>
      <c r="L176" s="659"/>
      <c r="M176" s="659"/>
      <c r="N176" s="659"/>
      <c r="O176" s="659"/>
      <c r="P176" s="659"/>
      <c r="Q176" s="659"/>
      <c r="R176" s="659"/>
      <c r="S176" s="659"/>
      <c r="T176" s="659"/>
      <c r="U176" s="520"/>
      <c r="W176" s="482"/>
      <c r="X176" s="482"/>
      <c r="Y176" s="482"/>
      <c r="Z176" s="482"/>
      <c r="AA176" s="482"/>
      <c r="AB176" s="482"/>
      <c r="AC176" s="482"/>
      <c r="AD176" s="482"/>
      <c r="AE176" s="482"/>
      <c r="AF176" s="482"/>
      <c r="AG176" s="482"/>
      <c r="AH176" s="482"/>
      <c r="AI176" s="482"/>
      <c r="AJ176" s="482"/>
      <c r="AK176" s="482"/>
      <c r="AL176" s="482"/>
      <c r="AM176" s="482"/>
      <c r="AN176" s="482"/>
      <c r="AO176" s="482"/>
      <c r="AP176" s="482"/>
      <c r="AQ176" s="482"/>
      <c r="AR176" s="482"/>
      <c r="AS176" s="482"/>
      <c r="AT176" s="482"/>
      <c r="AU176" s="482"/>
    </row>
    <row r="177" spans="1:47" s="481" customFormat="1" ht="22.05" customHeight="1">
      <c r="A177" s="540"/>
      <c r="C177" s="519"/>
      <c r="D177" s="659"/>
      <c r="E177" s="659"/>
      <c r="F177" s="659"/>
      <c r="G177" s="659"/>
      <c r="H177" s="659"/>
      <c r="I177" s="659"/>
      <c r="J177" s="659"/>
      <c r="K177" s="659"/>
      <c r="L177" s="659"/>
      <c r="M177" s="659"/>
      <c r="N177" s="659"/>
      <c r="O177" s="659"/>
      <c r="P177" s="659"/>
      <c r="Q177" s="659"/>
      <c r="R177" s="659"/>
      <c r="S177" s="659"/>
      <c r="T177" s="659"/>
      <c r="U177" s="520"/>
      <c r="W177" s="482"/>
      <c r="X177" s="482"/>
      <c r="Y177" s="482"/>
      <c r="Z177" s="482"/>
      <c r="AA177" s="482"/>
      <c r="AB177" s="482"/>
      <c r="AC177" s="482"/>
      <c r="AD177" s="482"/>
      <c r="AE177" s="482"/>
      <c r="AF177" s="482"/>
      <c r="AG177" s="482"/>
      <c r="AH177" s="482"/>
      <c r="AI177" s="482"/>
      <c r="AJ177" s="482"/>
      <c r="AK177" s="482"/>
      <c r="AL177" s="482"/>
      <c r="AM177" s="482"/>
      <c r="AN177" s="482"/>
      <c r="AO177" s="482"/>
      <c r="AP177" s="482"/>
      <c r="AQ177" s="482"/>
      <c r="AR177" s="482"/>
      <c r="AS177" s="482"/>
      <c r="AT177" s="482"/>
      <c r="AU177" s="482"/>
    </row>
    <row r="178" spans="1:47" s="481" customFormat="1" ht="15" customHeight="1" thickBot="1">
      <c r="A178" s="540"/>
      <c r="C178" s="521"/>
      <c r="D178" s="522"/>
      <c r="E178" s="522"/>
      <c r="F178" s="522"/>
      <c r="G178" s="522"/>
      <c r="H178" s="522"/>
      <c r="I178" s="522"/>
      <c r="J178" s="522"/>
      <c r="K178" s="522"/>
      <c r="L178" s="522"/>
      <c r="M178" s="522"/>
      <c r="N178" s="522"/>
      <c r="O178" s="522"/>
      <c r="P178" s="522"/>
      <c r="Q178" s="522"/>
      <c r="R178" s="522"/>
      <c r="S178" s="522"/>
      <c r="T178" s="522"/>
      <c r="U178" s="523"/>
      <c r="W178" s="482"/>
      <c r="X178" s="482"/>
      <c r="Y178" s="482"/>
      <c r="Z178" s="482"/>
      <c r="AA178" s="482"/>
      <c r="AB178" s="482"/>
      <c r="AC178" s="482"/>
      <c r="AD178" s="482"/>
      <c r="AE178" s="482"/>
      <c r="AF178" s="482"/>
      <c r="AG178" s="482"/>
      <c r="AH178" s="482"/>
      <c r="AI178" s="482"/>
      <c r="AJ178" s="482"/>
      <c r="AK178" s="482"/>
      <c r="AL178" s="482"/>
      <c r="AM178" s="482"/>
      <c r="AN178" s="482"/>
      <c r="AO178" s="482"/>
      <c r="AP178" s="482"/>
      <c r="AQ178" s="482"/>
      <c r="AR178" s="482"/>
      <c r="AS178" s="482"/>
      <c r="AT178" s="482"/>
      <c r="AU178" s="482"/>
    </row>
    <row r="179" spans="1:47" s="481" customFormat="1">
      <c r="A179" s="540"/>
      <c r="W179" s="482"/>
      <c r="X179" s="482"/>
      <c r="Y179" s="482"/>
      <c r="Z179" s="482"/>
      <c r="AA179" s="482"/>
      <c r="AB179" s="482"/>
      <c r="AC179" s="482"/>
      <c r="AD179" s="482"/>
      <c r="AE179" s="482"/>
      <c r="AF179" s="482"/>
      <c r="AG179" s="482"/>
      <c r="AH179" s="482"/>
      <c r="AI179" s="482"/>
      <c r="AJ179" s="482"/>
      <c r="AK179" s="482"/>
      <c r="AL179" s="482"/>
      <c r="AM179" s="482"/>
      <c r="AN179" s="482"/>
      <c r="AO179" s="482"/>
      <c r="AP179" s="482"/>
      <c r="AQ179" s="482"/>
      <c r="AR179" s="482"/>
      <c r="AS179" s="482"/>
      <c r="AT179" s="482"/>
      <c r="AU179" s="482"/>
    </row>
    <row r="180" spans="1:47" s="481" customFormat="1">
      <c r="A180" s="540"/>
      <c r="W180" s="482"/>
      <c r="X180" s="482"/>
      <c r="Y180" s="482"/>
      <c r="Z180" s="482"/>
      <c r="AA180" s="482"/>
      <c r="AB180" s="482"/>
      <c r="AC180" s="482"/>
      <c r="AD180" s="482"/>
      <c r="AE180" s="482"/>
      <c r="AF180" s="482"/>
      <c r="AG180" s="482"/>
      <c r="AH180" s="482"/>
      <c r="AI180" s="482"/>
      <c r="AJ180" s="482"/>
      <c r="AK180" s="482"/>
      <c r="AL180" s="482"/>
      <c r="AM180" s="482"/>
      <c r="AN180" s="482"/>
      <c r="AO180" s="482"/>
      <c r="AP180" s="482"/>
      <c r="AQ180" s="482"/>
      <c r="AR180" s="482"/>
      <c r="AS180" s="482"/>
      <c r="AT180" s="482"/>
      <c r="AU180" s="482"/>
    </row>
    <row r="181" spans="1:47" s="481" customFormat="1" ht="23.55" customHeight="1">
      <c r="A181" s="540"/>
      <c r="D181" s="680" t="s">
        <v>251</v>
      </c>
      <c r="E181" s="680"/>
      <c r="F181" s="680"/>
      <c r="G181" s="680"/>
      <c r="H181" s="680"/>
      <c r="W181" s="482"/>
      <c r="X181" s="482"/>
      <c r="Y181" s="482"/>
      <c r="Z181" s="482"/>
      <c r="AA181" s="482"/>
      <c r="AB181" s="482"/>
      <c r="AC181" s="482"/>
      <c r="AD181" s="482"/>
      <c r="AE181" s="482"/>
      <c r="AF181" s="482"/>
      <c r="AG181" s="482"/>
      <c r="AH181" s="482"/>
      <c r="AI181" s="482"/>
      <c r="AJ181" s="482"/>
      <c r="AK181" s="482"/>
      <c r="AL181" s="482"/>
      <c r="AM181" s="482"/>
      <c r="AN181" s="482"/>
      <c r="AO181" s="482"/>
      <c r="AP181" s="482"/>
      <c r="AQ181" s="482"/>
      <c r="AR181" s="482"/>
      <c r="AS181" s="482"/>
      <c r="AT181" s="482"/>
      <c r="AU181" s="482"/>
    </row>
    <row r="182" spans="1:47" s="481" customFormat="1" ht="10.8" customHeight="1" thickBot="1">
      <c r="A182" s="540"/>
      <c r="W182" s="482"/>
      <c r="X182" s="482"/>
      <c r="Y182" s="482"/>
      <c r="Z182" s="482"/>
      <c r="AA182" s="482"/>
      <c r="AB182" s="482"/>
      <c r="AC182" s="482"/>
      <c r="AD182" s="482"/>
      <c r="AE182" s="482"/>
      <c r="AF182" s="482"/>
      <c r="AG182" s="482"/>
      <c r="AH182" s="482"/>
      <c r="AI182" s="482"/>
      <c r="AJ182" s="482"/>
      <c r="AK182" s="482"/>
      <c r="AL182" s="482"/>
      <c r="AM182" s="482"/>
      <c r="AN182" s="482"/>
      <c r="AO182" s="482"/>
      <c r="AP182" s="482"/>
      <c r="AQ182" s="482"/>
      <c r="AR182" s="482"/>
      <c r="AS182" s="482"/>
      <c r="AT182" s="482"/>
      <c r="AU182" s="482"/>
    </row>
    <row r="183" spans="1:47" s="481" customFormat="1" ht="16.8" customHeight="1" thickBot="1">
      <c r="A183" s="540"/>
      <c r="C183" s="483"/>
      <c r="D183" s="687" t="s">
        <v>138</v>
      </c>
      <c r="E183" s="688"/>
      <c r="F183" s="688"/>
      <c r="G183" s="688"/>
      <c r="H183" s="688"/>
      <c r="I183" s="688"/>
      <c r="J183" s="688"/>
      <c r="K183" s="688"/>
      <c r="L183" s="688"/>
      <c r="M183" s="688"/>
      <c r="N183" s="688"/>
      <c r="O183" s="688"/>
      <c r="P183" s="688"/>
      <c r="Q183" s="688"/>
      <c r="R183" s="688"/>
      <c r="S183" s="688"/>
      <c r="T183" s="689"/>
      <c r="W183" s="482"/>
      <c r="X183" s="482"/>
      <c r="Y183" s="482"/>
      <c r="Z183" s="482"/>
      <c r="AA183" s="482"/>
      <c r="AB183" s="482"/>
      <c r="AC183" s="482"/>
      <c r="AD183" s="482"/>
      <c r="AE183" s="482"/>
      <c r="AF183" s="482"/>
      <c r="AG183" s="482"/>
      <c r="AH183" s="482"/>
      <c r="AI183" s="482"/>
      <c r="AJ183" s="482"/>
      <c r="AK183" s="482"/>
      <c r="AL183" s="482"/>
      <c r="AM183" s="482"/>
      <c r="AN183" s="482"/>
      <c r="AO183" s="482"/>
      <c r="AP183" s="482"/>
      <c r="AQ183" s="482"/>
      <c r="AR183" s="482"/>
      <c r="AS183" s="482"/>
      <c r="AT183" s="482"/>
      <c r="AU183" s="482"/>
    </row>
    <row r="184" spans="1:47" s="481" customFormat="1" ht="15" customHeight="1" thickBot="1">
      <c r="A184" s="540"/>
      <c r="C184" s="524"/>
      <c r="D184" s="690"/>
      <c r="E184" s="691"/>
      <c r="F184" s="691"/>
      <c r="G184" s="691"/>
      <c r="H184" s="691"/>
      <c r="I184" s="691"/>
      <c r="J184" s="691"/>
      <c r="K184" s="691"/>
      <c r="L184" s="691"/>
      <c r="M184" s="691"/>
      <c r="N184" s="691"/>
      <c r="O184" s="691"/>
      <c r="P184" s="691"/>
      <c r="Q184" s="691"/>
      <c r="R184" s="691"/>
      <c r="S184" s="691"/>
      <c r="T184" s="692"/>
      <c r="U184" s="525"/>
      <c r="V184" s="486"/>
      <c r="W184" s="482"/>
      <c r="X184" s="482"/>
      <c r="Y184" s="482"/>
      <c r="Z184" s="482"/>
      <c r="AA184" s="482"/>
      <c r="AB184" s="482"/>
      <c r="AC184" s="482"/>
      <c r="AD184" s="482"/>
      <c r="AE184" s="482"/>
      <c r="AF184" s="482"/>
      <c r="AG184" s="482"/>
      <c r="AH184" s="482"/>
      <c r="AI184" s="482"/>
      <c r="AJ184" s="482"/>
      <c r="AK184" s="482"/>
      <c r="AL184" s="482"/>
      <c r="AM184" s="482"/>
      <c r="AN184" s="482"/>
      <c r="AO184" s="482"/>
      <c r="AP184" s="482"/>
      <c r="AQ184" s="482"/>
      <c r="AR184" s="482"/>
      <c r="AS184" s="482"/>
      <c r="AT184" s="482"/>
      <c r="AU184" s="482"/>
    </row>
    <row r="185" spans="1:47" s="481" customFormat="1">
      <c r="A185" s="540"/>
      <c r="C185" s="526"/>
      <c r="D185" s="488"/>
      <c r="E185" s="489"/>
      <c r="F185" s="489"/>
      <c r="G185" s="489"/>
      <c r="H185" s="489"/>
      <c r="I185" s="489"/>
      <c r="J185" s="489"/>
      <c r="K185" s="489"/>
      <c r="L185" s="489"/>
      <c r="M185" s="489"/>
      <c r="N185" s="489"/>
      <c r="O185" s="489"/>
      <c r="P185" s="489"/>
      <c r="Q185" s="489"/>
      <c r="R185" s="489"/>
      <c r="S185" s="489"/>
      <c r="T185" s="489"/>
      <c r="U185" s="527"/>
      <c r="W185" s="482"/>
      <c r="X185" s="482"/>
      <c r="Y185" s="482"/>
      <c r="Z185" s="482"/>
      <c r="AA185" s="482"/>
      <c r="AB185" s="482"/>
      <c r="AC185" s="482"/>
      <c r="AD185" s="482"/>
      <c r="AE185" s="482"/>
      <c r="AF185" s="482"/>
      <c r="AG185" s="482"/>
      <c r="AH185" s="482"/>
      <c r="AI185" s="482"/>
      <c r="AJ185" s="482"/>
      <c r="AK185" s="482"/>
      <c r="AL185" s="482"/>
      <c r="AM185" s="482"/>
      <c r="AN185" s="482"/>
      <c r="AO185" s="482"/>
      <c r="AP185" s="482"/>
      <c r="AQ185" s="482"/>
      <c r="AR185" s="482"/>
      <c r="AS185" s="482"/>
      <c r="AT185" s="482"/>
      <c r="AU185" s="482"/>
    </row>
    <row r="186" spans="1:47" s="481" customFormat="1" ht="14.55" customHeight="1" thickBot="1">
      <c r="A186" s="540"/>
      <c r="C186" s="526"/>
      <c r="D186" s="491" t="s">
        <v>210</v>
      </c>
      <c r="E186" s="492"/>
      <c r="F186" s="492"/>
      <c r="G186" s="492"/>
      <c r="H186" s="492"/>
      <c r="I186" s="492"/>
      <c r="J186" s="493"/>
      <c r="K186" s="492"/>
      <c r="L186" s="492"/>
      <c r="M186" s="492"/>
      <c r="N186" s="492"/>
      <c r="O186" s="492"/>
      <c r="P186" s="493"/>
      <c r="Q186" s="492"/>
      <c r="R186" s="492"/>
      <c r="S186" s="492"/>
      <c r="T186" s="492"/>
      <c r="U186" s="527"/>
      <c r="W186" s="482"/>
      <c r="X186" s="482"/>
      <c r="Y186" s="482"/>
      <c r="Z186" s="482"/>
      <c r="AA186" s="482"/>
      <c r="AB186" s="482"/>
      <c r="AC186" s="482"/>
      <c r="AD186" s="482"/>
      <c r="AE186" s="482"/>
      <c r="AF186" s="482"/>
      <c r="AG186" s="482"/>
      <c r="AH186" s="482"/>
      <c r="AI186" s="482"/>
      <c r="AJ186" s="482"/>
      <c r="AK186" s="482"/>
      <c r="AL186" s="482"/>
      <c r="AM186" s="482"/>
      <c r="AN186" s="482"/>
      <c r="AO186" s="482"/>
      <c r="AP186" s="482"/>
      <c r="AQ186" s="482"/>
      <c r="AR186" s="482"/>
      <c r="AS186" s="482"/>
      <c r="AT186" s="482"/>
      <c r="AU186" s="482"/>
    </row>
    <row r="187" spans="1:47" s="481" customFormat="1" ht="14.55" customHeight="1" thickTop="1">
      <c r="A187" s="540"/>
      <c r="C187" s="526"/>
      <c r="D187" s="494"/>
      <c r="E187" s="486"/>
      <c r="F187" s="486"/>
      <c r="G187" s="486"/>
      <c r="H187" s="486"/>
      <c r="I187" s="486"/>
      <c r="J187" s="495"/>
      <c r="K187" s="486"/>
      <c r="L187" s="486"/>
      <c r="M187" s="486"/>
      <c r="N187" s="486"/>
      <c r="O187" s="486"/>
      <c r="P187" s="495"/>
      <c r="Q187" s="486"/>
      <c r="R187" s="486"/>
      <c r="S187" s="486"/>
      <c r="T187" s="486"/>
      <c r="U187" s="527"/>
      <c r="W187" s="482"/>
      <c r="X187" s="482"/>
      <c r="Y187" s="482"/>
      <c r="Z187" s="482"/>
      <c r="AA187" s="482"/>
      <c r="AB187" s="482"/>
      <c r="AC187" s="482"/>
      <c r="AD187" s="482"/>
      <c r="AE187" s="482"/>
      <c r="AF187" s="482"/>
      <c r="AG187" s="482"/>
      <c r="AH187" s="482"/>
      <c r="AI187" s="482"/>
      <c r="AJ187" s="482"/>
      <c r="AK187" s="482"/>
      <c r="AL187" s="482"/>
      <c r="AM187" s="482"/>
      <c r="AN187" s="482"/>
      <c r="AO187" s="482"/>
      <c r="AP187" s="482"/>
      <c r="AQ187" s="482"/>
      <c r="AR187" s="482"/>
      <c r="AS187" s="482"/>
      <c r="AT187" s="482"/>
      <c r="AU187" s="482"/>
    </row>
    <row r="188" spans="1:47" s="481" customFormat="1" ht="14.55" customHeight="1">
      <c r="A188" s="540"/>
      <c r="C188" s="526"/>
      <c r="D188" s="661" t="s">
        <v>230</v>
      </c>
      <c r="E188" s="661"/>
      <c r="F188" s="661"/>
      <c r="G188" s="661"/>
      <c r="H188" s="661"/>
      <c r="I188" s="661"/>
      <c r="J188" s="661"/>
      <c r="K188" s="661"/>
      <c r="L188" s="661"/>
      <c r="M188" s="661"/>
      <c r="N188" s="661"/>
      <c r="O188" s="661"/>
      <c r="P188" s="661"/>
      <c r="Q188" s="661"/>
      <c r="R188" s="661"/>
      <c r="S188" s="661"/>
      <c r="T188" s="661"/>
      <c r="U188" s="527"/>
      <c r="W188" s="482"/>
      <c r="X188" s="482"/>
      <c r="Y188" s="482"/>
      <c r="Z188" s="482"/>
      <c r="AA188" s="482"/>
      <c r="AB188" s="482"/>
      <c r="AC188" s="482"/>
      <c r="AD188" s="482"/>
      <c r="AE188" s="482"/>
      <c r="AF188" s="482"/>
      <c r="AG188" s="482"/>
      <c r="AH188" s="482"/>
      <c r="AI188" s="482"/>
      <c r="AJ188" s="482"/>
      <c r="AK188" s="482"/>
      <c r="AL188" s="482"/>
      <c r="AM188" s="482"/>
      <c r="AN188" s="482"/>
      <c r="AO188" s="482"/>
      <c r="AP188" s="482"/>
      <c r="AQ188" s="482"/>
      <c r="AR188" s="482"/>
      <c r="AS188" s="482"/>
      <c r="AT188" s="482"/>
      <c r="AU188" s="482"/>
    </row>
    <row r="189" spans="1:47" s="481" customFormat="1" ht="14.55" customHeight="1">
      <c r="A189" s="540"/>
      <c r="C189" s="526"/>
      <c r="D189" s="661"/>
      <c r="E189" s="661"/>
      <c r="F189" s="661"/>
      <c r="G189" s="661"/>
      <c r="H189" s="661"/>
      <c r="I189" s="661"/>
      <c r="J189" s="661"/>
      <c r="K189" s="661"/>
      <c r="L189" s="661"/>
      <c r="M189" s="661"/>
      <c r="N189" s="661"/>
      <c r="O189" s="661"/>
      <c r="P189" s="661"/>
      <c r="Q189" s="661"/>
      <c r="R189" s="661"/>
      <c r="S189" s="661"/>
      <c r="T189" s="661"/>
      <c r="U189" s="527"/>
      <c r="W189" s="482"/>
      <c r="X189" s="482"/>
      <c r="Y189" s="482"/>
      <c r="Z189" s="482"/>
      <c r="AA189" s="482"/>
      <c r="AB189" s="482"/>
      <c r="AC189" s="482"/>
      <c r="AD189" s="482"/>
      <c r="AE189" s="482"/>
      <c r="AF189" s="482"/>
      <c r="AG189" s="482"/>
      <c r="AH189" s="482"/>
      <c r="AI189" s="482"/>
      <c r="AJ189" s="482"/>
      <c r="AK189" s="482"/>
      <c r="AL189" s="482"/>
      <c r="AM189" s="482"/>
      <c r="AN189" s="482"/>
      <c r="AO189" s="482"/>
      <c r="AP189" s="482"/>
      <c r="AQ189" s="482"/>
      <c r="AR189" s="482"/>
      <c r="AS189" s="482"/>
      <c r="AT189" s="482"/>
      <c r="AU189" s="482"/>
    </row>
    <row r="190" spans="1:47" s="481" customFormat="1" ht="14.55" customHeight="1">
      <c r="A190" s="540"/>
      <c r="C190" s="526"/>
      <c r="D190" s="661"/>
      <c r="E190" s="661"/>
      <c r="F190" s="661"/>
      <c r="G190" s="661"/>
      <c r="H190" s="661"/>
      <c r="I190" s="661"/>
      <c r="J190" s="661"/>
      <c r="K190" s="661"/>
      <c r="L190" s="661"/>
      <c r="M190" s="661"/>
      <c r="N190" s="661"/>
      <c r="O190" s="661"/>
      <c r="P190" s="661"/>
      <c r="Q190" s="661"/>
      <c r="R190" s="661"/>
      <c r="S190" s="661"/>
      <c r="T190" s="661"/>
      <c r="U190" s="527"/>
      <c r="W190" s="482"/>
      <c r="X190" s="482"/>
      <c r="Y190" s="482"/>
      <c r="Z190" s="482"/>
      <c r="AA190" s="482"/>
      <c r="AB190" s="482"/>
      <c r="AC190" s="482"/>
      <c r="AD190" s="482"/>
      <c r="AE190" s="482"/>
      <c r="AF190" s="482"/>
      <c r="AG190" s="482"/>
      <c r="AH190" s="482"/>
      <c r="AI190" s="482"/>
      <c r="AJ190" s="482"/>
      <c r="AK190" s="482"/>
      <c r="AL190" s="482"/>
      <c r="AM190" s="482"/>
      <c r="AN190" s="482"/>
      <c r="AO190" s="482"/>
      <c r="AP190" s="482"/>
      <c r="AQ190" s="482"/>
      <c r="AR190" s="482"/>
      <c r="AS190" s="482"/>
      <c r="AT190" s="482"/>
      <c r="AU190" s="482"/>
    </row>
    <row r="191" spans="1:47" s="481" customFormat="1" ht="14.55" customHeight="1">
      <c r="A191" s="540"/>
      <c r="C191" s="526"/>
      <c r="D191" s="661"/>
      <c r="E191" s="661"/>
      <c r="F191" s="661"/>
      <c r="G191" s="661"/>
      <c r="H191" s="661"/>
      <c r="I191" s="661"/>
      <c r="J191" s="661"/>
      <c r="K191" s="661"/>
      <c r="L191" s="661"/>
      <c r="M191" s="661"/>
      <c r="N191" s="661"/>
      <c r="O191" s="661"/>
      <c r="P191" s="661"/>
      <c r="Q191" s="661"/>
      <c r="R191" s="661"/>
      <c r="S191" s="661"/>
      <c r="T191" s="661"/>
      <c r="U191" s="527"/>
      <c r="W191" s="482"/>
      <c r="X191" s="482"/>
      <c r="Y191" s="482"/>
      <c r="Z191" s="482"/>
      <c r="AA191" s="482"/>
      <c r="AB191" s="482"/>
      <c r="AC191" s="482"/>
      <c r="AD191" s="482"/>
      <c r="AE191" s="482"/>
      <c r="AF191" s="482"/>
      <c r="AG191" s="482"/>
      <c r="AH191" s="482"/>
      <c r="AI191" s="482"/>
      <c r="AJ191" s="482"/>
      <c r="AK191" s="482"/>
      <c r="AL191" s="482"/>
      <c r="AM191" s="482"/>
      <c r="AN191" s="482"/>
      <c r="AO191" s="482"/>
      <c r="AP191" s="482"/>
      <c r="AQ191" s="482"/>
      <c r="AR191" s="482"/>
      <c r="AS191" s="482"/>
      <c r="AT191" s="482"/>
      <c r="AU191" s="482"/>
    </row>
    <row r="192" spans="1:47" s="481" customFormat="1" ht="14.55" customHeight="1">
      <c r="A192" s="540"/>
      <c r="C192" s="526"/>
      <c r="D192" s="661"/>
      <c r="E192" s="661"/>
      <c r="F192" s="661"/>
      <c r="G192" s="661"/>
      <c r="H192" s="661"/>
      <c r="I192" s="661"/>
      <c r="J192" s="661"/>
      <c r="K192" s="661"/>
      <c r="L192" s="661"/>
      <c r="M192" s="661"/>
      <c r="N192" s="661"/>
      <c r="O192" s="661"/>
      <c r="P192" s="661"/>
      <c r="Q192" s="661"/>
      <c r="R192" s="661"/>
      <c r="S192" s="661"/>
      <c r="T192" s="661"/>
      <c r="U192" s="527"/>
      <c r="W192" s="482"/>
      <c r="X192" s="482"/>
      <c r="Y192" s="482"/>
      <c r="Z192" s="482"/>
      <c r="AA192" s="482"/>
      <c r="AB192" s="482"/>
      <c r="AC192" s="482"/>
      <c r="AD192" s="482"/>
      <c r="AE192" s="482"/>
      <c r="AF192" s="482"/>
      <c r="AG192" s="482"/>
      <c r="AH192" s="482"/>
      <c r="AI192" s="482"/>
      <c r="AJ192" s="482"/>
      <c r="AK192" s="482"/>
      <c r="AL192" s="482"/>
      <c r="AM192" s="482"/>
      <c r="AN192" s="482"/>
      <c r="AO192" s="482"/>
      <c r="AP192" s="482"/>
      <c r="AQ192" s="482"/>
      <c r="AR192" s="482"/>
      <c r="AS192" s="482"/>
      <c r="AT192" s="482"/>
      <c r="AU192" s="482"/>
    </row>
    <row r="193" spans="1:47" s="481" customFormat="1" ht="14.55" customHeight="1">
      <c r="A193" s="540"/>
      <c r="C193" s="526"/>
      <c r="D193" s="661"/>
      <c r="E193" s="661"/>
      <c r="F193" s="661"/>
      <c r="G193" s="661"/>
      <c r="H193" s="661"/>
      <c r="I193" s="661"/>
      <c r="J193" s="661"/>
      <c r="K193" s="661"/>
      <c r="L193" s="661"/>
      <c r="M193" s="661"/>
      <c r="N193" s="661"/>
      <c r="O193" s="661"/>
      <c r="P193" s="661"/>
      <c r="Q193" s="661"/>
      <c r="R193" s="661"/>
      <c r="S193" s="661"/>
      <c r="T193" s="661"/>
      <c r="U193" s="527"/>
      <c r="W193" s="482"/>
      <c r="X193" s="482"/>
      <c r="Y193" s="482"/>
      <c r="Z193" s="482"/>
      <c r="AA193" s="482"/>
      <c r="AB193" s="482"/>
      <c r="AC193" s="482"/>
      <c r="AD193" s="482"/>
      <c r="AE193" s="482"/>
      <c r="AF193" s="482"/>
      <c r="AG193" s="482"/>
      <c r="AH193" s="482"/>
      <c r="AI193" s="482"/>
      <c r="AJ193" s="482"/>
      <c r="AK193" s="482"/>
      <c r="AL193" s="482"/>
      <c r="AM193" s="482"/>
      <c r="AN193" s="482"/>
      <c r="AO193" s="482"/>
      <c r="AP193" s="482"/>
      <c r="AQ193" s="482"/>
      <c r="AR193" s="482"/>
      <c r="AS193" s="482"/>
      <c r="AT193" s="482"/>
      <c r="AU193" s="482"/>
    </row>
    <row r="194" spans="1:47" s="481" customFormat="1" ht="14.55" customHeight="1">
      <c r="A194" s="540"/>
      <c r="C194" s="526"/>
      <c r="D194" s="661"/>
      <c r="E194" s="661"/>
      <c r="F194" s="661"/>
      <c r="G194" s="661"/>
      <c r="H194" s="661"/>
      <c r="I194" s="661"/>
      <c r="J194" s="661"/>
      <c r="K194" s="661"/>
      <c r="L194" s="661"/>
      <c r="M194" s="661"/>
      <c r="N194" s="661"/>
      <c r="O194" s="661"/>
      <c r="P194" s="661"/>
      <c r="Q194" s="661"/>
      <c r="R194" s="661"/>
      <c r="S194" s="661"/>
      <c r="T194" s="661"/>
      <c r="U194" s="527"/>
      <c r="W194" s="482"/>
      <c r="X194" s="482"/>
      <c r="Y194" s="482"/>
      <c r="Z194" s="482"/>
      <c r="AA194" s="482"/>
      <c r="AB194" s="482"/>
      <c r="AC194" s="482"/>
      <c r="AD194" s="482"/>
      <c r="AE194" s="482"/>
      <c r="AF194" s="482"/>
      <c r="AG194" s="482"/>
      <c r="AH194" s="482"/>
      <c r="AI194" s="482"/>
      <c r="AJ194" s="482"/>
      <c r="AK194" s="482"/>
      <c r="AL194" s="482"/>
      <c r="AM194" s="482"/>
      <c r="AN194" s="482"/>
      <c r="AO194" s="482"/>
      <c r="AP194" s="482"/>
      <c r="AQ194" s="482"/>
      <c r="AR194" s="482"/>
      <c r="AS194" s="482"/>
      <c r="AT194" s="482"/>
      <c r="AU194" s="482"/>
    </row>
    <row r="195" spans="1:47" s="481" customFormat="1" ht="14.55" customHeight="1">
      <c r="A195" s="540"/>
      <c r="C195" s="526"/>
      <c r="D195" s="496"/>
      <c r="E195" s="496"/>
      <c r="F195" s="496"/>
      <c r="G195" s="496"/>
      <c r="H195" s="496"/>
      <c r="I195" s="496"/>
      <c r="J195" s="496"/>
      <c r="K195" s="496"/>
      <c r="L195" s="496"/>
      <c r="M195" s="496"/>
      <c r="N195" s="496"/>
      <c r="O195" s="496"/>
      <c r="P195" s="497"/>
      <c r="Q195" s="497"/>
      <c r="R195" s="497"/>
      <c r="S195" s="497"/>
      <c r="T195" s="497"/>
      <c r="U195" s="527"/>
      <c r="W195" s="482"/>
      <c r="X195" s="482"/>
      <c r="Y195" s="482"/>
      <c r="Z195" s="482"/>
      <c r="AA195" s="482"/>
      <c r="AB195" s="482"/>
      <c r="AC195" s="482"/>
      <c r="AD195" s="482"/>
      <c r="AE195" s="482"/>
      <c r="AF195" s="482"/>
      <c r="AG195" s="482"/>
      <c r="AH195" s="482"/>
      <c r="AI195" s="482"/>
      <c r="AJ195" s="482"/>
      <c r="AK195" s="482"/>
      <c r="AL195" s="482"/>
      <c r="AM195" s="482"/>
      <c r="AN195" s="482"/>
      <c r="AO195" s="482"/>
      <c r="AP195" s="482"/>
      <c r="AQ195" s="482"/>
      <c r="AR195" s="482"/>
      <c r="AS195" s="482"/>
      <c r="AT195" s="482"/>
      <c r="AU195" s="482"/>
    </row>
    <row r="196" spans="1:47" s="481" customFormat="1" ht="14.55" customHeight="1" thickBot="1">
      <c r="A196" s="540"/>
      <c r="C196" s="526"/>
      <c r="D196" s="491" t="s">
        <v>211</v>
      </c>
      <c r="E196" s="492"/>
      <c r="F196" s="492"/>
      <c r="G196" s="492"/>
      <c r="H196" s="492"/>
      <c r="I196" s="492"/>
      <c r="J196" s="493"/>
      <c r="K196" s="492"/>
      <c r="L196" s="492"/>
      <c r="M196" s="492"/>
      <c r="N196" s="492"/>
      <c r="O196" s="492"/>
      <c r="P196" s="493"/>
      <c r="Q196" s="492"/>
      <c r="R196" s="492"/>
      <c r="S196" s="492"/>
      <c r="T196" s="492"/>
      <c r="U196" s="527"/>
      <c r="W196" s="482"/>
      <c r="X196" s="482"/>
      <c r="Y196" s="482"/>
      <c r="Z196" s="482"/>
      <c r="AA196" s="482"/>
      <c r="AB196" s="482"/>
      <c r="AC196" s="482"/>
      <c r="AD196" s="482"/>
      <c r="AE196" s="482"/>
      <c r="AF196" s="482"/>
      <c r="AG196" s="482"/>
      <c r="AH196" s="482"/>
      <c r="AI196" s="482"/>
      <c r="AJ196" s="482"/>
      <c r="AK196" s="482"/>
      <c r="AL196" s="482"/>
      <c r="AM196" s="482"/>
      <c r="AN196" s="482"/>
      <c r="AO196" s="482"/>
      <c r="AP196" s="482"/>
      <c r="AQ196" s="482"/>
      <c r="AR196" s="482"/>
      <c r="AS196" s="482"/>
      <c r="AT196" s="482"/>
      <c r="AU196" s="482"/>
    </row>
    <row r="197" spans="1:47" s="481" customFormat="1" ht="14.55" customHeight="1" thickTop="1">
      <c r="A197" s="540"/>
      <c r="C197" s="526"/>
      <c r="D197" s="494"/>
      <c r="E197" s="486"/>
      <c r="F197" s="486"/>
      <c r="G197" s="486"/>
      <c r="H197" s="486"/>
      <c r="I197" s="486"/>
      <c r="J197" s="495"/>
      <c r="K197" s="486"/>
      <c r="L197" s="486"/>
      <c r="M197" s="486"/>
      <c r="N197" s="486"/>
      <c r="O197" s="486"/>
      <c r="P197" s="495"/>
      <c r="Q197" s="486"/>
      <c r="R197" s="486"/>
      <c r="S197" s="486"/>
      <c r="T197" s="486"/>
      <c r="U197" s="527"/>
      <c r="W197" s="482"/>
      <c r="X197" s="482"/>
      <c r="Y197" s="482"/>
      <c r="Z197" s="482"/>
      <c r="AA197" s="482"/>
      <c r="AB197" s="482"/>
      <c r="AC197" s="482"/>
      <c r="AD197" s="482"/>
      <c r="AE197" s="482"/>
      <c r="AF197" s="482"/>
      <c r="AG197" s="482"/>
      <c r="AH197" s="482"/>
      <c r="AI197" s="482"/>
      <c r="AJ197" s="482"/>
      <c r="AK197" s="482"/>
      <c r="AL197" s="482"/>
      <c r="AM197" s="482"/>
      <c r="AN197" s="482"/>
      <c r="AO197" s="482"/>
      <c r="AP197" s="482"/>
      <c r="AQ197" s="482"/>
      <c r="AR197" s="482"/>
      <c r="AS197" s="482"/>
      <c r="AT197" s="482"/>
      <c r="AU197" s="482"/>
    </row>
    <row r="198" spans="1:47" s="481" customFormat="1" ht="14.55" customHeight="1">
      <c r="A198" s="540"/>
      <c r="C198" s="526"/>
      <c r="D198" s="659" t="s">
        <v>234</v>
      </c>
      <c r="E198" s="659"/>
      <c r="F198" s="659"/>
      <c r="G198" s="659"/>
      <c r="H198" s="659"/>
      <c r="I198" s="659"/>
      <c r="J198" s="659"/>
      <c r="K198" s="659"/>
      <c r="L198" s="659"/>
      <c r="M198" s="659"/>
      <c r="N198" s="659"/>
      <c r="O198" s="659"/>
      <c r="P198" s="659"/>
      <c r="Q198" s="659"/>
      <c r="R198" s="659"/>
      <c r="S198" s="659"/>
      <c r="T198" s="659"/>
      <c r="U198" s="527"/>
      <c r="W198" s="482"/>
      <c r="X198" s="482"/>
      <c r="Y198" s="482"/>
      <c r="Z198" s="482"/>
      <c r="AA198" s="482"/>
      <c r="AB198" s="482"/>
      <c r="AC198" s="482"/>
      <c r="AD198" s="482"/>
      <c r="AE198" s="482"/>
      <c r="AF198" s="482"/>
      <c r="AG198" s="482"/>
      <c r="AH198" s="482"/>
      <c r="AI198" s="482"/>
      <c r="AJ198" s="482"/>
      <c r="AK198" s="482"/>
      <c r="AL198" s="482"/>
      <c r="AM198" s="482"/>
      <c r="AN198" s="482"/>
      <c r="AO198" s="482"/>
      <c r="AP198" s="482"/>
      <c r="AQ198" s="482"/>
      <c r="AR198" s="482"/>
      <c r="AS198" s="482"/>
      <c r="AT198" s="482"/>
      <c r="AU198" s="482"/>
    </row>
    <row r="199" spans="1:47" s="481" customFormat="1" ht="14.55" customHeight="1">
      <c r="A199" s="540"/>
      <c r="C199" s="526"/>
      <c r="D199" s="659"/>
      <c r="E199" s="659"/>
      <c r="F199" s="659"/>
      <c r="G199" s="659"/>
      <c r="H199" s="659"/>
      <c r="I199" s="659"/>
      <c r="J199" s="659"/>
      <c r="K199" s="659"/>
      <c r="L199" s="659"/>
      <c r="M199" s="659"/>
      <c r="N199" s="659"/>
      <c r="O199" s="659"/>
      <c r="P199" s="659"/>
      <c r="Q199" s="659"/>
      <c r="R199" s="659"/>
      <c r="S199" s="659"/>
      <c r="T199" s="659"/>
      <c r="U199" s="527"/>
      <c r="W199" s="482"/>
      <c r="X199" s="482"/>
      <c r="Y199" s="482"/>
      <c r="Z199" s="482"/>
      <c r="AA199" s="482"/>
      <c r="AB199" s="482"/>
      <c r="AC199" s="482"/>
      <c r="AD199" s="482"/>
      <c r="AE199" s="482"/>
      <c r="AF199" s="482"/>
      <c r="AG199" s="482"/>
      <c r="AH199" s="482"/>
      <c r="AI199" s="482"/>
      <c r="AJ199" s="482"/>
      <c r="AK199" s="482"/>
      <c r="AL199" s="482"/>
      <c r="AM199" s="482"/>
      <c r="AN199" s="482"/>
      <c r="AO199" s="482"/>
      <c r="AP199" s="482"/>
      <c r="AQ199" s="482"/>
      <c r="AR199" s="482"/>
      <c r="AS199" s="482"/>
      <c r="AT199" s="482"/>
      <c r="AU199" s="482"/>
    </row>
    <row r="200" spans="1:47" s="481" customFormat="1" ht="14.55" customHeight="1">
      <c r="A200" s="540"/>
      <c r="C200" s="526"/>
      <c r="D200" s="659"/>
      <c r="E200" s="659"/>
      <c r="F200" s="659"/>
      <c r="G200" s="659"/>
      <c r="H200" s="659"/>
      <c r="I200" s="659"/>
      <c r="J200" s="659"/>
      <c r="K200" s="659"/>
      <c r="L200" s="659"/>
      <c r="M200" s="659"/>
      <c r="N200" s="659"/>
      <c r="O200" s="659"/>
      <c r="P200" s="659"/>
      <c r="Q200" s="659"/>
      <c r="R200" s="659"/>
      <c r="S200" s="659"/>
      <c r="T200" s="659"/>
      <c r="U200" s="527"/>
      <c r="W200" s="482"/>
      <c r="X200" s="482"/>
      <c r="Y200" s="482"/>
      <c r="Z200" s="482"/>
      <c r="AA200" s="482"/>
      <c r="AB200" s="482"/>
      <c r="AC200" s="482"/>
      <c r="AD200" s="482"/>
      <c r="AE200" s="482"/>
      <c r="AF200" s="482"/>
      <c r="AG200" s="482"/>
      <c r="AH200" s="482"/>
      <c r="AI200" s="482"/>
      <c r="AJ200" s="482"/>
      <c r="AK200" s="482"/>
      <c r="AL200" s="482"/>
      <c r="AM200" s="482"/>
      <c r="AN200" s="482"/>
      <c r="AO200" s="482"/>
      <c r="AP200" s="482"/>
      <c r="AQ200" s="482"/>
      <c r="AR200" s="482"/>
      <c r="AS200" s="482"/>
      <c r="AT200" s="482"/>
      <c r="AU200" s="482"/>
    </row>
    <row r="201" spans="1:47" s="481" customFormat="1" ht="14.55" customHeight="1">
      <c r="A201" s="540"/>
      <c r="C201" s="526"/>
      <c r="D201" s="659"/>
      <c r="E201" s="659"/>
      <c r="F201" s="659"/>
      <c r="G201" s="659"/>
      <c r="H201" s="659"/>
      <c r="I201" s="659"/>
      <c r="J201" s="659"/>
      <c r="K201" s="659"/>
      <c r="L201" s="659"/>
      <c r="M201" s="659"/>
      <c r="N201" s="659"/>
      <c r="O201" s="659"/>
      <c r="P201" s="659"/>
      <c r="Q201" s="659"/>
      <c r="R201" s="659"/>
      <c r="S201" s="659"/>
      <c r="T201" s="659"/>
      <c r="U201" s="527"/>
      <c r="W201" s="482"/>
      <c r="X201" s="482"/>
      <c r="Y201" s="482"/>
      <c r="Z201" s="482"/>
      <c r="AA201" s="482"/>
      <c r="AB201" s="482"/>
      <c r="AC201" s="482"/>
      <c r="AD201" s="482"/>
      <c r="AE201" s="482"/>
      <c r="AF201" s="482"/>
      <c r="AG201" s="482"/>
      <c r="AH201" s="482"/>
      <c r="AI201" s="482"/>
      <c r="AJ201" s="482"/>
      <c r="AK201" s="482"/>
      <c r="AL201" s="482"/>
      <c r="AM201" s="482"/>
      <c r="AN201" s="482"/>
      <c r="AO201" s="482"/>
      <c r="AP201" s="482"/>
      <c r="AQ201" s="482"/>
      <c r="AR201" s="482"/>
      <c r="AS201" s="482"/>
      <c r="AT201" s="482"/>
      <c r="AU201" s="482"/>
    </row>
    <row r="202" spans="1:47" s="481" customFormat="1" ht="15" customHeight="1" thickBot="1">
      <c r="A202" s="540"/>
      <c r="C202" s="528"/>
      <c r="D202" s="529"/>
      <c r="E202" s="529"/>
      <c r="F202" s="529"/>
      <c r="G202" s="529"/>
      <c r="H202" s="529"/>
      <c r="I202" s="529"/>
      <c r="J202" s="529"/>
      <c r="K202" s="529"/>
      <c r="L202" s="529"/>
      <c r="M202" s="529"/>
      <c r="N202" s="529"/>
      <c r="O202" s="529"/>
      <c r="P202" s="529"/>
      <c r="Q202" s="529"/>
      <c r="R202" s="529"/>
      <c r="S202" s="529"/>
      <c r="T202" s="529"/>
      <c r="U202" s="530"/>
      <c r="W202" s="482"/>
      <c r="X202" s="482"/>
      <c r="Y202" s="482"/>
      <c r="Z202" s="482"/>
      <c r="AA202" s="482"/>
      <c r="AB202" s="482"/>
      <c r="AC202" s="482"/>
      <c r="AD202" s="482"/>
      <c r="AE202" s="482"/>
      <c r="AF202" s="482"/>
      <c r="AG202" s="482"/>
      <c r="AH202" s="482"/>
      <c r="AI202" s="482"/>
      <c r="AJ202" s="482"/>
      <c r="AK202" s="482"/>
      <c r="AL202" s="482"/>
      <c r="AM202" s="482"/>
      <c r="AN202" s="482"/>
      <c r="AO202" s="482"/>
      <c r="AP202" s="482"/>
      <c r="AQ202" s="482"/>
      <c r="AR202" s="482"/>
      <c r="AS202" s="482"/>
      <c r="AT202" s="482"/>
      <c r="AU202" s="482"/>
    </row>
    <row r="203" spans="1:47" s="481" customFormat="1">
      <c r="A203" s="540"/>
      <c r="W203" s="482"/>
      <c r="X203" s="482"/>
      <c r="Y203" s="482"/>
      <c r="Z203" s="482"/>
      <c r="AA203" s="482"/>
      <c r="AB203" s="482"/>
      <c r="AC203" s="482"/>
      <c r="AD203" s="482"/>
      <c r="AE203" s="482"/>
      <c r="AF203" s="482"/>
      <c r="AG203" s="482"/>
      <c r="AH203" s="482"/>
      <c r="AI203" s="482"/>
      <c r="AJ203" s="482"/>
      <c r="AK203" s="482"/>
      <c r="AL203" s="482"/>
      <c r="AM203" s="482"/>
      <c r="AN203" s="482"/>
      <c r="AO203" s="482"/>
      <c r="AP203" s="482"/>
      <c r="AQ203" s="482"/>
      <c r="AR203" s="482"/>
      <c r="AS203" s="482"/>
      <c r="AT203" s="482"/>
      <c r="AU203" s="482"/>
    </row>
  </sheetData>
  <sheetProtection algorithmName="SHA-512" hashValue="P2ONgDfJ5eF5ujRBCctFaKoGg6a6pqD9IkqXV8U8+GVZiu0BCLwnhiQa5v0vGY7IH1tyTbxAU36Hs/NOIPstyg==" saltValue="cYUDcKRJBJpJFzGs4R/WrQ==" spinCount="100000" sheet="1" selectLockedCells="1"/>
  <mergeCells count="20">
    <mergeCell ref="D4:T5"/>
    <mergeCell ref="D9:T34"/>
    <mergeCell ref="D2:H2"/>
    <mergeCell ref="D183:T184"/>
    <mergeCell ref="D188:T194"/>
    <mergeCell ref="D198:T201"/>
    <mergeCell ref="D38:T44"/>
    <mergeCell ref="D55:T91"/>
    <mergeCell ref="D95:T97"/>
    <mergeCell ref="D50:T51"/>
    <mergeCell ref="D108:T130"/>
    <mergeCell ref="D134:T145"/>
    <mergeCell ref="D151:T152"/>
    <mergeCell ref="D103:T104"/>
    <mergeCell ref="D48:H48"/>
    <mergeCell ref="D156:T170"/>
    <mergeCell ref="D174:T177"/>
    <mergeCell ref="D181:H181"/>
    <mergeCell ref="D149:H149"/>
    <mergeCell ref="D101:H101"/>
  </mergeCells>
  <hyperlinks>
    <hyperlink ref="D2" location="'Step 3. Costs'!A1" display="&lt;&lt; Click to Go Back to Step 3. Costs" xr:uid="{A1311776-7191-4F27-9B47-823F4201022A}"/>
    <hyperlink ref="D48" location="Administering" display="&lt;&lt; Click to Go Back to Step3. Costs" xr:uid="{34506C97-544A-428A-821E-DA5B148F812B}"/>
    <hyperlink ref="D149" location="Support" display="&lt;&lt; Click to Go Back to Step 3. Costs" xr:uid="{BF017594-2D26-420B-A536-5F8FC85109FA}"/>
    <hyperlink ref="D181" location="Other" display="&lt;&lt; Click to Go Back to Step 3. Costs" xr:uid="{96571283-7B29-4B0E-BC28-1FE841DE1969}"/>
    <hyperlink ref="D2:H2" location="VaccineManagement" display="&lt;&lt; Click to Go Back to Step 3. Costs" xr:uid="{1D657176-6C24-474F-8094-419EB872C64E}"/>
    <hyperlink ref="D101" location="Supplies" display="&lt;&lt; Click to Go Back to Step 3. Costs" xr:uid="{9358CE7A-1C53-44F0-915E-CCCE4CFEC4C9}"/>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53584-B305-4447-A88F-583ECD4FF88C}">
  <sheetPr codeName="Sheet7"/>
  <dimension ref="A2:T319"/>
  <sheetViews>
    <sheetView showGridLines="0" zoomScaleNormal="100" workbookViewId="0"/>
  </sheetViews>
  <sheetFormatPr defaultColWidth="9.109375" defaultRowHeight="14.4"/>
  <cols>
    <col min="1" max="1" width="9.109375" style="12"/>
    <col min="2" max="2" width="43.77734375" style="12" customWidth="1"/>
    <col min="3" max="3" width="19.44140625" style="98" customWidth="1"/>
    <col min="4" max="4" width="22.44140625" style="12" customWidth="1"/>
    <col min="5" max="5" width="17.77734375" style="12" customWidth="1"/>
    <col min="6" max="6" width="22.77734375" style="12" customWidth="1"/>
    <col min="7" max="7" width="14.44140625" style="12" customWidth="1"/>
    <col min="8" max="8" width="20" style="88" customWidth="1"/>
    <col min="9" max="9" width="9.109375" style="12" customWidth="1"/>
    <col min="10" max="10" width="21.109375" style="12" customWidth="1"/>
    <col min="11" max="11" width="18" style="12" customWidth="1"/>
    <col min="12" max="12" width="25.44140625" style="12" customWidth="1"/>
    <col min="13" max="13" width="13.44140625" style="12" customWidth="1"/>
    <col min="14" max="15" width="13.6640625" style="12" customWidth="1"/>
    <col min="16" max="16" width="19.77734375" style="12" customWidth="1"/>
    <col min="17" max="17" width="9.109375" style="12"/>
    <col min="18" max="20" width="12.44140625" style="12" customWidth="1"/>
    <col min="21" max="16384" width="9.109375" style="12"/>
  </cols>
  <sheetData>
    <row r="2" spans="1:8" ht="15.6">
      <c r="A2" s="417" t="s">
        <v>202</v>
      </c>
    </row>
    <row r="5" spans="1:8" s="116" customFormat="1">
      <c r="A5" s="119" t="s">
        <v>111</v>
      </c>
      <c r="C5" s="117"/>
      <c r="H5" s="118"/>
    </row>
    <row r="6" spans="1:8">
      <c r="G6" s="11"/>
    </row>
    <row r="7" spans="1:8" s="11" customFormat="1">
      <c r="B7" s="102" t="s">
        <v>16</v>
      </c>
      <c r="C7" s="98"/>
      <c r="D7" s="377" t="s">
        <v>181</v>
      </c>
      <c r="E7" s="12"/>
      <c r="F7" s="12"/>
      <c r="H7" s="84"/>
    </row>
    <row r="8" spans="1:8" s="11" customFormat="1">
      <c r="B8" s="408" t="s">
        <v>27</v>
      </c>
      <c r="C8" s="98"/>
      <c r="D8" s="410" t="str">
        <f>'Step 1. Staff Category'!D17</f>
        <v>Administrative Support</v>
      </c>
      <c r="E8" s="12"/>
      <c r="F8" s="12"/>
      <c r="H8" s="84"/>
    </row>
    <row r="9" spans="1:8" s="11" customFormat="1">
      <c r="B9" s="408" t="s">
        <v>20</v>
      </c>
      <c r="C9" s="98"/>
      <c r="D9" s="410" t="str">
        <f>'Step 1. Staff Category'!D18</f>
        <v>Public Health Nurse I</v>
      </c>
      <c r="E9" s="12"/>
      <c r="F9" s="12"/>
      <c r="H9" s="84"/>
    </row>
    <row r="10" spans="1:8" s="11" customFormat="1">
      <c r="B10" s="408" t="s">
        <v>21</v>
      </c>
      <c r="C10" s="98"/>
      <c r="D10" s="410">
        <f>'Step 1. Staff Category'!D19</f>
        <v>0</v>
      </c>
      <c r="E10" s="112"/>
      <c r="F10" s="12"/>
      <c r="H10" s="84"/>
    </row>
    <row r="11" spans="1:8" s="11" customFormat="1">
      <c r="B11" s="408" t="s">
        <v>22</v>
      </c>
      <c r="C11" s="98"/>
      <c r="D11" s="410">
        <f>'Step 1. Staff Category'!D20</f>
        <v>0</v>
      </c>
      <c r="E11" s="112"/>
      <c r="F11" s="12"/>
      <c r="H11" s="84"/>
    </row>
    <row r="12" spans="1:8" s="11" customFormat="1">
      <c r="B12" s="408" t="s">
        <v>23</v>
      </c>
      <c r="C12" s="98"/>
      <c r="D12" s="410">
        <f>'Step 1. Staff Category'!D21</f>
        <v>0</v>
      </c>
      <c r="E12" s="112"/>
      <c r="F12" s="12"/>
      <c r="H12" s="84"/>
    </row>
    <row r="13" spans="1:8" s="11" customFormat="1">
      <c r="B13" s="408" t="s">
        <v>24</v>
      </c>
      <c r="C13" s="98"/>
      <c r="D13" s="410">
        <f>'Step 1. Staff Category'!D22</f>
        <v>0</v>
      </c>
      <c r="E13" s="112"/>
      <c r="F13" s="12"/>
      <c r="H13" s="84"/>
    </row>
    <row r="14" spans="1:8" s="11" customFormat="1">
      <c r="B14" s="408" t="s">
        <v>25</v>
      </c>
      <c r="C14" s="98"/>
      <c r="D14" s="410">
        <f>'Step 1. Staff Category'!D23</f>
        <v>0</v>
      </c>
      <c r="E14" s="112"/>
      <c r="F14" s="12"/>
      <c r="H14" s="84"/>
    </row>
    <row r="15" spans="1:8" s="11" customFormat="1">
      <c r="B15" s="408" t="s">
        <v>26</v>
      </c>
      <c r="C15" s="98"/>
      <c r="D15" s="410">
        <f>'Step 1. Staff Category'!D24</f>
        <v>0</v>
      </c>
      <c r="E15" s="112"/>
      <c r="F15" s="12"/>
    </row>
    <row r="16" spans="1:8" s="11" customFormat="1">
      <c r="C16" s="98"/>
      <c r="D16" s="112"/>
      <c r="E16" s="112"/>
      <c r="F16" s="12"/>
    </row>
    <row r="17" spans="1:12" s="11" customFormat="1">
      <c r="B17" s="102" t="s">
        <v>50</v>
      </c>
      <c r="C17" s="98"/>
      <c r="D17" s="377"/>
      <c r="E17" s="377"/>
      <c r="F17" s="12"/>
      <c r="H17" s="375" t="s">
        <v>117</v>
      </c>
    </row>
    <row r="18" spans="1:12" s="11" customFormat="1">
      <c r="A18" s="11">
        <v>1</v>
      </c>
      <c r="B18" s="408" t="s">
        <v>41</v>
      </c>
      <c r="C18" s="98"/>
      <c r="D18" s="409">
        <f>'Step 1. Staff Category'!G17</f>
        <v>19.170000000000002</v>
      </c>
      <c r="E18" s="84"/>
      <c r="F18" s="12"/>
      <c r="H18" s="84">
        <v>40000</v>
      </c>
      <c r="K18" s="132" t="s">
        <v>182</v>
      </c>
      <c r="L18" s="132"/>
    </row>
    <row r="19" spans="1:12" s="11" customFormat="1">
      <c r="A19" s="11">
        <v>2</v>
      </c>
      <c r="B19" s="408" t="s">
        <v>115</v>
      </c>
      <c r="C19" s="98"/>
      <c r="D19" s="409">
        <f>'Step 1. Staff Category'!G18</f>
        <v>25.87</v>
      </c>
      <c r="E19" s="84"/>
      <c r="F19" s="12"/>
      <c r="H19" s="84">
        <v>54000</v>
      </c>
      <c r="K19" s="428">
        <f>K21*8</f>
        <v>2087.1428571428573</v>
      </c>
      <c r="L19" s="132"/>
    </row>
    <row r="20" spans="1:12" s="11" customFormat="1">
      <c r="A20" s="11">
        <v>3</v>
      </c>
      <c r="B20" s="408"/>
      <c r="C20" s="98"/>
      <c r="D20" s="409">
        <f>'Step 1. Staff Category'!G19</f>
        <v>0</v>
      </c>
      <c r="E20" s="84"/>
      <c r="F20" s="12"/>
      <c r="H20" s="84"/>
      <c r="K20" s="429" t="s">
        <v>183</v>
      </c>
      <c r="L20" s="132"/>
    </row>
    <row r="21" spans="1:12" s="11" customFormat="1">
      <c r="A21" s="11">
        <v>4</v>
      </c>
      <c r="B21" s="408"/>
      <c r="C21" s="98"/>
      <c r="D21" s="409">
        <f>'Step 1. Staff Category'!G20</f>
        <v>0</v>
      </c>
      <c r="E21" s="84"/>
      <c r="F21" s="12"/>
      <c r="H21" s="84"/>
      <c r="K21" s="428">
        <f>(365.25/7)*5</f>
        <v>260.89285714285717</v>
      </c>
      <c r="L21" s="132"/>
    </row>
    <row r="22" spans="1:12" s="11" customFormat="1">
      <c r="A22" s="11">
        <v>5</v>
      </c>
      <c r="B22" s="408"/>
      <c r="C22" s="98"/>
      <c r="D22" s="409">
        <f>'Step 1. Staff Category'!G21</f>
        <v>0</v>
      </c>
      <c r="E22" s="84"/>
      <c r="F22" s="12"/>
      <c r="H22" s="84"/>
    </row>
    <row r="23" spans="1:12" s="11" customFormat="1">
      <c r="A23" s="11">
        <v>6</v>
      </c>
      <c r="B23" s="408"/>
      <c r="C23" s="98"/>
      <c r="D23" s="409">
        <f>'Step 1. Staff Category'!G22</f>
        <v>0</v>
      </c>
      <c r="E23" s="84"/>
      <c r="F23" s="12"/>
      <c r="H23" s="84"/>
    </row>
    <row r="24" spans="1:12" s="11" customFormat="1">
      <c r="A24" s="11">
        <v>7</v>
      </c>
      <c r="B24" s="408"/>
      <c r="C24" s="98"/>
      <c r="D24" s="409">
        <f>'Step 1. Staff Category'!G23</f>
        <v>0</v>
      </c>
      <c r="E24" s="84"/>
      <c r="F24" s="12"/>
      <c r="H24" s="84"/>
    </row>
    <row r="25" spans="1:12" s="11" customFormat="1">
      <c r="A25" s="11">
        <v>8</v>
      </c>
      <c r="B25" s="408"/>
      <c r="C25" s="98"/>
      <c r="D25" s="409">
        <f>'Step 1. Staff Category'!G24</f>
        <v>0</v>
      </c>
      <c r="E25" s="84"/>
      <c r="F25" s="12"/>
      <c r="H25" s="84"/>
    </row>
    <row r="26" spans="1:12" s="11" customFormat="1">
      <c r="C26" s="98"/>
      <c r="D26" s="112"/>
      <c r="E26" s="112"/>
      <c r="F26" s="12"/>
      <c r="H26" s="84"/>
    </row>
    <row r="27" spans="1:12" s="11" customFormat="1">
      <c r="B27" s="102" t="s">
        <v>58</v>
      </c>
      <c r="C27" s="98"/>
      <c r="D27" s="377"/>
      <c r="E27" s="377"/>
      <c r="F27" s="12"/>
      <c r="H27" s="85"/>
    </row>
    <row r="28" spans="1:12" s="11" customFormat="1">
      <c r="A28" s="11">
        <v>1</v>
      </c>
      <c r="B28" s="408" t="s">
        <v>41</v>
      </c>
      <c r="C28" s="98"/>
      <c r="D28" s="407">
        <f>'Step 1. Staff Category'!J17</f>
        <v>0.3</v>
      </c>
      <c r="E28" s="376"/>
      <c r="F28" s="12"/>
      <c r="H28" s="86"/>
    </row>
    <row r="29" spans="1:12" s="11" customFormat="1">
      <c r="A29" s="11">
        <v>2</v>
      </c>
      <c r="B29" s="408" t="s">
        <v>115</v>
      </c>
      <c r="C29" s="98"/>
      <c r="D29" s="407">
        <f>'Step 1. Staff Category'!J18</f>
        <v>0.3</v>
      </c>
      <c r="E29" s="376"/>
      <c r="F29" s="12"/>
      <c r="H29" s="86"/>
    </row>
    <row r="30" spans="1:12" s="11" customFormat="1">
      <c r="A30" s="11">
        <v>3</v>
      </c>
      <c r="B30" s="408"/>
      <c r="C30" s="98"/>
      <c r="D30" s="407">
        <f>'Step 1. Staff Category'!J19</f>
        <v>0</v>
      </c>
      <c r="E30" s="376"/>
      <c r="F30" s="12"/>
      <c r="G30" s="62"/>
      <c r="H30" s="86"/>
    </row>
    <row r="31" spans="1:12" s="11" customFormat="1">
      <c r="A31" s="11">
        <v>4</v>
      </c>
      <c r="B31" s="408"/>
      <c r="C31" s="97"/>
      <c r="D31" s="407">
        <f>'Step 1. Staff Category'!J20</f>
        <v>0</v>
      </c>
      <c r="E31" s="376"/>
      <c r="F31" s="12"/>
      <c r="G31" s="62"/>
      <c r="H31" s="86"/>
    </row>
    <row r="32" spans="1:12" s="11" customFormat="1">
      <c r="A32" s="11">
        <v>5</v>
      </c>
      <c r="B32" s="408"/>
      <c r="C32" s="97"/>
      <c r="D32" s="407">
        <f>'Step 1. Staff Category'!J21</f>
        <v>0</v>
      </c>
      <c r="E32" s="376"/>
      <c r="F32" s="12"/>
      <c r="G32" s="62"/>
      <c r="H32" s="86"/>
    </row>
    <row r="33" spans="1:8" s="11" customFormat="1">
      <c r="A33" s="11">
        <v>6</v>
      </c>
      <c r="B33" s="408"/>
      <c r="C33" s="97"/>
      <c r="D33" s="407">
        <f>'Step 1. Staff Category'!J22</f>
        <v>0</v>
      </c>
      <c r="E33" s="376"/>
      <c r="F33" s="12"/>
      <c r="G33" s="62"/>
      <c r="H33" s="86"/>
    </row>
    <row r="34" spans="1:8" s="11" customFormat="1">
      <c r="A34" s="11">
        <v>7</v>
      </c>
      <c r="B34" s="408"/>
      <c r="C34" s="97"/>
      <c r="D34" s="407">
        <f>'Step 1. Staff Category'!J23</f>
        <v>0</v>
      </c>
      <c r="E34" s="376"/>
      <c r="F34" s="12"/>
      <c r="G34" s="62"/>
      <c r="H34" s="86"/>
    </row>
    <row r="35" spans="1:8" s="11" customFormat="1">
      <c r="A35" s="11">
        <v>8</v>
      </c>
      <c r="B35" s="408"/>
      <c r="C35" s="97"/>
      <c r="D35" s="407">
        <f>'Step 1. Staff Category'!J24</f>
        <v>0</v>
      </c>
      <c r="E35" s="376"/>
      <c r="F35" s="12"/>
      <c r="G35" s="62"/>
      <c r="H35" s="86"/>
    </row>
    <row r="36" spans="1:8" s="11" customFormat="1">
      <c r="B36" s="59"/>
      <c r="C36" s="97"/>
      <c r="D36" s="376"/>
      <c r="E36" s="376"/>
      <c r="F36" s="12"/>
      <c r="G36" s="62"/>
      <c r="H36" s="86"/>
    </row>
    <row r="37" spans="1:8" s="11" customFormat="1">
      <c r="C37" s="97"/>
      <c r="H37" s="84"/>
    </row>
    <row r="38" spans="1:8" s="116" customFormat="1">
      <c r="A38" s="119" t="s">
        <v>113</v>
      </c>
      <c r="C38" s="117"/>
      <c r="H38" s="118"/>
    </row>
    <row r="39" spans="1:8">
      <c r="B39" s="120"/>
    </row>
    <row r="40" spans="1:8">
      <c r="B40" s="123" t="s">
        <v>3</v>
      </c>
      <c r="C40" s="122"/>
      <c r="D40" s="375" t="s">
        <v>181</v>
      </c>
      <c r="E40" s="375"/>
    </row>
    <row r="41" spans="1:8" s="11" customFormat="1">
      <c r="B41" s="14" t="s">
        <v>46</v>
      </c>
      <c r="C41" s="97"/>
      <c r="D41" s="330">
        <f>'Step 2. Vaccine Administered'!M16</f>
        <v>500</v>
      </c>
      <c r="E41" s="330"/>
      <c r="H41" s="84"/>
    </row>
    <row r="42" spans="1:8" s="11" customFormat="1">
      <c r="B42" s="14" t="s">
        <v>47</v>
      </c>
      <c r="C42" s="97"/>
      <c r="D42" s="330">
        <f>'Step 2. Vaccine Administered'!M18</f>
        <v>1000</v>
      </c>
      <c r="E42" s="330"/>
      <c r="H42" s="84"/>
    </row>
    <row r="43" spans="1:8" s="11" customFormat="1">
      <c r="B43" s="14" t="s">
        <v>92</v>
      </c>
      <c r="C43" s="97"/>
      <c r="D43" s="330">
        <f>'Step 2. Vaccine Administered'!M20</f>
        <v>12</v>
      </c>
      <c r="E43" s="330"/>
      <c r="H43" s="84"/>
    </row>
    <row r="44" spans="1:8" s="11" customFormat="1">
      <c r="C44" s="97"/>
      <c r="H44" s="84"/>
    </row>
    <row r="45" spans="1:8" s="11" customFormat="1">
      <c r="C45" s="97"/>
      <c r="H45" s="84"/>
    </row>
    <row r="46" spans="1:8" s="116" customFormat="1">
      <c r="A46" s="119" t="s">
        <v>112</v>
      </c>
      <c r="C46" s="117"/>
      <c r="H46" s="118"/>
    </row>
    <row r="47" spans="1:8" s="11" customFormat="1">
      <c r="C47" s="97"/>
      <c r="H47" s="84"/>
    </row>
    <row r="48" spans="1:8">
      <c r="C48" s="399"/>
      <c r="D48" s="621" t="s">
        <v>181</v>
      </c>
      <c r="E48" s="621"/>
      <c r="F48" s="621"/>
      <c r="G48" s="621"/>
      <c r="H48" s="621"/>
    </row>
    <row r="49" spans="1:20">
      <c r="A49" s="80"/>
      <c r="B49" s="63" t="s">
        <v>78</v>
      </c>
      <c r="C49" s="91" t="s">
        <v>28</v>
      </c>
      <c r="D49" s="64" t="s">
        <v>49</v>
      </c>
      <c r="E49" s="64" t="s">
        <v>93</v>
      </c>
      <c r="F49" s="64" t="s">
        <v>60</v>
      </c>
      <c r="G49" s="64"/>
      <c r="H49" s="87" t="s">
        <v>85</v>
      </c>
      <c r="I49" s="64"/>
      <c r="J49" s="64"/>
      <c r="K49" s="64"/>
      <c r="L49" s="64"/>
      <c r="M49" s="64"/>
      <c r="N49" s="64"/>
      <c r="O49" s="64"/>
      <c r="P49" s="64"/>
      <c r="Q49" s="64"/>
      <c r="R49" s="64"/>
      <c r="S49" s="64"/>
      <c r="T49" s="64"/>
    </row>
    <row r="50" spans="1:20" ht="15" customHeight="1">
      <c r="A50" s="80">
        <v>1</v>
      </c>
      <c r="B50" s="65" t="s">
        <v>5</v>
      </c>
      <c r="C50" s="92" t="str">
        <f>'Step 3. Costs'!G17</f>
        <v>Per order</v>
      </c>
      <c r="E50" s="66"/>
      <c r="F50" s="66"/>
      <c r="G50" s="66"/>
      <c r="H50" s="90">
        <f>'Step 3. Costs'!U17</f>
        <v>0</v>
      </c>
      <c r="I50" s="66"/>
      <c r="J50" s="66"/>
      <c r="K50" s="66"/>
      <c r="L50" s="66"/>
      <c r="P50" s="74"/>
    </row>
    <row r="51" spans="1:20" ht="15" customHeight="1">
      <c r="A51" s="80"/>
      <c r="B51" s="70" t="s">
        <v>57</v>
      </c>
      <c r="C51" s="92"/>
      <c r="D51" s="411" t="str">
        <f>'Step 3. Costs'!I17</f>
        <v>Administrative Support</v>
      </c>
      <c r="E51" s="12">
        <f>'Step 3. Costs'!K17</f>
        <v>30</v>
      </c>
      <c r="F51" s="411" t="str">
        <f>'Step 3. Costs'!O17</f>
        <v>mins</v>
      </c>
      <c r="G51" s="79"/>
      <c r="I51" s="66"/>
      <c r="J51" s="66"/>
      <c r="K51" s="66"/>
      <c r="L51" s="66"/>
      <c r="O51" s="78"/>
    </row>
    <row r="52" spans="1:20" ht="15" customHeight="1">
      <c r="A52" s="80"/>
      <c r="B52" s="70" t="s">
        <v>66</v>
      </c>
      <c r="C52" s="92"/>
      <c r="D52" s="411" t="str">
        <f>'Step 3. Costs'!I18</f>
        <v>No Selection</v>
      </c>
      <c r="E52" s="12">
        <f>'Step 3. Costs'!K18</f>
        <v>0</v>
      </c>
      <c r="F52" s="411" t="str">
        <f>'Step 3. Costs'!O18</f>
        <v>mins</v>
      </c>
      <c r="G52" s="79"/>
      <c r="I52" s="66"/>
      <c r="J52" s="66"/>
      <c r="K52" s="66"/>
      <c r="L52" s="66"/>
      <c r="O52" s="78"/>
    </row>
    <row r="53" spans="1:20" ht="15" customHeight="1">
      <c r="A53" s="80"/>
      <c r="B53" s="70" t="s">
        <v>67</v>
      </c>
      <c r="C53" s="92"/>
      <c r="D53" s="411" t="str">
        <f>'Step 3. Costs'!I19</f>
        <v>No Selection</v>
      </c>
      <c r="E53" s="12">
        <f>'Step 3. Costs'!K19</f>
        <v>0</v>
      </c>
      <c r="F53" s="411" t="str">
        <f>'Step 3. Costs'!O19</f>
        <v>mins</v>
      </c>
      <c r="G53" s="79"/>
      <c r="I53" s="66"/>
      <c r="J53" s="66"/>
      <c r="K53" s="66"/>
      <c r="L53" s="66"/>
      <c r="O53" s="78"/>
    </row>
    <row r="54" spans="1:20" ht="15" customHeight="1">
      <c r="A54" s="80"/>
      <c r="B54" s="70" t="s">
        <v>68</v>
      </c>
      <c r="C54" s="92"/>
      <c r="D54" s="411" t="str">
        <f>'Step 3. Costs'!I20</f>
        <v>No Selection</v>
      </c>
      <c r="E54" s="12">
        <f>'Step 3. Costs'!K20</f>
        <v>0</v>
      </c>
      <c r="F54" s="411" t="str">
        <f>'Step 3. Costs'!O20</f>
        <v>mins</v>
      </c>
      <c r="G54" s="79"/>
      <c r="I54" s="66"/>
      <c r="J54" s="66"/>
      <c r="K54" s="66"/>
      <c r="L54" s="66"/>
      <c r="O54" s="78"/>
    </row>
    <row r="55" spans="1:20" ht="15" customHeight="1">
      <c r="A55" s="80"/>
      <c r="B55" s="70" t="s">
        <v>69</v>
      </c>
      <c r="C55" s="92"/>
      <c r="D55" s="411" t="str">
        <f>'Step 3. Costs'!I21</f>
        <v>No Selection</v>
      </c>
      <c r="E55" s="12">
        <f>'Step 3. Costs'!K21</f>
        <v>0</v>
      </c>
      <c r="F55" s="411" t="str">
        <f>'Step 3. Costs'!O21</f>
        <v>mins</v>
      </c>
      <c r="G55" s="79"/>
      <c r="I55" s="66"/>
      <c r="J55" s="66"/>
      <c r="K55" s="66"/>
      <c r="L55" s="66"/>
      <c r="O55" s="78"/>
    </row>
    <row r="56" spans="1:20" ht="15" customHeight="1">
      <c r="A56" s="80"/>
      <c r="B56" s="70" t="s">
        <v>70</v>
      </c>
      <c r="C56" s="92"/>
      <c r="D56" s="411" t="str">
        <f>'Step 3. Costs'!I22</f>
        <v>No Selection</v>
      </c>
      <c r="E56" s="12">
        <f>'Step 3. Costs'!K22</f>
        <v>0</v>
      </c>
      <c r="F56" s="411" t="str">
        <f>'Step 3. Costs'!O22</f>
        <v>mins</v>
      </c>
      <c r="G56" s="79"/>
      <c r="I56" s="66"/>
      <c r="J56" s="66"/>
      <c r="K56" s="66"/>
      <c r="L56" s="66"/>
      <c r="O56" s="78"/>
    </row>
    <row r="57" spans="1:20" ht="15" customHeight="1">
      <c r="A57" s="80"/>
      <c r="B57" s="70" t="s">
        <v>71</v>
      </c>
      <c r="C57" s="92"/>
      <c r="D57" s="411" t="str">
        <f>'Step 3. Costs'!I23</f>
        <v>No Selection</v>
      </c>
      <c r="E57" s="12">
        <f>'Step 3. Costs'!K23</f>
        <v>0</v>
      </c>
      <c r="F57" s="411" t="str">
        <f>'Step 3. Costs'!O23</f>
        <v>mins</v>
      </c>
      <c r="G57" s="79"/>
      <c r="I57" s="66"/>
      <c r="J57" s="66"/>
      <c r="K57" s="66"/>
      <c r="L57" s="66"/>
      <c r="O57" s="78"/>
    </row>
    <row r="58" spans="1:20" ht="15" customHeight="1">
      <c r="A58" s="80"/>
      <c r="B58" s="70" t="s">
        <v>72</v>
      </c>
      <c r="C58" s="92"/>
      <c r="D58" s="411" t="str">
        <f>'Step 3. Costs'!I24</f>
        <v>No Selection</v>
      </c>
      <c r="E58" s="12">
        <f>'Step 3. Costs'!K24</f>
        <v>0</v>
      </c>
      <c r="F58" s="411" t="str">
        <f>'Step 3. Costs'!O24</f>
        <v>mins</v>
      </c>
      <c r="G58" s="79"/>
      <c r="I58" s="66"/>
      <c r="J58" s="66"/>
      <c r="K58" s="66"/>
      <c r="L58" s="66"/>
      <c r="O58" s="78"/>
    </row>
    <row r="59" spans="1:20">
      <c r="A59" s="80">
        <v>2</v>
      </c>
      <c r="B59" s="67" t="s">
        <v>6</v>
      </c>
      <c r="C59" s="93" t="str">
        <f>'Step 3. Costs'!G26</f>
        <v>Per order</v>
      </c>
      <c r="D59" s="411"/>
      <c r="F59" s="411"/>
      <c r="G59" s="79"/>
      <c r="H59" s="88">
        <f>'Step 3. Costs'!U26</f>
        <v>0</v>
      </c>
      <c r="I59" s="68"/>
      <c r="J59" s="68"/>
      <c r="K59" s="66"/>
      <c r="L59" s="66"/>
      <c r="P59" s="74"/>
    </row>
    <row r="60" spans="1:20" ht="15" customHeight="1">
      <c r="A60" s="80"/>
      <c r="B60" s="70" t="s">
        <v>57</v>
      </c>
      <c r="C60" s="92"/>
      <c r="D60" s="411" t="str">
        <f>'Step 3. Costs'!I26</f>
        <v>Administrative Support</v>
      </c>
      <c r="E60" s="12">
        <f>'Step 3. Costs'!K26</f>
        <v>1</v>
      </c>
      <c r="F60" s="411" t="str">
        <f>'Step 3. Costs'!O26</f>
        <v>hours</v>
      </c>
      <c r="G60" s="79"/>
      <c r="I60" s="66"/>
      <c r="J60" s="66"/>
      <c r="K60" s="66"/>
      <c r="L60" s="66"/>
      <c r="O60" s="78"/>
    </row>
    <row r="61" spans="1:20" ht="15" customHeight="1">
      <c r="A61" s="80"/>
      <c r="B61" s="70" t="s">
        <v>66</v>
      </c>
      <c r="C61" s="92"/>
      <c r="D61" s="411" t="str">
        <f>'Step 3. Costs'!I27</f>
        <v>No Selection</v>
      </c>
      <c r="E61" s="12">
        <f>'Step 3. Costs'!K27</f>
        <v>0</v>
      </c>
      <c r="F61" s="411" t="str">
        <f>'Step 3. Costs'!O27</f>
        <v>mins</v>
      </c>
      <c r="G61" s="79"/>
      <c r="I61" s="66"/>
      <c r="J61" s="66"/>
      <c r="K61" s="66"/>
      <c r="L61" s="66"/>
      <c r="O61" s="78"/>
    </row>
    <row r="62" spans="1:20" ht="15" customHeight="1">
      <c r="A62" s="80"/>
      <c r="B62" s="70" t="s">
        <v>67</v>
      </c>
      <c r="C62" s="92"/>
      <c r="D62" s="411" t="str">
        <f>'Step 3. Costs'!I28</f>
        <v>No Selection</v>
      </c>
      <c r="E62" s="12">
        <f>'Step 3. Costs'!K28</f>
        <v>0</v>
      </c>
      <c r="F62" s="411" t="str">
        <f>'Step 3. Costs'!O28</f>
        <v>mins</v>
      </c>
      <c r="G62" s="79"/>
      <c r="I62" s="66"/>
      <c r="J62" s="66"/>
      <c r="K62" s="66"/>
      <c r="L62" s="66"/>
      <c r="O62" s="78"/>
    </row>
    <row r="63" spans="1:20" ht="15" customHeight="1">
      <c r="A63" s="80"/>
      <c r="B63" s="70" t="s">
        <v>68</v>
      </c>
      <c r="C63" s="92"/>
      <c r="D63" s="411" t="str">
        <f>'Step 3. Costs'!I29</f>
        <v>No Selection</v>
      </c>
      <c r="E63" s="12">
        <f>'Step 3. Costs'!K29</f>
        <v>0</v>
      </c>
      <c r="F63" s="411" t="str">
        <f>'Step 3. Costs'!O29</f>
        <v>mins</v>
      </c>
      <c r="G63" s="79"/>
      <c r="I63" s="66"/>
      <c r="J63" s="66"/>
      <c r="K63" s="66"/>
      <c r="L63" s="66"/>
      <c r="O63" s="78"/>
    </row>
    <row r="64" spans="1:20" ht="15" customHeight="1">
      <c r="A64" s="80"/>
      <c r="B64" s="70" t="s">
        <v>69</v>
      </c>
      <c r="C64" s="92"/>
      <c r="D64" s="411" t="str">
        <f>'Step 3. Costs'!I30</f>
        <v>No Selection</v>
      </c>
      <c r="E64" s="12">
        <f>'Step 3. Costs'!K30</f>
        <v>0</v>
      </c>
      <c r="F64" s="411" t="str">
        <f>'Step 3. Costs'!O30</f>
        <v>mins</v>
      </c>
      <c r="G64" s="79"/>
      <c r="I64" s="66"/>
      <c r="J64" s="66"/>
      <c r="K64" s="66"/>
      <c r="L64" s="66"/>
      <c r="O64" s="78"/>
    </row>
    <row r="65" spans="1:16" ht="15" customHeight="1">
      <c r="A65" s="80"/>
      <c r="B65" s="70" t="s">
        <v>70</v>
      </c>
      <c r="C65" s="92"/>
      <c r="D65" s="411" t="str">
        <f>'Step 3. Costs'!I31</f>
        <v>No Selection</v>
      </c>
      <c r="E65" s="12">
        <f>'Step 3. Costs'!K31</f>
        <v>0</v>
      </c>
      <c r="F65" s="411" t="str">
        <f>'Step 3. Costs'!O31</f>
        <v>mins</v>
      </c>
      <c r="G65" s="79"/>
      <c r="I65" s="66"/>
      <c r="J65" s="66"/>
      <c r="K65" s="66"/>
      <c r="L65" s="66"/>
      <c r="O65" s="78"/>
    </row>
    <row r="66" spans="1:16" ht="15" customHeight="1">
      <c r="A66" s="80"/>
      <c r="B66" s="70" t="s">
        <v>71</v>
      </c>
      <c r="C66" s="92"/>
      <c r="D66" s="411" t="str">
        <f>'Step 3. Costs'!I32</f>
        <v>No Selection</v>
      </c>
      <c r="E66" s="12">
        <f>'Step 3. Costs'!K32</f>
        <v>0</v>
      </c>
      <c r="F66" s="411" t="str">
        <f>'Step 3. Costs'!O32</f>
        <v>mins</v>
      </c>
      <c r="G66" s="79"/>
      <c r="I66" s="66"/>
      <c r="J66" s="66"/>
      <c r="K66" s="66"/>
      <c r="L66" s="66"/>
      <c r="O66" s="78"/>
    </row>
    <row r="67" spans="1:16" ht="15" customHeight="1">
      <c r="A67" s="80"/>
      <c r="B67" s="70" t="s">
        <v>72</v>
      </c>
      <c r="C67" s="92"/>
      <c r="D67" s="411" t="str">
        <f>'Step 3. Costs'!I33</f>
        <v>No Selection</v>
      </c>
      <c r="E67" s="12">
        <f>'Step 3. Costs'!K33</f>
        <v>0</v>
      </c>
      <c r="F67" s="411" t="str">
        <f>'Step 3. Costs'!O33</f>
        <v>mins</v>
      </c>
      <c r="G67" s="79"/>
      <c r="I67" s="66"/>
      <c r="J67" s="66"/>
      <c r="K67" s="66"/>
      <c r="L67" s="66"/>
      <c r="O67" s="78"/>
    </row>
    <row r="68" spans="1:16" ht="15" customHeight="1">
      <c r="A68" s="80">
        <v>3</v>
      </c>
      <c r="B68" s="65" t="s">
        <v>79</v>
      </c>
      <c r="C68" s="92" t="str">
        <f>'Step 3. Costs'!G35</f>
        <v>Per order</v>
      </c>
      <c r="D68" s="411"/>
      <c r="F68" s="411"/>
      <c r="G68" s="79"/>
      <c r="H68" s="88">
        <f>'Step 3. Costs'!U35</f>
        <v>0</v>
      </c>
      <c r="I68" s="66"/>
      <c r="J68" s="66"/>
      <c r="K68" s="66"/>
      <c r="L68" s="66"/>
      <c r="P68" s="74"/>
    </row>
    <row r="69" spans="1:16" ht="15" customHeight="1">
      <c r="A69" s="80"/>
      <c r="B69" s="70" t="s">
        <v>57</v>
      </c>
      <c r="C69" s="92"/>
      <c r="D69" s="411" t="str">
        <f>'Step 3. Costs'!I35</f>
        <v>Administrative Support</v>
      </c>
      <c r="E69" s="12">
        <f>'Step 3. Costs'!K35</f>
        <v>10</v>
      </c>
      <c r="F69" s="411" t="str">
        <f>'Step 3. Costs'!O35</f>
        <v>mins</v>
      </c>
      <c r="G69" s="79"/>
      <c r="I69" s="66"/>
      <c r="J69" s="66"/>
      <c r="K69" s="66"/>
      <c r="L69" s="66"/>
      <c r="O69" s="78"/>
    </row>
    <row r="70" spans="1:16" ht="15" customHeight="1">
      <c r="A70" s="80"/>
      <c r="B70" s="70" t="s">
        <v>66</v>
      </c>
      <c r="C70" s="92"/>
      <c r="D70" s="411" t="str">
        <f>'Step 3. Costs'!I36</f>
        <v>No Selection</v>
      </c>
      <c r="E70" s="12">
        <f>'Step 3. Costs'!K36</f>
        <v>0</v>
      </c>
      <c r="F70" s="411" t="str">
        <f>'Step 3. Costs'!O36</f>
        <v>mins</v>
      </c>
      <c r="G70" s="79"/>
      <c r="I70" s="66"/>
      <c r="J70" s="66"/>
      <c r="K70" s="66"/>
      <c r="L70" s="66"/>
      <c r="O70" s="78"/>
    </row>
    <row r="71" spans="1:16" ht="15" customHeight="1">
      <c r="A71" s="80"/>
      <c r="B71" s="70" t="s">
        <v>67</v>
      </c>
      <c r="C71" s="92"/>
      <c r="D71" s="411" t="str">
        <f>'Step 3. Costs'!I37</f>
        <v>No Selection</v>
      </c>
      <c r="E71" s="12">
        <f>'Step 3. Costs'!K37</f>
        <v>0</v>
      </c>
      <c r="F71" s="411" t="str">
        <f>'Step 3. Costs'!O37</f>
        <v>mins</v>
      </c>
      <c r="G71" s="79"/>
      <c r="I71" s="66"/>
      <c r="J71" s="66"/>
      <c r="K71" s="66"/>
      <c r="L71" s="66"/>
      <c r="O71" s="78"/>
    </row>
    <row r="72" spans="1:16" ht="15" customHeight="1">
      <c r="A72" s="80"/>
      <c r="B72" s="70" t="s">
        <v>68</v>
      </c>
      <c r="C72" s="92"/>
      <c r="D72" s="411" t="str">
        <f>'Step 3. Costs'!I38</f>
        <v>No Selection</v>
      </c>
      <c r="E72" s="12">
        <f>'Step 3. Costs'!K38</f>
        <v>0</v>
      </c>
      <c r="F72" s="411" t="str">
        <f>'Step 3. Costs'!O38</f>
        <v>mins</v>
      </c>
      <c r="G72" s="79"/>
      <c r="I72" s="66"/>
      <c r="J72" s="66"/>
      <c r="K72" s="66"/>
      <c r="L72" s="66"/>
      <c r="O72" s="78"/>
    </row>
    <row r="73" spans="1:16" ht="15" customHeight="1">
      <c r="A73" s="80"/>
      <c r="B73" s="70" t="s">
        <v>69</v>
      </c>
      <c r="C73" s="92"/>
      <c r="D73" s="411" t="str">
        <f>'Step 3. Costs'!I39</f>
        <v>No Selection</v>
      </c>
      <c r="E73" s="12">
        <f>'Step 3. Costs'!K39</f>
        <v>0</v>
      </c>
      <c r="F73" s="411" t="str">
        <f>'Step 3. Costs'!O39</f>
        <v>mins</v>
      </c>
      <c r="G73" s="79"/>
      <c r="I73" s="66"/>
      <c r="J73" s="66"/>
      <c r="K73" s="66"/>
      <c r="L73" s="66"/>
      <c r="O73" s="78"/>
    </row>
    <row r="74" spans="1:16" ht="15" customHeight="1">
      <c r="A74" s="80"/>
      <c r="B74" s="70" t="s">
        <v>70</v>
      </c>
      <c r="C74" s="92"/>
      <c r="D74" s="411" t="str">
        <f>'Step 3. Costs'!I40</f>
        <v>No Selection</v>
      </c>
      <c r="E74" s="12">
        <f>'Step 3. Costs'!K40</f>
        <v>0</v>
      </c>
      <c r="F74" s="411" t="str">
        <f>'Step 3. Costs'!O40</f>
        <v>mins</v>
      </c>
      <c r="G74" s="79"/>
      <c r="I74" s="66"/>
      <c r="J74" s="66"/>
      <c r="K74" s="66"/>
      <c r="L74" s="66"/>
      <c r="O74" s="78"/>
    </row>
    <row r="75" spans="1:16" ht="15" customHeight="1">
      <c r="A75" s="80"/>
      <c r="B75" s="70" t="s">
        <v>71</v>
      </c>
      <c r="C75" s="92"/>
      <c r="D75" s="411" t="str">
        <f>'Step 3. Costs'!I41</f>
        <v>No Selection</v>
      </c>
      <c r="E75" s="12">
        <f>'Step 3. Costs'!K41</f>
        <v>0</v>
      </c>
      <c r="F75" s="411" t="str">
        <f>'Step 3. Costs'!O41</f>
        <v>mins</v>
      </c>
      <c r="G75" s="79"/>
      <c r="I75" s="66"/>
      <c r="J75" s="66"/>
      <c r="K75" s="66"/>
      <c r="L75" s="66"/>
      <c r="O75" s="78"/>
    </row>
    <row r="76" spans="1:16" ht="15" customHeight="1">
      <c r="A76" s="80"/>
      <c r="B76" s="70" t="s">
        <v>72</v>
      </c>
      <c r="C76" s="92"/>
      <c r="D76" s="411" t="str">
        <f>'Step 3. Costs'!I42</f>
        <v>No Selection</v>
      </c>
      <c r="E76" s="12">
        <f>'Step 3. Costs'!K42</f>
        <v>0</v>
      </c>
      <c r="F76" s="411" t="str">
        <f>'Step 3. Costs'!O42</f>
        <v>mins</v>
      </c>
      <c r="G76" s="79"/>
      <c r="I76" s="66"/>
      <c r="J76" s="66"/>
      <c r="K76" s="66"/>
      <c r="L76" s="66"/>
      <c r="O76" s="78"/>
    </row>
    <row r="77" spans="1:16">
      <c r="A77" s="80">
        <v>4</v>
      </c>
      <c r="B77" s="65" t="s">
        <v>80</v>
      </c>
      <c r="C77" s="92" t="str">
        <f>'Step 3. Costs'!G44</f>
        <v>Per year</v>
      </c>
      <c r="D77" s="411"/>
      <c r="F77" s="411"/>
      <c r="G77" s="79"/>
      <c r="H77" s="88">
        <f>'Step 3. Costs'!U44</f>
        <v>0</v>
      </c>
      <c r="I77" s="66"/>
      <c r="J77" s="66"/>
      <c r="K77" s="66"/>
      <c r="L77" s="66"/>
      <c r="P77" s="74"/>
    </row>
    <row r="78" spans="1:16" ht="15" customHeight="1">
      <c r="A78" s="80"/>
      <c r="B78" s="70" t="s">
        <v>57</v>
      </c>
      <c r="C78" s="92"/>
      <c r="D78" s="411" t="str">
        <f>'Step 3. Costs'!I44</f>
        <v>Administrative Support</v>
      </c>
      <c r="E78" s="12">
        <f>'Step 3. Costs'!K44</f>
        <v>12</v>
      </c>
      <c r="F78" s="411" t="str">
        <f>'Step 3. Costs'!O44</f>
        <v>hours</v>
      </c>
      <c r="G78" s="79"/>
      <c r="I78" s="66"/>
      <c r="J78" s="66"/>
      <c r="K78" s="66"/>
      <c r="L78" s="66"/>
      <c r="O78" s="78"/>
    </row>
    <row r="79" spans="1:16" ht="15" customHeight="1">
      <c r="A79" s="80"/>
      <c r="B79" s="70" t="s">
        <v>66</v>
      </c>
      <c r="C79" s="92"/>
      <c r="D79" s="411" t="str">
        <f>'Step 3. Costs'!I45</f>
        <v>No Selection</v>
      </c>
      <c r="E79" s="12">
        <f>'Step 3. Costs'!K45</f>
        <v>0</v>
      </c>
      <c r="F79" s="411" t="str">
        <f>'Step 3. Costs'!O45</f>
        <v>mins</v>
      </c>
      <c r="G79" s="79"/>
      <c r="I79" s="66"/>
      <c r="J79" s="66"/>
      <c r="K79" s="66"/>
      <c r="L79" s="66"/>
      <c r="O79" s="78"/>
    </row>
    <row r="80" spans="1:16" ht="15" customHeight="1">
      <c r="A80" s="80"/>
      <c r="B80" s="70" t="s">
        <v>67</v>
      </c>
      <c r="C80" s="92"/>
      <c r="D80" s="411" t="str">
        <f>'Step 3. Costs'!I46</f>
        <v>No Selection</v>
      </c>
      <c r="E80" s="12">
        <f>'Step 3. Costs'!K46</f>
        <v>0</v>
      </c>
      <c r="F80" s="411" t="str">
        <f>'Step 3. Costs'!O46</f>
        <v>mins</v>
      </c>
      <c r="G80" s="79"/>
      <c r="I80" s="66"/>
      <c r="J80" s="66"/>
      <c r="K80" s="66"/>
      <c r="L80" s="66"/>
      <c r="O80" s="78"/>
    </row>
    <row r="81" spans="1:16" ht="15" customHeight="1">
      <c r="A81" s="80"/>
      <c r="B81" s="70" t="s">
        <v>68</v>
      </c>
      <c r="C81" s="92"/>
      <c r="D81" s="411" t="str">
        <f>'Step 3. Costs'!I47</f>
        <v>No Selection</v>
      </c>
      <c r="E81" s="12">
        <f>'Step 3. Costs'!K47</f>
        <v>0</v>
      </c>
      <c r="F81" s="411" t="str">
        <f>'Step 3. Costs'!O47</f>
        <v>mins</v>
      </c>
      <c r="G81" s="79"/>
      <c r="I81" s="66"/>
      <c r="J81" s="66"/>
      <c r="K81" s="66"/>
      <c r="L81" s="66"/>
      <c r="O81" s="78"/>
    </row>
    <row r="82" spans="1:16" ht="15" customHeight="1">
      <c r="A82" s="80"/>
      <c r="B82" s="70" t="s">
        <v>69</v>
      </c>
      <c r="C82" s="92"/>
      <c r="D82" s="411" t="str">
        <f>'Step 3. Costs'!I48</f>
        <v>No Selection</v>
      </c>
      <c r="E82" s="12">
        <f>'Step 3. Costs'!K48</f>
        <v>0</v>
      </c>
      <c r="F82" s="411" t="str">
        <f>'Step 3. Costs'!O48</f>
        <v>mins</v>
      </c>
      <c r="G82" s="79"/>
      <c r="I82" s="66"/>
      <c r="J82" s="66"/>
      <c r="K82" s="66"/>
      <c r="L82" s="66"/>
      <c r="O82" s="78"/>
    </row>
    <row r="83" spans="1:16" ht="15" customHeight="1">
      <c r="A83" s="80"/>
      <c r="B83" s="70" t="s">
        <v>70</v>
      </c>
      <c r="C83" s="92"/>
      <c r="D83" s="411" t="str">
        <f>'Step 3. Costs'!I49</f>
        <v>No Selection</v>
      </c>
      <c r="E83" s="12">
        <f>'Step 3. Costs'!K49</f>
        <v>0</v>
      </c>
      <c r="F83" s="411" t="str">
        <f>'Step 3. Costs'!O49</f>
        <v>mins</v>
      </c>
      <c r="G83" s="79"/>
      <c r="I83" s="66"/>
      <c r="J83" s="66"/>
      <c r="K83" s="66"/>
      <c r="L83" s="66"/>
      <c r="O83" s="78"/>
    </row>
    <row r="84" spans="1:16" ht="15" customHeight="1">
      <c r="A84" s="80"/>
      <c r="B84" s="70" t="s">
        <v>71</v>
      </c>
      <c r="C84" s="92"/>
      <c r="D84" s="411" t="str">
        <f>'Step 3. Costs'!I50</f>
        <v>No Selection</v>
      </c>
      <c r="E84" s="12">
        <f>'Step 3. Costs'!K50</f>
        <v>0</v>
      </c>
      <c r="F84" s="411" t="str">
        <f>'Step 3. Costs'!O50</f>
        <v>mins</v>
      </c>
      <c r="G84" s="79"/>
      <c r="I84" s="66"/>
      <c r="J84" s="66"/>
      <c r="K84" s="66"/>
      <c r="L84" s="66"/>
      <c r="O84" s="78"/>
    </row>
    <row r="85" spans="1:16" ht="15" customHeight="1">
      <c r="A85" s="80"/>
      <c r="B85" s="70" t="s">
        <v>72</v>
      </c>
      <c r="C85" s="92"/>
      <c r="D85" s="411" t="str">
        <f>'Step 3. Costs'!I51</f>
        <v>No Selection</v>
      </c>
      <c r="E85" s="12">
        <f>'Step 3. Costs'!K51</f>
        <v>0</v>
      </c>
      <c r="F85" s="411" t="str">
        <f>'Step 3. Costs'!O51</f>
        <v>mins</v>
      </c>
      <c r="G85" s="79"/>
      <c r="I85" s="66"/>
      <c r="J85" s="66"/>
      <c r="K85" s="66"/>
      <c r="L85" s="66"/>
      <c r="O85" s="78"/>
    </row>
    <row r="86" spans="1:16">
      <c r="A86" s="80">
        <v>5</v>
      </c>
      <c r="B86" s="67" t="s">
        <v>81</v>
      </c>
      <c r="C86" s="93" t="str">
        <f>'Step 3. Costs'!G53</f>
        <v>Per year</v>
      </c>
      <c r="D86" s="411"/>
      <c r="F86" s="411"/>
      <c r="G86" s="79"/>
      <c r="H86" s="88">
        <f>'Step 3. Costs'!U53</f>
        <v>0</v>
      </c>
      <c r="I86" s="68"/>
      <c r="J86" s="68"/>
      <c r="K86" s="68"/>
      <c r="L86" s="66"/>
      <c r="P86" s="74"/>
    </row>
    <row r="87" spans="1:16" ht="15" customHeight="1">
      <c r="A87" s="80"/>
      <c r="B87" s="70" t="s">
        <v>57</v>
      </c>
      <c r="C87" s="92"/>
      <c r="D87" s="411" t="str">
        <f>'Step 3. Costs'!I53</f>
        <v>Administrative Support</v>
      </c>
      <c r="E87" s="12">
        <f>'Step 3. Costs'!K53</f>
        <v>12</v>
      </c>
      <c r="F87" s="411" t="str">
        <f>'Step 3. Costs'!O53</f>
        <v>hours</v>
      </c>
      <c r="G87" s="79"/>
      <c r="I87" s="66"/>
      <c r="J87" s="66"/>
      <c r="K87" s="66"/>
      <c r="L87" s="66"/>
      <c r="O87" s="78"/>
    </row>
    <row r="88" spans="1:16" ht="15" customHeight="1">
      <c r="A88" s="80"/>
      <c r="B88" s="70" t="s">
        <v>66</v>
      </c>
      <c r="C88" s="92"/>
      <c r="D88" s="411" t="str">
        <f>'Step 3. Costs'!I54</f>
        <v>No Selection</v>
      </c>
      <c r="E88" s="12">
        <f>'Step 3. Costs'!K54</f>
        <v>0</v>
      </c>
      <c r="F88" s="411" t="str">
        <f>'Step 3. Costs'!O54</f>
        <v>mins</v>
      </c>
      <c r="G88" s="79"/>
      <c r="I88" s="66"/>
      <c r="J88" s="66"/>
      <c r="K88" s="66"/>
      <c r="L88" s="66"/>
      <c r="O88" s="78"/>
    </row>
    <row r="89" spans="1:16" ht="15" customHeight="1">
      <c r="A89" s="80"/>
      <c r="B89" s="70" t="s">
        <v>67</v>
      </c>
      <c r="C89" s="92"/>
      <c r="D89" s="411" t="str">
        <f>'Step 3. Costs'!I55</f>
        <v>No Selection</v>
      </c>
      <c r="E89" s="12">
        <f>'Step 3. Costs'!K55</f>
        <v>0</v>
      </c>
      <c r="F89" s="411" t="str">
        <f>'Step 3. Costs'!O55</f>
        <v>mins</v>
      </c>
      <c r="G89" s="79"/>
      <c r="I89" s="66"/>
      <c r="J89" s="66"/>
      <c r="K89" s="66"/>
      <c r="L89" s="66"/>
      <c r="O89" s="78"/>
    </row>
    <row r="90" spans="1:16" ht="15" customHeight="1">
      <c r="A90" s="80"/>
      <c r="B90" s="70" t="s">
        <v>68</v>
      </c>
      <c r="C90" s="92"/>
      <c r="D90" s="411" t="str">
        <f>'Step 3. Costs'!I56</f>
        <v>No Selection</v>
      </c>
      <c r="E90" s="12">
        <f>'Step 3. Costs'!K56</f>
        <v>0</v>
      </c>
      <c r="F90" s="411" t="str">
        <f>'Step 3. Costs'!O56</f>
        <v>mins</v>
      </c>
      <c r="G90" s="79"/>
      <c r="I90" s="66"/>
      <c r="J90" s="66"/>
      <c r="K90" s="66"/>
      <c r="L90" s="66"/>
      <c r="O90" s="78"/>
    </row>
    <row r="91" spans="1:16" ht="15" customHeight="1">
      <c r="A91" s="80"/>
      <c r="B91" s="70" t="s">
        <v>69</v>
      </c>
      <c r="C91" s="92"/>
      <c r="D91" s="411" t="str">
        <f>'Step 3. Costs'!I57</f>
        <v>No Selection</v>
      </c>
      <c r="E91" s="12">
        <f>'Step 3. Costs'!K57</f>
        <v>0</v>
      </c>
      <c r="F91" s="411" t="str">
        <f>'Step 3. Costs'!O57</f>
        <v>mins</v>
      </c>
      <c r="G91" s="79"/>
      <c r="I91" s="66"/>
      <c r="J91" s="66"/>
      <c r="K91" s="66"/>
      <c r="L91" s="66"/>
      <c r="O91" s="78"/>
    </row>
    <row r="92" spans="1:16" ht="15" customHeight="1">
      <c r="A92" s="80"/>
      <c r="B92" s="70" t="s">
        <v>70</v>
      </c>
      <c r="C92" s="92"/>
      <c r="D92" s="411" t="str">
        <f>'Step 3. Costs'!I58</f>
        <v>No Selection</v>
      </c>
      <c r="E92" s="12">
        <f>'Step 3. Costs'!K58</f>
        <v>0</v>
      </c>
      <c r="F92" s="411" t="str">
        <f>'Step 3. Costs'!O58</f>
        <v>mins</v>
      </c>
      <c r="G92" s="79"/>
      <c r="I92" s="66"/>
      <c r="J92" s="66"/>
      <c r="K92" s="66"/>
      <c r="L92" s="66"/>
      <c r="O92" s="78"/>
    </row>
    <row r="93" spans="1:16" ht="15" customHeight="1">
      <c r="A93" s="80"/>
      <c r="B93" s="70" t="s">
        <v>71</v>
      </c>
      <c r="C93" s="92"/>
      <c r="D93" s="411" t="str">
        <f>'Step 3. Costs'!I59</f>
        <v>No Selection</v>
      </c>
      <c r="E93" s="12">
        <f>'Step 3. Costs'!K59</f>
        <v>0</v>
      </c>
      <c r="F93" s="411" t="str">
        <f>'Step 3. Costs'!O59</f>
        <v>mins</v>
      </c>
      <c r="G93" s="79"/>
      <c r="I93" s="66"/>
      <c r="J93" s="66"/>
      <c r="K93" s="66"/>
      <c r="L93" s="66"/>
      <c r="O93" s="78"/>
    </row>
    <row r="94" spans="1:16" ht="15" customHeight="1">
      <c r="A94" s="80"/>
      <c r="B94" s="70" t="s">
        <v>72</v>
      </c>
      <c r="C94" s="92"/>
      <c r="D94" s="411" t="str">
        <f>'Step 3. Costs'!I60</f>
        <v>No Selection</v>
      </c>
      <c r="E94" s="12">
        <f>'Step 3. Costs'!K60</f>
        <v>0</v>
      </c>
      <c r="F94" s="411" t="str">
        <f>'Step 3. Costs'!O60</f>
        <v>mins</v>
      </c>
      <c r="G94" s="79"/>
      <c r="I94" s="66"/>
      <c r="J94" s="66"/>
      <c r="K94" s="66"/>
      <c r="L94" s="66"/>
      <c r="O94" s="78"/>
    </row>
    <row r="95" spans="1:16">
      <c r="A95" s="80">
        <v>6</v>
      </c>
      <c r="B95" s="67" t="s">
        <v>30</v>
      </c>
      <c r="C95" s="93" t="str">
        <f>'Step 3. Costs'!G62</f>
        <v>Per year</v>
      </c>
      <c r="D95" s="411"/>
      <c r="F95" s="411"/>
      <c r="G95" s="79"/>
      <c r="H95" s="88">
        <f>'Step 3. Costs'!U62</f>
        <v>1000</v>
      </c>
      <c r="I95" s="68"/>
      <c r="J95" s="68"/>
      <c r="K95" s="68"/>
      <c r="L95" s="66"/>
      <c r="P95" s="74"/>
    </row>
    <row r="96" spans="1:16" ht="15" customHeight="1">
      <c r="A96" s="80"/>
      <c r="B96" s="70" t="s">
        <v>57</v>
      </c>
      <c r="C96" s="92"/>
      <c r="D96" s="411" t="str">
        <f>'Step 3. Costs'!I62</f>
        <v>Administrative Support</v>
      </c>
      <c r="E96" s="12">
        <f>'Step 3. Costs'!K62</f>
        <v>5</v>
      </c>
      <c r="F96" s="411" t="str">
        <f>'Step 3. Costs'!O62</f>
        <v>days</v>
      </c>
      <c r="G96" s="79"/>
      <c r="I96" s="66"/>
      <c r="J96" s="66"/>
      <c r="K96" s="66"/>
      <c r="L96" s="66"/>
      <c r="O96" s="78"/>
    </row>
    <row r="97" spans="1:16" ht="15" customHeight="1">
      <c r="A97" s="80"/>
      <c r="B97" s="70" t="s">
        <v>66</v>
      </c>
      <c r="C97" s="92"/>
      <c r="D97" s="411" t="str">
        <f>'Step 3. Costs'!I63</f>
        <v>No Selection</v>
      </c>
      <c r="E97" s="12">
        <f>'Step 3. Costs'!K63</f>
        <v>0</v>
      </c>
      <c r="F97" s="411" t="str">
        <f>'Step 3. Costs'!O63</f>
        <v>mins</v>
      </c>
      <c r="G97" s="79"/>
      <c r="I97" s="66"/>
      <c r="J97" s="66"/>
      <c r="K97" s="66"/>
      <c r="L97" s="66"/>
      <c r="O97" s="78"/>
    </row>
    <row r="98" spans="1:16" ht="15" customHeight="1">
      <c r="A98" s="80"/>
      <c r="B98" s="70" t="s">
        <v>67</v>
      </c>
      <c r="C98" s="92"/>
      <c r="D98" s="411" t="str">
        <f>'Step 3. Costs'!I64</f>
        <v>No Selection</v>
      </c>
      <c r="E98" s="12">
        <f>'Step 3. Costs'!K64</f>
        <v>0</v>
      </c>
      <c r="F98" s="411" t="str">
        <f>'Step 3. Costs'!O64</f>
        <v>mins</v>
      </c>
      <c r="G98" s="79"/>
      <c r="I98" s="66"/>
      <c r="J98" s="66"/>
      <c r="K98" s="66"/>
      <c r="L98" s="66"/>
      <c r="O98" s="78"/>
    </row>
    <row r="99" spans="1:16" ht="15" customHeight="1">
      <c r="A99" s="80"/>
      <c r="B99" s="70" t="s">
        <v>68</v>
      </c>
      <c r="C99" s="92"/>
      <c r="D99" s="411" t="str">
        <f>'Step 3. Costs'!I65</f>
        <v>No Selection</v>
      </c>
      <c r="E99" s="12">
        <f>'Step 3. Costs'!K65</f>
        <v>0</v>
      </c>
      <c r="F99" s="411" t="str">
        <f>'Step 3. Costs'!O65</f>
        <v>mins</v>
      </c>
      <c r="G99" s="79"/>
      <c r="I99" s="66"/>
      <c r="J99" s="66"/>
      <c r="K99" s="66"/>
      <c r="L99" s="66"/>
      <c r="O99" s="78"/>
    </row>
    <row r="100" spans="1:16" ht="15" customHeight="1">
      <c r="A100" s="80"/>
      <c r="B100" s="70" t="s">
        <v>69</v>
      </c>
      <c r="C100" s="92"/>
      <c r="D100" s="411" t="str">
        <f>'Step 3. Costs'!I66</f>
        <v>No Selection</v>
      </c>
      <c r="E100" s="12">
        <f>'Step 3. Costs'!K66</f>
        <v>0</v>
      </c>
      <c r="F100" s="411" t="str">
        <f>'Step 3. Costs'!O66</f>
        <v>mins</v>
      </c>
      <c r="G100" s="79"/>
      <c r="I100" s="66"/>
      <c r="J100" s="66"/>
      <c r="K100" s="66"/>
      <c r="L100" s="66"/>
      <c r="O100" s="78"/>
    </row>
    <row r="101" spans="1:16" ht="15" customHeight="1">
      <c r="A101" s="80"/>
      <c r="B101" s="70" t="s">
        <v>70</v>
      </c>
      <c r="C101" s="92"/>
      <c r="D101" s="411" t="str">
        <f>'Step 3. Costs'!I67</f>
        <v>No Selection</v>
      </c>
      <c r="E101" s="12">
        <f>'Step 3. Costs'!K67</f>
        <v>0</v>
      </c>
      <c r="F101" s="411" t="str">
        <f>'Step 3. Costs'!O67</f>
        <v>mins</v>
      </c>
      <c r="G101" s="79"/>
      <c r="I101" s="66"/>
      <c r="J101" s="66"/>
      <c r="K101" s="66"/>
      <c r="L101" s="66"/>
      <c r="O101" s="78"/>
    </row>
    <row r="102" spans="1:16" ht="15" customHeight="1">
      <c r="A102" s="80"/>
      <c r="B102" s="70" t="s">
        <v>71</v>
      </c>
      <c r="C102" s="92"/>
      <c r="D102" s="411" t="str">
        <f>'Step 3. Costs'!I68</f>
        <v>No Selection</v>
      </c>
      <c r="E102" s="12">
        <f>'Step 3. Costs'!K68</f>
        <v>0</v>
      </c>
      <c r="F102" s="411" t="str">
        <f>'Step 3. Costs'!O68</f>
        <v>mins</v>
      </c>
      <c r="G102" s="79"/>
      <c r="I102" s="66"/>
      <c r="J102" s="66"/>
      <c r="K102" s="66"/>
      <c r="L102" s="66"/>
      <c r="O102" s="78"/>
    </row>
    <row r="103" spans="1:16" ht="15" customHeight="1">
      <c r="A103" s="80"/>
      <c r="B103" s="70" t="s">
        <v>72</v>
      </c>
      <c r="C103" s="92"/>
      <c r="D103" s="411" t="str">
        <f>'Step 3. Costs'!I69</f>
        <v>No Selection</v>
      </c>
      <c r="E103" s="12">
        <f>'Step 3. Costs'!K69</f>
        <v>0</v>
      </c>
      <c r="F103" s="411" t="str">
        <f>'Step 3. Costs'!O69</f>
        <v>mins</v>
      </c>
      <c r="G103" s="79"/>
      <c r="I103" s="66"/>
      <c r="J103" s="66"/>
      <c r="K103" s="66"/>
      <c r="L103" s="66"/>
      <c r="O103" s="78"/>
    </row>
    <row r="104" spans="1:16">
      <c r="B104" s="67"/>
      <c r="C104" s="93"/>
      <c r="D104" s="411"/>
      <c r="E104" s="68"/>
      <c r="F104" s="412"/>
      <c r="G104" s="68"/>
      <c r="H104" s="89"/>
      <c r="I104" s="68"/>
      <c r="J104" s="68"/>
      <c r="K104" s="68"/>
      <c r="L104" s="68"/>
    </row>
    <row r="105" spans="1:16">
      <c r="A105" s="83"/>
      <c r="B105" s="63" t="s">
        <v>33</v>
      </c>
      <c r="C105" s="91"/>
      <c r="D105" s="412"/>
      <c r="E105" s="68"/>
      <c r="F105" s="412"/>
      <c r="G105" s="68"/>
      <c r="H105" s="89"/>
      <c r="I105" s="68"/>
      <c r="J105" s="68"/>
      <c r="K105" s="68"/>
      <c r="L105" s="68"/>
    </row>
    <row r="106" spans="1:16" ht="15" customHeight="1">
      <c r="A106" s="83">
        <v>1</v>
      </c>
      <c r="B106" s="77" t="s">
        <v>94</v>
      </c>
      <c r="C106" s="95" t="str">
        <f>'Step 3. Costs'!G77</f>
        <v>Per vaccine visit</v>
      </c>
      <c r="D106" s="411"/>
      <c r="E106" s="69"/>
      <c r="F106" s="413"/>
      <c r="G106" s="69"/>
      <c r="H106" s="90">
        <f>'Step 3. Costs'!U77</f>
        <v>0</v>
      </c>
      <c r="I106" s="66"/>
      <c r="J106" s="66"/>
      <c r="K106" s="66"/>
      <c r="L106" s="66"/>
      <c r="P106" s="74"/>
    </row>
    <row r="107" spans="1:16" ht="15" customHeight="1">
      <c r="A107" s="83"/>
      <c r="B107" s="70" t="s">
        <v>57</v>
      </c>
      <c r="C107" s="92"/>
      <c r="D107" s="411" t="str">
        <f>'Step 3. Costs'!I77</f>
        <v>Public Health Nurse I</v>
      </c>
      <c r="E107" s="12">
        <f>'Step 3. Costs'!K77</f>
        <v>2</v>
      </c>
      <c r="F107" s="411" t="str">
        <f>'Step 3. Costs'!O77</f>
        <v>mins</v>
      </c>
      <c r="G107" s="79"/>
      <c r="I107" s="66"/>
      <c r="J107" s="66"/>
      <c r="K107" s="66"/>
      <c r="L107" s="66"/>
      <c r="O107" s="78"/>
    </row>
    <row r="108" spans="1:16" ht="15" customHeight="1">
      <c r="A108" s="83"/>
      <c r="B108" s="70" t="s">
        <v>66</v>
      </c>
      <c r="C108" s="92"/>
      <c r="D108" s="411" t="str">
        <f>'Step 3. Costs'!I78</f>
        <v>No Selection</v>
      </c>
      <c r="E108" s="12">
        <f>'Step 3. Costs'!K78</f>
        <v>0</v>
      </c>
      <c r="F108" s="411" t="str">
        <f>'Step 3. Costs'!O78</f>
        <v>mins</v>
      </c>
      <c r="G108" s="79"/>
      <c r="I108" s="66"/>
      <c r="J108" s="66"/>
      <c r="K108" s="66"/>
      <c r="L108" s="66"/>
      <c r="O108" s="78"/>
    </row>
    <row r="109" spans="1:16" ht="15" customHeight="1">
      <c r="A109" s="83"/>
      <c r="B109" s="70" t="s">
        <v>67</v>
      </c>
      <c r="C109" s="92"/>
      <c r="D109" s="411" t="str">
        <f>'Step 3. Costs'!I79</f>
        <v>No Selection</v>
      </c>
      <c r="E109" s="12">
        <f>'Step 3. Costs'!K79</f>
        <v>0</v>
      </c>
      <c r="F109" s="411" t="str">
        <f>'Step 3. Costs'!O79</f>
        <v>mins</v>
      </c>
      <c r="G109" s="79"/>
      <c r="I109" s="66"/>
      <c r="J109" s="66"/>
      <c r="K109" s="66"/>
      <c r="L109" s="66"/>
      <c r="O109" s="78"/>
    </row>
    <row r="110" spans="1:16" ht="15" customHeight="1">
      <c r="A110" s="83"/>
      <c r="B110" s="70" t="s">
        <v>68</v>
      </c>
      <c r="C110" s="92"/>
      <c r="D110" s="411" t="str">
        <f>'Step 3. Costs'!I80</f>
        <v>No Selection</v>
      </c>
      <c r="E110" s="12">
        <f>'Step 3. Costs'!K80</f>
        <v>0</v>
      </c>
      <c r="F110" s="411" t="str">
        <f>'Step 3. Costs'!O80</f>
        <v>mins</v>
      </c>
      <c r="G110" s="79"/>
      <c r="I110" s="66"/>
      <c r="J110" s="66"/>
      <c r="K110" s="66"/>
      <c r="L110" s="66"/>
      <c r="O110" s="78"/>
    </row>
    <row r="111" spans="1:16" ht="15" customHeight="1">
      <c r="A111" s="83"/>
      <c r="B111" s="70" t="s">
        <v>69</v>
      </c>
      <c r="C111" s="92"/>
      <c r="D111" s="411" t="str">
        <f>'Step 3. Costs'!I81</f>
        <v>No Selection</v>
      </c>
      <c r="E111" s="12">
        <f>'Step 3. Costs'!K81</f>
        <v>0</v>
      </c>
      <c r="F111" s="411" t="str">
        <f>'Step 3. Costs'!O81</f>
        <v>mins</v>
      </c>
      <c r="G111" s="79"/>
      <c r="I111" s="66"/>
      <c r="J111" s="66"/>
      <c r="K111" s="66"/>
      <c r="L111" s="66"/>
      <c r="O111" s="78"/>
    </row>
    <row r="112" spans="1:16" ht="15" customHeight="1">
      <c r="A112" s="83"/>
      <c r="B112" s="70" t="s">
        <v>70</v>
      </c>
      <c r="C112" s="92"/>
      <c r="D112" s="411" t="str">
        <f>'Step 3. Costs'!I82</f>
        <v>No Selection</v>
      </c>
      <c r="E112" s="12">
        <f>'Step 3. Costs'!K82</f>
        <v>0</v>
      </c>
      <c r="F112" s="411" t="str">
        <f>'Step 3. Costs'!O82</f>
        <v>mins</v>
      </c>
      <c r="G112" s="79"/>
      <c r="I112" s="66"/>
      <c r="J112" s="66"/>
      <c r="K112" s="66"/>
      <c r="L112" s="66"/>
      <c r="O112" s="78"/>
    </row>
    <row r="113" spans="1:16" ht="15" customHeight="1">
      <c r="A113" s="83"/>
      <c r="B113" s="70" t="s">
        <v>71</v>
      </c>
      <c r="C113" s="92"/>
      <c r="D113" s="411" t="str">
        <f>'Step 3. Costs'!I83</f>
        <v>No Selection</v>
      </c>
      <c r="E113" s="12">
        <f>'Step 3. Costs'!K83</f>
        <v>0</v>
      </c>
      <c r="F113" s="411" t="str">
        <f>'Step 3. Costs'!O83</f>
        <v>mins</v>
      </c>
      <c r="G113" s="79"/>
      <c r="I113" s="66"/>
      <c r="J113" s="66"/>
      <c r="K113" s="66"/>
      <c r="L113" s="66"/>
      <c r="O113" s="78"/>
    </row>
    <row r="114" spans="1:16" ht="15" customHeight="1">
      <c r="A114" s="83"/>
      <c r="B114" s="70" t="s">
        <v>72</v>
      </c>
      <c r="C114" s="92"/>
      <c r="D114" s="411" t="str">
        <f>'Step 3. Costs'!I84</f>
        <v>No Selection</v>
      </c>
      <c r="E114" s="12">
        <f>'Step 3. Costs'!K84</f>
        <v>0</v>
      </c>
      <c r="F114" s="411" t="str">
        <f>'Step 3. Costs'!O84</f>
        <v>mins</v>
      </c>
      <c r="G114" s="79"/>
      <c r="I114" s="66"/>
      <c r="J114" s="66"/>
      <c r="K114" s="66"/>
      <c r="L114" s="66"/>
      <c r="O114" s="78"/>
    </row>
    <row r="115" spans="1:16" ht="15" customHeight="1">
      <c r="A115" s="83">
        <v>2</v>
      </c>
      <c r="B115" s="47" t="s">
        <v>36</v>
      </c>
      <c r="C115" s="92"/>
      <c r="D115" s="411"/>
      <c r="F115" s="411"/>
      <c r="G115" s="79"/>
      <c r="I115" s="66"/>
      <c r="J115" s="66"/>
      <c r="K115" s="66"/>
      <c r="L115" s="66"/>
    </row>
    <row r="116" spans="1:16">
      <c r="A116" s="83"/>
      <c r="B116" s="57" t="s">
        <v>37</v>
      </c>
      <c r="C116" s="95" t="str">
        <f>'Step 3. Costs'!G88</f>
        <v>Per vaccine visit</v>
      </c>
      <c r="D116" s="411"/>
      <c r="F116" s="411"/>
      <c r="G116" s="79"/>
      <c r="H116" s="90">
        <f>'Step 3. Costs'!S88</f>
        <v>0</v>
      </c>
      <c r="I116" s="66"/>
      <c r="J116" s="66"/>
      <c r="K116" s="66"/>
      <c r="L116" s="66"/>
      <c r="P116" s="74"/>
    </row>
    <row r="117" spans="1:16" ht="15" customHeight="1">
      <c r="A117" s="83"/>
      <c r="B117" s="70" t="s">
        <v>57</v>
      </c>
      <c r="C117" s="92"/>
      <c r="D117" s="411" t="str">
        <f>'Step 3. Costs'!I88</f>
        <v>Public Health Nurse I</v>
      </c>
      <c r="E117" s="12">
        <f>'Step 3. Costs'!K88</f>
        <v>2</v>
      </c>
      <c r="F117" s="411" t="str">
        <f>'Step 3. Costs'!O88</f>
        <v>mins</v>
      </c>
      <c r="G117" s="79"/>
      <c r="I117" s="66"/>
      <c r="J117" s="66"/>
      <c r="K117" s="66"/>
      <c r="L117" s="66"/>
      <c r="O117" s="78"/>
    </row>
    <row r="118" spans="1:16" ht="15" customHeight="1">
      <c r="A118" s="83"/>
      <c r="B118" s="70" t="s">
        <v>66</v>
      </c>
      <c r="C118" s="92"/>
      <c r="D118" s="411" t="str">
        <f>'Step 3. Costs'!I89</f>
        <v>No Selection</v>
      </c>
      <c r="E118" s="12">
        <f>'Step 3. Costs'!K89</f>
        <v>0</v>
      </c>
      <c r="F118" s="411" t="str">
        <f>'Step 3. Costs'!O89</f>
        <v>mins</v>
      </c>
      <c r="G118" s="79"/>
      <c r="I118" s="66"/>
      <c r="J118" s="66"/>
      <c r="K118" s="66"/>
      <c r="L118" s="66"/>
      <c r="O118" s="78"/>
    </row>
    <row r="119" spans="1:16" ht="15" customHeight="1">
      <c r="A119" s="83"/>
      <c r="B119" s="70" t="s">
        <v>67</v>
      </c>
      <c r="C119" s="92"/>
      <c r="D119" s="411" t="str">
        <f>'Step 3. Costs'!I90</f>
        <v>No Selection</v>
      </c>
      <c r="E119" s="12">
        <f>'Step 3. Costs'!K90</f>
        <v>0</v>
      </c>
      <c r="F119" s="411" t="str">
        <f>'Step 3. Costs'!O90</f>
        <v>mins</v>
      </c>
      <c r="G119" s="79"/>
      <c r="I119" s="66"/>
      <c r="J119" s="66"/>
      <c r="K119" s="66"/>
      <c r="L119" s="66"/>
      <c r="O119" s="78"/>
    </row>
    <row r="120" spans="1:16" ht="15" customHeight="1">
      <c r="A120" s="83"/>
      <c r="B120" s="70" t="s">
        <v>68</v>
      </c>
      <c r="C120" s="92"/>
      <c r="D120" s="411" t="str">
        <f>'Step 3. Costs'!I91</f>
        <v>No Selection</v>
      </c>
      <c r="E120" s="12">
        <f>'Step 3. Costs'!K91</f>
        <v>0</v>
      </c>
      <c r="F120" s="411" t="str">
        <f>'Step 3. Costs'!O91</f>
        <v>mins</v>
      </c>
      <c r="G120" s="79"/>
      <c r="I120" s="66"/>
      <c r="J120" s="66"/>
      <c r="K120" s="66"/>
      <c r="L120" s="66"/>
      <c r="O120" s="78"/>
    </row>
    <row r="121" spans="1:16" ht="15" customHeight="1">
      <c r="A121" s="83"/>
      <c r="B121" s="70" t="s">
        <v>69</v>
      </c>
      <c r="C121" s="92"/>
      <c r="D121" s="411" t="str">
        <f>'Step 3. Costs'!I92</f>
        <v>No Selection</v>
      </c>
      <c r="E121" s="12">
        <f>'Step 3. Costs'!K92</f>
        <v>0</v>
      </c>
      <c r="F121" s="411" t="str">
        <f>'Step 3. Costs'!O92</f>
        <v>mins</v>
      </c>
      <c r="G121" s="79"/>
      <c r="I121" s="66"/>
      <c r="J121" s="66"/>
      <c r="K121" s="66"/>
      <c r="L121" s="66"/>
      <c r="O121" s="78"/>
    </row>
    <row r="122" spans="1:16">
      <c r="A122" s="83"/>
      <c r="B122" s="70" t="s">
        <v>70</v>
      </c>
      <c r="C122" s="94"/>
      <c r="D122" s="411" t="str">
        <f>'Step 3. Costs'!I93</f>
        <v>No Selection</v>
      </c>
      <c r="E122" s="12">
        <f>'Step 3. Costs'!K93</f>
        <v>0</v>
      </c>
      <c r="F122" s="411" t="str">
        <f>'Step 3. Costs'!O93</f>
        <v>mins</v>
      </c>
      <c r="G122" s="79"/>
      <c r="H122" s="89"/>
      <c r="I122" s="68"/>
      <c r="J122" s="68"/>
      <c r="K122" s="68"/>
      <c r="L122" s="66"/>
      <c r="O122" s="78"/>
    </row>
    <row r="123" spans="1:16" ht="15" customHeight="1">
      <c r="A123" s="83"/>
      <c r="B123" s="70" t="s">
        <v>71</v>
      </c>
      <c r="C123" s="92"/>
      <c r="D123" s="411" t="str">
        <f>'Step 3. Costs'!I94</f>
        <v>No Selection</v>
      </c>
      <c r="E123" s="12">
        <f>'Step 3. Costs'!K94</f>
        <v>0</v>
      </c>
      <c r="F123" s="411" t="str">
        <f>'Step 3. Costs'!O94</f>
        <v>mins</v>
      </c>
      <c r="G123" s="79"/>
      <c r="I123" s="66"/>
      <c r="J123" s="66"/>
      <c r="K123" s="66"/>
      <c r="L123" s="66"/>
      <c r="O123" s="78"/>
    </row>
    <row r="124" spans="1:16" ht="15" customHeight="1">
      <c r="A124" s="83"/>
      <c r="B124" s="70" t="s">
        <v>72</v>
      </c>
      <c r="C124" s="92"/>
      <c r="D124" s="411" t="str">
        <f>'Step 3. Costs'!I95</f>
        <v>No Selection</v>
      </c>
      <c r="E124" s="12">
        <f>'Step 3. Costs'!K95</f>
        <v>0</v>
      </c>
      <c r="F124" s="411" t="str">
        <f>'Step 3. Costs'!O95</f>
        <v>mins</v>
      </c>
      <c r="G124" s="79"/>
      <c r="I124" s="66"/>
      <c r="J124" s="66"/>
      <c r="K124" s="66"/>
      <c r="L124" s="66"/>
      <c r="O124" s="78"/>
    </row>
    <row r="125" spans="1:16" ht="15" customHeight="1">
      <c r="A125" s="83"/>
      <c r="B125" s="57" t="s">
        <v>74</v>
      </c>
      <c r="C125" s="92"/>
      <c r="D125" s="411"/>
      <c r="F125" s="411"/>
      <c r="H125" s="88">
        <f>'Step 3. Costs'!U88</f>
        <v>0</v>
      </c>
      <c r="I125" s="66"/>
      <c r="J125" s="66"/>
      <c r="K125" s="66"/>
      <c r="L125" s="66"/>
      <c r="P125" s="74"/>
    </row>
    <row r="126" spans="1:16" ht="15" customHeight="1">
      <c r="A126" s="83"/>
      <c r="B126" s="70" t="s">
        <v>57</v>
      </c>
      <c r="C126" s="92"/>
      <c r="D126" s="411"/>
      <c r="E126" s="12">
        <f>'Step 3. Costs'!M88</f>
        <v>0.5</v>
      </c>
      <c r="F126" s="411"/>
      <c r="I126" s="66"/>
      <c r="J126" s="66"/>
      <c r="K126" s="66"/>
      <c r="L126" s="66"/>
      <c r="O126" s="78"/>
    </row>
    <row r="127" spans="1:16" ht="15" customHeight="1">
      <c r="A127" s="83"/>
      <c r="B127" s="70" t="s">
        <v>66</v>
      </c>
      <c r="C127" s="92"/>
      <c r="D127" s="411"/>
      <c r="E127" s="12">
        <f>'Step 3. Costs'!M89</f>
        <v>0</v>
      </c>
      <c r="F127" s="411"/>
      <c r="I127" s="66"/>
      <c r="J127" s="66"/>
      <c r="K127" s="66"/>
      <c r="L127" s="66"/>
      <c r="O127" s="78"/>
    </row>
    <row r="128" spans="1:16" ht="15" customHeight="1">
      <c r="A128" s="83"/>
      <c r="B128" s="70" t="s">
        <v>67</v>
      </c>
      <c r="C128" s="92"/>
      <c r="D128" s="411"/>
      <c r="E128" s="12">
        <f>'Step 3. Costs'!M90</f>
        <v>0</v>
      </c>
      <c r="F128" s="411"/>
      <c r="I128" s="66"/>
      <c r="J128" s="66"/>
      <c r="K128" s="66"/>
      <c r="L128" s="66"/>
      <c r="O128" s="78"/>
    </row>
    <row r="129" spans="1:16" ht="15" customHeight="1">
      <c r="A129" s="83"/>
      <c r="B129" s="70" t="s">
        <v>68</v>
      </c>
      <c r="C129" s="92"/>
      <c r="D129" s="411"/>
      <c r="E129" s="12">
        <f>'Step 3. Costs'!M91</f>
        <v>0</v>
      </c>
      <c r="F129" s="411"/>
      <c r="I129" s="66"/>
      <c r="J129" s="66"/>
      <c r="K129" s="66"/>
      <c r="L129" s="66"/>
      <c r="O129" s="78"/>
    </row>
    <row r="130" spans="1:16" ht="15" customHeight="1">
      <c r="A130" s="83"/>
      <c r="B130" s="70" t="s">
        <v>69</v>
      </c>
      <c r="C130" s="92"/>
      <c r="D130" s="411"/>
      <c r="E130" s="12">
        <f>'Step 3. Costs'!M92</f>
        <v>0</v>
      </c>
      <c r="F130" s="411"/>
      <c r="I130" s="66"/>
      <c r="J130" s="66"/>
      <c r="K130" s="66"/>
      <c r="L130" s="66"/>
      <c r="O130" s="78"/>
    </row>
    <row r="131" spans="1:16" ht="15" customHeight="1">
      <c r="A131" s="83"/>
      <c r="B131" s="70" t="s">
        <v>70</v>
      </c>
      <c r="C131" s="92"/>
      <c r="D131" s="411"/>
      <c r="E131" s="12">
        <f>'Step 3. Costs'!M93</f>
        <v>0</v>
      </c>
      <c r="F131" s="411"/>
      <c r="I131" s="66"/>
      <c r="J131" s="66"/>
      <c r="K131" s="66"/>
      <c r="L131" s="66"/>
      <c r="O131" s="78"/>
    </row>
    <row r="132" spans="1:16" ht="15" customHeight="1">
      <c r="A132" s="83"/>
      <c r="B132" s="70" t="s">
        <v>71</v>
      </c>
      <c r="C132" s="94"/>
      <c r="D132" s="411"/>
      <c r="E132" s="12">
        <f>'Step 3. Costs'!M94</f>
        <v>0</v>
      </c>
      <c r="F132" s="411"/>
      <c r="H132" s="89"/>
      <c r="I132" s="68"/>
      <c r="J132" s="68"/>
      <c r="K132" s="68"/>
      <c r="L132" s="66"/>
      <c r="O132" s="78"/>
    </row>
    <row r="133" spans="1:16" ht="15" customHeight="1">
      <c r="A133" s="83"/>
      <c r="B133" s="70" t="s">
        <v>72</v>
      </c>
      <c r="C133" s="92"/>
      <c r="D133" s="411"/>
      <c r="E133" s="12">
        <f>'Step 3. Costs'!M95</f>
        <v>0</v>
      </c>
      <c r="F133" s="411"/>
      <c r="I133" s="66"/>
      <c r="J133" s="66"/>
      <c r="K133" s="66"/>
      <c r="L133" s="66"/>
      <c r="O133" s="78"/>
    </row>
    <row r="134" spans="1:16" ht="15" customHeight="1">
      <c r="A134" s="83">
        <v>3</v>
      </c>
      <c r="B134" s="47" t="s">
        <v>95</v>
      </c>
      <c r="C134" s="92" t="str">
        <f>'Step 3. Costs'!G97</f>
        <v>Per vaccine visit</v>
      </c>
      <c r="D134" s="411"/>
      <c r="F134" s="411"/>
      <c r="H134" s="88">
        <f>'Step 3. Costs'!U97</f>
        <v>0</v>
      </c>
      <c r="I134" s="66"/>
      <c r="J134" s="66"/>
      <c r="K134" s="66"/>
      <c r="L134" s="66"/>
      <c r="P134" s="74"/>
    </row>
    <row r="135" spans="1:16" ht="15" customHeight="1">
      <c r="A135" s="83"/>
      <c r="B135" s="70" t="s">
        <v>57</v>
      </c>
      <c r="C135" s="92"/>
      <c r="D135" s="411" t="str">
        <f>'Step 3. Costs'!I97</f>
        <v>Public Health Nurse I</v>
      </c>
      <c r="E135" s="12">
        <f>'Step 3. Costs'!K97</f>
        <v>1</v>
      </c>
      <c r="F135" s="411" t="str">
        <f>'Step 3. Costs'!O97</f>
        <v>mins</v>
      </c>
      <c r="G135" s="79"/>
      <c r="I135" s="66"/>
      <c r="J135" s="66"/>
      <c r="K135" s="66"/>
      <c r="L135" s="66"/>
      <c r="O135" s="78"/>
    </row>
    <row r="136" spans="1:16" ht="15" customHeight="1">
      <c r="A136" s="83"/>
      <c r="B136" s="70" t="s">
        <v>66</v>
      </c>
      <c r="C136" s="92"/>
      <c r="D136" s="411" t="str">
        <f>'Step 3. Costs'!I98</f>
        <v>No Selection</v>
      </c>
      <c r="E136" s="12">
        <f>'Step 3. Costs'!K98</f>
        <v>0</v>
      </c>
      <c r="F136" s="411" t="str">
        <f>'Step 3. Costs'!O98</f>
        <v>mins</v>
      </c>
      <c r="G136" s="79"/>
      <c r="I136" s="66"/>
      <c r="J136" s="66"/>
      <c r="K136" s="66"/>
      <c r="L136" s="66"/>
      <c r="O136" s="78"/>
    </row>
    <row r="137" spans="1:16">
      <c r="A137" s="83"/>
      <c r="B137" s="70" t="s">
        <v>67</v>
      </c>
      <c r="C137" s="94"/>
      <c r="D137" s="411" t="str">
        <f>'Step 3. Costs'!I99</f>
        <v>No Selection</v>
      </c>
      <c r="E137" s="12">
        <f>'Step 3. Costs'!K99</f>
        <v>0</v>
      </c>
      <c r="F137" s="411" t="str">
        <f>'Step 3. Costs'!O99</f>
        <v>mins</v>
      </c>
      <c r="G137" s="79"/>
      <c r="H137" s="89"/>
      <c r="I137" s="68"/>
      <c r="J137" s="68"/>
      <c r="K137" s="68"/>
      <c r="L137" s="66"/>
      <c r="O137" s="78"/>
    </row>
    <row r="138" spans="1:16" ht="15" customHeight="1">
      <c r="A138" s="83"/>
      <c r="B138" s="70" t="s">
        <v>68</v>
      </c>
      <c r="C138" s="92"/>
      <c r="D138" s="411" t="str">
        <f>'Step 3. Costs'!I100</f>
        <v>No Selection</v>
      </c>
      <c r="E138" s="12">
        <f>'Step 3. Costs'!K100</f>
        <v>0</v>
      </c>
      <c r="F138" s="411" t="str">
        <f>'Step 3. Costs'!O100</f>
        <v>mins</v>
      </c>
      <c r="G138" s="79"/>
      <c r="I138" s="66"/>
      <c r="J138" s="66"/>
      <c r="K138" s="66"/>
      <c r="L138" s="66"/>
      <c r="O138" s="78"/>
    </row>
    <row r="139" spans="1:16" ht="15" customHeight="1">
      <c r="A139" s="83"/>
      <c r="B139" s="70" t="s">
        <v>69</v>
      </c>
      <c r="C139" s="92"/>
      <c r="D139" s="411" t="str">
        <f>'Step 3. Costs'!I101</f>
        <v>No Selection</v>
      </c>
      <c r="E139" s="12">
        <f>'Step 3. Costs'!K101</f>
        <v>0</v>
      </c>
      <c r="F139" s="411" t="str">
        <f>'Step 3. Costs'!O101</f>
        <v>mins</v>
      </c>
      <c r="G139" s="79"/>
      <c r="I139" s="66"/>
      <c r="J139" s="66"/>
      <c r="K139" s="66"/>
      <c r="L139" s="66"/>
      <c r="O139" s="78"/>
    </row>
    <row r="140" spans="1:16" ht="15" customHeight="1">
      <c r="A140" s="83"/>
      <c r="B140" s="70" t="s">
        <v>70</v>
      </c>
      <c r="C140" s="92"/>
      <c r="D140" s="411" t="str">
        <f>'Step 3. Costs'!I102</f>
        <v>No Selection</v>
      </c>
      <c r="E140" s="12">
        <f>'Step 3. Costs'!K102</f>
        <v>0</v>
      </c>
      <c r="F140" s="411" t="str">
        <f>'Step 3. Costs'!O102</f>
        <v>mins</v>
      </c>
      <c r="G140" s="79"/>
      <c r="I140" s="66"/>
      <c r="J140" s="66"/>
      <c r="K140" s="66"/>
      <c r="L140" s="66"/>
      <c r="O140" s="78"/>
    </row>
    <row r="141" spans="1:16" ht="15" customHeight="1">
      <c r="A141" s="83"/>
      <c r="B141" s="70" t="s">
        <v>71</v>
      </c>
      <c r="C141" s="92"/>
      <c r="D141" s="411" t="str">
        <f>'Step 3. Costs'!I103</f>
        <v>No Selection</v>
      </c>
      <c r="E141" s="12">
        <f>'Step 3. Costs'!K103</f>
        <v>0</v>
      </c>
      <c r="F141" s="411" t="str">
        <f>'Step 3. Costs'!O103</f>
        <v>mins</v>
      </c>
      <c r="G141" s="79"/>
      <c r="I141" s="66"/>
      <c r="J141" s="66"/>
      <c r="K141" s="66"/>
      <c r="L141" s="66"/>
      <c r="O141" s="78"/>
    </row>
    <row r="142" spans="1:16" ht="15" customHeight="1">
      <c r="A142" s="83"/>
      <c r="B142" s="70" t="s">
        <v>72</v>
      </c>
      <c r="C142" s="92"/>
      <c r="D142" s="411" t="str">
        <f>'Step 3. Costs'!I104</f>
        <v>No Selection</v>
      </c>
      <c r="E142" s="12">
        <f>'Step 3. Costs'!K104</f>
        <v>0</v>
      </c>
      <c r="F142" s="411" t="str">
        <f>'Step 3. Costs'!O104</f>
        <v>mins</v>
      </c>
      <c r="G142" s="79"/>
      <c r="I142" s="66"/>
      <c r="J142" s="66"/>
      <c r="K142" s="66"/>
      <c r="L142" s="66"/>
      <c r="O142" s="78"/>
    </row>
    <row r="143" spans="1:16" ht="15" customHeight="1">
      <c r="A143" s="83">
        <v>4</v>
      </c>
      <c r="B143" s="47" t="s">
        <v>75</v>
      </c>
      <c r="C143" s="92"/>
      <c r="D143" s="411"/>
      <c r="F143" s="411"/>
      <c r="G143" s="79"/>
      <c r="I143" s="66"/>
      <c r="J143" s="66"/>
      <c r="K143" s="66"/>
      <c r="L143" s="66"/>
    </row>
    <row r="144" spans="1:16" ht="15" customHeight="1">
      <c r="A144" s="83"/>
      <c r="B144" s="56" t="s">
        <v>37</v>
      </c>
      <c r="C144" s="92" t="str">
        <f>'Step 3. Costs'!G108</f>
        <v>Per vaccine visit</v>
      </c>
      <c r="D144" s="411"/>
      <c r="F144" s="411"/>
      <c r="G144" s="79"/>
      <c r="H144" s="88">
        <f>'Step 3. Costs'!S108</f>
        <v>0</v>
      </c>
      <c r="I144" s="66"/>
      <c r="J144" s="66"/>
      <c r="K144" s="66"/>
      <c r="L144" s="66"/>
      <c r="P144" s="74"/>
    </row>
    <row r="145" spans="1:16" ht="15" customHeight="1">
      <c r="A145" s="83"/>
      <c r="B145" s="70" t="s">
        <v>57</v>
      </c>
      <c r="C145" s="92"/>
      <c r="D145" s="411" t="str">
        <f>'Step 3. Costs'!I108</f>
        <v>Public Health Nurse I</v>
      </c>
      <c r="E145" s="12">
        <f>'Step 3. Costs'!K108</f>
        <v>2</v>
      </c>
      <c r="F145" s="411" t="str">
        <f>'Step 3. Costs'!O108</f>
        <v>mins</v>
      </c>
      <c r="G145" s="79"/>
      <c r="I145" s="66"/>
      <c r="J145" s="66"/>
      <c r="K145" s="66"/>
      <c r="L145" s="66"/>
      <c r="O145" s="78"/>
    </row>
    <row r="146" spans="1:16" ht="15" customHeight="1">
      <c r="A146" s="83"/>
      <c r="B146" s="70" t="s">
        <v>66</v>
      </c>
      <c r="C146" s="92"/>
      <c r="D146" s="411" t="str">
        <f>'Step 3. Costs'!I109</f>
        <v>No Selection</v>
      </c>
      <c r="E146" s="12">
        <f>'Step 3. Costs'!K109</f>
        <v>0</v>
      </c>
      <c r="F146" s="411" t="str">
        <f>'Step 3. Costs'!O109</f>
        <v>mins</v>
      </c>
      <c r="G146" s="79"/>
      <c r="I146" s="66"/>
      <c r="J146" s="66"/>
      <c r="K146" s="66"/>
      <c r="L146" s="66"/>
      <c r="O146" s="78"/>
    </row>
    <row r="147" spans="1:16" ht="15" customHeight="1">
      <c r="A147" s="83"/>
      <c r="B147" s="70" t="s">
        <v>67</v>
      </c>
      <c r="C147" s="92"/>
      <c r="D147" s="411" t="str">
        <f>'Step 3. Costs'!I110</f>
        <v>No Selection</v>
      </c>
      <c r="E147" s="12">
        <f>'Step 3. Costs'!K110</f>
        <v>0</v>
      </c>
      <c r="F147" s="411" t="str">
        <f>'Step 3. Costs'!O110</f>
        <v>mins</v>
      </c>
      <c r="G147" s="79"/>
      <c r="I147" s="66"/>
      <c r="J147" s="66"/>
      <c r="K147" s="66"/>
      <c r="L147" s="66"/>
      <c r="O147" s="78"/>
    </row>
    <row r="148" spans="1:16">
      <c r="A148" s="83"/>
      <c r="B148" s="70" t="s">
        <v>68</v>
      </c>
      <c r="C148" s="95"/>
      <c r="D148" s="411" t="str">
        <f>'Step 3. Costs'!I111</f>
        <v>No Selection</v>
      </c>
      <c r="E148" s="12">
        <f>'Step 3. Costs'!K111</f>
        <v>0</v>
      </c>
      <c r="F148" s="411" t="str">
        <f>'Step 3. Costs'!O111</f>
        <v>mins</v>
      </c>
      <c r="G148" s="79"/>
      <c r="H148" s="90"/>
      <c r="I148" s="66"/>
      <c r="J148" s="66"/>
      <c r="K148" s="66"/>
      <c r="L148" s="66"/>
      <c r="O148" s="78"/>
    </row>
    <row r="149" spans="1:16" ht="15" customHeight="1">
      <c r="A149" s="83"/>
      <c r="B149" s="70" t="s">
        <v>69</v>
      </c>
      <c r="C149" s="92"/>
      <c r="D149" s="411" t="str">
        <f>'Step 3. Costs'!I112</f>
        <v>No Selection</v>
      </c>
      <c r="E149" s="12">
        <f>'Step 3. Costs'!K112</f>
        <v>0</v>
      </c>
      <c r="F149" s="411" t="str">
        <f>'Step 3. Costs'!O112</f>
        <v>mins</v>
      </c>
      <c r="G149" s="79"/>
      <c r="I149" s="66"/>
      <c r="J149" s="66"/>
      <c r="K149" s="66"/>
      <c r="L149" s="66"/>
      <c r="O149" s="78"/>
    </row>
    <row r="150" spans="1:16" ht="15" customHeight="1">
      <c r="A150" s="83"/>
      <c r="B150" s="70" t="s">
        <v>70</v>
      </c>
      <c r="C150" s="92"/>
      <c r="D150" s="411" t="str">
        <f>'Step 3. Costs'!I113</f>
        <v>No Selection</v>
      </c>
      <c r="E150" s="12">
        <f>'Step 3. Costs'!K113</f>
        <v>0</v>
      </c>
      <c r="F150" s="411" t="str">
        <f>'Step 3. Costs'!O113</f>
        <v>mins</v>
      </c>
      <c r="G150" s="79"/>
      <c r="I150" s="66"/>
      <c r="J150" s="66"/>
      <c r="K150" s="66"/>
      <c r="L150" s="66"/>
      <c r="O150" s="78"/>
    </row>
    <row r="151" spans="1:16" ht="15" customHeight="1">
      <c r="A151" s="83"/>
      <c r="B151" s="70" t="s">
        <v>71</v>
      </c>
      <c r="C151" s="92"/>
      <c r="D151" s="411" t="str">
        <f>'Step 3. Costs'!I114</f>
        <v>No Selection</v>
      </c>
      <c r="E151" s="12">
        <f>'Step 3. Costs'!K114</f>
        <v>0</v>
      </c>
      <c r="F151" s="411" t="str">
        <f>'Step 3. Costs'!O114</f>
        <v>mins</v>
      </c>
      <c r="G151" s="79"/>
      <c r="I151" s="66"/>
      <c r="J151" s="66"/>
      <c r="K151" s="66"/>
      <c r="L151" s="66"/>
      <c r="O151" s="78"/>
    </row>
    <row r="152" spans="1:16" ht="15" customHeight="1">
      <c r="A152" s="83"/>
      <c r="B152" s="70" t="s">
        <v>72</v>
      </c>
      <c r="C152" s="92"/>
      <c r="D152" s="411" t="str">
        <f>'Step 3. Costs'!I115</f>
        <v>No Selection</v>
      </c>
      <c r="E152" s="12">
        <f>'Step 3. Costs'!K115</f>
        <v>0</v>
      </c>
      <c r="F152" s="411" t="str">
        <f>'Step 3. Costs'!O115</f>
        <v>mins</v>
      </c>
      <c r="G152" s="79"/>
      <c r="I152" s="66"/>
      <c r="J152" s="66"/>
      <c r="K152" s="66"/>
      <c r="L152" s="66"/>
      <c r="O152" s="78"/>
    </row>
    <row r="153" spans="1:16" ht="15" customHeight="1">
      <c r="A153" s="83"/>
      <c r="B153" s="56" t="s">
        <v>74</v>
      </c>
      <c r="C153" s="92"/>
      <c r="D153" s="411"/>
      <c r="F153" s="411"/>
      <c r="H153" s="88">
        <f>'Step 3. Costs'!U108</f>
        <v>0</v>
      </c>
      <c r="I153" s="66"/>
      <c r="J153" s="66"/>
      <c r="K153" s="66"/>
      <c r="L153" s="66"/>
      <c r="P153" s="74"/>
    </row>
    <row r="154" spans="1:16" ht="15" customHeight="1">
      <c r="A154" s="83"/>
      <c r="B154" s="70" t="s">
        <v>57</v>
      </c>
      <c r="C154" s="92"/>
      <c r="D154" s="411"/>
      <c r="E154" s="12">
        <f>'Step 3. Costs'!M108</f>
        <v>0.5</v>
      </c>
      <c r="F154" s="411"/>
      <c r="I154" s="66"/>
      <c r="J154" s="66"/>
      <c r="K154" s="66"/>
      <c r="L154" s="66"/>
      <c r="O154" s="78"/>
    </row>
    <row r="155" spans="1:16" ht="15" customHeight="1">
      <c r="A155" s="83"/>
      <c r="B155" s="70" t="s">
        <v>66</v>
      </c>
      <c r="C155" s="92"/>
      <c r="D155" s="411"/>
      <c r="E155" s="12">
        <f>'Step 3. Costs'!M109</f>
        <v>0</v>
      </c>
      <c r="F155" s="411"/>
      <c r="I155" s="66"/>
      <c r="J155" s="66"/>
      <c r="K155" s="66"/>
      <c r="L155" s="66"/>
      <c r="O155" s="78"/>
    </row>
    <row r="156" spans="1:16" ht="15" customHeight="1">
      <c r="A156" s="83"/>
      <c r="B156" s="70" t="s">
        <v>67</v>
      </c>
      <c r="C156" s="92"/>
      <c r="D156" s="411"/>
      <c r="E156" s="12">
        <f>'Step 3. Costs'!M110</f>
        <v>0</v>
      </c>
      <c r="F156" s="411"/>
      <c r="I156" s="66"/>
      <c r="J156" s="66"/>
      <c r="K156" s="66"/>
      <c r="L156" s="66"/>
      <c r="O156" s="78"/>
    </row>
    <row r="157" spans="1:16" ht="15" customHeight="1">
      <c r="A157" s="83"/>
      <c r="B157" s="70" t="s">
        <v>68</v>
      </c>
      <c r="C157" s="92"/>
      <c r="D157" s="411"/>
      <c r="E157" s="12">
        <f>'Step 3. Costs'!M111</f>
        <v>0</v>
      </c>
      <c r="F157" s="411"/>
      <c r="I157" s="66"/>
      <c r="J157" s="66"/>
      <c r="K157" s="66"/>
      <c r="L157" s="66"/>
      <c r="O157" s="78"/>
    </row>
    <row r="158" spans="1:16">
      <c r="A158" s="83"/>
      <c r="B158" s="70" t="s">
        <v>69</v>
      </c>
      <c r="C158" s="94"/>
      <c r="D158" s="411"/>
      <c r="E158" s="12">
        <f>'Step 3. Costs'!M112</f>
        <v>0</v>
      </c>
      <c r="F158" s="411"/>
      <c r="H158" s="89"/>
      <c r="I158" s="68"/>
      <c r="J158" s="68"/>
      <c r="K158" s="68"/>
      <c r="L158" s="66"/>
      <c r="O158" s="78"/>
    </row>
    <row r="159" spans="1:16" ht="15" customHeight="1">
      <c r="A159" s="83"/>
      <c r="B159" s="70" t="s">
        <v>70</v>
      </c>
      <c r="C159" s="92"/>
      <c r="D159" s="411"/>
      <c r="E159" s="12">
        <f>'Step 3. Costs'!M113</f>
        <v>0</v>
      </c>
      <c r="F159" s="411"/>
      <c r="I159" s="66"/>
      <c r="J159" s="66"/>
      <c r="K159" s="66"/>
      <c r="L159" s="66"/>
      <c r="O159" s="78"/>
    </row>
    <row r="160" spans="1:16" ht="15" customHeight="1">
      <c r="A160" s="83"/>
      <c r="B160" s="70" t="s">
        <v>71</v>
      </c>
      <c r="C160" s="92"/>
      <c r="D160" s="411"/>
      <c r="E160" s="12">
        <f>'Step 3. Costs'!M114</f>
        <v>0</v>
      </c>
      <c r="F160" s="411"/>
      <c r="I160" s="66"/>
      <c r="J160" s="66"/>
      <c r="K160" s="66"/>
      <c r="L160" s="66"/>
      <c r="O160" s="78"/>
    </row>
    <row r="161" spans="1:16" ht="15" customHeight="1">
      <c r="A161" s="83"/>
      <c r="B161" s="70" t="s">
        <v>72</v>
      </c>
      <c r="C161" s="92"/>
      <c r="D161" s="411"/>
      <c r="E161" s="12">
        <f>'Step 3. Costs'!M115</f>
        <v>0</v>
      </c>
      <c r="F161" s="411"/>
      <c r="I161" s="66"/>
      <c r="J161" s="66"/>
      <c r="K161" s="66"/>
      <c r="L161" s="66"/>
      <c r="O161" s="78"/>
    </row>
    <row r="162" spans="1:16">
      <c r="A162" s="83">
        <v>5</v>
      </c>
      <c r="B162" s="47" t="s">
        <v>76</v>
      </c>
      <c r="C162" s="95"/>
      <c r="D162" s="411"/>
      <c r="F162" s="411"/>
      <c r="H162" s="89"/>
      <c r="I162" s="68"/>
      <c r="J162" s="68"/>
      <c r="K162" s="68"/>
      <c r="L162" s="68"/>
    </row>
    <row r="163" spans="1:16">
      <c r="A163" s="83"/>
      <c r="B163" s="47" t="s">
        <v>98</v>
      </c>
      <c r="C163" s="94" t="str">
        <f>'Step 3. Costs'!G119</f>
        <v>Per vaccine visit</v>
      </c>
      <c r="D163" s="411"/>
      <c r="F163" s="411"/>
      <c r="H163" s="89">
        <f>'Step 3. Costs'!S119</f>
        <v>0</v>
      </c>
      <c r="I163" s="68"/>
      <c r="J163" s="68"/>
      <c r="K163" s="66"/>
      <c r="L163" s="66"/>
      <c r="P163" s="74"/>
    </row>
    <row r="164" spans="1:16" ht="15" customHeight="1">
      <c r="A164" s="83"/>
      <c r="B164" s="70" t="s">
        <v>57</v>
      </c>
      <c r="C164" s="92"/>
      <c r="D164" s="411" t="str">
        <f>'Step 3. Costs'!I119</f>
        <v>Public Health Nurse I</v>
      </c>
      <c r="E164" s="12">
        <f>'Step 3. Costs'!K119</f>
        <v>2</v>
      </c>
      <c r="F164" s="411" t="str">
        <f>'Step 3. Costs'!O119</f>
        <v>mins</v>
      </c>
      <c r="G164" s="78"/>
      <c r="I164" s="66"/>
      <c r="J164" s="66"/>
      <c r="K164" s="66"/>
      <c r="L164" s="66"/>
      <c r="O164" s="78"/>
    </row>
    <row r="165" spans="1:16" ht="15" customHeight="1">
      <c r="A165" s="83"/>
      <c r="B165" s="70" t="s">
        <v>66</v>
      </c>
      <c r="C165" s="92"/>
      <c r="D165" s="411" t="str">
        <f>'Step 3. Costs'!I120</f>
        <v>No Selection</v>
      </c>
      <c r="E165" s="12">
        <f>'Step 3. Costs'!K120</f>
        <v>0</v>
      </c>
      <c r="F165" s="411" t="str">
        <f>'Step 3. Costs'!O120</f>
        <v>mins</v>
      </c>
      <c r="G165" s="78"/>
      <c r="I165" s="66"/>
      <c r="J165" s="66"/>
      <c r="K165" s="66"/>
      <c r="L165" s="66"/>
      <c r="O165" s="78"/>
    </row>
    <row r="166" spans="1:16" ht="15" customHeight="1">
      <c r="A166" s="83"/>
      <c r="B166" s="70" t="s">
        <v>67</v>
      </c>
      <c r="C166" s="92"/>
      <c r="D166" s="411" t="str">
        <f>'Step 3. Costs'!I121</f>
        <v>No Selection</v>
      </c>
      <c r="E166" s="12">
        <f>'Step 3. Costs'!K121</f>
        <v>0</v>
      </c>
      <c r="F166" s="411" t="str">
        <f>'Step 3. Costs'!O121</f>
        <v>mins</v>
      </c>
      <c r="G166" s="78"/>
      <c r="I166" s="66"/>
      <c r="J166" s="66"/>
      <c r="K166" s="66"/>
      <c r="L166" s="66"/>
      <c r="O166" s="78"/>
    </row>
    <row r="167" spans="1:16" ht="15" customHeight="1">
      <c r="A167" s="83"/>
      <c r="B167" s="70" t="s">
        <v>68</v>
      </c>
      <c r="C167" s="92"/>
      <c r="D167" s="411" t="str">
        <f>'Step 3. Costs'!I122</f>
        <v>No Selection</v>
      </c>
      <c r="E167" s="12">
        <f>'Step 3. Costs'!K122</f>
        <v>0</v>
      </c>
      <c r="F167" s="411" t="str">
        <f>'Step 3. Costs'!O122</f>
        <v>mins</v>
      </c>
      <c r="G167" s="78"/>
      <c r="I167" s="66"/>
      <c r="J167" s="66"/>
      <c r="K167" s="66"/>
      <c r="L167" s="66"/>
      <c r="O167" s="78"/>
    </row>
    <row r="168" spans="1:16" ht="15" customHeight="1">
      <c r="A168" s="83"/>
      <c r="B168" s="70" t="s">
        <v>69</v>
      </c>
      <c r="C168" s="92"/>
      <c r="D168" s="411" t="str">
        <f>'Step 3. Costs'!I123</f>
        <v>No Selection</v>
      </c>
      <c r="E168" s="12">
        <f>'Step 3. Costs'!K123</f>
        <v>0</v>
      </c>
      <c r="F168" s="411" t="str">
        <f>'Step 3. Costs'!O123</f>
        <v>mins</v>
      </c>
      <c r="G168" s="78"/>
      <c r="I168" s="66"/>
      <c r="J168" s="66"/>
      <c r="K168" s="66"/>
      <c r="L168" s="66"/>
      <c r="O168" s="78"/>
    </row>
    <row r="169" spans="1:16">
      <c r="A169" s="83"/>
      <c r="B169" s="70" t="s">
        <v>70</v>
      </c>
      <c r="C169" s="95"/>
      <c r="D169" s="411" t="str">
        <f>'Step 3. Costs'!I124</f>
        <v>No Selection</v>
      </c>
      <c r="E169" s="12">
        <f>'Step 3. Costs'!K124</f>
        <v>0</v>
      </c>
      <c r="F169" s="411" t="str">
        <f>'Step 3. Costs'!O124</f>
        <v>mins</v>
      </c>
      <c r="G169" s="78"/>
      <c r="H169" s="90"/>
      <c r="I169" s="66"/>
      <c r="J169" s="66"/>
      <c r="K169" s="66"/>
      <c r="L169" s="66"/>
      <c r="O169" s="78"/>
    </row>
    <row r="170" spans="1:16" ht="15" customHeight="1">
      <c r="A170" s="83"/>
      <c r="B170" s="70" t="s">
        <v>71</v>
      </c>
      <c r="C170" s="92"/>
      <c r="D170" s="411" t="str">
        <f>'Step 3. Costs'!I125</f>
        <v>No Selection</v>
      </c>
      <c r="E170" s="12">
        <f>'Step 3. Costs'!K125</f>
        <v>0</v>
      </c>
      <c r="F170" s="411" t="str">
        <f>'Step 3. Costs'!O125</f>
        <v>mins</v>
      </c>
      <c r="G170" s="78"/>
      <c r="I170" s="66"/>
      <c r="J170" s="66"/>
      <c r="K170" s="66"/>
      <c r="L170" s="66"/>
      <c r="O170" s="78"/>
    </row>
    <row r="171" spans="1:16" ht="15" customHeight="1">
      <c r="A171" s="83"/>
      <c r="B171" s="70" t="s">
        <v>72</v>
      </c>
      <c r="C171" s="92"/>
      <c r="D171" s="411" t="str">
        <f>'Step 3. Costs'!I126</f>
        <v>No Selection</v>
      </c>
      <c r="E171" s="12">
        <f>'Step 3. Costs'!K126</f>
        <v>0</v>
      </c>
      <c r="F171" s="411" t="str">
        <f>'Step 3. Costs'!O126</f>
        <v>mins</v>
      </c>
      <c r="G171" s="78"/>
      <c r="I171" s="66"/>
      <c r="J171" s="66"/>
      <c r="K171" s="66"/>
      <c r="L171" s="66"/>
      <c r="O171" s="78"/>
    </row>
    <row r="172" spans="1:16" ht="15" customHeight="1">
      <c r="A172" s="83"/>
      <c r="B172" s="56" t="s">
        <v>74</v>
      </c>
      <c r="C172" s="92"/>
      <c r="D172" s="411"/>
      <c r="F172" s="411"/>
      <c r="H172" s="88">
        <f>'Step 3. Costs'!U119</f>
        <v>0</v>
      </c>
      <c r="I172" s="66"/>
      <c r="J172" s="66"/>
      <c r="K172" s="66"/>
      <c r="L172" s="66"/>
      <c r="P172" s="74"/>
    </row>
    <row r="173" spans="1:16" ht="15" customHeight="1">
      <c r="A173" s="83"/>
      <c r="B173" s="70" t="s">
        <v>57</v>
      </c>
      <c r="C173" s="92"/>
      <c r="D173" s="411"/>
      <c r="E173" s="12">
        <f>'Step 3. Costs'!M119</f>
        <v>0.5</v>
      </c>
      <c r="F173" s="411"/>
      <c r="I173" s="66"/>
      <c r="J173" s="66"/>
      <c r="K173" s="66"/>
      <c r="L173" s="66"/>
      <c r="O173" s="78"/>
    </row>
    <row r="174" spans="1:16">
      <c r="A174" s="83"/>
      <c r="B174" s="70" t="s">
        <v>66</v>
      </c>
      <c r="C174" s="91"/>
      <c r="D174" s="411"/>
      <c r="E174" s="12">
        <f>'Step 3. Costs'!M120</f>
        <v>0</v>
      </c>
      <c r="F174" s="411"/>
      <c r="H174" s="89"/>
      <c r="I174" s="68"/>
      <c r="J174" s="68"/>
      <c r="K174" s="68"/>
      <c r="L174" s="66"/>
      <c r="O174" s="78"/>
    </row>
    <row r="175" spans="1:16" ht="15" customHeight="1">
      <c r="A175" s="83"/>
      <c r="B175" s="70" t="s">
        <v>67</v>
      </c>
      <c r="C175" s="92"/>
      <c r="D175" s="411"/>
      <c r="E175" s="12">
        <f>'Step 3. Costs'!M121</f>
        <v>0</v>
      </c>
      <c r="F175" s="411"/>
      <c r="I175" s="66"/>
      <c r="J175" s="66"/>
      <c r="K175" s="47"/>
      <c r="L175" s="66"/>
      <c r="O175" s="78"/>
    </row>
    <row r="176" spans="1:16" ht="15" customHeight="1">
      <c r="A176" s="83"/>
      <c r="B176" s="70" t="s">
        <v>68</v>
      </c>
      <c r="C176" s="92"/>
      <c r="D176" s="411"/>
      <c r="E176" s="12">
        <f>'Step 3. Costs'!M122</f>
        <v>0</v>
      </c>
      <c r="F176" s="411"/>
      <c r="I176" s="66"/>
      <c r="J176" s="66"/>
      <c r="K176" s="53"/>
      <c r="L176" s="66"/>
      <c r="O176" s="78"/>
    </row>
    <row r="177" spans="1:16" ht="15" customHeight="1">
      <c r="A177" s="83"/>
      <c r="B177" s="70" t="s">
        <v>69</v>
      </c>
      <c r="C177" s="92"/>
      <c r="D177" s="411"/>
      <c r="E177" s="12">
        <f>'Step 3. Costs'!M123</f>
        <v>0</v>
      </c>
      <c r="F177" s="411"/>
      <c r="I177" s="66"/>
      <c r="J177" s="66"/>
      <c r="K177" s="66"/>
      <c r="L177" s="66"/>
      <c r="O177" s="78"/>
    </row>
    <row r="178" spans="1:16" ht="15" customHeight="1">
      <c r="A178" s="83"/>
      <c r="B178" s="70" t="s">
        <v>70</v>
      </c>
      <c r="C178" s="92"/>
      <c r="D178" s="411"/>
      <c r="E178" s="12">
        <f>'Step 3. Costs'!M124</f>
        <v>0</v>
      </c>
      <c r="F178" s="411"/>
      <c r="I178" s="66"/>
      <c r="J178" s="66"/>
      <c r="K178" s="66"/>
      <c r="L178" s="66"/>
      <c r="O178" s="78"/>
    </row>
    <row r="179" spans="1:16" ht="15" customHeight="1">
      <c r="A179" s="83"/>
      <c r="B179" s="70" t="s">
        <v>71</v>
      </c>
      <c r="C179" s="92"/>
      <c r="D179" s="411"/>
      <c r="E179" s="12">
        <f>'Step 3. Costs'!M125</f>
        <v>0</v>
      </c>
      <c r="F179" s="411"/>
      <c r="I179" s="66"/>
      <c r="J179" s="66"/>
      <c r="K179" s="66"/>
      <c r="L179" s="66"/>
      <c r="O179" s="78"/>
    </row>
    <row r="180" spans="1:16" ht="15" customHeight="1">
      <c r="A180" s="83"/>
      <c r="B180" s="70" t="s">
        <v>72</v>
      </c>
      <c r="C180" s="94"/>
      <c r="D180" s="411"/>
      <c r="E180" s="12">
        <f>'Step 3. Costs'!M126</f>
        <v>0</v>
      </c>
      <c r="F180" s="411"/>
      <c r="H180" s="89"/>
      <c r="I180" s="68"/>
      <c r="J180" s="68"/>
      <c r="K180" s="68"/>
      <c r="L180" s="66"/>
      <c r="O180" s="78"/>
    </row>
    <row r="181" spans="1:16" ht="15" customHeight="1">
      <c r="A181" s="83">
        <v>6</v>
      </c>
      <c r="B181" s="47" t="s">
        <v>44</v>
      </c>
      <c r="C181" s="92" t="str">
        <f>'Step 3. Costs'!G128</f>
        <v>Per vaccine visit</v>
      </c>
      <c r="D181" s="411"/>
      <c r="F181" s="411"/>
      <c r="H181" s="88">
        <f>'Step 3. Costs'!U128</f>
        <v>0</v>
      </c>
      <c r="I181" s="66"/>
      <c r="J181" s="66"/>
      <c r="K181" s="66"/>
      <c r="L181" s="66"/>
      <c r="P181" s="74"/>
    </row>
    <row r="182" spans="1:16" ht="15" customHeight="1">
      <c r="A182" s="83"/>
      <c r="B182" s="70" t="s">
        <v>57</v>
      </c>
      <c r="C182" s="92"/>
      <c r="D182" s="411" t="str">
        <f>'Step 3. Costs'!I128</f>
        <v>Public Health Nurse I</v>
      </c>
      <c r="E182" s="12">
        <f>'Step 3. Costs'!K128</f>
        <v>1</v>
      </c>
      <c r="F182" s="411" t="str">
        <f>'Step 3. Costs'!O128</f>
        <v>mins</v>
      </c>
      <c r="G182" s="78"/>
      <c r="I182" s="66"/>
      <c r="J182" s="66"/>
      <c r="K182" s="66"/>
      <c r="L182" s="66"/>
      <c r="O182" s="78"/>
    </row>
    <row r="183" spans="1:16" ht="15" customHeight="1">
      <c r="A183" s="83"/>
      <c r="B183" s="70" t="s">
        <v>66</v>
      </c>
      <c r="C183" s="92"/>
      <c r="D183" s="411" t="str">
        <f>'Step 3. Costs'!I129</f>
        <v>No Selection</v>
      </c>
      <c r="E183" s="12">
        <f>'Step 3. Costs'!K129</f>
        <v>0</v>
      </c>
      <c r="F183" s="411" t="str">
        <f>'Step 3. Costs'!O129</f>
        <v>mins</v>
      </c>
      <c r="G183" s="78"/>
      <c r="I183" s="66"/>
      <c r="J183" s="66"/>
      <c r="K183" s="66"/>
      <c r="L183" s="66"/>
      <c r="O183" s="78"/>
    </row>
    <row r="184" spans="1:16" ht="15" customHeight="1">
      <c r="A184" s="83"/>
      <c r="B184" s="70" t="s">
        <v>67</v>
      </c>
      <c r="C184" s="92"/>
      <c r="D184" s="411" t="str">
        <f>'Step 3. Costs'!I130</f>
        <v>No Selection</v>
      </c>
      <c r="E184" s="12">
        <f>'Step 3. Costs'!K130</f>
        <v>0</v>
      </c>
      <c r="F184" s="411" t="str">
        <f>'Step 3. Costs'!O130</f>
        <v>mins</v>
      </c>
      <c r="G184" s="78"/>
      <c r="I184" s="66"/>
      <c r="J184" s="66"/>
      <c r="K184" s="66"/>
      <c r="L184" s="66"/>
      <c r="O184" s="78"/>
    </row>
    <row r="185" spans="1:16" ht="15" customHeight="1">
      <c r="A185" s="83"/>
      <c r="B185" s="70" t="s">
        <v>68</v>
      </c>
      <c r="C185" s="92"/>
      <c r="D185" s="411" t="str">
        <f>'Step 3. Costs'!I131</f>
        <v>No Selection</v>
      </c>
      <c r="E185" s="12">
        <f>'Step 3. Costs'!K131</f>
        <v>0</v>
      </c>
      <c r="F185" s="411" t="str">
        <f>'Step 3. Costs'!O131</f>
        <v>mins</v>
      </c>
      <c r="G185" s="78"/>
      <c r="I185" s="66"/>
      <c r="J185" s="66"/>
      <c r="K185" s="66"/>
      <c r="L185" s="66"/>
      <c r="O185" s="78"/>
    </row>
    <row r="186" spans="1:16" ht="15" customHeight="1">
      <c r="A186" s="83"/>
      <c r="B186" s="70" t="s">
        <v>69</v>
      </c>
      <c r="C186" s="92"/>
      <c r="D186" s="411" t="str">
        <f>'Step 3. Costs'!I132</f>
        <v>No Selection</v>
      </c>
      <c r="E186" s="12">
        <f>'Step 3. Costs'!K132</f>
        <v>0</v>
      </c>
      <c r="F186" s="411" t="str">
        <f>'Step 3. Costs'!O132</f>
        <v>mins</v>
      </c>
      <c r="G186" s="78"/>
      <c r="I186" s="66"/>
      <c r="J186" s="66"/>
      <c r="K186" s="66"/>
      <c r="L186" s="66"/>
      <c r="O186" s="78"/>
    </row>
    <row r="187" spans="1:16" ht="15" customHeight="1">
      <c r="A187" s="83"/>
      <c r="B187" s="70" t="s">
        <v>70</v>
      </c>
      <c r="C187" s="92"/>
      <c r="D187" s="411" t="str">
        <f>'Step 3. Costs'!I133</f>
        <v>No Selection</v>
      </c>
      <c r="E187" s="12">
        <f>'Step 3. Costs'!K133</f>
        <v>0</v>
      </c>
      <c r="F187" s="411" t="str">
        <f>'Step 3. Costs'!O133</f>
        <v>mins</v>
      </c>
      <c r="G187" s="78"/>
      <c r="I187" s="66"/>
      <c r="J187" s="66"/>
      <c r="K187" s="66"/>
      <c r="L187" s="66"/>
      <c r="O187" s="78"/>
    </row>
    <row r="188" spans="1:16" ht="15" customHeight="1">
      <c r="A188" s="83"/>
      <c r="B188" s="70" t="s">
        <v>71</v>
      </c>
      <c r="C188" s="92"/>
      <c r="D188" s="411" t="str">
        <f>'Step 3. Costs'!I134</f>
        <v>No Selection</v>
      </c>
      <c r="E188" s="12">
        <f>'Step 3. Costs'!K134</f>
        <v>0</v>
      </c>
      <c r="F188" s="411" t="str">
        <f>'Step 3. Costs'!O134</f>
        <v>mins</v>
      </c>
      <c r="G188" s="78"/>
      <c r="I188" s="66"/>
      <c r="J188" s="66"/>
      <c r="K188" s="66"/>
      <c r="L188" s="66"/>
      <c r="O188" s="78"/>
    </row>
    <row r="189" spans="1:16" ht="15" customHeight="1">
      <c r="A189" s="83"/>
      <c r="B189" s="70" t="s">
        <v>72</v>
      </c>
      <c r="C189" s="92"/>
      <c r="D189" s="411" t="str">
        <f>'Step 3. Costs'!I135</f>
        <v>No Selection</v>
      </c>
      <c r="E189" s="12">
        <f>'Step 3. Costs'!K135</f>
        <v>0</v>
      </c>
      <c r="F189" s="411" t="str">
        <f>'Step 3. Costs'!O135</f>
        <v>mins</v>
      </c>
      <c r="G189" s="78"/>
      <c r="I189" s="66"/>
      <c r="J189" s="66"/>
      <c r="K189" s="66"/>
      <c r="L189" s="66"/>
      <c r="O189" s="78"/>
    </row>
    <row r="190" spans="1:16" ht="15" customHeight="1">
      <c r="A190" s="83">
        <v>7</v>
      </c>
      <c r="B190" s="53" t="s">
        <v>77</v>
      </c>
      <c r="C190" s="92" t="str">
        <f>'Step 3. Costs'!G137</f>
        <v>Per vaccine visit</v>
      </c>
      <c r="D190" s="411"/>
      <c r="F190" s="411"/>
      <c r="H190" s="88">
        <f>'Step 3. Costs'!U137</f>
        <v>0</v>
      </c>
      <c r="I190" s="66"/>
      <c r="J190" s="66"/>
      <c r="K190" s="66"/>
      <c r="L190" s="66"/>
      <c r="P190" s="74"/>
    </row>
    <row r="191" spans="1:16" ht="15" customHeight="1">
      <c r="A191" s="83"/>
      <c r="B191" s="70" t="s">
        <v>57</v>
      </c>
      <c r="C191" s="92"/>
      <c r="D191" s="411" t="str">
        <f>'Step 3. Costs'!I137</f>
        <v>Administrative Support</v>
      </c>
      <c r="E191" s="12">
        <f>'Step 3. Costs'!K137</f>
        <v>1</v>
      </c>
      <c r="F191" s="411" t="str">
        <f>'Step 3. Costs'!O137</f>
        <v>mins</v>
      </c>
      <c r="G191" s="78"/>
      <c r="I191" s="66"/>
      <c r="J191" s="66"/>
      <c r="K191" s="66"/>
      <c r="L191" s="66"/>
      <c r="O191" s="78"/>
    </row>
    <row r="192" spans="1:16" ht="15" customHeight="1">
      <c r="A192" s="83"/>
      <c r="B192" s="70" t="s">
        <v>66</v>
      </c>
      <c r="C192" s="92"/>
      <c r="D192" s="411" t="str">
        <f>'Step 3. Costs'!I138</f>
        <v>No Selection</v>
      </c>
      <c r="E192" s="12">
        <f>'Step 3. Costs'!K138</f>
        <v>0</v>
      </c>
      <c r="F192" s="411" t="str">
        <f>'Step 3. Costs'!O138</f>
        <v>mins</v>
      </c>
      <c r="G192" s="78"/>
      <c r="I192" s="66"/>
      <c r="J192" s="66"/>
      <c r="K192" s="66"/>
      <c r="L192" s="66"/>
      <c r="O192" s="78"/>
    </row>
    <row r="193" spans="1:16" ht="15" customHeight="1">
      <c r="A193" s="83"/>
      <c r="B193" s="70" t="s">
        <v>67</v>
      </c>
      <c r="C193" s="92"/>
      <c r="D193" s="411" t="str">
        <f>'Step 3. Costs'!I139</f>
        <v>No Selection</v>
      </c>
      <c r="E193" s="12">
        <f>'Step 3. Costs'!K139</f>
        <v>0</v>
      </c>
      <c r="F193" s="411" t="str">
        <f>'Step 3. Costs'!O139</f>
        <v>mins</v>
      </c>
      <c r="G193" s="78"/>
      <c r="I193" s="66"/>
      <c r="J193" s="66"/>
      <c r="K193" s="66"/>
      <c r="L193" s="66"/>
      <c r="O193" s="78"/>
    </row>
    <row r="194" spans="1:16" ht="15" customHeight="1">
      <c r="A194" s="83"/>
      <c r="B194" s="70" t="s">
        <v>68</v>
      </c>
      <c r="C194" s="92"/>
      <c r="D194" s="411" t="str">
        <f>'Step 3. Costs'!I140</f>
        <v>No Selection</v>
      </c>
      <c r="E194" s="12">
        <f>'Step 3. Costs'!K140</f>
        <v>0</v>
      </c>
      <c r="F194" s="411" t="str">
        <f>'Step 3. Costs'!O140</f>
        <v>mins</v>
      </c>
      <c r="G194" s="78"/>
      <c r="I194" s="66"/>
      <c r="J194" s="66"/>
      <c r="K194" s="66"/>
      <c r="L194" s="66"/>
      <c r="O194" s="78"/>
    </row>
    <row r="195" spans="1:16" ht="15" customHeight="1">
      <c r="A195" s="83"/>
      <c r="B195" s="70" t="s">
        <v>69</v>
      </c>
      <c r="C195" s="92"/>
      <c r="D195" s="411" t="str">
        <f>'Step 3. Costs'!I141</f>
        <v>No Selection</v>
      </c>
      <c r="E195" s="12">
        <f>'Step 3. Costs'!K141</f>
        <v>0</v>
      </c>
      <c r="F195" s="411" t="str">
        <f>'Step 3. Costs'!O141</f>
        <v>mins</v>
      </c>
      <c r="G195" s="78"/>
      <c r="I195" s="66"/>
      <c r="J195" s="66"/>
      <c r="K195" s="66"/>
      <c r="L195" s="66"/>
      <c r="O195" s="78"/>
    </row>
    <row r="196" spans="1:16" ht="15" customHeight="1">
      <c r="A196" s="83"/>
      <c r="B196" s="70" t="s">
        <v>70</v>
      </c>
      <c r="C196" s="92"/>
      <c r="D196" s="411" t="str">
        <f>'Step 3. Costs'!I142</f>
        <v>No Selection</v>
      </c>
      <c r="E196" s="12">
        <f>'Step 3. Costs'!K142</f>
        <v>0</v>
      </c>
      <c r="F196" s="411" t="str">
        <f>'Step 3. Costs'!O142</f>
        <v>mins</v>
      </c>
      <c r="G196" s="78"/>
      <c r="I196" s="66"/>
      <c r="J196" s="66"/>
      <c r="K196" s="66"/>
      <c r="L196" s="66"/>
      <c r="O196" s="78"/>
    </row>
    <row r="197" spans="1:16" ht="15" customHeight="1">
      <c r="A197" s="83"/>
      <c r="B197" s="70" t="s">
        <v>71</v>
      </c>
      <c r="C197" s="92"/>
      <c r="D197" s="411" t="str">
        <f>'Step 3. Costs'!I143</f>
        <v>No Selection</v>
      </c>
      <c r="E197" s="12">
        <f>'Step 3. Costs'!K143</f>
        <v>0</v>
      </c>
      <c r="F197" s="411" t="str">
        <f>'Step 3. Costs'!O143</f>
        <v>mins</v>
      </c>
      <c r="G197" s="78"/>
      <c r="I197" s="66"/>
      <c r="J197" s="66"/>
      <c r="K197" s="66"/>
      <c r="L197" s="66"/>
      <c r="O197" s="78"/>
    </row>
    <row r="198" spans="1:16" ht="15" customHeight="1">
      <c r="A198" s="83"/>
      <c r="B198" s="70" t="s">
        <v>72</v>
      </c>
      <c r="C198" s="92"/>
      <c r="D198" s="411" t="str">
        <f>'Step 3. Costs'!I144</f>
        <v>No Selection</v>
      </c>
      <c r="E198" s="12">
        <f>'Step 3. Costs'!K144</f>
        <v>0</v>
      </c>
      <c r="F198" s="411" t="str">
        <f>'Step 3. Costs'!O144</f>
        <v>mins</v>
      </c>
      <c r="G198" s="78"/>
      <c r="I198" s="66"/>
      <c r="J198" s="66"/>
      <c r="K198" s="66"/>
      <c r="L198" s="66"/>
      <c r="O198" s="78"/>
    </row>
    <row r="199" spans="1:16" ht="15" customHeight="1">
      <c r="A199" s="83">
        <v>8</v>
      </c>
      <c r="B199" s="47" t="s">
        <v>96</v>
      </c>
      <c r="C199" s="95"/>
      <c r="D199" s="411"/>
      <c r="F199" s="411"/>
      <c r="H199" s="90"/>
      <c r="I199" s="66"/>
      <c r="J199" s="66"/>
      <c r="K199" s="66"/>
      <c r="L199" s="66"/>
    </row>
    <row r="200" spans="1:16" ht="15" customHeight="1">
      <c r="A200" s="83"/>
      <c r="B200" s="56" t="s">
        <v>37</v>
      </c>
      <c r="C200" s="92" t="str">
        <f>'Step 3. Costs'!G148</f>
        <v>Per vaccine visit</v>
      </c>
      <c r="D200" s="411"/>
      <c r="F200" s="411"/>
      <c r="H200" s="88">
        <f>'Step 3. Costs'!S148</f>
        <v>0</v>
      </c>
      <c r="I200" s="66"/>
      <c r="J200" s="66"/>
      <c r="K200" s="66"/>
      <c r="L200" s="66"/>
      <c r="P200" s="74"/>
    </row>
    <row r="201" spans="1:16" ht="15" customHeight="1">
      <c r="A201" s="83"/>
      <c r="B201" s="70" t="s">
        <v>57</v>
      </c>
      <c r="C201" s="92"/>
      <c r="D201" s="411" t="str">
        <f>'Step 3. Costs'!I148</f>
        <v>Administrative Support</v>
      </c>
      <c r="E201" s="12">
        <f>'Step 3. Costs'!K148</f>
        <v>1</v>
      </c>
      <c r="F201" s="411" t="str">
        <f>'Step 3. Costs'!O148</f>
        <v>mins</v>
      </c>
      <c r="G201" s="78"/>
      <c r="I201" s="66"/>
      <c r="J201" s="66"/>
      <c r="K201" s="66"/>
      <c r="L201" s="66"/>
      <c r="O201" s="78"/>
    </row>
    <row r="202" spans="1:16" ht="15" customHeight="1">
      <c r="A202" s="83"/>
      <c r="B202" s="70" t="s">
        <v>66</v>
      </c>
      <c r="C202" s="92"/>
      <c r="D202" s="411" t="str">
        <f>'Step 3. Costs'!I149</f>
        <v>No Selection</v>
      </c>
      <c r="E202" s="12">
        <f>'Step 3. Costs'!K149</f>
        <v>0</v>
      </c>
      <c r="F202" s="411" t="str">
        <f>'Step 3. Costs'!O149</f>
        <v>mins</v>
      </c>
      <c r="G202" s="78"/>
      <c r="I202" s="66"/>
      <c r="J202" s="66"/>
      <c r="K202" s="66"/>
      <c r="L202" s="66"/>
      <c r="O202" s="78"/>
    </row>
    <row r="203" spans="1:16" ht="15" customHeight="1">
      <c r="A203" s="83"/>
      <c r="B203" s="70" t="s">
        <v>67</v>
      </c>
      <c r="C203" s="92"/>
      <c r="D203" s="411" t="str">
        <f>'Step 3. Costs'!I150</f>
        <v>No Selection</v>
      </c>
      <c r="E203" s="12">
        <f>'Step 3. Costs'!K150</f>
        <v>0</v>
      </c>
      <c r="F203" s="411" t="str">
        <f>'Step 3. Costs'!O150</f>
        <v>mins</v>
      </c>
      <c r="G203" s="78"/>
      <c r="I203" s="66"/>
      <c r="J203" s="66"/>
      <c r="K203" s="66"/>
      <c r="L203" s="66"/>
      <c r="O203" s="78"/>
    </row>
    <row r="204" spans="1:16" ht="15" customHeight="1">
      <c r="A204" s="83"/>
      <c r="B204" s="70" t="s">
        <v>68</v>
      </c>
      <c r="C204" s="92"/>
      <c r="D204" s="411" t="str">
        <f>'Step 3. Costs'!I151</f>
        <v>No Selection</v>
      </c>
      <c r="E204" s="12">
        <f>'Step 3. Costs'!K151</f>
        <v>0</v>
      </c>
      <c r="F204" s="411" t="str">
        <f>'Step 3. Costs'!O151</f>
        <v>mins</v>
      </c>
      <c r="G204" s="78"/>
      <c r="I204" s="66"/>
      <c r="J204" s="66"/>
      <c r="K204" s="66"/>
      <c r="L204" s="66"/>
      <c r="O204" s="78"/>
    </row>
    <row r="205" spans="1:16" ht="15" customHeight="1">
      <c r="A205" s="83"/>
      <c r="B205" s="70" t="s">
        <v>69</v>
      </c>
      <c r="C205" s="92"/>
      <c r="D205" s="411" t="str">
        <f>'Step 3. Costs'!I152</f>
        <v>No Selection</v>
      </c>
      <c r="E205" s="12">
        <f>'Step 3. Costs'!K152</f>
        <v>0</v>
      </c>
      <c r="F205" s="411" t="str">
        <f>'Step 3. Costs'!O152</f>
        <v>mins</v>
      </c>
      <c r="G205" s="78"/>
      <c r="I205" s="66"/>
      <c r="J205" s="66"/>
      <c r="K205" s="66"/>
      <c r="L205" s="66"/>
      <c r="O205" s="78"/>
    </row>
    <row r="206" spans="1:16">
      <c r="A206" s="83"/>
      <c r="B206" s="70" t="s">
        <v>70</v>
      </c>
      <c r="D206" s="411" t="str">
        <f>'Step 3. Costs'!I153</f>
        <v>No Selection</v>
      </c>
      <c r="E206" s="12">
        <f>'Step 3. Costs'!K153</f>
        <v>0</v>
      </c>
      <c r="F206" s="411" t="str">
        <f>'Step 3. Costs'!O153</f>
        <v>mins</v>
      </c>
      <c r="G206" s="78"/>
      <c r="L206" s="66"/>
      <c r="O206" s="78"/>
    </row>
    <row r="207" spans="1:16">
      <c r="A207" s="83"/>
      <c r="B207" s="70" t="s">
        <v>71</v>
      </c>
      <c r="D207" s="411" t="str">
        <f>'Step 3. Costs'!I154</f>
        <v>No Selection</v>
      </c>
      <c r="E207" s="12">
        <f>'Step 3. Costs'!K154</f>
        <v>0</v>
      </c>
      <c r="F207" s="411" t="str">
        <f>'Step 3. Costs'!O154</f>
        <v>mins</v>
      </c>
      <c r="G207" s="78"/>
      <c r="L207" s="66"/>
      <c r="O207" s="78"/>
    </row>
    <row r="208" spans="1:16">
      <c r="A208" s="83"/>
      <c r="B208" s="70" t="s">
        <v>72</v>
      </c>
      <c r="D208" s="411" t="str">
        <f>'Step 3. Costs'!I155</f>
        <v>No Selection</v>
      </c>
      <c r="E208" s="12">
        <f>'Step 3. Costs'!K155</f>
        <v>0</v>
      </c>
      <c r="F208" s="411" t="str">
        <f>'Step 3. Costs'!O155</f>
        <v>mins</v>
      </c>
      <c r="G208" s="78"/>
      <c r="L208" s="66"/>
      <c r="O208" s="78"/>
    </row>
    <row r="209" spans="1:16">
      <c r="A209" s="83"/>
      <c r="B209" s="56" t="s">
        <v>74</v>
      </c>
      <c r="D209" s="411"/>
      <c r="F209" s="411"/>
      <c r="H209" s="88">
        <f>'Step 3. Costs'!U148</f>
        <v>0</v>
      </c>
      <c r="K209" s="66"/>
      <c r="L209" s="65"/>
      <c r="M209" s="113"/>
      <c r="N209" s="113"/>
      <c r="O209" s="113"/>
      <c r="P209" s="114"/>
    </row>
    <row r="210" spans="1:16">
      <c r="A210" s="83"/>
      <c r="B210" s="70" t="s">
        <v>57</v>
      </c>
      <c r="D210" s="411"/>
      <c r="E210" s="12">
        <f>'Step 3. Costs'!M148</f>
        <v>1</v>
      </c>
      <c r="F210" s="411"/>
      <c r="L210" s="65"/>
      <c r="M210" s="113"/>
      <c r="N210" s="113"/>
      <c r="O210" s="115"/>
      <c r="P210" s="113"/>
    </row>
    <row r="211" spans="1:16">
      <c r="A211" s="83"/>
      <c r="B211" s="70" t="s">
        <v>66</v>
      </c>
      <c r="D211" s="411"/>
      <c r="E211" s="12">
        <f>'Step 3. Costs'!M149</f>
        <v>0</v>
      </c>
      <c r="F211" s="411"/>
      <c r="L211" s="65"/>
      <c r="M211" s="113"/>
      <c r="N211" s="113"/>
      <c r="O211" s="115"/>
      <c r="P211" s="113"/>
    </row>
    <row r="212" spans="1:16">
      <c r="A212" s="83"/>
      <c r="B212" s="70" t="s">
        <v>67</v>
      </c>
      <c r="D212" s="411"/>
      <c r="E212" s="12">
        <f>'Step 3. Costs'!M150</f>
        <v>0</v>
      </c>
      <c r="F212" s="411"/>
      <c r="L212" s="65"/>
      <c r="M212" s="113"/>
      <c r="N212" s="113"/>
      <c r="O212" s="115"/>
      <c r="P212" s="113"/>
    </row>
    <row r="213" spans="1:16">
      <c r="A213" s="83"/>
      <c r="B213" s="70" t="s">
        <v>68</v>
      </c>
      <c r="D213" s="411"/>
      <c r="E213" s="12">
        <f>'Step 3. Costs'!M151</f>
        <v>0</v>
      </c>
      <c r="F213" s="411"/>
      <c r="L213" s="65"/>
      <c r="M213" s="113"/>
      <c r="N213" s="113"/>
      <c r="O213" s="115"/>
      <c r="P213" s="113"/>
    </row>
    <row r="214" spans="1:16">
      <c r="A214" s="83"/>
      <c r="B214" s="70" t="s">
        <v>69</v>
      </c>
      <c r="D214" s="411"/>
      <c r="E214" s="12">
        <f>'Step 3. Costs'!M152</f>
        <v>0</v>
      </c>
      <c r="F214" s="411"/>
      <c r="L214" s="65"/>
      <c r="M214" s="113"/>
      <c r="N214" s="113"/>
      <c r="O214" s="115"/>
      <c r="P214" s="113"/>
    </row>
    <row r="215" spans="1:16">
      <c r="A215" s="83"/>
      <c r="B215" s="70" t="s">
        <v>70</v>
      </c>
      <c r="D215" s="411"/>
      <c r="E215" s="12">
        <f>'Step 3. Costs'!M153</f>
        <v>0</v>
      </c>
      <c r="F215" s="411"/>
      <c r="L215" s="65"/>
      <c r="M215" s="113"/>
      <c r="N215" s="113"/>
      <c r="O215" s="115"/>
      <c r="P215" s="113"/>
    </row>
    <row r="216" spans="1:16">
      <c r="A216" s="83"/>
      <c r="B216" s="70" t="s">
        <v>71</v>
      </c>
      <c r="D216" s="411"/>
      <c r="E216" s="12">
        <f>'Step 3. Costs'!M154</f>
        <v>0</v>
      </c>
      <c r="F216" s="411"/>
      <c r="L216" s="65"/>
      <c r="M216" s="113"/>
      <c r="N216" s="113"/>
      <c r="O216" s="115"/>
      <c r="P216" s="113"/>
    </row>
    <row r="217" spans="1:16">
      <c r="A217" s="83"/>
      <c r="B217" s="70" t="s">
        <v>72</v>
      </c>
      <c r="D217" s="411"/>
      <c r="E217" s="12">
        <f>'Step 3. Costs'!M155</f>
        <v>0</v>
      </c>
      <c r="F217" s="411"/>
      <c r="L217" s="65"/>
      <c r="M217" s="113"/>
      <c r="N217" s="113"/>
      <c r="O217" s="115"/>
      <c r="P217" s="113"/>
    </row>
    <row r="218" spans="1:16">
      <c r="D218" s="411"/>
      <c r="F218" s="411"/>
    </row>
    <row r="219" spans="1:16">
      <c r="A219" s="81">
        <v>1</v>
      </c>
      <c r="B219" s="47" t="s">
        <v>39</v>
      </c>
      <c r="C219" s="98" t="str">
        <f>'Step 3. Costs'!G164</f>
        <v>Per year</v>
      </c>
      <c r="D219" s="411"/>
      <c r="F219" s="411"/>
      <c r="H219" s="88">
        <f>'Step 3. Costs'!U164</f>
        <v>500</v>
      </c>
      <c r="L219" s="65"/>
      <c r="M219" s="113"/>
      <c r="N219" s="113"/>
      <c r="O219" s="113"/>
      <c r="P219" s="114"/>
    </row>
    <row r="220" spans="1:16">
      <c r="A220" s="81"/>
      <c r="B220" s="70" t="s">
        <v>57</v>
      </c>
      <c r="D220" s="411" t="str">
        <f>'Step 3. Costs'!I164</f>
        <v>Administrative Support</v>
      </c>
      <c r="E220" s="12">
        <f>'Step 3. Costs'!K164</f>
        <v>12</v>
      </c>
      <c r="F220" s="411" t="str">
        <f>'Step 3. Costs'!O164</f>
        <v>hours</v>
      </c>
      <c r="G220" s="78"/>
      <c r="L220" s="65"/>
      <c r="M220" s="113"/>
      <c r="N220" s="113"/>
      <c r="O220" s="115"/>
      <c r="P220" s="113"/>
    </row>
    <row r="221" spans="1:16">
      <c r="A221" s="81"/>
      <c r="B221" s="70" t="s">
        <v>66</v>
      </c>
      <c r="D221" s="411" t="str">
        <f>'Step 3. Costs'!I165</f>
        <v>No Selection</v>
      </c>
      <c r="E221" s="12">
        <f>'Step 3. Costs'!K165</f>
        <v>0</v>
      </c>
      <c r="F221" s="411" t="str">
        <f>'Step 3. Costs'!O165</f>
        <v>mins</v>
      </c>
      <c r="G221" s="78"/>
      <c r="L221" s="65"/>
      <c r="M221" s="113"/>
      <c r="N221" s="113"/>
      <c r="O221" s="115"/>
      <c r="P221" s="113"/>
    </row>
    <row r="222" spans="1:16">
      <c r="A222" s="81"/>
      <c r="B222" s="70" t="s">
        <v>67</v>
      </c>
      <c r="D222" s="411" t="str">
        <f>'Step 3. Costs'!I166</f>
        <v>No Selection</v>
      </c>
      <c r="E222" s="12">
        <f>'Step 3. Costs'!K166</f>
        <v>0</v>
      </c>
      <c r="F222" s="411" t="str">
        <f>'Step 3. Costs'!O166</f>
        <v>mins</v>
      </c>
      <c r="G222" s="78"/>
      <c r="L222" s="65"/>
      <c r="M222" s="113"/>
      <c r="N222" s="113"/>
      <c r="O222" s="115"/>
      <c r="P222" s="113"/>
    </row>
    <row r="223" spans="1:16">
      <c r="A223" s="81"/>
      <c r="B223" s="70" t="s">
        <v>68</v>
      </c>
      <c r="D223" s="411" t="str">
        <f>'Step 3. Costs'!I167</f>
        <v>No Selection</v>
      </c>
      <c r="E223" s="12">
        <f>'Step 3. Costs'!K167</f>
        <v>0</v>
      </c>
      <c r="F223" s="411" t="str">
        <f>'Step 3. Costs'!O167</f>
        <v>mins</v>
      </c>
      <c r="G223" s="78"/>
      <c r="L223" s="65"/>
      <c r="M223" s="113"/>
      <c r="N223" s="113"/>
      <c r="O223" s="115"/>
      <c r="P223" s="113"/>
    </row>
    <row r="224" spans="1:16">
      <c r="A224" s="81"/>
      <c r="B224" s="70" t="s">
        <v>69</v>
      </c>
      <c r="D224" s="411" t="str">
        <f>'Step 3. Costs'!I168</f>
        <v>No Selection</v>
      </c>
      <c r="E224" s="12">
        <f>'Step 3. Costs'!K168</f>
        <v>0</v>
      </c>
      <c r="F224" s="411" t="str">
        <f>'Step 3. Costs'!O168</f>
        <v>mins</v>
      </c>
      <c r="G224" s="78"/>
      <c r="L224" s="65"/>
      <c r="M224" s="113"/>
      <c r="N224" s="113"/>
      <c r="O224" s="115"/>
      <c r="P224" s="113"/>
    </row>
    <row r="225" spans="1:16">
      <c r="A225" s="81"/>
      <c r="B225" s="70" t="s">
        <v>70</v>
      </c>
      <c r="D225" s="411" t="str">
        <f>'Step 3. Costs'!I169</f>
        <v>No Selection</v>
      </c>
      <c r="E225" s="12">
        <f>'Step 3. Costs'!K169</f>
        <v>0</v>
      </c>
      <c r="F225" s="411" t="str">
        <f>'Step 3. Costs'!O169</f>
        <v>mins</v>
      </c>
      <c r="G225" s="78"/>
      <c r="L225" s="65"/>
      <c r="M225" s="113"/>
      <c r="N225" s="113"/>
      <c r="O225" s="115"/>
      <c r="P225" s="113"/>
    </row>
    <row r="226" spans="1:16">
      <c r="A226" s="81"/>
      <c r="B226" s="70" t="s">
        <v>71</v>
      </c>
      <c r="D226" s="411" t="str">
        <f>'Step 3. Costs'!I170</f>
        <v>No Selection</v>
      </c>
      <c r="E226" s="12">
        <f>'Step 3. Costs'!K170</f>
        <v>0</v>
      </c>
      <c r="F226" s="411" t="str">
        <f>'Step 3. Costs'!O170</f>
        <v>mins</v>
      </c>
      <c r="G226" s="78"/>
      <c r="L226" s="65"/>
      <c r="M226" s="113"/>
      <c r="N226" s="113"/>
      <c r="O226" s="115"/>
      <c r="P226" s="113"/>
    </row>
    <row r="227" spans="1:16">
      <c r="A227" s="81"/>
      <c r="B227" s="70" t="s">
        <v>72</v>
      </c>
      <c r="D227" s="411" t="str">
        <f>'Step 3. Costs'!I171</f>
        <v>No Selection</v>
      </c>
      <c r="E227" s="12">
        <f>'Step 3. Costs'!K171</f>
        <v>0</v>
      </c>
      <c r="F227" s="411" t="str">
        <f>'Step 3. Costs'!O171</f>
        <v>mins</v>
      </c>
      <c r="G227" s="78"/>
      <c r="L227" s="65"/>
      <c r="M227" s="113"/>
      <c r="N227" s="113"/>
      <c r="O227" s="115"/>
      <c r="P227" s="113"/>
    </row>
    <row r="228" spans="1:16">
      <c r="A228" s="81">
        <v>2</v>
      </c>
      <c r="B228" s="47" t="s">
        <v>40</v>
      </c>
      <c r="C228" s="98" t="str">
        <f>'Step 3. Costs'!G173</f>
        <v>Per year</v>
      </c>
      <c r="D228" s="411"/>
      <c r="F228" s="411"/>
      <c r="H228" s="88">
        <f>'Step 3. Costs'!U173</f>
        <v>1000</v>
      </c>
      <c r="L228" s="65"/>
      <c r="M228" s="113"/>
      <c r="N228" s="113"/>
      <c r="O228" s="113"/>
      <c r="P228" s="114"/>
    </row>
    <row r="229" spans="1:16">
      <c r="A229" s="81"/>
      <c r="B229" s="70" t="s">
        <v>57</v>
      </c>
      <c r="D229" s="411" t="str">
        <f>'Step 3. Costs'!I173</f>
        <v>Administrative Support</v>
      </c>
      <c r="E229" s="12">
        <f>'Step 3. Costs'!K173</f>
        <v>12</v>
      </c>
      <c r="F229" s="411" t="str">
        <f>'Step 3. Costs'!O173</f>
        <v>hours</v>
      </c>
      <c r="G229" s="78"/>
      <c r="L229" s="65"/>
      <c r="M229" s="113"/>
      <c r="N229" s="113"/>
      <c r="O229" s="115"/>
      <c r="P229" s="113"/>
    </row>
    <row r="230" spans="1:16">
      <c r="A230" s="81"/>
      <c r="B230" s="70" t="s">
        <v>66</v>
      </c>
      <c r="C230" s="99"/>
      <c r="D230" s="411" t="str">
        <f>'Step 3. Costs'!I174</f>
        <v>No Selection</v>
      </c>
      <c r="E230" s="12">
        <f>'Step 3. Costs'!K174</f>
        <v>0</v>
      </c>
      <c r="F230" s="411" t="str">
        <f>'Step 3. Costs'!O174</f>
        <v>mins</v>
      </c>
      <c r="G230" s="78"/>
      <c r="L230" s="65"/>
      <c r="M230" s="113"/>
      <c r="N230" s="113"/>
      <c r="O230" s="115"/>
      <c r="P230" s="113"/>
    </row>
    <row r="231" spans="1:16">
      <c r="A231" s="81"/>
      <c r="B231" s="70" t="s">
        <v>67</v>
      </c>
      <c r="C231" s="99"/>
      <c r="D231" s="411" t="str">
        <f>'Step 3. Costs'!I175</f>
        <v>No Selection</v>
      </c>
      <c r="E231" s="12">
        <f>'Step 3. Costs'!K175</f>
        <v>0</v>
      </c>
      <c r="F231" s="411" t="str">
        <f>'Step 3. Costs'!O175</f>
        <v>mins</v>
      </c>
      <c r="G231" s="78"/>
      <c r="L231" s="65"/>
      <c r="M231" s="113"/>
      <c r="N231" s="113"/>
      <c r="O231" s="115"/>
      <c r="P231" s="113"/>
    </row>
    <row r="232" spans="1:16">
      <c r="A232" s="81"/>
      <c r="B232" s="70" t="s">
        <v>68</v>
      </c>
      <c r="C232" s="99"/>
      <c r="D232" s="411" t="str">
        <f>'Step 3. Costs'!I176</f>
        <v>No Selection</v>
      </c>
      <c r="E232" s="12">
        <f>'Step 3. Costs'!K176</f>
        <v>0</v>
      </c>
      <c r="F232" s="411" t="str">
        <f>'Step 3. Costs'!O176</f>
        <v>mins</v>
      </c>
      <c r="G232" s="78"/>
      <c r="L232" s="65"/>
      <c r="M232" s="113"/>
      <c r="N232" s="113"/>
      <c r="O232" s="115"/>
      <c r="P232" s="113"/>
    </row>
    <row r="233" spans="1:16">
      <c r="A233" s="81"/>
      <c r="B233" s="70" t="s">
        <v>69</v>
      </c>
      <c r="C233" s="99"/>
      <c r="D233" s="411" t="str">
        <f>'Step 3. Costs'!I177</f>
        <v>No Selection</v>
      </c>
      <c r="E233" s="12">
        <f>'Step 3. Costs'!K177</f>
        <v>0</v>
      </c>
      <c r="F233" s="411" t="str">
        <f>'Step 3. Costs'!O177</f>
        <v>mins</v>
      </c>
      <c r="G233" s="78"/>
      <c r="L233" s="65"/>
      <c r="M233" s="113"/>
      <c r="N233" s="113"/>
      <c r="O233" s="115"/>
      <c r="P233" s="113"/>
    </row>
    <row r="234" spans="1:16">
      <c r="A234" s="81"/>
      <c r="B234" s="70" t="s">
        <v>70</v>
      </c>
      <c r="C234" s="99"/>
      <c r="D234" s="411" t="str">
        <f>'Step 3. Costs'!I178</f>
        <v>No Selection</v>
      </c>
      <c r="E234" s="12">
        <f>'Step 3. Costs'!K178</f>
        <v>0</v>
      </c>
      <c r="F234" s="411" t="str">
        <f>'Step 3. Costs'!O178</f>
        <v>mins</v>
      </c>
      <c r="G234" s="78"/>
      <c r="L234" s="65"/>
      <c r="M234" s="113"/>
      <c r="N234" s="113"/>
      <c r="O234" s="115"/>
      <c r="P234" s="113"/>
    </row>
    <row r="235" spans="1:16">
      <c r="A235" s="81"/>
      <c r="B235" s="70" t="s">
        <v>71</v>
      </c>
      <c r="C235" s="99"/>
      <c r="D235" s="411" t="str">
        <f>'Step 3. Costs'!I179</f>
        <v>No Selection</v>
      </c>
      <c r="E235" s="12">
        <f>'Step 3. Costs'!K179</f>
        <v>0</v>
      </c>
      <c r="F235" s="411" t="str">
        <f>'Step 3. Costs'!O179</f>
        <v>mins</v>
      </c>
      <c r="G235" s="78"/>
      <c r="L235" s="65"/>
      <c r="M235" s="113"/>
      <c r="N235" s="113"/>
      <c r="O235" s="115"/>
      <c r="P235" s="113"/>
    </row>
    <row r="236" spans="1:16">
      <c r="A236" s="81"/>
      <c r="B236" s="70" t="s">
        <v>72</v>
      </c>
      <c r="C236" s="99"/>
      <c r="D236" s="411" t="str">
        <f>'Step 3. Costs'!I180</f>
        <v>No Selection</v>
      </c>
      <c r="E236" s="12">
        <f>'Step 3. Costs'!K180</f>
        <v>0</v>
      </c>
      <c r="F236" s="411" t="str">
        <f>'Step 3. Costs'!O180</f>
        <v>mins</v>
      </c>
      <c r="G236" s="78"/>
      <c r="L236" s="65"/>
      <c r="M236" s="113"/>
      <c r="N236" s="113"/>
      <c r="O236" s="115"/>
      <c r="P236" s="113"/>
    </row>
    <row r="237" spans="1:16">
      <c r="A237" s="81">
        <v>3</v>
      </c>
      <c r="B237" s="53" t="s">
        <v>142</v>
      </c>
      <c r="C237" s="98" t="str">
        <f>'Step 3. Costs'!G182</f>
        <v>Per year</v>
      </c>
      <c r="D237" s="411"/>
      <c r="F237" s="411"/>
      <c r="H237" s="88">
        <f>'Step 3. Costs'!U182</f>
        <v>500</v>
      </c>
      <c r="L237" s="65"/>
      <c r="M237" s="113"/>
      <c r="N237" s="113"/>
      <c r="O237" s="113"/>
      <c r="P237" s="114"/>
    </row>
    <row r="238" spans="1:16">
      <c r="A238" s="81"/>
      <c r="B238" s="70" t="s">
        <v>57</v>
      </c>
      <c r="D238" s="411" t="str">
        <f>'Step 3. Costs'!I182</f>
        <v>Administrative Support</v>
      </c>
      <c r="E238" s="12">
        <f>'Step 3. Costs'!K182</f>
        <v>1</v>
      </c>
      <c r="F238" s="411" t="str">
        <f>'Step 3. Costs'!O182</f>
        <v>hours</v>
      </c>
      <c r="G238" s="78"/>
      <c r="L238" s="65"/>
      <c r="M238" s="113"/>
      <c r="N238" s="113"/>
      <c r="O238" s="115"/>
      <c r="P238" s="113"/>
    </row>
    <row r="239" spans="1:16">
      <c r="A239" s="81"/>
      <c r="B239" s="70" t="s">
        <v>66</v>
      </c>
      <c r="C239" s="100"/>
      <c r="D239" s="411" t="str">
        <f>'Step 3. Costs'!I183</f>
        <v>No Selection</v>
      </c>
      <c r="E239" s="12">
        <f>'Step 3. Costs'!K183</f>
        <v>0</v>
      </c>
      <c r="F239" s="411" t="str">
        <f>'Step 3. Costs'!O183</f>
        <v>mins</v>
      </c>
      <c r="G239" s="78"/>
      <c r="L239" s="65"/>
      <c r="M239" s="113"/>
      <c r="N239" s="113"/>
      <c r="O239" s="115"/>
      <c r="P239" s="113"/>
    </row>
    <row r="240" spans="1:16">
      <c r="A240" s="81"/>
      <c r="B240" s="70" t="s">
        <v>67</v>
      </c>
      <c r="C240" s="99"/>
      <c r="D240" s="411" t="str">
        <f>'Step 3. Costs'!I184</f>
        <v>No Selection</v>
      </c>
      <c r="E240" s="12">
        <f>'Step 3. Costs'!K184</f>
        <v>0</v>
      </c>
      <c r="F240" s="411" t="str">
        <f>'Step 3. Costs'!O184</f>
        <v>mins</v>
      </c>
      <c r="G240" s="78"/>
      <c r="L240" s="65"/>
      <c r="M240" s="113"/>
      <c r="N240" s="113"/>
      <c r="O240" s="115"/>
      <c r="P240" s="113"/>
    </row>
    <row r="241" spans="1:16">
      <c r="A241" s="81"/>
      <c r="B241" s="70" t="s">
        <v>68</v>
      </c>
      <c r="C241" s="99"/>
      <c r="D241" s="411" t="str">
        <f>'Step 3. Costs'!I185</f>
        <v>No Selection</v>
      </c>
      <c r="E241" s="12">
        <f>'Step 3. Costs'!K185</f>
        <v>0</v>
      </c>
      <c r="F241" s="411" t="str">
        <f>'Step 3. Costs'!O185</f>
        <v>mins</v>
      </c>
      <c r="G241" s="78"/>
      <c r="L241" s="65"/>
      <c r="M241" s="113"/>
      <c r="N241" s="113"/>
      <c r="O241" s="115"/>
      <c r="P241" s="113"/>
    </row>
    <row r="242" spans="1:16">
      <c r="A242" s="81"/>
      <c r="B242" s="70" t="s">
        <v>69</v>
      </c>
      <c r="C242" s="99"/>
      <c r="D242" s="411" t="str">
        <f>'Step 3. Costs'!I186</f>
        <v>No Selection</v>
      </c>
      <c r="E242" s="12">
        <f>'Step 3. Costs'!K186</f>
        <v>0</v>
      </c>
      <c r="F242" s="411" t="str">
        <f>'Step 3. Costs'!O186</f>
        <v>mins</v>
      </c>
      <c r="G242" s="78"/>
      <c r="L242" s="65"/>
      <c r="M242" s="113"/>
      <c r="N242" s="113"/>
      <c r="O242" s="115"/>
      <c r="P242" s="113"/>
    </row>
    <row r="243" spans="1:16">
      <c r="A243" s="81"/>
      <c r="B243" s="70" t="s">
        <v>70</v>
      </c>
      <c r="C243" s="99"/>
      <c r="D243" s="411" t="str">
        <f>'Step 3. Costs'!I187</f>
        <v>No Selection</v>
      </c>
      <c r="E243" s="12">
        <f>'Step 3. Costs'!K187</f>
        <v>0</v>
      </c>
      <c r="F243" s="411" t="str">
        <f>'Step 3. Costs'!O187</f>
        <v>mins</v>
      </c>
      <c r="G243" s="78"/>
      <c r="L243" s="65"/>
      <c r="M243" s="113"/>
      <c r="N243" s="113"/>
      <c r="O243" s="115"/>
      <c r="P243" s="113"/>
    </row>
    <row r="244" spans="1:16">
      <c r="A244" s="81"/>
      <c r="B244" s="70" t="s">
        <v>71</v>
      </c>
      <c r="C244" s="99"/>
      <c r="D244" s="411" t="str">
        <f>'Step 3. Costs'!I188</f>
        <v>No Selection</v>
      </c>
      <c r="E244" s="12">
        <f>'Step 3. Costs'!K188</f>
        <v>0</v>
      </c>
      <c r="F244" s="411" t="str">
        <f>'Step 3. Costs'!O188</f>
        <v>mins</v>
      </c>
      <c r="G244" s="78"/>
      <c r="L244" s="65"/>
      <c r="M244" s="113"/>
      <c r="N244" s="113"/>
      <c r="O244" s="115"/>
      <c r="P244" s="113"/>
    </row>
    <row r="245" spans="1:16">
      <c r="A245" s="81"/>
      <c r="B245" s="70" t="s">
        <v>72</v>
      </c>
      <c r="C245" s="99"/>
      <c r="D245" s="411" t="str">
        <f>'Step 3. Costs'!I189</f>
        <v>No Selection</v>
      </c>
      <c r="E245" s="12">
        <f>'Step 3. Costs'!K189</f>
        <v>0</v>
      </c>
      <c r="F245" s="411" t="str">
        <f>'Step 3. Costs'!O189</f>
        <v>mins</v>
      </c>
      <c r="G245" s="78"/>
      <c r="L245" s="65"/>
      <c r="M245" s="113"/>
      <c r="N245" s="113"/>
      <c r="O245" s="115"/>
      <c r="P245" s="113"/>
    </row>
    <row r="246" spans="1:16">
      <c r="A246" s="81">
        <v>4</v>
      </c>
      <c r="B246" s="53" t="s">
        <v>143</v>
      </c>
      <c r="C246" s="98" t="str">
        <f>'Step 3. Costs'!G191</f>
        <v>Per year</v>
      </c>
      <c r="D246" s="411"/>
      <c r="F246" s="411"/>
      <c r="H246" s="88">
        <f>'Step 3. Costs'!U191</f>
        <v>100</v>
      </c>
      <c r="L246" s="65"/>
      <c r="M246" s="113"/>
      <c r="N246" s="113"/>
      <c r="O246" s="113"/>
      <c r="P246" s="114"/>
    </row>
    <row r="247" spans="1:16">
      <c r="A247" s="81"/>
      <c r="B247" s="70" t="s">
        <v>57</v>
      </c>
      <c r="D247" s="411" t="str">
        <f>'Step 3. Costs'!I191</f>
        <v>Administrative Support</v>
      </c>
      <c r="E247" s="12">
        <f>'Step 3. Costs'!K191</f>
        <v>1</v>
      </c>
      <c r="F247" s="411" t="str">
        <f>'Step 3. Costs'!O191</f>
        <v>hours</v>
      </c>
      <c r="G247" s="78"/>
      <c r="L247" s="65"/>
      <c r="M247" s="113"/>
      <c r="N247" s="113"/>
      <c r="O247" s="115"/>
      <c r="P247" s="113"/>
    </row>
    <row r="248" spans="1:16">
      <c r="A248" s="81"/>
      <c r="B248" s="70" t="s">
        <v>66</v>
      </c>
      <c r="C248" s="100"/>
      <c r="D248" s="411" t="str">
        <f>'Step 3. Costs'!I192</f>
        <v>No Selection</v>
      </c>
      <c r="E248" s="12">
        <f>'Step 3. Costs'!K192</f>
        <v>0</v>
      </c>
      <c r="F248" s="411" t="str">
        <f>'Step 3. Costs'!O192</f>
        <v>mins</v>
      </c>
      <c r="G248" s="78"/>
      <c r="L248" s="65"/>
      <c r="M248" s="113"/>
      <c r="N248" s="113"/>
      <c r="O248" s="115"/>
      <c r="P248" s="113"/>
    </row>
    <row r="249" spans="1:16">
      <c r="A249" s="81"/>
      <c r="B249" s="70" t="s">
        <v>67</v>
      </c>
      <c r="C249" s="99"/>
      <c r="D249" s="411" t="str">
        <f>'Step 3. Costs'!I193</f>
        <v>No Selection</v>
      </c>
      <c r="E249" s="12">
        <f>'Step 3. Costs'!K193</f>
        <v>0</v>
      </c>
      <c r="F249" s="411" t="str">
        <f>'Step 3. Costs'!O193</f>
        <v>mins</v>
      </c>
      <c r="G249" s="78"/>
      <c r="L249" s="65"/>
      <c r="M249" s="113"/>
      <c r="N249" s="113"/>
      <c r="O249" s="115"/>
      <c r="P249" s="113"/>
    </row>
    <row r="250" spans="1:16">
      <c r="A250" s="81"/>
      <c r="B250" s="70" t="s">
        <v>68</v>
      </c>
      <c r="C250" s="99"/>
      <c r="D250" s="411" t="str">
        <f>'Step 3. Costs'!I194</f>
        <v>No Selection</v>
      </c>
      <c r="E250" s="12">
        <f>'Step 3. Costs'!K194</f>
        <v>0</v>
      </c>
      <c r="F250" s="411" t="str">
        <f>'Step 3. Costs'!O194</f>
        <v>mins</v>
      </c>
      <c r="G250" s="78"/>
      <c r="L250" s="65"/>
      <c r="M250" s="113"/>
      <c r="N250" s="113"/>
      <c r="O250" s="115"/>
      <c r="P250" s="113"/>
    </row>
    <row r="251" spans="1:16">
      <c r="A251" s="81"/>
      <c r="B251" s="70" t="s">
        <v>69</v>
      </c>
      <c r="C251" s="99"/>
      <c r="D251" s="411" t="str">
        <f>'Step 3. Costs'!I195</f>
        <v>No Selection</v>
      </c>
      <c r="E251" s="12">
        <f>'Step 3. Costs'!K195</f>
        <v>0</v>
      </c>
      <c r="F251" s="411" t="str">
        <f>'Step 3. Costs'!O195</f>
        <v>mins</v>
      </c>
      <c r="G251" s="78"/>
      <c r="L251" s="65"/>
      <c r="M251" s="113"/>
      <c r="N251" s="113"/>
      <c r="O251" s="115"/>
      <c r="P251" s="113"/>
    </row>
    <row r="252" spans="1:16">
      <c r="A252" s="81"/>
      <c r="B252" s="70" t="s">
        <v>70</v>
      </c>
      <c r="C252" s="99"/>
      <c r="D252" s="411" t="str">
        <f>'Step 3. Costs'!I196</f>
        <v>No Selection</v>
      </c>
      <c r="E252" s="12">
        <f>'Step 3. Costs'!K196</f>
        <v>0</v>
      </c>
      <c r="F252" s="411" t="str">
        <f>'Step 3. Costs'!O196</f>
        <v>mins</v>
      </c>
      <c r="G252" s="78"/>
      <c r="L252" s="65"/>
      <c r="M252" s="113"/>
      <c r="N252" s="113"/>
      <c r="O252" s="115"/>
      <c r="P252" s="113"/>
    </row>
    <row r="253" spans="1:16">
      <c r="A253" s="81"/>
      <c r="B253" s="70" t="s">
        <v>71</v>
      </c>
      <c r="C253" s="99"/>
      <c r="D253" s="411" t="str">
        <f>'Step 3. Costs'!I197</f>
        <v>No Selection</v>
      </c>
      <c r="E253" s="12">
        <f>'Step 3. Costs'!K197</f>
        <v>0</v>
      </c>
      <c r="F253" s="411" t="str">
        <f>'Step 3. Costs'!O197</f>
        <v>mins</v>
      </c>
      <c r="G253" s="78"/>
      <c r="L253" s="65"/>
      <c r="M253" s="113"/>
      <c r="N253" s="113"/>
      <c r="O253" s="115"/>
      <c r="P253" s="113"/>
    </row>
    <row r="254" spans="1:16">
      <c r="A254" s="81"/>
      <c r="B254" s="70" t="s">
        <v>72</v>
      </c>
      <c r="C254" s="99"/>
      <c r="D254" s="411" t="str">
        <f>'Step 3. Costs'!I198</f>
        <v>No Selection</v>
      </c>
      <c r="E254" s="12">
        <f>'Step 3. Costs'!K198</f>
        <v>0</v>
      </c>
      <c r="F254" s="411" t="str">
        <f>'Step 3. Costs'!O198</f>
        <v>mins</v>
      </c>
      <c r="G254" s="78"/>
      <c r="L254" s="65"/>
      <c r="M254" s="113"/>
      <c r="N254" s="113"/>
      <c r="O254" s="115"/>
      <c r="P254" s="113"/>
    </row>
    <row r="255" spans="1:16">
      <c r="B255" s="9"/>
      <c r="C255" s="97"/>
      <c r="D255" s="411"/>
      <c r="F255" s="411"/>
    </row>
    <row r="256" spans="1:16">
      <c r="A256" s="82"/>
      <c r="B256" s="47" t="s">
        <v>42</v>
      </c>
      <c r="C256" s="98" t="str">
        <f>'Step 3. Costs'!G206</f>
        <v>Per year</v>
      </c>
      <c r="D256" s="411"/>
      <c r="F256" s="411"/>
      <c r="H256" s="88">
        <f>'Step 3. Costs'!U206</f>
        <v>3000</v>
      </c>
      <c r="L256" s="65"/>
      <c r="M256" s="113"/>
      <c r="N256" s="113"/>
      <c r="O256" s="113"/>
      <c r="P256" s="114"/>
    </row>
    <row r="257" spans="1:16">
      <c r="A257" s="82"/>
      <c r="B257" s="70" t="s">
        <v>57</v>
      </c>
      <c r="D257" s="411" t="str">
        <f>'Step 3. Costs'!I206</f>
        <v>No Selection</v>
      </c>
      <c r="E257" s="12">
        <f>'Step 3. Costs'!K206</f>
        <v>0</v>
      </c>
      <c r="F257" s="411" t="str">
        <f>'Step 3. Costs'!O206</f>
        <v>mins</v>
      </c>
      <c r="G257" s="78"/>
      <c r="L257" s="65"/>
      <c r="M257" s="113"/>
      <c r="N257" s="113"/>
      <c r="O257" s="115"/>
      <c r="P257" s="113"/>
    </row>
    <row r="258" spans="1:16">
      <c r="A258" s="82"/>
      <c r="B258" s="70" t="s">
        <v>66</v>
      </c>
      <c r="C258" s="99"/>
      <c r="D258" s="411" t="str">
        <f>'Step 3. Costs'!I207</f>
        <v>No Selection</v>
      </c>
      <c r="E258" s="12">
        <f>'Step 3. Costs'!K207</f>
        <v>0</v>
      </c>
      <c r="F258" s="411" t="str">
        <f>'Step 3. Costs'!O207</f>
        <v>mins</v>
      </c>
      <c r="G258" s="78"/>
      <c r="L258" s="65"/>
      <c r="M258" s="113"/>
      <c r="N258" s="113"/>
      <c r="O258" s="115"/>
      <c r="P258" s="113"/>
    </row>
    <row r="259" spans="1:16">
      <c r="A259" s="82"/>
      <c r="B259" s="70" t="s">
        <v>67</v>
      </c>
      <c r="C259" s="99"/>
      <c r="D259" s="411" t="str">
        <f>'Step 3. Costs'!I208</f>
        <v>No Selection</v>
      </c>
      <c r="E259" s="12">
        <f>'Step 3. Costs'!K208</f>
        <v>0</v>
      </c>
      <c r="F259" s="411" t="str">
        <f>'Step 3. Costs'!O208</f>
        <v>mins</v>
      </c>
      <c r="G259" s="78"/>
      <c r="L259" s="65"/>
      <c r="M259" s="113"/>
      <c r="N259" s="113"/>
      <c r="O259" s="115"/>
      <c r="P259" s="113"/>
    </row>
    <row r="260" spans="1:16">
      <c r="A260" s="82"/>
      <c r="B260" s="70" t="s">
        <v>68</v>
      </c>
      <c r="C260" s="99"/>
      <c r="D260" s="411" t="str">
        <f>'Step 3. Costs'!I209</f>
        <v>No Selection</v>
      </c>
      <c r="E260" s="12">
        <f>'Step 3. Costs'!K209</f>
        <v>0</v>
      </c>
      <c r="F260" s="411" t="str">
        <f>'Step 3. Costs'!O209</f>
        <v>mins</v>
      </c>
      <c r="G260" s="78"/>
      <c r="L260" s="65"/>
      <c r="M260" s="113"/>
      <c r="N260" s="113"/>
      <c r="O260" s="115"/>
      <c r="P260" s="113"/>
    </row>
    <row r="261" spans="1:16">
      <c r="A261" s="82"/>
      <c r="B261" s="70" t="s">
        <v>69</v>
      </c>
      <c r="C261" s="99"/>
      <c r="D261" s="411" t="str">
        <f>'Step 3. Costs'!I210</f>
        <v>No Selection</v>
      </c>
      <c r="E261" s="12">
        <f>'Step 3. Costs'!K210</f>
        <v>0</v>
      </c>
      <c r="F261" s="411" t="str">
        <f>'Step 3. Costs'!O210</f>
        <v>mins</v>
      </c>
      <c r="G261" s="78"/>
      <c r="L261" s="65"/>
      <c r="M261" s="113"/>
      <c r="N261" s="113"/>
      <c r="O261" s="115"/>
      <c r="P261" s="113"/>
    </row>
    <row r="262" spans="1:16">
      <c r="A262" s="82"/>
      <c r="B262" s="70" t="s">
        <v>70</v>
      </c>
      <c r="C262" s="99"/>
      <c r="D262" s="411" t="str">
        <f>'Step 3. Costs'!I211</f>
        <v>No Selection</v>
      </c>
      <c r="E262" s="12">
        <f>'Step 3. Costs'!K211</f>
        <v>0</v>
      </c>
      <c r="F262" s="411" t="str">
        <f>'Step 3. Costs'!O211</f>
        <v>mins</v>
      </c>
      <c r="G262" s="78"/>
      <c r="L262" s="65"/>
      <c r="M262" s="113"/>
      <c r="N262" s="113"/>
      <c r="O262" s="115"/>
      <c r="P262" s="113"/>
    </row>
    <row r="263" spans="1:16">
      <c r="A263" s="82"/>
      <c r="B263" s="70" t="s">
        <v>71</v>
      </c>
      <c r="C263" s="99"/>
      <c r="D263" s="411" t="str">
        <f>'Step 3. Costs'!I212</f>
        <v>No Selection</v>
      </c>
      <c r="E263" s="12">
        <f>'Step 3. Costs'!K212</f>
        <v>0</v>
      </c>
      <c r="F263" s="411" t="str">
        <f>'Step 3. Costs'!O212</f>
        <v>mins</v>
      </c>
      <c r="G263" s="78"/>
      <c r="L263" s="65"/>
      <c r="M263" s="113"/>
      <c r="N263" s="113"/>
      <c r="O263" s="115"/>
      <c r="P263" s="113"/>
    </row>
    <row r="264" spans="1:16">
      <c r="A264" s="82"/>
      <c r="B264" s="70" t="s">
        <v>72</v>
      </c>
      <c r="C264" s="99"/>
      <c r="D264" s="411" t="str">
        <f>'Step 3. Costs'!I213</f>
        <v>No Selection</v>
      </c>
      <c r="E264" s="12">
        <f>'Step 3. Costs'!K213</f>
        <v>0</v>
      </c>
      <c r="F264" s="411" t="str">
        <f>'Step 3. Costs'!O213</f>
        <v>mins</v>
      </c>
      <c r="G264" s="78"/>
      <c r="L264" s="65"/>
      <c r="M264" s="113"/>
      <c r="N264" s="113"/>
      <c r="O264" s="115"/>
      <c r="P264" s="113"/>
    </row>
    <row r="265" spans="1:16">
      <c r="A265" s="82"/>
      <c r="B265" s="47" t="s">
        <v>43</v>
      </c>
      <c r="C265" s="98" t="str">
        <f>'Step 3. Costs'!G215</f>
        <v>Per year</v>
      </c>
      <c r="D265" s="411"/>
      <c r="F265" s="411"/>
      <c r="H265" s="88">
        <f>'Step 3. Costs'!U215</f>
        <v>0</v>
      </c>
      <c r="L265" s="65"/>
      <c r="M265" s="113"/>
      <c r="N265" s="113"/>
      <c r="O265" s="113"/>
      <c r="P265" s="114"/>
    </row>
    <row r="266" spans="1:16">
      <c r="A266" s="82"/>
      <c r="B266" s="70" t="s">
        <v>57</v>
      </c>
      <c r="D266" s="411" t="str">
        <f>'Step 3. Costs'!I215</f>
        <v>Administrative Support</v>
      </c>
      <c r="E266" s="12">
        <f>'Step 3. Costs'!K215</f>
        <v>4000</v>
      </c>
      <c r="F266" s="411" t="str">
        <f>'Step 3. Costs'!O215</f>
        <v>mins</v>
      </c>
      <c r="G266" s="78"/>
      <c r="L266" s="65"/>
      <c r="M266" s="329"/>
      <c r="N266" s="113"/>
      <c r="O266" s="115"/>
      <c r="P266" s="113"/>
    </row>
    <row r="267" spans="1:16">
      <c r="A267" s="82"/>
      <c r="B267" s="70" t="s">
        <v>66</v>
      </c>
      <c r="C267" s="99"/>
      <c r="D267" s="411" t="str">
        <f>'Step 3. Costs'!I216</f>
        <v>No Selection</v>
      </c>
      <c r="E267" s="12">
        <f>'Step 3. Costs'!K216</f>
        <v>0</v>
      </c>
      <c r="F267" s="411" t="str">
        <f>'Step 3. Costs'!O216</f>
        <v>mins</v>
      </c>
      <c r="G267" s="78"/>
      <c r="L267" s="65"/>
      <c r="M267" s="113"/>
      <c r="N267" s="113"/>
      <c r="O267" s="115"/>
      <c r="P267" s="113"/>
    </row>
    <row r="268" spans="1:16">
      <c r="A268" s="82"/>
      <c r="B268" s="70" t="s">
        <v>67</v>
      </c>
      <c r="C268" s="99"/>
      <c r="D268" s="411" t="str">
        <f>'Step 3. Costs'!I217</f>
        <v>No Selection</v>
      </c>
      <c r="E268" s="12">
        <f>'Step 3. Costs'!K217</f>
        <v>0</v>
      </c>
      <c r="F268" s="411" t="str">
        <f>'Step 3. Costs'!O217</f>
        <v>mins</v>
      </c>
      <c r="G268" s="78"/>
      <c r="L268" s="65"/>
      <c r="M268" s="113"/>
      <c r="N268" s="113"/>
      <c r="O268" s="115"/>
      <c r="P268" s="113"/>
    </row>
    <row r="269" spans="1:16">
      <c r="A269" s="82"/>
      <c r="B269" s="70" t="s">
        <v>68</v>
      </c>
      <c r="C269" s="99"/>
      <c r="D269" s="411" t="str">
        <f>'Step 3. Costs'!I218</f>
        <v>No Selection</v>
      </c>
      <c r="E269" s="12">
        <f>'Step 3. Costs'!K218</f>
        <v>0</v>
      </c>
      <c r="F269" s="411" t="str">
        <f>'Step 3. Costs'!O218</f>
        <v>mins</v>
      </c>
      <c r="G269" s="78"/>
      <c r="L269" s="65"/>
      <c r="M269" s="113"/>
      <c r="N269" s="113"/>
      <c r="O269" s="115"/>
      <c r="P269" s="113"/>
    </row>
    <row r="270" spans="1:16">
      <c r="A270" s="82"/>
      <c r="B270" s="70" t="s">
        <v>69</v>
      </c>
      <c r="C270" s="99"/>
      <c r="D270" s="411" t="str">
        <f>'Step 3. Costs'!I219</f>
        <v>No Selection</v>
      </c>
      <c r="E270" s="12">
        <f>'Step 3. Costs'!K219</f>
        <v>0</v>
      </c>
      <c r="F270" s="411" t="str">
        <f>'Step 3. Costs'!O219</f>
        <v>mins</v>
      </c>
      <c r="G270" s="78"/>
      <c r="L270" s="65"/>
      <c r="M270" s="113"/>
      <c r="N270" s="113"/>
      <c r="O270" s="115"/>
      <c r="P270" s="113"/>
    </row>
    <row r="271" spans="1:16">
      <c r="A271" s="82"/>
      <c r="B271" s="70" t="s">
        <v>70</v>
      </c>
      <c r="C271" s="99"/>
      <c r="D271" s="411" t="str">
        <f>'Step 3. Costs'!I220</f>
        <v>No Selection</v>
      </c>
      <c r="E271" s="12">
        <f>'Step 3. Costs'!K220</f>
        <v>0</v>
      </c>
      <c r="F271" s="411" t="str">
        <f>'Step 3. Costs'!O220</f>
        <v>mins</v>
      </c>
      <c r="G271" s="78"/>
      <c r="L271" s="65"/>
      <c r="M271" s="113"/>
      <c r="N271" s="113"/>
      <c r="O271" s="115"/>
      <c r="P271" s="113"/>
    </row>
    <row r="272" spans="1:16">
      <c r="A272" s="82"/>
      <c r="B272" s="70" t="s">
        <v>71</v>
      </c>
      <c r="C272" s="99"/>
      <c r="D272" s="411" t="str">
        <f>'Step 3. Costs'!I221</f>
        <v>No Selection</v>
      </c>
      <c r="E272" s="12">
        <f>'Step 3. Costs'!K221</f>
        <v>0</v>
      </c>
      <c r="F272" s="411" t="str">
        <f>'Step 3. Costs'!O221</f>
        <v>mins</v>
      </c>
      <c r="G272" s="78"/>
      <c r="L272" s="65"/>
      <c r="M272" s="113"/>
      <c r="N272" s="113"/>
      <c r="O272" s="115"/>
      <c r="P272" s="113"/>
    </row>
    <row r="273" spans="1:16">
      <c r="A273" s="82"/>
      <c r="B273" s="70" t="s">
        <v>72</v>
      </c>
      <c r="C273" s="99"/>
      <c r="D273" s="411" t="str">
        <f>'Step 3. Costs'!I222</f>
        <v>No Selection</v>
      </c>
      <c r="E273" s="12">
        <f>'Step 3. Costs'!K222</f>
        <v>0</v>
      </c>
      <c r="F273" s="411" t="str">
        <f>'Step 3. Costs'!O222</f>
        <v>mins</v>
      </c>
      <c r="G273" s="78"/>
      <c r="L273" s="65"/>
      <c r="M273" s="113"/>
      <c r="N273" s="113"/>
      <c r="O273" s="115"/>
      <c r="P273" s="113"/>
    </row>
    <row r="274" spans="1:16">
      <c r="B274" s="14"/>
      <c r="D274" s="411"/>
      <c r="F274" s="411"/>
    </row>
    <row r="275" spans="1:16">
      <c r="A275" s="195"/>
      <c r="B275" s="400" t="str">
        <f>'Step 3. Costs'!E230</f>
        <v>Placeholder 1</v>
      </c>
      <c r="C275" s="98" t="str">
        <f>'Step 3. Costs'!G230</f>
        <v>Per year</v>
      </c>
      <c r="D275" s="411"/>
      <c r="F275" s="411"/>
      <c r="H275" s="88">
        <f>'Step 3. Costs'!U230</f>
        <v>0</v>
      </c>
      <c r="J275" s="12" t="s">
        <v>51</v>
      </c>
      <c r="L275" s="65"/>
      <c r="M275" s="113"/>
      <c r="N275" s="113"/>
      <c r="O275" s="113"/>
      <c r="P275" s="114"/>
    </row>
    <row r="276" spans="1:16">
      <c r="A276" s="195"/>
      <c r="B276" s="70" t="s">
        <v>57</v>
      </c>
      <c r="D276" s="411" t="str">
        <f>'Step 3. Costs'!I230</f>
        <v>No Selection</v>
      </c>
      <c r="E276" s="12">
        <f>'Step 3. Costs'!K230</f>
        <v>0</v>
      </c>
      <c r="F276" s="411" t="str">
        <f>'Step 3. Costs'!O230</f>
        <v>mins</v>
      </c>
      <c r="G276" s="197"/>
      <c r="L276" s="65"/>
      <c r="M276" s="113"/>
      <c r="N276" s="113"/>
      <c r="O276" s="115"/>
      <c r="P276" s="113"/>
    </row>
    <row r="277" spans="1:16">
      <c r="A277" s="195"/>
      <c r="B277" s="70" t="s">
        <v>66</v>
      </c>
      <c r="C277" s="99"/>
      <c r="D277" s="411" t="str">
        <f>'Step 3. Costs'!I231</f>
        <v>No Selection</v>
      </c>
      <c r="E277" s="12">
        <f>'Step 3. Costs'!K231</f>
        <v>0</v>
      </c>
      <c r="F277" s="411" t="str">
        <f>'Step 3. Costs'!O231</f>
        <v>mins</v>
      </c>
      <c r="G277" s="197"/>
      <c r="L277" s="65"/>
      <c r="M277" s="113"/>
      <c r="N277" s="113"/>
      <c r="O277" s="115"/>
      <c r="P277" s="113"/>
    </row>
    <row r="278" spans="1:16">
      <c r="A278" s="195"/>
      <c r="B278" s="70" t="s">
        <v>67</v>
      </c>
      <c r="C278" s="99"/>
      <c r="D278" s="411" t="str">
        <f>'Step 3. Costs'!I232</f>
        <v>No Selection</v>
      </c>
      <c r="E278" s="12">
        <f>'Step 3. Costs'!K232</f>
        <v>0</v>
      </c>
      <c r="F278" s="411" t="str">
        <f>'Step 3. Costs'!O232</f>
        <v>mins</v>
      </c>
      <c r="G278" s="197"/>
      <c r="L278" s="65"/>
      <c r="M278" s="113"/>
      <c r="N278" s="113"/>
      <c r="O278" s="115"/>
      <c r="P278" s="113"/>
    </row>
    <row r="279" spans="1:16">
      <c r="A279" s="195"/>
      <c r="B279" s="70" t="s">
        <v>68</v>
      </c>
      <c r="C279" s="99"/>
      <c r="D279" s="411" t="str">
        <f>'Step 3. Costs'!I233</f>
        <v>No Selection</v>
      </c>
      <c r="E279" s="12">
        <f>'Step 3. Costs'!K233</f>
        <v>0</v>
      </c>
      <c r="F279" s="411" t="str">
        <f>'Step 3. Costs'!O233</f>
        <v>mins</v>
      </c>
      <c r="G279" s="197"/>
      <c r="L279" s="65"/>
      <c r="M279" s="113"/>
      <c r="N279" s="113"/>
      <c r="O279" s="115"/>
      <c r="P279" s="113"/>
    </row>
    <row r="280" spans="1:16">
      <c r="A280" s="195"/>
      <c r="B280" s="70" t="s">
        <v>69</v>
      </c>
      <c r="C280" s="99"/>
      <c r="D280" s="411" t="str">
        <f>'Step 3. Costs'!I234</f>
        <v>No Selection</v>
      </c>
      <c r="E280" s="12">
        <f>'Step 3. Costs'!K234</f>
        <v>0</v>
      </c>
      <c r="F280" s="411" t="str">
        <f>'Step 3. Costs'!O234</f>
        <v>mins</v>
      </c>
      <c r="G280" s="197"/>
      <c r="L280" s="65"/>
      <c r="M280" s="113"/>
      <c r="N280" s="113"/>
      <c r="O280" s="115"/>
      <c r="P280" s="113"/>
    </row>
    <row r="281" spans="1:16">
      <c r="A281" s="195"/>
      <c r="B281" s="70" t="s">
        <v>70</v>
      </c>
      <c r="C281" s="99"/>
      <c r="D281" s="411" t="str">
        <f>'Step 3. Costs'!I235</f>
        <v>No Selection</v>
      </c>
      <c r="E281" s="12">
        <f>'Step 3. Costs'!K235</f>
        <v>0</v>
      </c>
      <c r="F281" s="411" t="str">
        <f>'Step 3. Costs'!O235</f>
        <v>mins</v>
      </c>
      <c r="G281" s="197"/>
      <c r="L281" s="65"/>
      <c r="M281" s="113"/>
      <c r="N281" s="113"/>
      <c r="O281" s="115"/>
      <c r="P281" s="113"/>
    </row>
    <row r="282" spans="1:16">
      <c r="A282" s="195"/>
      <c r="B282" s="70" t="s">
        <v>71</v>
      </c>
      <c r="C282" s="99"/>
      <c r="D282" s="411" t="str">
        <f>'Step 3. Costs'!I236</f>
        <v>No Selection</v>
      </c>
      <c r="E282" s="12">
        <f>'Step 3. Costs'!K236</f>
        <v>0</v>
      </c>
      <c r="F282" s="411" t="str">
        <f>'Step 3. Costs'!O236</f>
        <v>mins</v>
      </c>
      <c r="G282" s="197"/>
      <c r="L282" s="65"/>
      <c r="M282" s="113"/>
      <c r="N282" s="113"/>
      <c r="O282" s="115"/>
      <c r="P282" s="113"/>
    </row>
    <row r="283" spans="1:16">
      <c r="A283" s="195"/>
      <c r="B283" s="70" t="s">
        <v>72</v>
      </c>
      <c r="C283" s="99"/>
      <c r="D283" s="411" t="str">
        <f>'Step 3. Costs'!I237</f>
        <v>No Selection</v>
      </c>
      <c r="E283" s="12">
        <f>'Step 3. Costs'!K237</f>
        <v>0</v>
      </c>
      <c r="F283" s="411" t="str">
        <f>'Step 3. Costs'!O237</f>
        <v>mins</v>
      </c>
      <c r="G283" s="197"/>
      <c r="L283" s="65"/>
      <c r="M283" s="113"/>
      <c r="N283" s="113"/>
      <c r="O283" s="115"/>
      <c r="P283" s="113"/>
    </row>
    <row r="284" spans="1:16">
      <c r="A284" s="195"/>
      <c r="B284" s="400" t="str">
        <f>'Step 3. Costs'!E239</f>
        <v>Placeholder 2</v>
      </c>
      <c r="C284" s="98" t="str">
        <f>'Step 3. Costs'!G239</f>
        <v>Per year</v>
      </c>
      <c r="D284" s="411"/>
      <c r="F284" s="411"/>
      <c r="H284" s="88">
        <f>'Step 3. Costs'!U239</f>
        <v>0</v>
      </c>
      <c r="J284" s="12" t="s">
        <v>52</v>
      </c>
      <c r="L284" s="65"/>
      <c r="M284" s="113"/>
      <c r="N284" s="113"/>
      <c r="O284" s="113"/>
      <c r="P284" s="114"/>
    </row>
    <row r="285" spans="1:16">
      <c r="A285" s="195"/>
      <c r="B285" s="70" t="s">
        <v>57</v>
      </c>
      <c r="D285" s="411" t="str">
        <f>'Step 3. Costs'!I239</f>
        <v>No Selection</v>
      </c>
      <c r="E285" s="12">
        <f>'Step 3. Costs'!K239</f>
        <v>0</v>
      </c>
      <c r="F285" s="411" t="str">
        <f>'Step 3. Costs'!O239</f>
        <v>mins</v>
      </c>
      <c r="G285" s="197"/>
      <c r="L285" s="65"/>
      <c r="M285" s="113"/>
      <c r="N285" s="113"/>
      <c r="O285" s="115"/>
      <c r="P285" s="113"/>
    </row>
    <row r="286" spans="1:16">
      <c r="A286" s="195"/>
      <c r="B286" s="70" t="s">
        <v>66</v>
      </c>
      <c r="C286" s="99"/>
      <c r="D286" s="411" t="str">
        <f>'Step 3. Costs'!I240</f>
        <v>No Selection</v>
      </c>
      <c r="E286" s="12">
        <f>'Step 3. Costs'!K240</f>
        <v>0</v>
      </c>
      <c r="F286" s="411" t="str">
        <f>'Step 3. Costs'!O240</f>
        <v>mins</v>
      </c>
      <c r="G286" s="197"/>
      <c r="L286" s="65"/>
      <c r="M286" s="113"/>
      <c r="N286" s="113"/>
      <c r="O286" s="115"/>
      <c r="P286" s="113"/>
    </row>
    <row r="287" spans="1:16">
      <c r="A287" s="195"/>
      <c r="B287" s="70" t="s">
        <v>67</v>
      </c>
      <c r="C287" s="99"/>
      <c r="D287" s="411" t="str">
        <f>'Step 3. Costs'!I241</f>
        <v>No Selection</v>
      </c>
      <c r="E287" s="12">
        <f>'Step 3. Costs'!K241</f>
        <v>0</v>
      </c>
      <c r="F287" s="411" t="str">
        <f>'Step 3. Costs'!O241</f>
        <v>mins</v>
      </c>
      <c r="G287" s="197"/>
      <c r="L287" s="65"/>
      <c r="M287" s="113"/>
      <c r="N287" s="113"/>
      <c r="O287" s="115"/>
      <c r="P287" s="113"/>
    </row>
    <row r="288" spans="1:16">
      <c r="A288" s="195"/>
      <c r="B288" s="70" t="s">
        <v>68</v>
      </c>
      <c r="C288" s="99"/>
      <c r="D288" s="411" t="str">
        <f>'Step 3. Costs'!I242</f>
        <v>No Selection</v>
      </c>
      <c r="E288" s="12">
        <f>'Step 3. Costs'!K242</f>
        <v>0</v>
      </c>
      <c r="F288" s="411" t="str">
        <f>'Step 3. Costs'!O242</f>
        <v>mins</v>
      </c>
      <c r="G288" s="197"/>
      <c r="L288" s="65"/>
      <c r="M288" s="113"/>
      <c r="N288" s="113"/>
      <c r="O288" s="115"/>
      <c r="P288" s="113"/>
    </row>
    <row r="289" spans="1:16">
      <c r="A289" s="195"/>
      <c r="B289" s="70" t="s">
        <v>69</v>
      </c>
      <c r="C289" s="99"/>
      <c r="D289" s="411" t="str">
        <f>'Step 3. Costs'!I243</f>
        <v>No Selection</v>
      </c>
      <c r="E289" s="12">
        <f>'Step 3. Costs'!K243</f>
        <v>0</v>
      </c>
      <c r="F289" s="411" t="str">
        <f>'Step 3. Costs'!O243</f>
        <v>mins</v>
      </c>
      <c r="G289" s="197"/>
      <c r="L289" s="65"/>
      <c r="M289" s="113"/>
      <c r="N289" s="113"/>
      <c r="O289" s="115"/>
      <c r="P289" s="113"/>
    </row>
    <row r="290" spans="1:16">
      <c r="A290" s="195"/>
      <c r="B290" s="70" t="s">
        <v>70</v>
      </c>
      <c r="C290" s="99"/>
      <c r="D290" s="411" t="str">
        <f>'Step 3. Costs'!I244</f>
        <v>No Selection</v>
      </c>
      <c r="E290" s="12">
        <f>'Step 3. Costs'!K244</f>
        <v>0</v>
      </c>
      <c r="F290" s="411" t="str">
        <f>'Step 3. Costs'!O244</f>
        <v>mins</v>
      </c>
      <c r="G290" s="197"/>
      <c r="L290" s="65"/>
      <c r="M290" s="113"/>
      <c r="N290" s="113"/>
      <c r="O290" s="115"/>
      <c r="P290" s="113"/>
    </row>
    <row r="291" spans="1:16">
      <c r="A291" s="195"/>
      <c r="B291" s="70" t="s">
        <v>71</v>
      </c>
      <c r="C291" s="99"/>
      <c r="D291" s="411" t="str">
        <f>'Step 3. Costs'!I245</f>
        <v>No Selection</v>
      </c>
      <c r="E291" s="12">
        <f>'Step 3. Costs'!K245</f>
        <v>0</v>
      </c>
      <c r="F291" s="411" t="str">
        <f>'Step 3. Costs'!O245</f>
        <v>mins</v>
      </c>
      <c r="G291" s="197"/>
      <c r="L291" s="65"/>
      <c r="M291" s="113"/>
      <c r="N291" s="113"/>
      <c r="O291" s="115"/>
      <c r="P291" s="113"/>
    </row>
    <row r="292" spans="1:16">
      <c r="A292" s="195"/>
      <c r="B292" s="70" t="s">
        <v>72</v>
      </c>
      <c r="C292" s="99"/>
      <c r="D292" s="411" t="str">
        <f>'Step 3. Costs'!I246</f>
        <v>No Selection</v>
      </c>
      <c r="E292" s="12">
        <f>'Step 3. Costs'!K246</f>
        <v>0</v>
      </c>
      <c r="F292" s="411" t="str">
        <f>'Step 3. Costs'!O246</f>
        <v>mins</v>
      </c>
      <c r="G292" s="197"/>
      <c r="L292" s="65"/>
      <c r="M292" s="113"/>
      <c r="N292" s="113"/>
      <c r="O292" s="115"/>
      <c r="P292" s="113"/>
    </row>
    <row r="293" spans="1:16">
      <c r="A293" s="195"/>
      <c r="B293" s="400" t="str">
        <f>'Step 3. Costs'!E248</f>
        <v>Placeholder 3</v>
      </c>
      <c r="C293" s="98" t="str">
        <f>'Step 3. Costs'!G248</f>
        <v>Per year</v>
      </c>
      <c r="D293" s="411"/>
      <c r="F293" s="411"/>
      <c r="H293" s="88">
        <f>'Step 3. Costs'!U248</f>
        <v>0</v>
      </c>
      <c r="J293" s="12" t="s">
        <v>53</v>
      </c>
      <c r="L293" s="65"/>
      <c r="M293" s="113"/>
      <c r="N293" s="113"/>
      <c r="O293" s="113"/>
      <c r="P293" s="114"/>
    </row>
    <row r="294" spans="1:16">
      <c r="A294" s="195"/>
      <c r="B294" s="70" t="s">
        <v>57</v>
      </c>
      <c r="D294" s="411" t="str">
        <f>'Step 3. Costs'!I248</f>
        <v>No Selection</v>
      </c>
      <c r="E294" s="12">
        <f>'Step 3. Costs'!K248</f>
        <v>0</v>
      </c>
      <c r="F294" s="411" t="str">
        <f>'Step 3. Costs'!O248</f>
        <v>mins</v>
      </c>
      <c r="G294" s="197"/>
      <c r="L294" s="65"/>
      <c r="M294" s="113"/>
      <c r="N294" s="113"/>
      <c r="O294" s="115"/>
      <c r="P294" s="113"/>
    </row>
    <row r="295" spans="1:16">
      <c r="A295" s="195"/>
      <c r="B295" s="70" t="s">
        <v>66</v>
      </c>
      <c r="C295" s="99"/>
      <c r="D295" s="411" t="str">
        <f>'Step 3. Costs'!I249</f>
        <v>No Selection</v>
      </c>
      <c r="E295" s="12">
        <f>'Step 3. Costs'!K249</f>
        <v>0</v>
      </c>
      <c r="F295" s="411" t="str">
        <f>'Step 3. Costs'!O249</f>
        <v>mins</v>
      </c>
      <c r="G295" s="197"/>
      <c r="L295" s="65"/>
      <c r="M295" s="113"/>
      <c r="N295" s="113"/>
      <c r="O295" s="115"/>
      <c r="P295" s="113"/>
    </row>
    <row r="296" spans="1:16">
      <c r="A296" s="195"/>
      <c r="B296" s="70" t="s">
        <v>67</v>
      </c>
      <c r="C296" s="99"/>
      <c r="D296" s="411" t="str">
        <f>'Step 3. Costs'!I250</f>
        <v>No Selection</v>
      </c>
      <c r="E296" s="12">
        <f>'Step 3. Costs'!K250</f>
        <v>0</v>
      </c>
      <c r="F296" s="411" t="str">
        <f>'Step 3. Costs'!O250</f>
        <v>mins</v>
      </c>
      <c r="G296" s="197"/>
      <c r="L296" s="65"/>
      <c r="M296" s="113"/>
      <c r="N296" s="113"/>
      <c r="O296" s="115"/>
      <c r="P296" s="113"/>
    </row>
    <row r="297" spans="1:16">
      <c r="A297" s="195"/>
      <c r="B297" s="70" t="s">
        <v>68</v>
      </c>
      <c r="C297" s="99"/>
      <c r="D297" s="411" t="str">
        <f>'Step 3. Costs'!I251</f>
        <v>No Selection</v>
      </c>
      <c r="E297" s="12">
        <f>'Step 3. Costs'!K251</f>
        <v>0</v>
      </c>
      <c r="F297" s="411" t="str">
        <f>'Step 3. Costs'!O251</f>
        <v>mins</v>
      </c>
      <c r="G297" s="197"/>
      <c r="L297" s="65"/>
      <c r="M297" s="113"/>
      <c r="N297" s="113"/>
      <c r="O297" s="115"/>
      <c r="P297" s="113"/>
    </row>
    <row r="298" spans="1:16">
      <c r="A298" s="195"/>
      <c r="B298" s="70" t="s">
        <v>69</v>
      </c>
      <c r="C298" s="99"/>
      <c r="D298" s="411" t="str">
        <f>'Step 3. Costs'!I252</f>
        <v>No Selection</v>
      </c>
      <c r="E298" s="12">
        <f>'Step 3. Costs'!K252</f>
        <v>0</v>
      </c>
      <c r="F298" s="411" t="str">
        <f>'Step 3. Costs'!O252</f>
        <v>mins</v>
      </c>
      <c r="G298" s="197"/>
      <c r="L298" s="65"/>
      <c r="M298" s="113"/>
      <c r="N298" s="113"/>
      <c r="O298" s="115"/>
      <c r="P298" s="113"/>
    </row>
    <row r="299" spans="1:16">
      <c r="A299" s="195"/>
      <c r="B299" s="70" t="s">
        <v>70</v>
      </c>
      <c r="C299" s="99"/>
      <c r="D299" s="411" t="str">
        <f>'Step 3. Costs'!I253</f>
        <v>No Selection</v>
      </c>
      <c r="E299" s="12">
        <f>'Step 3. Costs'!K253</f>
        <v>0</v>
      </c>
      <c r="F299" s="411" t="str">
        <f>'Step 3. Costs'!O253</f>
        <v>mins</v>
      </c>
      <c r="G299" s="197"/>
      <c r="L299" s="65"/>
      <c r="M299" s="113"/>
      <c r="N299" s="113"/>
      <c r="O299" s="115"/>
      <c r="P299" s="113"/>
    </row>
    <row r="300" spans="1:16">
      <c r="A300" s="195"/>
      <c r="B300" s="70" t="s">
        <v>71</v>
      </c>
      <c r="C300" s="99"/>
      <c r="D300" s="411" t="str">
        <f>'Step 3. Costs'!I254</f>
        <v>No Selection</v>
      </c>
      <c r="E300" s="12">
        <f>'Step 3. Costs'!K254</f>
        <v>0</v>
      </c>
      <c r="F300" s="411" t="str">
        <f>'Step 3. Costs'!O254</f>
        <v>mins</v>
      </c>
      <c r="G300" s="197"/>
      <c r="L300" s="65"/>
      <c r="M300" s="113"/>
      <c r="N300" s="113"/>
      <c r="O300" s="115"/>
      <c r="P300" s="113"/>
    </row>
    <row r="301" spans="1:16">
      <c r="A301" s="195"/>
      <c r="B301" s="70" t="s">
        <v>72</v>
      </c>
      <c r="C301" s="99"/>
      <c r="D301" s="411" t="str">
        <f>'Step 3. Costs'!I255</f>
        <v>No Selection</v>
      </c>
      <c r="E301" s="12">
        <f>'Step 3. Costs'!K255</f>
        <v>0</v>
      </c>
      <c r="F301" s="411" t="str">
        <f>'Step 3. Costs'!O255</f>
        <v>mins</v>
      </c>
      <c r="G301" s="197"/>
      <c r="L301" s="65"/>
      <c r="M301" s="113"/>
      <c r="N301" s="113"/>
      <c r="O301" s="115"/>
      <c r="P301" s="113"/>
    </row>
    <row r="302" spans="1:16">
      <c r="A302" s="195"/>
      <c r="B302" s="400" t="str">
        <f>'Step 3. Costs'!E257</f>
        <v>Placeholder 4</v>
      </c>
      <c r="C302" s="98" t="str">
        <f>'Step 3. Costs'!G257</f>
        <v>Per year</v>
      </c>
      <c r="D302" s="411"/>
      <c r="F302" s="411"/>
      <c r="H302" s="88">
        <f>'Step 3. Costs'!U257</f>
        <v>0</v>
      </c>
      <c r="J302" s="12" t="s">
        <v>116</v>
      </c>
      <c r="L302" s="65"/>
      <c r="M302" s="113"/>
      <c r="N302" s="113"/>
      <c r="O302" s="113"/>
      <c r="P302" s="114"/>
    </row>
    <row r="303" spans="1:16">
      <c r="A303" s="195"/>
      <c r="B303" s="70" t="s">
        <v>57</v>
      </c>
      <c r="D303" s="411" t="str">
        <f>'Step 3. Costs'!I257</f>
        <v>No Selection</v>
      </c>
      <c r="E303" s="12">
        <f>'Step 3. Costs'!K257</f>
        <v>0</v>
      </c>
      <c r="F303" s="411" t="str">
        <f>'Step 3. Costs'!O257</f>
        <v>mins</v>
      </c>
      <c r="G303" s="197"/>
      <c r="L303" s="65"/>
      <c r="M303" s="113"/>
      <c r="N303" s="113"/>
      <c r="O303" s="115"/>
      <c r="P303" s="113"/>
    </row>
    <row r="304" spans="1:16">
      <c r="A304" s="195"/>
      <c r="B304" s="70" t="s">
        <v>66</v>
      </c>
      <c r="C304" s="99"/>
      <c r="D304" s="411" t="str">
        <f>'Step 3. Costs'!I258</f>
        <v>No Selection</v>
      </c>
      <c r="E304" s="12">
        <f>'Step 3. Costs'!K258</f>
        <v>0</v>
      </c>
      <c r="F304" s="411" t="str">
        <f>'Step 3. Costs'!O258</f>
        <v>mins</v>
      </c>
      <c r="G304" s="197"/>
      <c r="L304" s="65"/>
      <c r="M304" s="113"/>
      <c r="N304" s="113"/>
      <c r="O304" s="115"/>
      <c r="P304" s="113"/>
    </row>
    <row r="305" spans="1:16">
      <c r="A305" s="195"/>
      <c r="B305" s="70" t="s">
        <v>67</v>
      </c>
      <c r="C305" s="99"/>
      <c r="D305" s="411" t="str">
        <f>'Step 3. Costs'!I259</f>
        <v>No Selection</v>
      </c>
      <c r="E305" s="12">
        <f>'Step 3. Costs'!K259</f>
        <v>0</v>
      </c>
      <c r="F305" s="411" t="str">
        <f>'Step 3. Costs'!O259</f>
        <v>mins</v>
      </c>
      <c r="G305" s="197"/>
      <c r="L305" s="65"/>
      <c r="M305" s="113"/>
      <c r="N305" s="113"/>
      <c r="O305" s="115"/>
      <c r="P305" s="113"/>
    </row>
    <row r="306" spans="1:16">
      <c r="A306" s="195"/>
      <c r="B306" s="70" t="s">
        <v>68</v>
      </c>
      <c r="C306" s="99"/>
      <c r="D306" s="411" t="str">
        <f>'Step 3. Costs'!I260</f>
        <v>No Selection</v>
      </c>
      <c r="E306" s="12">
        <f>'Step 3. Costs'!K260</f>
        <v>0</v>
      </c>
      <c r="F306" s="411" t="str">
        <f>'Step 3. Costs'!O260</f>
        <v>mins</v>
      </c>
      <c r="G306" s="197"/>
      <c r="L306" s="65"/>
      <c r="M306" s="113"/>
      <c r="N306" s="113"/>
      <c r="O306" s="115"/>
      <c r="P306" s="113"/>
    </row>
    <row r="307" spans="1:16">
      <c r="A307" s="195"/>
      <c r="B307" s="70" t="s">
        <v>69</v>
      </c>
      <c r="C307" s="99"/>
      <c r="D307" s="411" t="str">
        <f>'Step 3. Costs'!I261</f>
        <v>No Selection</v>
      </c>
      <c r="E307" s="12">
        <f>'Step 3. Costs'!K261</f>
        <v>0</v>
      </c>
      <c r="F307" s="411" t="str">
        <f>'Step 3. Costs'!O261</f>
        <v>mins</v>
      </c>
      <c r="G307" s="197"/>
      <c r="L307" s="65"/>
      <c r="M307" s="113"/>
      <c r="N307" s="113"/>
      <c r="O307" s="115"/>
      <c r="P307" s="113"/>
    </row>
    <row r="308" spans="1:16">
      <c r="A308" s="195"/>
      <c r="B308" s="70" t="s">
        <v>70</v>
      </c>
      <c r="C308" s="99"/>
      <c r="D308" s="411" t="str">
        <f>'Step 3. Costs'!I262</f>
        <v>No Selection</v>
      </c>
      <c r="E308" s="12">
        <f>'Step 3. Costs'!K262</f>
        <v>0</v>
      </c>
      <c r="F308" s="411" t="str">
        <f>'Step 3. Costs'!O262</f>
        <v>mins</v>
      </c>
      <c r="G308" s="197"/>
      <c r="L308" s="65"/>
      <c r="M308" s="113"/>
      <c r="N308" s="113"/>
      <c r="O308" s="115"/>
      <c r="P308" s="113"/>
    </row>
    <row r="309" spans="1:16">
      <c r="A309" s="195"/>
      <c r="B309" s="70" t="s">
        <v>71</v>
      </c>
      <c r="C309" s="99"/>
      <c r="D309" s="411" t="str">
        <f>'Step 3. Costs'!I263</f>
        <v>No Selection</v>
      </c>
      <c r="E309" s="12">
        <f>'Step 3. Costs'!K263</f>
        <v>0</v>
      </c>
      <c r="F309" s="411" t="str">
        <f>'Step 3. Costs'!O263</f>
        <v>mins</v>
      </c>
      <c r="G309" s="197"/>
      <c r="L309" s="65"/>
      <c r="M309" s="113"/>
      <c r="N309" s="113"/>
      <c r="O309" s="115"/>
      <c r="P309" s="113"/>
    </row>
    <row r="310" spans="1:16">
      <c r="A310" s="195"/>
      <c r="B310" s="70" t="s">
        <v>72</v>
      </c>
      <c r="C310" s="99"/>
      <c r="D310" s="411" t="str">
        <f>'Step 3. Costs'!I264</f>
        <v>No Selection</v>
      </c>
      <c r="E310" s="12">
        <f>'Step 3. Costs'!K264</f>
        <v>0</v>
      </c>
      <c r="F310" s="411" t="str">
        <f>'Step 3. Costs'!O264</f>
        <v>mins</v>
      </c>
      <c r="G310" s="197"/>
      <c r="L310" s="65"/>
      <c r="M310" s="113"/>
      <c r="N310" s="113"/>
      <c r="O310" s="115"/>
      <c r="P310" s="113"/>
    </row>
    <row r="311" spans="1:16">
      <c r="A311" s="195"/>
      <c r="B311" s="400" t="str">
        <f>'Step 3. Costs'!E266</f>
        <v>Placeholder 5</v>
      </c>
      <c r="C311" s="98" t="str">
        <f>'Step 3. Costs'!G266</f>
        <v>Per year</v>
      </c>
      <c r="D311" s="411"/>
      <c r="F311" s="411"/>
      <c r="H311" s="88">
        <f>'Step 3. Costs'!U266</f>
        <v>0</v>
      </c>
      <c r="J311" s="12" t="s">
        <v>201</v>
      </c>
      <c r="L311" s="65"/>
      <c r="M311" s="113"/>
      <c r="N311" s="113"/>
      <c r="O311" s="113"/>
      <c r="P311" s="114"/>
    </row>
    <row r="312" spans="1:16">
      <c r="A312" s="195"/>
      <c r="B312" s="70" t="s">
        <v>57</v>
      </c>
      <c r="D312" s="411" t="str">
        <f>'Step 3. Costs'!I266</f>
        <v>No Selection</v>
      </c>
      <c r="E312" s="12">
        <f>'Step 3. Costs'!K266</f>
        <v>0</v>
      </c>
      <c r="F312" s="411" t="str">
        <f>'Step 3. Costs'!O266</f>
        <v>mins</v>
      </c>
      <c r="G312" s="197"/>
      <c r="L312" s="65"/>
      <c r="M312" s="113"/>
      <c r="N312" s="113"/>
      <c r="O312" s="115"/>
      <c r="P312" s="113"/>
    </row>
    <row r="313" spans="1:16">
      <c r="A313" s="195"/>
      <c r="B313" s="70" t="s">
        <v>66</v>
      </c>
      <c r="C313" s="99"/>
      <c r="D313" s="411" t="str">
        <f>'Step 3. Costs'!I267</f>
        <v>No Selection</v>
      </c>
      <c r="E313" s="12">
        <f>'Step 3. Costs'!K267</f>
        <v>0</v>
      </c>
      <c r="F313" s="411" t="str">
        <f>'Step 3. Costs'!O267</f>
        <v>mins</v>
      </c>
      <c r="G313" s="197"/>
      <c r="L313" s="65"/>
      <c r="M313" s="113"/>
      <c r="N313" s="113"/>
      <c r="O313" s="115"/>
      <c r="P313" s="113"/>
    </row>
    <row r="314" spans="1:16">
      <c r="A314" s="195"/>
      <c r="B314" s="70" t="s">
        <v>67</v>
      </c>
      <c r="C314" s="99"/>
      <c r="D314" s="411" t="str">
        <f>'Step 3. Costs'!I268</f>
        <v>No Selection</v>
      </c>
      <c r="E314" s="12">
        <f>'Step 3. Costs'!K268</f>
        <v>0</v>
      </c>
      <c r="F314" s="411" t="str">
        <f>'Step 3. Costs'!O268</f>
        <v>mins</v>
      </c>
      <c r="G314" s="197"/>
      <c r="L314" s="65"/>
      <c r="M314" s="113"/>
      <c r="N314" s="113"/>
      <c r="O314" s="115"/>
      <c r="P314" s="113"/>
    </row>
    <row r="315" spans="1:16">
      <c r="A315" s="195"/>
      <c r="B315" s="70" t="s">
        <v>68</v>
      </c>
      <c r="C315" s="99"/>
      <c r="D315" s="411" t="str">
        <f>'Step 3. Costs'!I269</f>
        <v>No Selection</v>
      </c>
      <c r="E315" s="12">
        <f>'Step 3. Costs'!K269</f>
        <v>0</v>
      </c>
      <c r="F315" s="411" t="str">
        <f>'Step 3. Costs'!O269</f>
        <v>mins</v>
      </c>
      <c r="G315" s="197"/>
      <c r="L315" s="65"/>
      <c r="M315" s="113"/>
      <c r="N315" s="113"/>
      <c r="O315" s="115"/>
      <c r="P315" s="113"/>
    </row>
    <row r="316" spans="1:16">
      <c r="A316" s="195"/>
      <c r="B316" s="70" t="s">
        <v>69</v>
      </c>
      <c r="C316" s="99"/>
      <c r="D316" s="411" t="str">
        <f>'Step 3. Costs'!I270</f>
        <v>No Selection</v>
      </c>
      <c r="E316" s="12">
        <f>'Step 3. Costs'!K270</f>
        <v>0</v>
      </c>
      <c r="F316" s="411" t="str">
        <f>'Step 3. Costs'!O270</f>
        <v>mins</v>
      </c>
      <c r="G316" s="197"/>
      <c r="L316" s="65"/>
      <c r="M316" s="113"/>
      <c r="N316" s="113"/>
      <c r="O316" s="115"/>
      <c r="P316" s="113"/>
    </row>
    <row r="317" spans="1:16">
      <c r="A317" s="195"/>
      <c r="B317" s="70" t="s">
        <v>70</v>
      </c>
      <c r="C317" s="99"/>
      <c r="D317" s="411" t="str">
        <f>'Step 3. Costs'!I271</f>
        <v>No Selection</v>
      </c>
      <c r="E317" s="12">
        <f>'Step 3. Costs'!K271</f>
        <v>0</v>
      </c>
      <c r="F317" s="411" t="str">
        <f>'Step 3. Costs'!O271</f>
        <v>mins</v>
      </c>
      <c r="G317" s="197"/>
      <c r="L317" s="65"/>
      <c r="M317" s="113"/>
      <c r="N317" s="113"/>
      <c r="O317" s="115"/>
      <c r="P317" s="113"/>
    </row>
    <row r="318" spans="1:16">
      <c r="A318" s="195"/>
      <c r="B318" s="70" t="s">
        <v>71</v>
      </c>
      <c r="C318" s="99"/>
      <c r="D318" s="411" t="str">
        <f>'Step 3. Costs'!I272</f>
        <v>No Selection</v>
      </c>
      <c r="E318" s="12">
        <f>'Step 3. Costs'!K272</f>
        <v>0</v>
      </c>
      <c r="F318" s="411" t="str">
        <f>'Step 3. Costs'!O272</f>
        <v>mins</v>
      </c>
      <c r="G318" s="197"/>
      <c r="L318" s="65"/>
      <c r="M318" s="113"/>
      <c r="N318" s="113"/>
      <c r="O318" s="115"/>
      <c r="P318" s="113"/>
    </row>
    <row r="319" spans="1:16">
      <c r="A319" s="195"/>
      <c r="B319" s="70" t="s">
        <v>72</v>
      </c>
      <c r="C319" s="99"/>
      <c r="D319" s="411" t="str">
        <f>'Step 3. Costs'!I273</f>
        <v>No Selection</v>
      </c>
      <c r="E319" s="12">
        <f>'Step 3. Costs'!K273</f>
        <v>0</v>
      </c>
      <c r="F319" s="411" t="str">
        <f>'Step 3. Costs'!O273</f>
        <v>mins</v>
      </c>
      <c r="G319" s="197"/>
      <c r="L319" s="65"/>
      <c r="M319" s="113"/>
      <c r="N319" s="113"/>
      <c r="O319" s="115"/>
      <c r="P319" s="113"/>
    </row>
  </sheetData>
  <sheetProtection algorithmName="SHA-512" hashValue="1Bq4L02WF6hQYQFvkK5uuFjieo1tBwwg9KfMnXVMlZ2dajoFqd12u6os1vpjwD9JZaIAVekFRXURpVeGZvtqpA==" saltValue="BVj0kBAwHPO/BZ4v9TX/ZA==" spinCount="100000" sheet="1" selectLockedCells="1"/>
  <mergeCells count="1">
    <mergeCell ref="D48:H48"/>
  </mergeCells>
  <phoneticPr fontId="24"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23F51-3B4D-4575-BA10-424DC2FCE31D}">
  <sheetPr codeName="Sheet10"/>
  <dimension ref="A1:AJ302"/>
  <sheetViews>
    <sheetView showGridLines="0" zoomScaleNormal="100" workbookViewId="0"/>
  </sheetViews>
  <sheetFormatPr defaultColWidth="8.77734375" defaultRowHeight="14.4"/>
  <cols>
    <col min="1" max="1" width="8.77734375" style="13"/>
    <col min="2" max="2" width="43.33203125" customWidth="1"/>
    <col min="3" max="4" width="14.77734375" style="10" customWidth="1"/>
    <col min="5" max="5" width="3.33203125" style="10" customWidth="1"/>
    <col min="6" max="7" width="10.6640625" customWidth="1"/>
    <col min="8" max="8" width="14.109375" customWidth="1"/>
    <col min="9" max="9" width="3.33203125" customWidth="1"/>
    <col min="10" max="10" width="14" customWidth="1"/>
    <col min="11" max="11" width="14.44140625" customWidth="1"/>
    <col min="12" max="12" width="4.44140625" style="10" customWidth="1"/>
    <col min="13" max="14" width="10.77734375" style="73" customWidth="1"/>
    <col min="15" max="15" width="3" style="54" customWidth="1"/>
    <col min="16" max="16" width="11.77734375" style="54" customWidth="1"/>
    <col min="17" max="17" width="10.77734375" style="54" customWidth="1"/>
    <col min="18" max="18" width="4.77734375" style="10" customWidth="1"/>
    <col min="19" max="19" width="15.33203125" style="10" customWidth="1"/>
    <col min="20" max="20" width="16.6640625" style="10" customWidth="1"/>
    <col min="21" max="21" width="16.44140625" style="10" customWidth="1"/>
    <col min="22" max="24" width="16.6640625" style="10" customWidth="1"/>
    <col min="25" max="25" width="3.33203125" style="10" customWidth="1"/>
    <col min="26" max="26" width="13.33203125" style="13" customWidth="1"/>
    <col min="27" max="27" width="12.44140625" customWidth="1"/>
    <col min="28" max="28" width="3.44140625" style="10" customWidth="1"/>
    <col min="29" max="29" width="19.6640625" style="13" customWidth="1"/>
    <col min="30" max="30" width="19.6640625" style="5" customWidth="1"/>
    <col min="31" max="31" width="13.44140625" customWidth="1"/>
    <col min="32" max="32" width="14.44140625" customWidth="1"/>
    <col min="34" max="34" width="12" style="12" customWidth="1"/>
    <col min="35" max="16384" width="8.77734375" style="12"/>
  </cols>
  <sheetData>
    <row r="1" spans="1:33">
      <c r="B1" s="10"/>
      <c r="F1" s="10"/>
      <c r="G1" s="10"/>
      <c r="H1" s="10"/>
      <c r="I1" s="10"/>
      <c r="J1" s="10"/>
      <c r="K1" s="10"/>
      <c r="AA1" s="10"/>
      <c r="AE1" s="10"/>
      <c r="AF1" s="10"/>
      <c r="AG1" s="10"/>
    </row>
    <row r="2" spans="1:33" ht="15.6">
      <c r="A2" s="417" t="s">
        <v>203</v>
      </c>
      <c r="B2" s="10"/>
      <c r="F2" s="10"/>
      <c r="G2" s="10"/>
      <c r="H2" s="10"/>
      <c r="I2" s="10"/>
      <c r="J2" s="10"/>
      <c r="K2" s="10"/>
      <c r="AA2" s="10"/>
      <c r="AE2" s="10"/>
      <c r="AF2" s="10"/>
      <c r="AG2" s="10"/>
    </row>
    <row r="3" spans="1:33">
      <c r="B3" s="10"/>
      <c r="F3" s="10"/>
      <c r="G3" s="10"/>
      <c r="H3" s="10"/>
      <c r="I3" s="10"/>
      <c r="J3" s="10"/>
      <c r="K3" s="10"/>
      <c r="AA3" s="10"/>
      <c r="AE3" s="10"/>
      <c r="AF3" s="10"/>
      <c r="AG3" s="10"/>
    </row>
    <row r="4" spans="1:33">
      <c r="B4" s="10"/>
      <c r="F4" s="10"/>
      <c r="G4" s="10"/>
      <c r="H4" s="10"/>
      <c r="I4" s="10"/>
      <c r="J4" s="10"/>
      <c r="K4" s="10"/>
      <c r="AA4" s="10"/>
      <c r="AE4" s="10"/>
      <c r="AF4" s="10"/>
      <c r="AG4" s="10"/>
    </row>
    <row r="5" spans="1:33" s="120" customFormat="1">
      <c r="A5" s="127" t="s">
        <v>108</v>
      </c>
      <c r="B5" s="127"/>
      <c r="C5" s="127"/>
      <c r="D5" s="127"/>
      <c r="E5" s="127"/>
      <c r="F5" s="127"/>
      <c r="G5" s="127"/>
      <c r="H5" s="127"/>
      <c r="I5" s="127"/>
      <c r="J5" s="127"/>
      <c r="K5" s="127"/>
      <c r="L5" s="127"/>
      <c r="M5" s="128"/>
      <c r="N5" s="128"/>
      <c r="O5" s="127"/>
      <c r="P5" s="127"/>
      <c r="Q5" s="127"/>
      <c r="R5" s="127"/>
      <c r="S5" s="127"/>
      <c r="T5" s="127"/>
      <c r="U5" s="127"/>
      <c r="V5" s="127"/>
      <c r="W5" s="127"/>
      <c r="X5" s="127"/>
      <c r="Y5" s="127"/>
      <c r="Z5" s="127"/>
      <c r="AA5" s="127"/>
      <c r="AB5" s="127"/>
      <c r="AC5" s="127"/>
      <c r="AD5" s="128"/>
      <c r="AE5" s="127"/>
      <c r="AF5" s="127"/>
      <c r="AG5" s="127"/>
    </row>
    <row r="6" spans="1:33" s="120" customFormat="1">
      <c r="A6" s="331"/>
      <c r="B6" s="331"/>
      <c r="C6" s="331"/>
      <c r="D6" s="331"/>
      <c r="E6" s="331"/>
      <c r="F6" s="331"/>
      <c r="G6" s="331"/>
      <c r="H6" s="331"/>
      <c r="I6" s="331"/>
      <c r="J6" s="331"/>
      <c r="K6" s="331"/>
      <c r="L6" s="331"/>
      <c r="M6" s="332"/>
      <c r="N6" s="332"/>
      <c r="O6" s="331"/>
      <c r="P6" s="331"/>
      <c r="Q6" s="331"/>
      <c r="R6" s="331"/>
      <c r="S6" s="331"/>
      <c r="T6" s="331"/>
      <c r="U6" s="331"/>
      <c r="V6" s="331"/>
      <c r="W6" s="331"/>
      <c r="X6" s="331"/>
      <c r="Y6" s="331"/>
      <c r="Z6" s="331"/>
      <c r="AA6" s="331"/>
      <c r="AB6" s="331"/>
      <c r="AC6" s="331"/>
      <c r="AD6" s="332"/>
      <c r="AE6" s="331"/>
      <c r="AF6" s="331"/>
      <c r="AG6" s="331"/>
    </row>
    <row r="7" spans="1:33">
      <c r="B7" s="10" t="s">
        <v>109</v>
      </c>
      <c r="C7" s="54">
        <f>AH29</f>
        <v>14348.705833333333</v>
      </c>
      <c r="F7" s="10"/>
      <c r="G7" s="10"/>
      <c r="H7" s="10"/>
      <c r="I7" s="10"/>
      <c r="J7" s="10"/>
      <c r="K7" s="10"/>
      <c r="M7" s="5"/>
      <c r="N7" s="5"/>
      <c r="O7" s="10"/>
      <c r="P7" s="10"/>
      <c r="Q7" s="10"/>
      <c r="AA7" s="10"/>
      <c r="AE7" s="10"/>
      <c r="AF7" s="10"/>
      <c r="AG7" s="10"/>
    </row>
    <row r="8" spans="1:33">
      <c r="B8" s="10" t="s">
        <v>146</v>
      </c>
      <c r="C8" s="54">
        <f>AH30</f>
        <v>1889.2249999999999</v>
      </c>
      <c r="F8" s="10"/>
      <c r="G8" s="10"/>
      <c r="H8" s="10"/>
      <c r="I8" s="10"/>
      <c r="J8" s="10"/>
      <c r="K8" s="10"/>
      <c r="M8" s="5"/>
      <c r="N8" s="5"/>
      <c r="O8" s="10"/>
      <c r="P8" s="10"/>
      <c r="Q8" s="10"/>
      <c r="AA8" s="10"/>
      <c r="AE8" s="10"/>
      <c r="AF8" s="10"/>
      <c r="AG8" s="10"/>
    </row>
    <row r="9" spans="1:33">
      <c r="B9" s="10" t="s">
        <v>147</v>
      </c>
      <c r="C9" s="54">
        <f>AH31</f>
        <v>628.0625</v>
      </c>
      <c r="F9" s="10"/>
      <c r="G9" s="10"/>
      <c r="H9" s="10"/>
      <c r="I9" s="10"/>
      <c r="J9" s="10"/>
      <c r="K9" s="10"/>
      <c r="M9" s="5"/>
      <c r="N9" s="5"/>
      <c r="O9" s="10"/>
      <c r="P9" s="10"/>
      <c r="Q9" s="10"/>
      <c r="AA9" s="10"/>
      <c r="AE9" s="10"/>
      <c r="AF9" s="10"/>
      <c r="AG9" s="10"/>
    </row>
    <row r="10" spans="1:33">
      <c r="B10" s="10" t="s">
        <v>106</v>
      </c>
      <c r="C10" s="54">
        <f>((C7-C8-C9)/C17)+C8/C20</f>
        <v>15.609868333333333</v>
      </c>
      <c r="D10" s="54"/>
      <c r="F10" s="10"/>
      <c r="G10" s="10"/>
      <c r="H10" s="10"/>
      <c r="I10" s="10"/>
      <c r="J10" s="10"/>
      <c r="K10" s="10"/>
      <c r="M10" s="5"/>
      <c r="N10" s="5"/>
      <c r="O10" s="10"/>
      <c r="P10" s="10"/>
      <c r="Q10" s="10"/>
      <c r="AA10" s="10"/>
      <c r="AE10" s="10"/>
      <c r="AF10" s="10"/>
      <c r="AG10" s="10"/>
    </row>
    <row r="11" spans="1:33">
      <c r="B11" s="10" t="s">
        <v>107</v>
      </c>
      <c r="C11" s="54">
        <f>((C7-C8-C9)/C17)+C9/C21</f>
        <v>13.087543333333333</v>
      </c>
      <c r="F11" s="10"/>
      <c r="G11" s="10"/>
      <c r="H11" s="10"/>
      <c r="I11" s="10"/>
      <c r="J11" s="10"/>
      <c r="K11" s="10"/>
      <c r="M11" s="5"/>
      <c r="N11" s="5"/>
      <c r="O11" s="10"/>
      <c r="P11" s="10"/>
      <c r="Q11" s="10"/>
      <c r="AA11" s="10"/>
      <c r="AE11" s="10"/>
      <c r="AF11" s="10"/>
      <c r="AG11" s="10"/>
    </row>
    <row r="12" spans="1:33">
      <c r="B12" s="10"/>
      <c r="F12" s="10"/>
      <c r="G12" s="10"/>
      <c r="H12" s="10"/>
      <c r="I12" s="10"/>
      <c r="J12" s="10"/>
      <c r="K12" s="10"/>
      <c r="M12" s="5"/>
      <c r="N12" s="5"/>
      <c r="O12" s="10"/>
      <c r="P12" s="10"/>
      <c r="Q12" s="10"/>
      <c r="AA12" s="10"/>
      <c r="AE12" s="10"/>
      <c r="AF12" s="10"/>
      <c r="AG12" s="10"/>
    </row>
    <row r="13" spans="1:33">
      <c r="A13" s="127" t="s">
        <v>187</v>
      </c>
      <c r="B13" s="124"/>
      <c r="C13" s="124"/>
      <c r="D13" s="124"/>
      <c r="E13" s="124"/>
      <c r="F13" s="124"/>
      <c r="G13" s="124"/>
      <c r="H13" s="124"/>
      <c r="I13" s="124"/>
      <c r="J13" s="124"/>
      <c r="K13" s="124"/>
      <c r="L13" s="124"/>
      <c r="M13" s="126"/>
      <c r="N13" s="126"/>
      <c r="O13" s="124"/>
      <c r="P13" s="124"/>
      <c r="Q13" s="124"/>
      <c r="R13" s="124"/>
      <c r="S13" s="124"/>
      <c r="T13" s="124"/>
      <c r="U13" s="124"/>
      <c r="V13" s="124"/>
      <c r="W13" s="124"/>
      <c r="X13" s="124"/>
      <c r="Y13" s="124"/>
      <c r="Z13" s="125"/>
      <c r="AA13" s="124"/>
      <c r="AB13" s="124"/>
      <c r="AC13" s="125"/>
      <c r="AD13" s="126"/>
      <c r="AE13" s="124"/>
      <c r="AF13" s="124"/>
      <c r="AG13" s="124"/>
    </row>
    <row r="14" spans="1:33">
      <c r="B14" s="10"/>
      <c r="F14" s="10"/>
      <c r="G14" s="10"/>
      <c r="H14" s="10"/>
      <c r="I14" s="10"/>
      <c r="J14" s="10"/>
      <c r="K14" s="10"/>
      <c r="M14" s="5"/>
      <c r="N14" s="5"/>
      <c r="O14" s="10"/>
      <c r="P14" s="10"/>
      <c r="Q14" s="10"/>
      <c r="AA14" s="10"/>
      <c r="AE14" s="10"/>
      <c r="AF14" s="10"/>
      <c r="AG14" s="10"/>
    </row>
    <row r="15" spans="1:33">
      <c r="B15" s="13" t="s">
        <v>168</v>
      </c>
      <c r="D15" s="4"/>
      <c r="F15" s="13" t="s">
        <v>169</v>
      </c>
      <c r="G15" s="10"/>
      <c r="H15" s="13"/>
      <c r="I15" s="13"/>
      <c r="J15" s="13"/>
      <c r="K15" s="13"/>
      <c r="M15" s="5"/>
      <c r="N15" s="5"/>
      <c r="O15" s="10"/>
      <c r="P15" s="10"/>
      <c r="Q15" s="10"/>
      <c r="AA15" s="10"/>
      <c r="AE15" s="10"/>
      <c r="AF15" s="10"/>
      <c r="AG15" s="10"/>
    </row>
    <row r="16" spans="1:33">
      <c r="B16" s="351" t="s">
        <v>99</v>
      </c>
      <c r="C16" s="387">
        <f>'Variables and Defaults'!D43</f>
        <v>12</v>
      </c>
      <c r="D16" s="4"/>
      <c r="F16" s="351"/>
      <c r="G16" s="357"/>
      <c r="H16" s="414" t="s">
        <v>120</v>
      </c>
      <c r="I16" s="414"/>
      <c r="J16" s="414" t="s">
        <v>118</v>
      </c>
      <c r="K16" s="415" t="s">
        <v>119</v>
      </c>
      <c r="M16" s="5"/>
      <c r="N16" s="5"/>
      <c r="O16" s="10"/>
      <c r="P16" s="10"/>
      <c r="Q16" s="10"/>
      <c r="AA16" s="10"/>
      <c r="AE16" s="10"/>
      <c r="AF16" s="10"/>
      <c r="AG16" s="10"/>
    </row>
    <row r="17" spans="1:36">
      <c r="B17" s="2" t="s">
        <v>104</v>
      </c>
      <c r="C17" s="388">
        <f>'Variables and Defaults'!D42</f>
        <v>1000</v>
      </c>
      <c r="D17" s="4"/>
      <c r="F17" s="2" t="str">
        <f>'Step 1. Staff Category'!D17</f>
        <v>Administrative Support</v>
      </c>
      <c r="G17" s="11"/>
      <c r="H17" s="60">
        <f>'Variables and Defaults'!D18</f>
        <v>19.170000000000002</v>
      </c>
      <c r="I17" s="11"/>
      <c r="J17" s="61">
        <f>'Variables and Defaults'!D28</f>
        <v>0.3</v>
      </c>
      <c r="K17" s="358">
        <f>(1+J17)*H17</f>
        <v>24.921000000000003</v>
      </c>
      <c r="M17" s="5"/>
      <c r="N17" s="5"/>
      <c r="O17" s="10"/>
      <c r="P17" s="10"/>
      <c r="Q17" s="10"/>
      <c r="AA17" s="10"/>
      <c r="AE17" s="10"/>
      <c r="AF17" s="10"/>
      <c r="AG17" s="10"/>
    </row>
    <row r="18" spans="1:36">
      <c r="B18" s="3" t="s">
        <v>105</v>
      </c>
      <c r="C18" s="389">
        <f>'Variables and Defaults'!D41</f>
        <v>500</v>
      </c>
      <c r="D18" s="4"/>
      <c r="F18" s="2" t="str">
        <f>'Step 1. Staff Category'!D18</f>
        <v>Public Health Nurse I</v>
      </c>
      <c r="G18" s="11"/>
      <c r="H18" s="60">
        <f>'Variables and Defaults'!D19</f>
        <v>25.87</v>
      </c>
      <c r="I18" s="11"/>
      <c r="J18" s="61">
        <f>'Variables and Defaults'!D29</f>
        <v>0.3</v>
      </c>
      <c r="K18" s="358">
        <f t="shared" ref="K18:K24" si="0">(1+J18)*H18</f>
        <v>33.631</v>
      </c>
      <c r="M18" s="5"/>
      <c r="N18" s="5"/>
      <c r="O18" s="10"/>
      <c r="P18" s="10"/>
      <c r="Q18" s="10"/>
      <c r="AA18" s="10"/>
      <c r="AE18" s="10"/>
      <c r="AF18" s="10"/>
      <c r="AG18" s="10"/>
    </row>
    <row r="19" spans="1:36">
      <c r="B19" s="2"/>
      <c r="C19" s="352"/>
      <c r="F19" s="2">
        <f>'Step 1. Staff Category'!D19</f>
        <v>0</v>
      </c>
      <c r="G19" s="11"/>
      <c r="H19" s="60">
        <f>'Variables and Defaults'!D20</f>
        <v>0</v>
      </c>
      <c r="I19" s="11"/>
      <c r="J19" s="61">
        <f>'Variables and Defaults'!D30</f>
        <v>0</v>
      </c>
      <c r="K19" s="358">
        <f t="shared" si="0"/>
        <v>0</v>
      </c>
      <c r="M19" s="5"/>
      <c r="N19" s="5"/>
      <c r="O19" s="10"/>
      <c r="P19" s="10"/>
      <c r="Q19" s="10"/>
      <c r="AA19" s="10"/>
      <c r="AE19" s="10"/>
      <c r="AF19" s="10"/>
      <c r="AG19" s="10"/>
    </row>
    <row r="20" spans="1:36">
      <c r="B20" s="353" t="s">
        <v>148</v>
      </c>
      <c r="C20" s="354">
        <f>C18</f>
        <v>500</v>
      </c>
      <c r="F20" s="2">
        <f>'Step 1. Staff Category'!D20</f>
        <v>0</v>
      </c>
      <c r="G20" s="11"/>
      <c r="H20" s="60">
        <f>'Variables and Defaults'!D21</f>
        <v>0</v>
      </c>
      <c r="I20" s="11"/>
      <c r="J20" s="61">
        <f>'Variables and Defaults'!D31</f>
        <v>0</v>
      </c>
      <c r="K20" s="358">
        <f t="shared" si="0"/>
        <v>0</v>
      </c>
      <c r="M20" s="5"/>
      <c r="N20" s="5"/>
      <c r="O20" s="10"/>
      <c r="P20" s="10"/>
      <c r="Q20" s="10"/>
      <c r="AA20" s="10"/>
      <c r="AE20" s="10"/>
      <c r="AF20" s="10"/>
      <c r="AG20" s="10"/>
    </row>
    <row r="21" spans="1:36">
      <c r="B21" s="355" t="s">
        <v>149</v>
      </c>
      <c r="C21" s="356">
        <f>C17-C20</f>
        <v>500</v>
      </c>
      <c r="F21" s="2">
        <f>'Step 1. Staff Category'!D21</f>
        <v>0</v>
      </c>
      <c r="G21" s="11"/>
      <c r="H21" s="60">
        <f>'Variables and Defaults'!D22</f>
        <v>0</v>
      </c>
      <c r="I21" s="11"/>
      <c r="J21" s="61">
        <f>'Variables and Defaults'!D32</f>
        <v>0</v>
      </c>
      <c r="K21" s="358">
        <f t="shared" si="0"/>
        <v>0</v>
      </c>
      <c r="M21" s="5"/>
      <c r="N21" s="5"/>
      <c r="O21" s="10"/>
      <c r="P21" s="10"/>
      <c r="Q21" s="10"/>
      <c r="AA21" s="10"/>
      <c r="AE21" s="12"/>
      <c r="AF21" s="12"/>
      <c r="AG21" s="10"/>
    </row>
    <row r="22" spans="1:36">
      <c r="B22" s="12"/>
      <c r="C22" s="12"/>
      <c r="F22" s="2">
        <f>'Step 1. Staff Category'!D22</f>
        <v>0</v>
      </c>
      <c r="G22" s="11"/>
      <c r="H22" s="60">
        <f>'Variables and Defaults'!D23</f>
        <v>0</v>
      </c>
      <c r="I22" s="11"/>
      <c r="J22" s="61">
        <f>'Variables and Defaults'!D33</f>
        <v>0</v>
      </c>
      <c r="K22" s="358">
        <f t="shared" si="0"/>
        <v>0</v>
      </c>
      <c r="M22" s="5"/>
      <c r="N22" s="5"/>
      <c r="O22" s="10"/>
      <c r="P22" s="10"/>
      <c r="Q22" s="10"/>
      <c r="AA22" s="10"/>
      <c r="AE22" s="12"/>
      <c r="AF22" s="12"/>
      <c r="AG22" s="10"/>
    </row>
    <row r="23" spans="1:36">
      <c r="B23" s="10"/>
      <c r="F23" s="2">
        <f>'Step 1. Staff Category'!D23</f>
        <v>0</v>
      </c>
      <c r="G23" s="11"/>
      <c r="H23" s="60">
        <f>'Variables and Defaults'!D24</f>
        <v>0</v>
      </c>
      <c r="I23" s="11"/>
      <c r="J23" s="61">
        <f>'Variables and Defaults'!D34</f>
        <v>0</v>
      </c>
      <c r="K23" s="358">
        <f t="shared" si="0"/>
        <v>0</v>
      </c>
      <c r="M23" s="5"/>
      <c r="N23" s="5"/>
      <c r="O23" s="10"/>
      <c r="P23" s="10"/>
      <c r="Q23" s="10"/>
      <c r="AA23" s="10"/>
      <c r="AE23" s="12"/>
      <c r="AF23" s="12"/>
      <c r="AG23" s="10"/>
    </row>
    <row r="24" spans="1:36">
      <c r="B24" s="10"/>
      <c r="F24" s="3">
        <f>'Step 1. Staff Category'!D24</f>
        <v>0</v>
      </c>
      <c r="G24" s="101"/>
      <c r="H24" s="359">
        <f>'Variables and Defaults'!D25</f>
        <v>0</v>
      </c>
      <c r="I24" s="101"/>
      <c r="J24" s="360">
        <f>'Variables and Defaults'!D35</f>
        <v>0</v>
      </c>
      <c r="K24" s="361">
        <f t="shared" si="0"/>
        <v>0</v>
      </c>
      <c r="M24" s="5"/>
      <c r="N24" s="5"/>
      <c r="O24" s="10"/>
      <c r="P24" s="10"/>
      <c r="Q24" s="10"/>
      <c r="AA24" s="10"/>
      <c r="AE24" s="10"/>
      <c r="AF24" s="10"/>
      <c r="AG24" s="10"/>
    </row>
    <row r="25" spans="1:36">
      <c r="B25" s="10"/>
      <c r="F25" s="10"/>
      <c r="G25" s="10"/>
      <c r="H25" s="10"/>
      <c r="I25" s="10"/>
      <c r="J25" s="10"/>
      <c r="K25" s="10"/>
      <c r="M25" s="5"/>
      <c r="N25" s="5"/>
      <c r="O25" s="10"/>
      <c r="P25" s="10"/>
      <c r="Q25" s="10"/>
      <c r="AA25" s="10"/>
      <c r="AE25" s="5"/>
      <c r="AF25" s="5"/>
      <c r="AG25" s="5"/>
      <c r="AH25" s="5"/>
      <c r="AI25" s="5"/>
      <c r="AJ25" s="5"/>
    </row>
    <row r="26" spans="1:36" ht="15" customHeight="1">
      <c r="A26" s="102"/>
      <c r="B26" s="101"/>
      <c r="C26" s="101"/>
      <c r="D26" s="101"/>
      <c r="E26" s="101"/>
      <c r="F26" s="101"/>
      <c r="G26" s="101"/>
      <c r="H26" s="101"/>
      <c r="I26" s="101"/>
      <c r="J26" s="101"/>
      <c r="K26" s="101"/>
      <c r="L26" s="101"/>
      <c r="M26" s="367"/>
      <c r="N26" s="367"/>
      <c r="O26" s="101"/>
      <c r="P26" s="101"/>
      <c r="Q26" s="101"/>
      <c r="R26" s="101"/>
      <c r="S26" s="101"/>
      <c r="T26" s="101"/>
      <c r="U26" s="101"/>
      <c r="V26" s="101"/>
      <c r="W26" s="101"/>
      <c r="X26" s="101"/>
      <c r="Y26" s="101"/>
      <c r="Z26" s="102"/>
      <c r="AA26" s="101"/>
      <c r="AB26" s="101"/>
      <c r="AC26" s="102"/>
      <c r="AE26" s="5"/>
      <c r="AF26" s="5"/>
      <c r="AG26" s="5"/>
      <c r="AH26" s="5"/>
      <c r="AI26" s="5"/>
      <c r="AJ26" s="5"/>
    </row>
    <row r="27" spans="1:36">
      <c r="A27" s="369"/>
      <c r="B27" s="101"/>
      <c r="C27" s="386"/>
      <c r="D27" s="386"/>
      <c r="E27" s="695"/>
      <c r="F27" s="693" t="s">
        <v>172</v>
      </c>
      <c r="G27" s="693"/>
      <c r="H27" s="693"/>
      <c r="I27" s="366"/>
      <c r="J27" s="693" t="s">
        <v>101</v>
      </c>
      <c r="K27" s="693"/>
      <c r="L27" s="693"/>
      <c r="M27" s="693"/>
      <c r="N27" s="693"/>
      <c r="O27" s="693"/>
      <c r="P27" s="693"/>
      <c r="Q27" s="693"/>
      <c r="R27" s="11"/>
      <c r="S27" s="693" t="s">
        <v>62</v>
      </c>
      <c r="T27" s="693"/>
      <c r="U27" s="693"/>
      <c r="V27" s="693"/>
      <c r="W27" s="693"/>
      <c r="X27" s="693"/>
      <c r="Y27" s="11"/>
      <c r="Z27" s="694" t="s">
        <v>85</v>
      </c>
      <c r="AA27" s="694"/>
      <c r="AB27" s="11"/>
      <c r="AC27" s="368" t="s">
        <v>86</v>
      </c>
      <c r="AE27" s="5"/>
      <c r="AF27" s="5"/>
      <c r="AG27" s="5"/>
      <c r="AH27" s="5"/>
      <c r="AI27" s="5"/>
      <c r="AJ27" s="5"/>
    </row>
    <row r="28" spans="1:36" ht="82.5" customHeight="1" thickBot="1">
      <c r="A28" s="362"/>
      <c r="B28" s="362" t="s">
        <v>173</v>
      </c>
      <c r="C28" s="107" t="s">
        <v>186</v>
      </c>
      <c r="D28" s="107"/>
      <c r="E28" s="695"/>
      <c r="F28" s="365" t="s">
        <v>82</v>
      </c>
      <c r="G28" s="108" t="s">
        <v>83</v>
      </c>
      <c r="H28" s="109" t="s">
        <v>174</v>
      </c>
      <c r="I28" s="52"/>
      <c r="J28" s="108" t="s">
        <v>50</v>
      </c>
      <c r="K28" s="108" t="s">
        <v>84</v>
      </c>
      <c r="L28" s="108"/>
      <c r="M28" s="109" t="s">
        <v>90</v>
      </c>
      <c r="N28" s="109" t="s">
        <v>91</v>
      </c>
      <c r="O28" s="110"/>
      <c r="P28" s="108" t="s">
        <v>88</v>
      </c>
      <c r="Q28" s="108" t="s">
        <v>89</v>
      </c>
      <c r="S28" s="109" t="s">
        <v>170</v>
      </c>
      <c r="T28" s="109" t="s">
        <v>175</v>
      </c>
      <c r="U28" s="109" t="s">
        <v>176</v>
      </c>
      <c r="V28" s="109" t="s">
        <v>177</v>
      </c>
      <c r="W28" s="363" t="s">
        <v>178</v>
      </c>
      <c r="X28" s="363" t="s">
        <v>179</v>
      </c>
      <c r="Z28" s="364" t="s">
        <v>100</v>
      </c>
      <c r="AA28" s="111" t="s">
        <v>171</v>
      </c>
      <c r="AC28" s="108"/>
      <c r="AE28" s="52" t="s">
        <v>185</v>
      </c>
      <c r="AF28" s="5"/>
      <c r="AG28" s="5"/>
      <c r="AH28" s="5"/>
      <c r="AI28" s="5"/>
      <c r="AJ28" s="5"/>
    </row>
    <row r="29" spans="1:36" ht="15" thickTop="1">
      <c r="A29" s="103"/>
      <c r="B29" s="63" t="s">
        <v>78</v>
      </c>
      <c r="I29" s="52"/>
      <c r="M29" s="5"/>
      <c r="N29" s="5"/>
      <c r="O29" s="10"/>
      <c r="P29" s="10"/>
      <c r="Q29" s="10"/>
      <c r="AE29" s="382" t="s">
        <v>87</v>
      </c>
      <c r="AF29" s="383"/>
      <c r="AG29" s="384"/>
      <c r="AH29" s="380">
        <f>SUM(AC29:AC302)</f>
        <v>14348.705833333333</v>
      </c>
      <c r="AI29" s="5"/>
      <c r="AJ29" s="5"/>
    </row>
    <row r="30" spans="1:36">
      <c r="A30" s="103">
        <v>1</v>
      </c>
      <c r="B30" s="72" t="s">
        <v>5</v>
      </c>
      <c r="C30" s="65">
        <f>MATCH('Variables and Defaults'!C50,Mechanics!$G$7:$G$10,0)</f>
        <v>1</v>
      </c>
      <c r="D30" s="65"/>
      <c r="E30" s="65"/>
      <c r="F30" s="12"/>
      <c r="I30" s="52"/>
      <c r="M30" s="5"/>
      <c r="N30" s="5"/>
      <c r="O30" s="10"/>
      <c r="P30" s="10"/>
      <c r="Q30" s="10"/>
      <c r="T30" s="106">
        <f>SUM(S31:S38)*$C$16</f>
        <v>149.52600000000001</v>
      </c>
      <c r="U30" s="106">
        <f>SUM(S31:S38)*12</f>
        <v>149.52600000000001</v>
      </c>
      <c r="V30" s="106">
        <f>SUM(S31:S38)</f>
        <v>12.4605</v>
      </c>
      <c r="W30" s="106">
        <f>SUM(S31:S38)*$C$18</f>
        <v>6230.25</v>
      </c>
      <c r="X30" s="76">
        <f>CHOOSE(C30,T30,U30,V30,W30)</f>
        <v>149.52600000000001</v>
      </c>
      <c r="Z30" s="76">
        <f>'Variables and Defaults'!H50</f>
        <v>0</v>
      </c>
      <c r="AA30" s="76">
        <f>CHOOSE(C30,Z30*$C$16,Z30*12,Z30,Z30*$C$18)</f>
        <v>0</v>
      </c>
      <c r="AC30" s="76">
        <f>X30+AA30</f>
        <v>149.52600000000001</v>
      </c>
      <c r="AE30" s="382" t="s">
        <v>144</v>
      </c>
      <c r="AF30" s="383"/>
      <c r="AG30" s="384"/>
      <c r="AH30" s="381">
        <f>SUM(AC96,AC124,AC143,AC180)</f>
        <v>1889.2249999999999</v>
      </c>
      <c r="AI30" s="5"/>
      <c r="AJ30" s="5"/>
    </row>
    <row r="31" spans="1:36">
      <c r="A31" s="103"/>
      <c r="B31" s="70" t="s">
        <v>57</v>
      </c>
      <c r="C31" s="70"/>
      <c r="D31" s="70"/>
      <c r="E31" s="105"/>
      <c r="F31" s="12">
        <f>MATCH('Variables and Defaults'!D51,Mechanics!$B$7:$B$15,0)</f>
        <v>1</v>
      </c>
      <c r="G31">
        <f>'Variables and Defaults'!E51</f>
        <v>30</v>
      </c>
      <c r="H31" s="10">
        <f>MATCH('Variables and Defaults'!F51,Mechanics!$L$7:$L$9,0)</f>
        <v>1</v>
      </c>
      <c r="J31" s="54" cm="1">
        <f t="array" ref="J31">IFERROR(INDEX('Variables and Defaults'!$D$18:$D$25,Calculations!F31),0)</f>
        <v>19.170000000000002</v>
      </c>
      <c r="K31" s="55" cm="1">
        <f t="array" ref="K31">IFERROR(INDEX('Variables and Defaults'!$D$28:$D$35,Calculations!F31),0)</f>
        <v>0.3</v>
      </c>
      <c r="L31" s="55"/>
      <c r="M31" s="73">
        <f>J31/60</f>
        <v>0.31950000000000001</v>
      </c>
      <c r="N31" s="73">
        <f>J31*8</f>
        <v>153.36000000000001</v>
      </c>
      <c r="P31" s="54">
        <f>CHOOSE(H31,M31,J31,N31)</f>
        <v>0.31950000000000001</v>
      </c>
      <c r="Q31" s="54">
        <f>P31*K31</f>
        <v>9.5850000000000005E-2</v>
      </c>
      <c r="S31" s="54">
        <f>G31*(P31+Q31)</f>
        <v>12.4605</v>
      </c>
      <c r="T31" s="54"/>
      <c r="U31" s="54"/>
      <c r="V31" s="54"/>
      <c r="W31" s="54"/>
      <c r="AE31" s="385" t="s">
        <v>145</v>
      </c>
      <c r="AF31" s="383"/>
      <c r="AG31" s="384"/>
      <c r="AH31" s="381">
        <f>SUM(AC105,AC133,AC152,AC189)</f>
        <v>628.0625</v>
      </c>
      <c r="AI31" s="5"/>
      <c r="AJ31" s="5"/>
    </row>
    <row r="32" spans="1:36">
      <c r="A32" s="103"/>
      <c r="B32" s="70" t="s">
        <v>66</v>
      </c>
      <c r="C32" s="70"/>
      <c r="D32" s="70"/>
      <c r="E32" s="105"/>
      <c r="F32" s="12">
        <f>MATCH('Variables and Defaults'!D52,Mechanics!$B$7:$B$15,0)</f>
        <v>9</v>
      </c>
      <c r="G32" s="10">
        <f>'Variables and Defaults'!E52</f>
        <v>0</v>
      </c>
      <c r="H32" s="10">
        <f>MATCH('Variables and Defaults'!F52,Mechanics!$L$7:$L$9,0)</f>
        <v>1</v>
      </c>
      <c r="J32" s="54" cm="1">
        <f t="array" ref="J32">IFERROR(INDEX('Variables and Defaults'!$D$18:$D$25,Calculations!F32),0)</f>
        <v>0</v>
      </c>
      <c r="K32" s="55" cm="1">
        <f t="array" ref="K32">IFERROR(INDEX('Variables and Defaults'!$D$28:$D$35,Calculations!F32),0)</f>
        <v>0</v>
      </c>
      <c r="L32" s="55"/>
      <c r="M32" s="73">
        <f t="shared" ref="M32:M83" si="1">J32/60</f>
        <v>0</v>
      </c>
      <c r="N32" s="73">
        <f t="shared" ref="N32:N83" si="2">J32*8</f>
        <v>0</v>
      </c>
      <c r="P32" s="54">
        <f t="shared" ref="P32:P83" si="3">CHOOSE(H32,M32,J32,N32)</f>
        <v>0</v>
      </c>
      <c r="Q32" s="54">
        <f t="shared" ref="Q32:Q83" si="4">P32*K32</f>
        <v>0</v>
      </c>
      <c r="S32" s="54">
        <f t="shared" ref="S32:S83" si="5">G32*(P32+Q32)</f>
        <v>0</v>
      </c>
      <c r="T32" s="54"/>
      <c r="U32" s="54"/>
      <c r="V32" s="54"/>
      <c r="W32" s="54"/>
      <c r="AE32" s="5"/>
      <c r="AF32" s="5"/>
      <c r="AG32" s="5"/>
      <c r="AH32" s="5"/>
      <c r="AI32" s="5"/>
      <c r="AJ32" s="5"/>
    </row>
    <row r="33" spans="1:29">
      <c r="A33" s="103"/>
      <c r="B33" s="70" t="s">
        <v>67</v>
      </c>
      <c r="C33" s="70"/>
      <c r="D33" s="70"/>
      <c r="E33" s="105"/>
      <c r="F33" s="12">
        <f>MATCH('Variables and Defaults'!D53,Mechanics!$B$7:$B$15,0)</f>
        <v>9</v>
      </c>
      <c r="G33" s="10">
        <f>'Variables and Defaults'!E53</f>
        <v>0</v>
      </c>
      <c r="H33" s="10">
        <f>MATCH('Variables and Defaults'!F53,Mechanics!$L$7:$L$9,0)</f>
        <v>1</v>
      </c>
      <c r="J33" s="54" cm="1">
        <f t="array" ref="J33">IFERROR(INDEX('Variables and Defaults'!$D$18:$D$25,Calculations!F33),0)</f>
        <v>0</v>
      </c>
      <c r="K33" s="55" cm="1">
        <f t="array" ref="K33">IFERROR(INDEX('Variables and Defaults'!$D$28:$D$35,Calculations!F33),0)</f>
        <v>0</v>
      </c>
      <c r="L33" s="55"/>
      <c r="M33" s="73">
        <f t="shared" si="1"/>
        <v>0</v>
      </c>
      <c r="N33" s="73">
        <f t="shared" si="2"/>
        <v>0</v>
      </c>
      <c r="P33" s="54">
        <f t="shared" si="3"/>
        <v>0</v>
      </c>
      <c r="Q33" s="54">
        <f t="shared" si="4"/>
        <v>0</v>
      </c>
      <c r="S33" s="54">
        <f t="shared" si="5"/>
        <v>0</v>
      </c>
      <c r="T33" s="54"/>
      <c r="U33" s="54"/>
      <c r="V33" s="54"/>
      <c r="W33" s="54"/>
    </row>
    <row r="34" spans="1:29">
      <c r="A34" s="103"/>
      <c r="B34" s="70" t="s">
        <v>68</v>
      </c>
      <c r="C34" s="70"/>
      <c r="D34" s="70"/>
      <c r="E34" s="105"/>
      <c r="F34" s="12">
        <f>MATCH('Variables and Defaults'!D54,Mechanics!$B$7:$B$15,0)</f>
        <v>9</v>
      </c>
      <c r="G34" s="10">
        <f>'Variables and Defaults'!E54</f>
        <v>0</v>
      </c>
      <c r="H34" s="10">
        <f>MATCH('Variables and Defaults'!F54,Mechanics!$L$7:$L$9,0)</f>
        <v>1</v>
      </c>
      <c r="J34" s="54" cm="1">
        <f t="array" ref="J34">IFERROR(INDEX('Variables and Defaults'!$D$18:$D$25,Calculations!F34),0)</f>
        <v>0</v>
      </c>
      <c r="K34" s="55" cm="1">
        <f t="array" ref="K34">IFERROR(INDEX('Variables and Defaults'!$D$28:$D$35,Calculations!F34),0)</f>
        <v>0</v>
      </c>
      <c r="L34" s="55"/>
      <c r="M34" s="73">
        <f t="shared" si="1"/>
        <v>0</v>
      </c>
      <c r="N34" s="73">
        <f t="shared" si="2"/>
        <v>0</v>
      </c>
      <c r="P34" s="54">
        <f t="shared" si="3"/>
        <v>0</v>
      </c>
      <c r="Q34" s="54">
        <f t="shared" si="4"/>
        <v>0</v>
      </c>
      <c r="S34" s="54">
        <f t="shared" si="5"/>
        <v>0</v>
      </c>
      <c r="T34" s="54"/>
      <c r="U34" s="54"/>
      <c r="V34" s="54"/>
      <c r="W34" s="54"/>
    </row>
    <row r="35" spans="1:29">
      <c r="A35" s="103"/>
      <c r="B35" s="70" t="s">
        <v>69</v>
      </c>
      <c r="C35" s="70"/>
      <c r="D35" s="70"/>
      <c r="E35" s="105"/>
      <c r="F35" s="12">
        <f>MATCH('Variables and Defaults'!D55,Mechanics!$B$7:$B$15,0)</f>
        <v>9</v>
      </c>
      <c r="G35" s="10">
        <f>'Variables and Defaults'!E55</f>
        <v>0</v>
      </c>
      <c r="H35" s="10">
        <f>MATCH('Variables and Defaults'!F55,Mechanics!$L$7:$L$9,0)</f>
        <v>1</v>
      </c>
      <c r="J35" s="54" cm="1">
        <f t="array" ref="J35">IFERROR(INDEX('Variables and Defaults'!$D$18:$D$25,Calculations!F35),0)</f>
        <v>0</v>
      </c>
      <c r="K35" s="55" cm="1">
        <f t="array" ref="K35">IFERROR(INDEX('Variables and Defaults'!$D$28:$D$35,Calculations!F35),0)</f>
        <v>0</v>
      </c>
      <c r="L35" s="55"/>
      <c r="M35" s="73">
        <f t="shared" si="1"/>
        <v>0</v>
      </c>
      <c r="N35" s="73">
        <f t="shared" si="2"/>
        <v>0</v>
      </c>
      <c r="P35" s="54">
        <f t="shared" si="3"/>
        <v>0</v>
      </c>
      <c r="Q35" s="54">
        <f t="shared" si="4"/>
        <v>0</v>
      </c>
      <c r="S35" s="54">
        <f t="shared" si="5"/>
        <v>0</v>
      </c>
      <c r="T35" s="54"/>
      <c r="U35" s="54"/>
      <c r="V35" s="54"/>
      <c r="W35" s="54"/>
    </row>
    <row r="36" spans="1:29">
      <c r="A36" s="103"/>
      <c r="B36" s="70" t="s">
        <v>70</v>
      </c>
      <c r="C36" s="70"/>
      <c r="D36" s="70"/>
      <c r="E36" s="105"/>
      <c r="F36" s="12">
        <f>MATCH('Variables and Defaults'!D56,Mechanics!$B$7:$B$15,0)</f>
        <v>9</v>
      </c>
      <c r="G36" s="10">
        <f>'Variables and Defaults'!E56</f>
        <v>0</v>
      </c>
      <c r="H36" s="10">
        <f>MATCH('Variables and Defaults'!F56,Mechanics!$L$7:$L$9,0)</f>
        <v>1</v>
      </c>
      <c r="J36" s="54" cm="1">
        <f t="array" ref="J36">IFERROR(INDEX('Variables and Defaults'!$D$18:$D$25,Calculations!F36),0)</f>
        <v>0</v>
      </c>
      <c r="K36" s="55" cm="1">
        <f t="array" ref="K36">IFERROR(INDEX('Variables and Defaults'!$D$28:$D$35,Calculations!F36),0)</f>
        <v>0</v>
      </c>
      <c r="L36" s="55"/>
      <c r="M36" s="73">
        <f t="shared" si="1"/>
        <v>0</v>
      </c>
      <c r="N36" s="73">
        <f t="shared" si="2"/>
        <v>0</v>
      </c>
      <c r="P36" s="54">
        <f t="shared" si="3"/>
        <v>0</v>
      </c>
      <c r="Q36" s="54">
        <f t="shared" si="4"/>
        <v>0</v>
      </c>
      <c r="S36" s="54">
        <f t="shared" si="5"/>
        <v>0</v>
      </c>
      <c r="T36" s="54"/>
      <c r="U36" s="54"/>
      <c r="V36" s="54"/>
      <c r="W36" s="54"/>
    </row>
    <row r="37" spans="1:29">
      <c r="A37" s="103"/>
      <c r="B37" s="70" t="s">
        <v>71</v>
      </c>
      <c r="C37" s="70"/>
      <c r="D37" s="70"/>
      <c r="E37" s="105"/>
      <c r="F37" s="12">
        <f>MATCH('Variables and Defaults'!D57,Mechanics!$B$7:$B$15,0)</f>
        <v>9</v>
      </c>
      <c r="G37" s="10">
        <f>'Variables and Defaults'!E57</f>
        <v>0</v>
      </c>
      <c r="H37" s="10">
        <f>MATCH('Variables and Defaults'!F57,Mechanics!$L$7:$L$9,0)</f>
        <v>1</v>
      </c>
      <c r="J37" s="54" cm="1">
        <f t="array" ref="J37">IFERROR(INDEX('Variables and Defaults'!$D$18:$D$25,Calculations!F37),0)</f>
        <v>0</v>
      </c>
      <c r="K37" s="55" cm="1">
        <f t="array" ref="K37">IFERROR(INDEX('Variables and Defaults'!$D$28:$D$35,Calculations!F37),0)</f>
        <v>0</v>
      </c>
      <c r="L37" s="55"/>
      <c r="M37" s="73">
        <f t="shared" si="1"/>
        <v>0</v>
      </c>
      <c r="N37" s="73">
        <f t="shared" si="2"/>
        <v>0</v>
      </c>
      <c r="P37" s="54">
        <f t="shared" si="3"/>
        <v>0</v>
      </c>
      <c r="Q37" s="54">
        <f t="shared" si="4"/>
        <v>0</v>
      </c>
      <c r="S37" s="54">
        <f t="shared" si="5"/>
        <v>0</v>
      </c>
      <c r="T37" s="54"/>
      <c r="U37" s="54"/>
      <c r="V37" s="54"/>
      <c r="W37" s="54"/>
    </row>
    <row r="38" spans="1:29">
      <c r="A38" s="103"/>
      <c r="B38" s="70" t="s">
        <v>72</v>
      </c>
      <c r="C38" s="70"/>
      <c r="D38" s="70"/>
      <c r="E38" s="105"/>
      <c r="F38" s="12">
        <f>MATCH('Variables and Defaults'!D58,Mechanics!$B$7:$B$15,0)</f>
        <v>9</v>
      </c>
      <c r="G38" s="10">
        <f>'Variables and Defaults'!E58</f>
        <v>0</v>
      </c>
      <c r="H38" s="10">
        <f>MATCH('Variables and Defaults'!F58,Mechanics!$L$7:$L$9,0)</f>
        <v>1</v>
      </c>
      <c r="J38" s="54" cm="1">
        <f t="array" ref="J38">IFERROR(INDEX('Variables and Defaults'!$D$18:$D$25,Calculations!F38),0)</f>
        <v>0</v>
      </c>
      <c r="K38" s="55" cm="1">
        <f t="array" ref="K38">IFERROR(INDEX('Variables and Defaults'!$D$28:$D$35,Calculations!F38),0)</f>
        <v>0</v>
      </c>
      <c r="L38" s="55"/>
      <c r="M38" s="73">
        <f t="shared" si="1"/>
        <v>0</v>
      </c>
      <c r="N38" s="73">
        <f t="shared" si="2"/>
        <v>0</v>
      </c>
      <c r="P38" s="54">
        <f t="shared" si="3"/>
        <v>0</v>
      </c>
      <c r="Q38" s="54">
        <f t="shared" si="4"/>
        <v>0</v>
      </c>
      <c r="S38" s="54">
        <f t="shared" si="5"/>
        <v>0</v>
      </c>
      <c r="T38" s="54"/>
      <c r="U38" s="54"/>
      <c r="V38" s="54"/>
      <c r="W38" s="54"/>
    </row>
    <row r="39" spans="1:29">
      <c r="A39" s="103">
        <v>2</v>
      </c>
      <c r="B39" s="71" t="s">
        <v>6</v>
      </c>
      <c r="C39" s="65">
        <f>MATCH('Variables and Defaults'!C59,Mechanics!$G$7:$G$10,0)</f>
        <v>1</v>
      </c>
      <c r="D39" s="67"/>
      <c r="E39" s="105"/>
      <c r="F39" s="12"/>
      <c r="G39" s="10"/>
      <c r="H39" s="10"/>
      <c r="J39" s="54"/>
      <c r="K39" s="55"/>
      <c r="L39" s="55"/>
      <c r="T39" s="106">
        <f>SUM(S40:S47)*$C$16</f>
        <v>299.05200000000002</v>
      </c>
      <c r="U39" s="106">
        <f>SUM(S40:S47)*12</f>
        <v>299.05200000000002</v>
      </c>
      <c r="V39" s="106">
        <f>SUM(S40:S47)</f>
        <v>24.921000000000003</v>
      </c>
      <c r="W39" s="106">
        <f>SUM(S40:S47)*$C$18</f>
        <v>12460.500000000002</v>
      </c>
      <c r="X39" s="76">
        <f>CHOOSE(C39,T39,U39,V39,W39)</f>
        <v>299.05200000000002</v>
      </c>
      <c r="Z39" s="76">
        <f>'Variables and Defaults'!H59</f>
        <v>0</v>
      </c>
      <c r="AA39" s="76">
        <f>CHOOSE(C39,Z39*$C$16,Z39*12,Z39,Z39*$C$18)</f>
        <v>0</v>
      </c>
      <c r="AB39" s="76"/>
      <c r="AC39" s="76">
        <f>X39+AA39</f>
        <v>299.05200000000002</v>
      </c>
    </row>
    <row r="40" spans="1:29">
      <c r="A40" s="103"/>
      <c r="B40" s="70" t="s">
        <v>57</v>
      </c>
      <c r="C40" s="70"/>
      <c r="D40" s="70"/>
      <c r="E40" s="105"/>
      <c r="F40" s="12">
        <f>MATCH('Variables and Defaults'!D60,Mechanics!$B$7:$B$15,0)</f>
        <v>1</v>
      </c>
      <c r="G40" s="10">
        <f>'Variables and Defaults'!E60</f>
        <v>1</v>
      </c>
      <c r="H40" s="10">
        <f>MATCH('Variables and Defaults'!F60,Mechanics!$L$7:$L$9,0)</f>
        <v>2</v>
      </c>
      <c r="J40" s="54" cm="1">
        <f t="array" ref="J40">IFERROR(INDEX('Variables and Defaults'!$D$18:$D$25,Calculations!F40),0)</f>
        <v>19.170000000000002</v>
      </c>
      <c r="K40" s="55" cm="1">
        <f t="array" ref="K40">IFERROR(INDEX('Variables and Defaults'!$D$28:$D$35,Calculations!F40),0)</f>
        <v>0.3</v>
      </c>
      <c r="L40" s="55"/>
      <c r="M40" s="73">
        <f t="shared" si="1"/>
        <v>0.31950000000000001</v>
      </c>
      <c r="N40" s="73">
        <f t="shared" si="2"/>
        <v>153.36000000000001</v>
      </c>
      <c r="P40" s="54">
        <f t="shared" si="3"/>
        <v>19.170000000000002</v>
      </c>
      <c r="Q40" s="54">
        <f t="shared" si="4"/>
        <v>5.7510000000000003</v>
      </c>
      <c r="S40" s="54">
        <f t="shared" si="5"/>
        <v>24.921000000000003</v>
      </c>
      <c r="T40" s="54"/>
      <c r="U40" s="54"/>
      <c r="V40" s="54"/>
      <c r="W40" s="54"/>
      <c r="Z40" s="76"/>
    </row>
    <row r="41" spans="1:29">
      <c r="A41" s="103"/>
      <c r="B41" s="70" t="s">
        <v>66</v>
      </c>
      <c r="C41" s="70"/>
      <c r="D41" s="70"/>
      <c r="E41" s="105"/>
      <c r="F41" s="12">
        <f>MATCH('Variables and Defaults'!D61,Mechanics!$B$7:$B$15,0)</f>
        <v>9</v>
      </c>
      <c r="G41" s="10">
        <f>'Variables and Defaults'!E61</f>
        <v>0</v>
      </c>
      <c r="H41" s="10">
        <f>MATCH('Variables and Defaults'!F61,Mechanics!$L$7:$L$9,0)</f>
        <v>1</v>
      </c>
      <c r="J41" s="54" cm="1">
        <f t="array" ref="J41">IFERROR(INDEX('Variables and Defaults'!$D$18:$D$25,Calculations!F41),0)</f>
        <v>0</v>
      </c>
      <c r="K41" s="55" cm="1">
        <f t="array" ref="K41">IFERROR(INDEX('Variables and Defaults'!$D$28:$D$35,Calculations!F41),0)</f>
        <v>0</v>
      </c>
      <c r="L41" s="55"/>
      <c r="M41" s="73">
        <f t="shared" si="1"/>
        <v>0</v>
      </c>
      <c r="N41" s="73">
        <f t="shared" si="2"/>
        <v>0</v>
      </c>
      <c r="P41" s="54">
        <f t="shared" si="3"/>
        <v>0</v>
      </c>
      <c r="Q41" s="54">
        <f t="shared" si="4"/>
        <v>0</v>
      </c>
      <c r="S41" s="54">
        <f t="shared" si="5"/>
        <v>0</v>
      </c>
      <c r="T41" s="54"/>
      <c r="U41" s="54"/>
      <c r="V41" s="54"/>
      <c r="W41" s="54"/>
      <c r="Z41" s="76"/>
    </row>
    <row r="42" spans="1:29">
      <c r="A42" s="103"/>
      <c r="B42" s="70" t="s">
        <v>67</v>
      </c>
      <c r="C42" s="70"/>
      <c r="D42" s="70"/>
      <c r="E42" s="105"/>
      <c r="F42" s="12">
        <f>MATCH('Variables and Defaults'!D62,Mechanics!$B$7:$B$15,0)</f>
        <v>9</v>
      </c>
      <c r="G42" s="10">
        <f>'Variables and Defaults'!E62</f>
        <v>0</v>
      </c>
      <c r="H42" s="10">
        <f>MATCH('Variables and Defaults'!F62,Mechanics!$L$7:$L$9,0)</f>
        <v>1</v>
      </c>
      <c r="J42" s="54" cm="1">
        <f t="array" ref="J42">IFERROR(INDEX('Variables and Defaults'!$D$18:$D$25,Calculations!F42),0)</f>
        <v>0</v>
      </c>
      <c r="K42" s="55" cm="1">
        <f t="array" ref="K42">IFERROR(INDEX('Variables and Defaults'!$D$28:$D$35,Calculations!F42),0)</f>
        <v>0</v>
      </c>
      <c r="L42" s="55"/>
      <c r="M42" s="73">
        <f t="shared" si="1"/>
        <v>0</v>
      </c>
      <c r="N42" s="73">
        <f t="shared" si="2"/>
        <v>0</v>
      </c>
      <c r="P42" s="54">
        <f t="shared" si="3"/>
        <v>0</v>
      </c>
      <c r="Q42" s="54">
        <f t="shared" si="4"/>
        <v>0</v>
      </c>
      <c r="S42" s="54">
        <f t="shared" si="5"/>
        <v>0</v>
      </c>
      <c r="T42" s="54"/>
      <c r="U42" s="54"/>
      <c r="V42" s="54"/>
      <c r="W42" s="54"/>
      <c r="Z42" s="76"/>
    </row>
    <row r="43" spans="1:29">
      <c r="A43" s="103"/>
      <c r="B43" s="70" t="s">
        <v>68</v>
      </c>
      <c r="C43" s="70"/>
      <c r="D43" s="70"/>
      <c r="E43" s="105"/>
      <c r="F43" s="12">
        <f>MATCH('Variables and Defaults'!D63,Mechanics!$B$7:$B$15,0)</f>
        <v>9</v>
      </c>
      <c r="G43" s="10">
        <f>'Variables and Defaults'!E63</f>
        <v>0</v>
      </c>
      <c r="H43" s="10">
        <f>MATCH('Variables and Defaults'!F63,Mechanics!$L$7:$L$9,0)</f>
        <v>1</v>
      </c>
      <c r="J43" s="54" cm="1">
        <f t="array" ref="J43">IFERROR(INDEX('Variables and Defaults'!$D$18:$D$25,Calculations!F43),0)</f>
        <v>0</v>
      </c>
      <c r="K43" s="55" cm="1">
        <f t="array" ref="K43">IFERROR(INDEX('Variables and Defaults'!$D$28:$D$35,Calculations!F43),0)</f>
        <v>0</v>
      </c>
      <c r="L43" s="55"/>
      <c r="M43" s="73">
        <f t="shared" si="1"/>
        <v>0</v>
      </c>
      <c r="N43" s="73">
        <f t="shared" si="2"/>
        <v>0</v>
      </c>
      <c r="P43" s="54">
        <f t="shared" si="3"/>
        <v>0</v>
      </c>
      <c r="Q43" s="54">
        <f t="shared" si="4"/>
        <v>0</v>
      </c>
      <c r="S43" s="54">
        <f t="shared" si="5"/>
        <v>0</v>
      </c>
      <c r="T43" s="54"/>
      <c r="U43" s="54"/>
      <c r="V43" s="54"/>
      <c r="W43" s="54"/>
      <c r="Z43" s="76"/>
    </row>
    <row r="44" spans="1:29">
      <c r="A44" s="103"/>
      <c r="B44" s="70" t="s">
        <v>69</v>
      </c>
      <c r="C44" s="70"/>
      <c r="D44" s="70"/>
      <c r="E44" s="105"/>
      <c r="F44" s="12">
        <f>MATCH('Variables and Defaults'!D64,Mechanics!$B$7:$B$15,0)</f>
        <v>9</v>
      </c>
      <c r="G44" s="10">
        <f>'Variables and Defaults'!E64</f>
        <v>0</v>
      </c>
      <c r="H44" s="10">
        <f>MATCH('Variables and Defaults'!F64,Mechanics!$L$7:$L$9,0)</f>
        <v>1</v>
      </c>
      <c r="J44" s="54" cm="1">
        <f t="array" ref="J44">IFERROR(INDEX('Variables and Defaults'!$D$18:$D$25,Calculations!F44),0)</f>
        <v>0</v>
      </c>
      <c r="K44" s="55" cm="1">
        <f t="array" ref="K44">IFERROR(INDEX('Variables and Defaults'!$D$28:$D$35,Calculations!F44),0)</f>
        <v>0</v>
      </c>
      <c r="L44" s="55"/>
      <c r="M44" s="73">
        <f t="shared" si="1"/>
        <v>0</v>
      </c>
      <c r="N44" s="73">
        <f t="shared" si="2"/>
        <v>0</v>
      </c>
      <c r="P44" s="54">
        <f t="shared" si="3"/>
        <v>0</v>
      </c>
      <c r="Q44" s="54">
        <f t="shared" si="4"/>
        <v>0</v>
      </c>
      <c r="S44" s="54">
        <f t="shared" si="5"/>
        <v>0</v>
      </c>
      <c r="T44" s="54"/>
      <c r="U44" s="54"/>
      <c r="V44" s="54"/>
      <c r="W44" s="54"/>
      <c r="Z44" s="76"/>
    </row>
    <row r="45" spans="1:29">
      <c r="A45" s="103"/>
      <c r="B45" s="70" t="s">
        <v>70</v>
      </c>
      <c r="C45" s="70"/>
      <c r="D45" s="70"/>
      <c r="E45" s="105"/>
      <c r="F45" s="12">
        <f>MATCH('Variables and Defaults'!D65,Mechanics!$B$7:$B$15,0)</f>
        <v>9</v>
      </c>
      <c r="G45" s="10">
        <f>'Variables and Defaults'!E65</f>
        <v>0</v>
      </c>
      <c r="H45" s="10">
        <f>MATCH('Variables and Defaults'!F65,Mechanics!$L$7:$L$9,0)</f>
        <v>1</v>
      </c>
      <c r="J45" s="54" cm="1">
        <f t="array" ref="J45">IFERROR(INDEX('Variables and Defaults'!$D$18:$D$25,Calculations!F45),0)</f>
        <v>0</v>
      </c>
      <c r="K45" s="55" cm="1">
        <f t="array" ref="K45">IFERROR(INDEX('Variables and Defaults'!$D$28:$D$35,Calculations!F45),0)</f>
        <v>0</v>
      </c>
      <c r="L45" s="55"/>
      <c r="M45" s="73">
        <f t="shared" si="1"/>
        <v>0</v>
      </c>
      <c r="N45" s="73">
        <f t="shared" si="2"/>
        <v>0</v>
      </c>
      <c r="P45" s="54">
        <f t="shared" si="3"/>
        <v>0</v>
      </c>
      <c r="Q45" s="54">
        <f t="shared" si="4"/>
        <v>0</v>
      </c>
      <c r="S45" s="54">
        <f t="shared" si="5"/>
        <v>0</v>
      </c>
      <c r="T45" s="54"/>
      <c r="U45" s="54"/>
      <c r="V45" s="54"/>
      <c r="W45" s="54"/>
      <c r="Z45" s="76"/>
    </row>
    <row r="46" spans="1:29">
      <c r="A46" s="103"/>
      <c r="B46" s="70" t="s">
        <v>71</v>
      </c>
      <c r="C46" s="70"/>
      <c r="D46" s="70"/>
      <c r="E46" s="105"/>
      <c r="F46" s="12">
        <f>MATCH('Variables and Defaults'!D66,Mechanics!$B$7:$B$15,0)</f>
        <v>9</v>
      </c>
      <c r="G46" s="10">
        <f>'Variables and Defaults'!E66</f>
        <v>0</v>
      </c>
      <c r="H46" s="10">
        <f>MATCH('Variables and Defaults'!F66,Mechanics!$L$7:$L$9,0)</f>
        <v>1</v>
      </c>
      <c r="J46" s="54" cm="1">
        <f t="array" ref="J46">IFERROR(INDEX('Variables and Defaults'!$D$18:$D$25,Calculations!F46),0)</f>
        <v>0</v>
      </c>
      <c r="K46" s="55" cm="1">
        <f t="array" ref="K46">IFERROR(INDEX('Variables and Defaults'!$D$28:$D$35,Calculations!F46),0)</f>
        <v>0</v>
      </c>
      <c r="L46" s="55"/>
      <c r="M46" s="73">
        <f t="shared" si="1"/>
        <v>0</v>
      </c>
      <c r="N46" s="73">
        <f t="shared" si="2"/>
        <v>0</v>
      </c>
      <c r="P46" s="54">
        <f t="shared" si="3"/>
        <v>0</v>
      </c>
      <c r="Q46" s="54">
        <f t="shared" si="4"/>
        <v>0</v>
      </c>
      <c r="S46" s="54">
        <f t="shared" si="5"/>
        <v>0</v>
      </c>
      <c r="T46" s="54"/>
      <c r="U46" s="54"/>
      <c r="V46" s="54"/>
      <c r="W46" s="54"/>
      <c r="Z46" s="76"/>
    </row>
    <row r="47" spans="1:29">
      <c r="A47" s="103"/>
      <c r="B47" s="70" t="s">
        <v>72</v>
      </c>
      <c r="C47" s="70"/>
      <c r="D47" s="70"/>
      <c r="E47" s="105"/>
      <c r="F47" s="12">
        <f>MATCH('Variables and Defaults'!D67,Mechanics!$B$7:$B$15,0)</f>
        <v>9</v>
      </c>
      <c r="G47" s="10">
        <f>'Variables and Defaults'!E67</f>
        <v>0</v>
      </c>
      <c r="H47" s="10">
        <f>MATCH('Variables and Defaults'!F67,Mechanics!$L$7:$L$9,0)</f>
        <v>1</v>
      </c>
      <c r="J47" s="54" cm="1">
        <f t="array" ref="J47">IFERROR(INDEX('Variables and Defaults'!$D$18:$D$25,Calculations!F47),0)</f>
        <v>0</v>
      </c>
      <c r="K47" s="55" cm="1">
        <f t="array" ref="K47">IFERROR(INDEX('Variables and Defaults'!$D$28:$D$35,Calculations!F47),0)</f>
        <v>0</v>
      </c>
      <c r="L47" s="55"/>
      <c r="M47" s="73">
        <f t="shared" si="1"/>
        <v>0</v>
      </c>
      <c r="N47" s="73">
        <f t="shared" si="2"/>
        <v>0</v>
      </c>
      <c r="P47" s="54">
        <f t="shared" si="3"/>
        <v>0</v>
      </c>
      <c r="Q47" s="54">
        <f t="shared" si="4"/>
        <v>0</v>
      </c>
      <c r="S47" s="54">
        <f t="shared" si="5"/>
        <v>0</v>
      </c>
      <c r="T47" s="54"/>
      <c r="U47" s="54"/>
      <c r="V47" s="54"/>
      <c r="W47" s="54"/>
      <c r="Z47" s="76"/>
    </row>
    <row r="48" spans="1:29">
      <c r="A48" s="103">
        <v>3</v>
      </c>
      <c r="B48" s="72" t="s">
        <v>79</v>
      </c>
      <c r="C48" s="65">
        <f>MATCH('Variables and Defaults'!C68,Mechanics!$G$7:$G$10,0)</f>
        <v>1</v>
      </c>
      <c r="D48" s="65"/>
      <c r="E48" s="105"/>
      <c r="F48" s="12"/>
      <c r="G48" s="10"/>
      <c r="H48" s="10"/>
      <c r="J48" s="54"/>
      <c r="K48" s="55"/>
      <c r="L48" s="55"/>
      <c r="T48" s="106">
        <f>SUM(S49:S56)*$C$16</f>
        <v>49.841999999999999</v>
      </c>
      <c r="U48" s="106">
        <f>SUM(S49:S56)*12</f>
        <v>49.841999999999999</v>
      </c>
      <c r="V48" s="106">
        <f>SUM(S49:S56)</f>
        <v>4.1535000000000002</v>
      </c>
      <c r="W48" s="106">
        <f>SUM(S49:S56)*$C$18</f>
        <v>2076.75</v>
      </c>
      <c r="X48" s="76">
        <f>CHOOSE(C48,T48,U48,V48,W48)</f>
        <v>49.841999999999999</v>
      </c>
      <c r="Z48" s="76">
        <f>'Variables and Defaults'!H68</f>
        <v>0</v>
      </c>
      <c r="AA48" s="76">
        <f>CHOOSE(C48,Z48*$C$16,Z48*12,Z48,Z48*$C$18)</f>
        <v>0</v>
      </c>
      <c r="AB48" s="76"/>
      <c r="AC48" s="76">
        <f>X48+AA48</f>
        <v>49.841999999999999</v>
      </c>
    </row>
    <row r="49" spans="1:29">
      <c r="A49" s="103"/>
      <c r="B49" s="70" t="s">
        <v>57</v>
      </c>
      <c r="C49" s="70"/>
      <c r="D49" s="70"/>
      <c r="E49" s="105"/>
      <c r="F49" s="12">
        <f>MATCH('Variables and Defaults'!D69,Mechanics!$B$7:$B$15,0)</f>
        <v>1</v>
      </c>
      <c r="G49" s="10">
        <f>'Variables and Defaults'!E69</f>
        <v>10</v>
      </c>
      <c r="H49" s="10">
        <f>MATCH('Variables and Defaults'!F69,Mechanics!$L$7:$L$9,0)</f>
        <v>1</v>
      </c>
      <c r="J49" s="54" cm="1">
        <f t="array" ref="J49">IFERROR(INDEX('Variables and Defaults'!$D$18:$D$25,Calculations!F49),0)</f>
        <v>19.170000000000002</v>
      </c>
      <c r="K49" s="55" cm="1">
        <f t="array" ref="K49">IFERROR(INDEX('Variables and Defaults'!$D$28:$D$35,Calculations!F49),0)</f>
        <v>0.3</v>
      </c>
      <c r="L49" s="55"/>
      <c r="M49" s="73">
        <f t="shared" si="1"/>
        <v>0.31950000000000001</v>
      </c>
      <c r="N49" s="73">
        <f t="shared" si="2"/>
        <v>153.36000000000001</v>
      </c>
      <c r="P49" s="54">
        <f t="shared" si="3"/>
        <v>0.31950000000000001</v>
      </c>
      <c r="Q49" s="54">
        <f t="shared" si="4"/>
        <v>9.5850000000000005E-2</v>
      </c>
      <c r="S49" s="54">
        <f t="shared" si="5"/>
        <v>4.1535000000000002</v>
      </c>
      <c r="T49" s="54"/>
      <c r="U49" s="54"/>
      <c r="V49" s="54"/>
      <c r="W49" s="54"/>
      <c r="Z49" s="76"/>
    </row>
    <row r="50" spans="1:29">
      <c r="A50" s="103"/>
      <c r="B50" s="70" t="s">
        <v>66</v>
      </c>
      <c r="C50" s="70"/>
      <c r="D50" s="70"/>
      <c r="E50" s="105"/>
      <c r="F50" s="12">
        <f>MATCH('Variables and Defaults'!D70,Mechanics!$B$7:$B$15,0)</f>
        <v>9</v>
      </c>
      <c r="G50" s="10">
        <f>'Variables and Defaults'!E70</f>
        <v>0</v>
      </c>
      <c r="H50" s="10">
        <f>MATCH('Variables and Defaults'!F70,Mechanics!$L$7:$L$9,0)</f>
        <v>1</v>
      </c>
      <c r="J50" s="54" cm="1">
        <f t="array" ref="J50">IFERROR(INDEX('Variables and Defaults'!$D$18:$D$25,Calculations!F50),0)</f>
        <v>0</v>
      </c>
      <c r="K50" s="55" cm="1">
        <f t="array" ref="K50">IFERROR(INDEX('Variables and Defaults'!$D$28:$D$35,Calculations!F50),0)</f>
        <v>0</v>
      </c>
      <c r="L50" s="55"/>
      <c r="M50" s="73">
        <f t="shared" si="1"/>
        <v>0</v>
      </c>
      <c r="N50" s="73">
        <f t="shared" si="2"/>
        <v>0</v>
      </c>
      <c r="P50" s="54">
        <f t="shared" si="3"/>
        <v>0</v>
      </c>
      <c r="Q50" s="54">
        <f t="shared" si="4"/>
        <v>0</v>
      </c>
      <c r="S50" s="54">
        <f t="shared" si="5"/>
        <v>0</v>
      </c>
      <c r="T50" s="54"/>
      <c r="U50" s="54"/>
      <c r="V50" s="54"/>
      <c r="W50" s="54"/>
      <c r="Z50" s="76"/>
    </row>
    <row r="51" spans="1:29">
      <c r="A51" s="103"/>
      <c r="B51" s="70" t="s">
        <v>67</v>
      </c>
      <c r="C51" s="70"/>
      <c r="D51" s="70"/>
      <c r="E51" s="105"/>
      <c r="F51" s="12">
        <f>MATCH('Variables and Defaults'!D71,Mechanics!$B$7:$B$15,0)</f>
        <v>9</v>
      </c>
      <c r="G51" s="10">
        <f>'Variables and Defaults'!E71</f>
        <v>0</v>
      </c>
      <c r="H51" s="10">
        <f>MATCH('Variables and Defaults'!F71,Mechanics!$L$7:$L$9,0)</f>
        <v>1</v>
      </c>
      <c r="J51" s="54" cm="1">
        <f t="array" ref="J51">IFERROR(INDEX('Variables and Defaults'!$D$18:$D$25,Calculations!F51),0)</f>
        <v>0</v>
      </c>
      <c r="K51" s="55" cm="1">
        <f t="array" ref="K51">IFERROR(INDEX('Variables and Defaults'!$D$28:$D$35,Calculations!F51),0)</f>
        <v>0</v>
      </c>
      <c r="L51" s="55"/>
      <c r="M51" s="73">
        <f t="shared" si="1"/>
        <v>0</v>
      </c>
      <c r="N51" s="73">
        <f t="shared" si="2"/>
        <v>0</v>
      </c>
      <c r="P51" s="54">
        <f t="shared" si="3"/>
        <v>0</v>
      </c>
      <c r="Q51" s="54">
        <f t="shared" si="4"/>
        <v>0</v>
      </c>
      <c r="S51" s="54">
        <f t="shared" si="5"/>
        <v>0</v>
      </c>
      <c r="T51" s="54"/>
      <c r="U51" s="54"/>
      <c r="V51" s="54"/>
      <c r="W51" s="54"/>
      <c r="Z51" s="76"/>
    </row>
    <row r="52" spans="1:29">
      <c r="A52" s="103"/>
      <c r="B52" s="70" t="s">
        <v>68</v>
      </c>
      <c r="C52" s="70"/>
      <c r="D52" s="70"/>
      <c r="E52" s="105"/>
      <c r="F52" s="12">
        <f>MATCH('Variables and Defaults'!D72,Mechanics!$B$7:$B$15,0)</f>
        <v>9</v>
      </c>
      <c r="G52" s="10">
        <f>'Variables and Defaults'!E72</f>
        <v>0</v>
      </c>
      <c r="H52" s="10">
        <f>MATCH('Variables and Defaults'!F72,Mechanics!$L$7:$L$9,0)</f>
        <v>1</v>
      </c>
      <c r="J52" s="54" cm="1">
        <f t="array" ref="J52">IFERROR(INDEX('Variables and Defaults'!$D$18:$D$25,Calculations!F52),0)</f>
        <v>0</v>
      </c>
      <c r="K52" s="55" cm="1">
        <f t="array" ref="K52">IFERROR(INDEX('Variables and Defaults'!$D$28:$D$35,Calculations!F52),0)</f>
        <v>0</v>
      </c>
      <c r="L52" s="55"/>
      <c r="M52" s="73">
        <f t="shared" si="1"/>
        <v>0</v>
      </c>
      <c r="N52" s="73">
        <f t="shared" si="2"/>
        <v>0</v>
      </c>
      <c r="P52" s="54">
        <f t="shared" si="3"/>
        <v>0</v>
      </c>
      <c r="Q52" s="54">
        <f t="shared" si="4"/>
        <v>0</v>
      </c>
      <c r="S52" s="54">
        <f t="shared" si="5"/>
        <v>0</v>
      </c>
      <c r="T52" s="54"/>
      <c r="U52" s="54"/>
      <c r="V52" s="54"/>
      <c r="W52" s="54"/>
      <c r="Z52" s="76"/>
    </row>
    <row r="53" spans="1:29">
      <c r="A53" s="103"/>
      <c r="B53" s="70" t="s">
        <v>69</v>
      </c>
      <c r="C53" s="70"/>
      <c r="D53" s="70"/>
      <c r="E53" s="105"/>
      <c r="F53" s="12">
        <f>MATCH('Variables and Defaults'!D73,Mechanics!$B$7:$B$15,0)</f>
        <v>9</v>
      </c>
      <c r="G53" s="10">
        <f>'Variables and Defaults'!E73</f>
        <v>0</v>
      </c>
      <c r="H53" s="10">
        <f>MATCH('Variables and Defaults'!F73,Mechanics!$L$7:$L$9,0)</f>
        <v>1</v>
      </c>
      <c r="J53" s="54" cm="1">
        <f t="array" ref="J53">IFERROR(INDEX('Variables and Defaults'!$D$18:$D$25,Calculations!F53),0)</f>
        <v>0</v>
      </c>
      <c r="K53" s="55" cm="1">
        <f t="array" ref="K53">IFERROR(INDEX('Variables and Defaults'!$D$28:$D$35,Calculations!F53),0)</f>
        <v>0</v>
      </c>
      <c r="L53" s="55"/>
      <c r="M53" s="73">
        <f t="shared" si="1"/>
        <v>0</v>
      </c>
      <c r="N53" s="73">
        <f t="shared" si="2"/>
        <v>0</v>
      </c>
      <c r="P53" s="54">
        <f t="shared" si="3"/>
        <v>0</v>
      </c>
      <c r="Q53" s="54">
        <f t="shared" si="4"/>
        <v>0</v>
      </c>
      <c r="S53" s="54">
        <f t="shared" si="5"/>
        <v>0</v>
      </c>
      <c r="T53" s="54"/>
      <c r="U53" s="54"/>
      <c r="V53" s="54"/>
      <c r="W53" s="54"/>
      <c r="Z53" s="76"/>
    </row>
    <row r="54" spans="1:29">
      <c r="A54" s="103"/>
      <c r="B54" s="70" t="s">
        <v>70</v>
      </c>
      <c r="C54" s="70"/>
      <c r="D54" s="70"/>
      <c r="E54" s="105"/>
      <c r="F54" s="12">
        <f>MATCH('Variables and Defaults'!D74,Mechanics!$B$7:$B$15,0)</f>
        <v>9</v>
      </c>
      <c r="G54" s="10">
        <f>'Variables and Defaults'!E74</f>
        <v>0</v>
      </c>
      <c r="H54" s="10">
        <f>MATCH('Variables and Defaults'!F74,Mechanics!$L$7:$L$9,0)</f>
        <v>1</v>
      </c>
      <c r="J54" s="54" cm="1">
        <f t="array" ref="J54">IFERROR(INDEX('Variables and Defaults'!$D$18:$D$25,Calculations!F54),0)</f>
        <v>0</v>
      </c>
      <c r="K54" s="55" cm="1">
        <f t="array" ref="K54">IFERROR(INDEX('Variables and Defaults'!$D$28:$D$35,Calculations!F54),0)</f>
        <v>0</v>
      </c>
      <c r="L54" s="55"/>
      <c r="M54" s="73">
        <f t="shared" si="1"/>
        <v>0</v>
      </c>
      <c r="N54" s="73">
        <f t="shared" si="2"/>
        <v>0</v>
      </c>
      <c r="P54" s="54">
        <f t="shared" si="3"/>
        <v>0</v>
      </c>
      <c r="Q54" s="54">
        <f t="shared" si="4"/>
        <v>0</v>
      </c>
      <c r="S54" s="54">
        <f t="shared" si="5"/>
        <v>0</v>
      </c>
      <c r="T54" s="54"/>
      <c r="U54" s="54"/>
      <c r="V54" s="54"/>
      <c r="W54" s="54"/>
      <c r="Z54" s="76"/>
    </row>
    <row r="55" spans="1:29">
      <c r="A55" s="103"/>
      <c r="B55" s="70" t="s">
        <v>71</v>
      </c>
      <c r="C55" s="70"/>
      <c r="D55" s="70"/>
      <c r="E55" s="105"/>
      <c r="F55" s="12">
        <f>MATCH('Variables and Defaults'!D75,Mechanics!$B$7:$B$15,0)</f>
        <v>9</v>
      </c>
      <c r="G55" s="10">
        <f>'Variables and Defaults'!E75</f>
        <v>0</v>
      </c>
      <c r="H55" s="10">
        <f>MATCH('Variables and Defaults'!F75,Mechanics!$L$7:$L$9,0)</f>
        <v>1</v>
      </c>
      <c r="J55" s="54" cm="1">
        <f t="array" ref="J55">IFERROR(INDEX('Variables and Defaults'!$D$18:$D$25,Calculations!F55),0)</f>
        <v>0</v>
      </c>
      <c r="K55" s="55" cm="1">
        <f t="array" ref="K55">IFERROR(INDEX('Variables and Defaults'!$D$28:$D$35,Calculations!F55),0)</f>
        <v>0</v>
      </c>
      <c r="L55" s="55"/>
      <c r="M55" s="73">
        <f t="shared" si="1"/>
        <v>0</v>
      </c>
      <c r="N55" s="73">
        <f t="shared" si="2"/>
        <v>0</v>
      </c>
      <c r="P55" s="54">
        <f t="shared" si="3"/>
        <v>0</v>
      </c>
      <c r="Q55" s="54">
        <f t="shared" si="4"/>
        <v>0</v>
      </c>
      <c r="S55" s="54">
        <f t="shared" si="5"/>
        <v>0</v>
      </c>
      <c r="T55" s="54"/>
      <c r="U55" s="54"/>
      <c r="V55" s="54"/>
      <c r="W55" s="54"/>
      <c r="Z55" s="76"/>
    </row>
    <row r="56" spans="1:29">
      <c r="A56" s="103"/>
      <c r="B56" s="70" t="s">
        <v>72</v>
      </c>
      <c r="C56" s="70"/>
      <c r="D56" s="70"/>
      <c r="E56" s="105"/>
      <c r="F56" s="12">
        <f>MATCH('Variables and Defaults'!D76,Mechanics!$B$7:$B$15,0)</f>
        <v>9</v>
      </c>
      <c r="G56" s="10">
        <f>'Variables and Defaults'!E76</f>
        <v>0</v>
      </c>
      <c r="H56" s="10">
        <f>MATCH('Variables and Defaults'!F76,Mechanics!$L$7:$L$9,0)</f>
        <v>1</v>
      </c>
      <c r="J56" s="54" cm="1">
        <f t="array" ref="J56">IFERROR(INDEX('Variables and Defaults'!$D$18:$D$25,Calculations!F56),0)</f>
        <v>0</v>
      </c>
      <c r="K56" s="55" cm="1">
        <f t="array" ref="K56">IFERROR(INDEX('Variables and Defaults'!$D$28:$D$35,Calculations!F56),0)</f>
        <v>0</v>
      </c>
      <c r="L56" s="55"/>
      <c r="M56" s="73">
        <f t="shared" si="1"/>
        <v>0</v>
      </c>
      <c r="N56" s="73">
        <f t="shared" si="2"/>
        <v>0</v>
      </c>
      <c r="P56" s="54">
        <f t="shared" si="3"/>
        <v>0</v>
      </c>
      <c r="Q56" s="54">
        <f t="shared" si="4"/>
        <v>0</v>
      </c>
      <c r="S56" s="54">
        <f t="shared" si="5"/>
        <v>0</v>
      </c>
      <c r="T56" s="54"/>
      <c r="U56" s="54"/>
      <c r="V56" s="54"/>
      <c r="W56" s="54"/>
      <c r="Z56" s="76"/>
    </row>
    <row r="57" spans="1:29">
      <c r="A57" s="103">
        <v>4</v>
      </c>
      <c r="B57" s="72" t="s">
        <v>80</v>
      </c>
      <c r="C57" s="65">
        <f>MATCH('Variables and Defaults'!C77,Mechanics!$G$7:$G$10,0)</f>
        <v>3</v>
      </c>
      <c r="D57" s="65"/>
      <c r="E57" s="105"/>
      <c r="F57" s="12"/>
      <c r="G57" s="10"/>
      <c r="H57" s="10"/>
      <c r="J57" s="54"/>
      <c r="K57" s="55"/>
      <c r="L57" s="55"/>
      <c r="T57" s="106">
        <f>SUM(S58:S65)*$C$16</f>
        <v>3588.6240000000003</v>
      </c>
      <c r="U57" s="106">
        <f>SUM(S58:S65)*12</f>
        <v>3588.6240000000003</v>
      </c>
      <c r="V57" s="106">
        <f>SUM(S58:S65)</f>
        <v>299.05200000000002</v>
      </c>
      <c r="W57" s="106">
        <f>SUM(S58:S65)*$C$18</f>
        <v>149526</v>
      </c>
      <c r="X57" s="76">
        <f>CHOOSE(C57,T57,U57,V57,W57)</f>
        <v>299.05200000000002</v>
      </c>
      <c r="Z57" s="76">
        <f>'Variables and Defaults'!H77</f>
        <v>0</v>
      </c>
      <c r="AA57" s="76">
        <f>CHOOSE(C57,Z57*$C$16,Z57*12,Z57,Z57*$C$18)</f>
        <v>0</v>
      </c>
      <c r="AB57" s="76"/>
      <c r="AC57" s="76">
        <f>X57+AA57</f>
        <v>299.05200000000002</v>
      </c>
    </row>
    <row r="58" spans="1:29">
      <c r="A58" s="103"/>
      <c r="B58" s="70" t="s">
        <v>57</v>
      </c>
      <c r="C58" s="70"/>
      <c r="D58" s="70"/>
      <c r="E58" s="105"/>
      <c r="F58" s="12">
        <f>MATCH('Variables and Defaults'!D78,Mechanics!$B$7:$B$15,0)</f>
        <v>1</v>
      </c>
      <c r="G58" s="10">
        <f>'Variables and Defaults'!E78</f>
        <v>12</v>
      </c>
      <c r="H58" s="10">
        <f>MATCH('Variables and Defaults'!F78,Mechanics!$L$7:$L$9,0)</f>
        <v>2</v>
      </c>
      <c r="J58" s="54" cm="1">
        <f t="array" ref="J58">IFERROR(INDEX('Variables and Defaults'!$D$18:$D$25,Calculations!F58),0)</f>
        <v>19.170000000000002</v>
      </c>
      <c r="K58" s="55" cm="1">
        <f t="array" ref="K58">IFERROR(INDEX('Variables and Defaults'!$D$28:$D$35,Calculations!F58),0)</f>
        <v>0.3</v>
      </c>
      <c r="L58" s="55"/>
      <c r="M58" s="73">
        <f t="shared" si="1"/>
        <v>0.31950000000000001</v>
      </c>
      <c r="N58" s="73">
        <f t="shared" si="2"/>
        <v>153.36000000000001</v>
      </c>
      <c r="P58" s="54">
        <f t="shared" si="3"/>
        <v>19.170000000000002</v>
      </c>
      <c r="Q58" s="54">
        <f t="shared" si="4"/>
        <v>5.7510000000000003</v>
      </c>
      <c r="S58" s="54">
        <f t="shared" si="5"/>
        <v>299.05200000000002</v>
      </c>
      <c r="T58" s="54"/>
      <c r="U58" s="54"/>
      <c r="V58" s="54"/>
      <c r="W58" s="54"/>
      <c r="Z58" s="76"/>
    </row>
    <row r="59" spans="1:29">
      <c r="A59" s="103"/>
      <c r="B59" s="70" t="s">
        <v>66</v>
      </c>
      <c r="C59" s="70"/>
      <c r="D59" s="70"/>
      <c r="E59" s="105"/>
      <c r="F59" s="12">
        <f>MATCH('Variables and Defaults'!D79,Mechanics!$B$7:$B$15,0)</f>
        <v>9</v>
      </c>
      <c r="G59" s="10">
        <f>'Variables and Defaults'!E79</f>
        <v>0</v>
      </c>
      <c r="H59" s="10">
        <f>MATCH('Variables and Defaults'!F79,Mechanics!$L$7:$L$9,0)</f>
        <v>1</v>
      </c>
      <c r="J59" s="54" cm="1">
        <f t="array" ref="J59">IFERROR(INDEX('Variables and Defaults'!$D$18:$D$25,Calculations!F59),0)</f>
        <v>0</v>
      </c>
      <c r="K59" s="55" cm="1">
        <f t="array" ref="K59">IFERROR(INDEX('Variables and Defaults'!$D$28:$D$35,Calculations!F59),0)</f>
        <v>0</v>
      </c>
      <c r="L59" s="55"/>
      <c r="M59" s="73">
        <f t="shared" si="1"/>
        <v>0</v>
      </c>
      <c r="N59" s="73">
        <f t="shared" si="2"/>
        <v>0</v>
      </c>
      <c r="P59" s="54">
        <f t="shared" si="3"/>
        <v>0</v>
      </c>
      <c r="Q59" s="54">
        <f t="shared" si="4"/>
        <v>0</v>
      </c>
      <c r="S59" s="54">
        <f t="shared" si="5"/>
        <v>0</v>
      </c>
      <c r="T59" s="54"/>
      <c r="U59" s="54"/>
      <c r="V59" s="54"/>
      <c r="W59" s="54"/>
      <c r="Z59" s="76"/>
    </row>
    <row r="60" spans="1:29">
      <c r="A60" s="103"/>
      <c r="B60" s="70" t="s">
        <v>67</v>
      </c>
      <c r="C60" s="70"/>
      <c r="D60" s="70"/>
      <c r="E60" s="105"/>
      <c r="F60" s="12">
        <f>MATCH('Variables and Defaults'!D80,Mechanics!$B$7:$B$15,0)</f>
        <v>9</v>
      </c>
      <c r="G60" s="10">
        <f>'Variables and Defaults'!E80</f>
        <v>0</v>
      </c>
      <c r="H60" s="10">
        <f>MATCH('Variables and Defaults'!F80,Mechanics!$L$7:$L$9,0)</f>
        <v>1</v>
      </c>
      <c r="J60" s="54" cm="1">
        <f t="array" ref="J60">IFERROR(INDEX('Variables and Defaults'!$D$18:$D$25,Calculations!F60),0)</f>
        <v>0</v>
      </c>
      <c r="K60" s="55" cm="1">
        <f t="array" ref="K60">IFERROR(INDEX('Variables and Defaults'!$D$28:$D$35,Calculations!F60),0)</f>
        <v>0</v>
      </c>
      <c r="L60" s="55"/>
      <c r="M60" s="73">
        <f t="shared" si="1"/>
        <v>0</v>
      </c>
      <c r="N60" s="73">
        <f t="shared" si="2"/>
        <v>0</v>
      </c>
      <c r="P60" s="54">
        <f t="shared" si="3"/>
        <v>0</v>
      </c>
      <c r="Q60" s="54">
        <f t="shared" si="4"/>
        <v>0</v>
      </c>
      <c r="S60" s="54">
        <f t="shared" si="5"/>
        <v>0</v>
      </c>
      <c r="T60" s="54"/>
      <c r="U60" s="54"/>
      <c r="V60" s="54"/>
      <c r="W60" s="54"/>
      <c r="Z60" s="76"/>
    </row>
    <row r="61" spans="1:29">
      <c r="A61" s="103"/>
      <c r="B61" s="70" t="s">
        <v>68</v>
      </c>
      <c r="C61" s="70"/>
      <c r="D61" s="70"/>
      <c r="E61" s="105"/>
      <c r="F61" s="12">
        <f>MATCH('Variables and Defaults'!D81,Mechanics!$B$7:$B$15,0)</f>
        <v>9</v>
      </c>
      <c r="G61" s="10">
        <f>'Variables and Defaults'!E81</f>
        <v>0</v>
      </c>
      <c r="H61" s="10">
        <f>MATCH('Variables and Defaults'!F81,Mechanics!$L$7:$L$9,0)</f>
        <v>1</v>
      </c>
      <c r="J61" s="54" cm="1">
        <f t="array" ref="J61">IFERROR(INDEX('Variables and Defaults'!$D$18:$D$25,Calculations!F61),0)</f>
        <v>0</v>
      </c>
      <c r="K61" s="55" cm="1">
        <f t="array" ref="K61">IFERROR(INDEX('Variables and Defaults'!$D$28:$D$35,Calculations!F61),0)</f>
        <v>0</v>
      </c>
      <c r="L61" s="55"/>
      <c r="M61" s="73">
        <f t="shared" si="1"/>
        <v>0</v>
      </c>
      <c r="N61" s="73">
        <f t="shared" si="2"/>
        <v>0</v>
      </c>
      <c r="P61" s="54">
        <f t="shared" si="3"/>
        <v>0</v>
      </c>
      <c r="Q61" s="54">
        <f t="shared" si="4"/>
        <v>0</v>
      </c>
      <c r="S61" s="54">
        <f t="shared" si="5"/>
        <v>0</v>
      </c>
      <c r="T61" s="54"/>
      <c r="U61" s="54"/>
      <c r="V61" s="54"/>
      <c r="W61" s="54"/>
      <c r="Z61" s="76"/>
    </row>
    <row r="62" spans="1:29">
      <c r="A62" s="103"/>
      <c r="B62" s="70" t="s">
        <v>69</v>
      </c>
      <c r="C62" s="70"/>
      <c r="D62" s="70"/>
      <c r="E62" s="105"/>
      <c r="F62" s="12">
        <f>MATCH('Variables and Defaults'!D82,Mechanics!$B$7:$B$15,0)</f>
        <v>9</v>
      </c>
      <c r="G62" s="10">
        <f>'Variables and Defaults'!E82</f>
        <v>0</v>
      </c>
      <c r="H62" s="10">
        <f>MATCH('Variables and Defaults'!F82,Mechanics!$L$7:$L$9,0)</f>
        <v>1</v>
      </c>
      <c r="J62" s="54" cm="1">
        <f t="array" ref="J62">IFERROR(INDEX('Variables and Defaults'!$D$18:$D$25,Calculations!F62),0)</f>
        <v>0</v>
      </c>
      <c r="K62" s="55" cm="1">
        <f t="array" ref="K62">IFERROR(INDEX('Variables and Defaults'!$D$28:$D$35,Calculations!F62),0)</f>
        <v>0</v>
      </c>
      <c r="L62" s="55"/>
      <c r="M62" s="73">
        <f t="shared" si="1"/>
        <v>0</v>
      </c>
      <c r="N62" s="73">
        <f t="shared" si="2"/>
        <v>0</v>
      </c>
      <c r="P62" s="54">
        <f t="shared" si="3"/>
        <v>0</v>
      </c>
      <c r="Q62" s="54">
        <f t="shared" si="4"/>
        <v>0</v>
      </c>
      <c r="S62" s="54">
        <f t="shared" si="5"/>
        <v>0</v>
      </c>
      <c r="T62" s="54"/>
      <c r="U62" s="54"/>
      <c r="V62" s="54"/>
      <c r="W62" s="54"/>
      <c r="Z62" s="76"/>
    </row>
    <row r="63" spans="1:29">
      <c r="A63" s="103"/>
      <c r="B63" s="70" t="s">
        <v>70</v>
      </c>
      <c r="C63" s="70"/>
      <c r="D63" s="70"/>
      <c r="E63" s="105"/>
      <c r="F63" s="12">
        <f>MATCH('Variables and Defaults'!D83,Mechanics!$B$7:$B$15,0)</f>
        <v>9</v>
      </c>
      <c r="G63" s="10">
        <f>'Variables and Defaults'!E83</f>
        <v>0</v>
      </c>
      <c r="H63" s="10">
        <f>MATCH('Variables and Defaults'!F83,Mechanics!$L$7:$L$9,0)</f>
        <v>1</v>
      </c>
      <c r="J63" s="54" cm="1">
        <f t="array" ref="J63">IFERROR(INDEX('Variables and Defaults'!$D$18:$D$25,Calculations!F63),0)</f>
        <v>0</v>
      </c>
      <c r="K63" s="55" cm="1">
        <f t="array" ref="K63">IFERROR(INDEX('Variables and Defaults'!$D$28:$D$35,Calculations!F63),0)</f>
        <v>0</v>
      </c>
      <c r="L63" s="55"/>
      <c r="M63" s="73">
        <f t="shared" si="1"/>
        <v>0</v>
      </c>
      <c r="N63" s="73">
        <f t="shared" si="2"/>
        <v>0</v>
      </c>
      <c r="P63" s="54">
        <f t="shared" si="3"/>
        <v>0</v>
      </c>
      <c r="Q63" s="54">
        <f t="shared" si="4"/>
        <v>0</v>
      </c>
      <c r="S63" s="54">
        <f t="shared" si="5"/>
        <v>0</v>
      </c>
      <c r="T63" s="54"/>
      <c r="U63" s="54"/>
      <c r="V63" s="54"/>
      <c r="W63" s="54"/>
      <c r="Z63" s="76"/>
    </row>
    <row r="64" spans="1:29">
      <c r="A64" s="103"/>
      <c r="B64" s="70" t="s">
        <v>71</v>
      </c>
      <c r="C64" s="70"/>
      <c r="D64" s="70"/>
      <c r="E64" s="105"/>
      <c r="F64" s="12">
        <f>MATCH('Variables and Defaults'!D84,Mechanics!$B$7:$B$15,0)</f>
        <v>9</v>
      </c>
      <c r="G64" s="10">
        <f>'Variables and Defaults'!E84</f>
        <v>0</v>
      </c>
      <c r="H64" s="10">
        <f>MATCH('Variables and Defaults'!F84,Mechanics!$L$7:$L$9,0)</f>
        <v>1</v>
      </c>
      <c r="J64" s="54" cm="1">
        <f t="array" ref="J64">IFERROR(INDEX('Variables and Defaults'!$D$18:$D$25,Calculations!F64),0)</f>
        <v>0</v>
      </c>
      <c r="K64" s="55" cm="1">
        <f t="array" ref="K64">IFERROR(INDEX('Variables and Defaults'!$D$28:$D$35,Calculations!F64),0)</f>
        <v>0</v>
      </c>
      <c r="L64" s="55"/>
      <c r="M64" s="73">
        <f t="shared" si="1"/>
        <v>0</v>
      </c>
      <c r="N64" s="73">
        <f t="shared" si="2"/>
        <v>0</v>
      </c>
      <c r="P64" s="54">
        <f t="shared" si="3"/>
        <v>0</v>
      </c>
      <c r="Q64" s="54">
        <f t="shared" si="4"/>
        <v>0</v>
      </c>
      <c r="S64" s="54">
        <f t="shared" si="5"/>
        <v>0</v>
      </c>
      <c r="T64" s="54"/>
      <c r="U64" s="54"/>
      <c r="V64" s="54"/>
      <c r="W64" s="54"/>
      <c r="Z64" s="76"/>
    </row>
    <row r="65" spans="1:29">
      <c r="A65" s="103"/>
      <c r="B65" s="70" t="s">
        <v>72</v>
      </c>
      <c r="C65" s="70"/>
      <c r="D65" s="70"/>
      <c r="E65" s="105"/>
      <c r="F65" s="12">
        <f>MATCH('Variables and Defaults'!D85,Mechanics!$B$7:$B$15,0)</f>
        <v>9</v>
      </c>
      <c r="G65" s="10">
        <f>'Variables and Defaults'!E85</f>
        <v>0</v>
      </c>
      <c r="H65" s="10">
        <f>MATCH('Variables and Defaults'!F85,Mechanics!$L$7:$L$9,0)</f>
        <v>1</v>
      </c>
      <c r="J65" s="54" cm="1">
        <f t="array" ref="J65">IFERROR(INDEX('Variables and Defaults'!$D$18:$D$25,Calculations!F65),0)</f>
        <v>0</v>
      </c>
      <c r="K65" s="55" cm="1">
        <f t="array" ref="K65">IFERROR(INDEX('Variables and Defaults'!$D$28:$D$35,Calculations!F65),0)</f>
        <v>0</v>
      </c>
      <c r="L65" s="55"/>
      <c r="M65" s="73">
        <f t="shared" si="1"/>
        <v>0</v>
      </c>
      <c r="N65" s="73">
        <f t="shared" si="2"/>
        <v>0</v>
      </c>
      <c r="P65" s="54">
        <f t="shared" si="3"/>
        <v>0</v>
      </c>
      <c r="Q65" s="54">
        <f t="shared" si="4"/>
        <v>0</v>
      </c>
      <c r="S65" s="54">
        <f t="shared" si="5"/>
        <v>0</v>
      </c>
      <c r="T65" s="54"/>
      <c r="U65" s="54"/>
      <c r="V65" s="54"/>
      <c r="W65" s="54"/>
      <c r="Z65" s="76"/>
    </row>
    <row r="66" spans="1:29">
      <c r="A66" s="103">
        <v>5</v>
      </c>
      <c r="B66" s="71" t="s">
        <v>81</v>
      </c>
      <c r="C66" s="65">
        <f>MATCH('Variables and Defaults'!C86,Mechanics!$G$7:$G$10,0)</f>
        <v>3</v>
      </c>
      <c r="D66" s="67"/>
      <c r="E66" s="105"/>
      <c r="F66" s="12"/>
      <c r="G66" s="10"/>
      <c r="H66" s="10"/>
      <c r="J66" s="54"/>
      <c r="K66" s="55"/>
      <c r="L66" s="55"/>
      <c r="T66" s="106">
        <f>SUM(S67:S74)*$C$16</f>
        <v>3588.6240000000003</v>
      </c>
      <c r="U66" s="106">
        <f>SUM(S67:S74)*12</f>
        <v>3588.6240000000003</v>
      </c>
      <c r="V66" s="106">
        <f>SUM(S67:S74)</f>
        <v>299.05200000000002</v>
      </c>
      <c r="W66" s="106">
        <f>SUM(S67:S74)*$C$18</f>
        <v>149526</v>
      </c>
      <c r="X66" s="76">
        <f>CHOOSE(C66,T66,U66,V66,W66)</f>
        <v>299.05200000000002</v>
      </c>
      <c r="Z66" s="76">
        <f>'Variables and Defaults'!H86</f>
        <v>0</v>
      </c>
      <c r="AA66" s="76">
        <f>CHOOSE(C66,Z66*$C$16,Z66*12,Z66,Z66*$C$18)</f>
        <v>0</v>
      </c>
      <c r="AC66" s="76">
        <f>X66+AA66</f>
        <v>299.05200000000002</v>
      </c>
    </row>
    <row r="67" spans="1:29">
      <c r="A67" s="103"/>
      <c r="B67" s="70" t="s">
        <v>57</v>
      </c>
      <c r="C67" s="70"/>
      <c r="D67" s="70"/>
      <c r="E67" s="105"/>
      <c r="F67" s="12">
        <f>MATCH('Variables and Defaults'!D87,Mechanics!$B$7:$B$15,0)</f>
        <v>1</v>
      </c>
      <c r="G67" s="10">
        <f>'Variables and Defaults'!E87</f>
        <v>12</v>
      </c>
      <c r="H67" s="10">
        <f>MATCH('Variables and Defaults'!F87,Mechanics!$L$7:$L$9,0)</f>
        <v>2</v>
      </c>
      <c r="J67" s="54" cm="1">
        <f t="array" ref="J67">IFERROR(INDEX('Variables and Defaults'!$D$18:$D$25,Calculations!F67),0)</f>
        <v>19.170000000000002</v>
      </c>
      <c r="K67" s="55" cm="1">
        <f t="array" ref="K67">IFERROR(INDEX('Variables and Defaults'!$D$28:$D$35,Calculations!F67),0)</f>
        <v>0.3</v>
      </c>
      <c r="L67" s="55"/>
      <c r="M67" s="73">
        <f t="shared" si="1"/>
        <v>0.31950000000000001</v>
      </c>
      <c r="N67" s="73">
        <f t="shared" si="2"/>
        <v>153.36000000000001</v>
      </c>
      <c r="P67" s="54">
        <f t="shared" si="3"/>
        <v>19.170000000000002</v>
      </c>
      <c r="Q67" s="54">
        <f t="shared" si="4"/>
        <v>5.7510000000000003</v>
      </c>
      <c r="S67" s="54">
        <f t="shared" si="5"/>
        <v>299.05200000000002</v>
      </c>
      <c r="T67" s="54"/>
      <c r="U67" s="54"/>
      <c r="V67" s="54"/>
      <c r="W67" s="54"/>
      <c r="Z67" s="76"/>
    </row>
    <row r="68" spans="1:29">
      <c r="A68" s="103"/>
      <c r="B68" s="70" t="s">
        <v>66</v>
      </c>
      <c r="C68" s="70"/>
      <c r="D68" s="70"/>
      <c r="E68" s="105"/>
      <c r="F68" s="12">
        <f>MATCH('Variables and Defaults'!D88,Mechanics!$B$7:$B$15,0)</f>
        <v>9</v>
      </c>
      <c r="G68" s="10">
        <f>'Variables and Defaults'!E88</f>
        <v>0</v>
      </c>
      <c r="H68" s="10">
        <f>MATCH('Variables and Defaults'!F88,Mechanics!$L$7:$L$9,0)</f>
        <v>1</v>
      </c>
      <c r="J68" s="54" cm="1">
        <f t="array" ref="J68">IFERROR(INDEX('Variables and Defaults'!$D$18:$D$25,Calculations!F68),0)</f>
        <v>0</v>
      </c>
      <c r="K68" s="55" cm="1">
        <f t="array" ref="K68">IFERROR(INDEX('Variables and Defaults'!$D$28:$D$35,Calculations!F68),0)</f>
        <v>0</v>
      </c>
      <c r="L68" s="55"/>
      <c r="M68" s="73">
        <f t="shared" si="1"/>
        <v>0</v>
      </c>
      <c r="N68" s="73">
        <f t="shared" si="2"/>
        <v>0</v>
      </c>
      <c r="P68" s="54">
        <f t="shared" si="3"/>
        <v>0</v>
      </c>
      <c r="Q68" s="54">
        <f t="shared" si="4"/>
        <v>0</v>
      </c>
      <c r="S68" s="54">
        <f t="shared" si="5"/>
        <v>0</v>
      </c>
      <c r="T68" s="54"/>
      <c r="U68" s="54"/>
      <c r="V68" s="54"/>
      <c r="W68" s="54"/>
      <c r="Z68" s="76"/>
    </row>
    <row r="69" spans="1:29">
      <c r="A69" s="103"/>
      <c r="B69" s="70" t="s">
        <v>67</v>
      </c>
      <c r="C69" s="70"/>
      <c r="D69" s="70"/>
      <c r="E69" s="105"/>
      <c r="F69" s="12">
        <f>MATCH('Variables and Defaults'!D89,Mechanics!$B$7:$B$15,0)</f>
        <v>9</v>
      </c>
      <c r="G69" s="10">
        <f>'Variables and Defaults'!E89</f>
        <v>0</v>
      </c>
      <c r="H69" s="10">
        <f>MATCH('Variables and Defaults'!F89,Mechanics!$L$7:$L$9,0)</f>
        <v>1</v>
      </c>
      <c r="J69" s="54" cm="1">
        <f t="array" ref="J69">IFERROR(INDEX('Variables and Defaults'!$D$18:$D$25,Calculations!F69),0)</f>
        <v>0</v>
      </c>
      <c r="K69" s="55" cm="1">
        <f t="array" ref="K69">IFERROR(INDEX('Variables and Defaults'!$D$28:$D$35,Calculations!F69),0)</f>
        <v>0</v>
      </c>
      <c r="L69" s="55"/>
      <c r="M69" s="73">
        <f t="shared" si="1"/>
        <v>0</v>
      </c>
      <c r="N69" s="73">
        <f t="shared" si="2"/>
        <v>0</v>
      </c>
      <c r="P69" s="54">
        <f t="shared" si="3"/>
        <v>0</v>
      </c>
      <c r="Q69" s="54">
        <f t="shared" si="4"/>
        <v>0</v>
      </c>
      <c r="S69" s="54">
        <f t="shared" si="5"/>
        <v>0</v>
      </c>
      <c r="T69" s="54"/>
      <c r="U69" s="54"/>
      <c r="V69" s="54"/>
      <c r="W69" s="54"/>
      <c r="Z69" s="76"/>
    </row>
    <row r="70" spans="1:29">
      <c r="A70" s="103"/>
      <c r="B70" s="70" t="s">
        <v>68</v>
      </c>
      <c r="C70" s="70"/>
      <c r="D70" s="70"/>
      <c r="E70" s="105"/>
      <c r="F70" s="12">
        <f>MATCH('Variables and Defaults'!D90,Mechanics!$B$7:$B$15,0)</f>
        <v>9</v>
      </c>
      <c r="G70" s="10">
        <f>'Variables and Defaults'!E90</f>
        <v>0</v>
      </c>
      <c r="H70" s="10">
        <f>MATCH('Variables and Defaults'!F90,Mechanics!$L$7:$L$9,0)</f>
        <v>1</v>
      </c>
      <c r="J70" s="54" cm="1">
        <f t="array" ref="J70">IFERROR(INDEX('Variables and Defaults'!$D$18:$D$25,Calculations!F70),0)</f>
        <v>0</v>
      </c>
      <c r="K70" s="55" cm="1">
        <f t="array" ref="K70">IFERROR(INDEX('Variables and Defaults'!$D$28:$D$35,Calculations!F70),0)</f>
        <v>0</v>
      </c>
      <c r="L70" s="55"/>
      <c r="M70" s="73">
        <f t="shared" si="1"/>
        <v>0</v>
      </c>
      <c r="N70" s="73">
        <f t="shared" si="2"/>
        <v>0</v>
      </c>
      <c r="P70" s="54">
        <f t="shared" si="3"/>
        <v>0</v>
      </c>
      <c r="Q70" s="54">
        <f t="shared" si="4"/>
        <v>0</v>
      </c>
      <c r="S70" s="54">
        <f t="shared" si="5"/>
        <v>0</v>
      </c>
      <c r="T70" s="54"/>
      <c r="U70" s="54"/>
      <c r="V70" s="54"/>
      <c r="W70" s="54"/>
      <c r="Z70" s="76"/>
    </row>
    <row r="71" spans="1:29">
      <c r="A71" s="103"/>
      <c r="B71" s="70" t="s">
        <v>69</v>
      </c>
      <c r="C71" s="70"/>
      <c r="D71" s="70"/>
      <c r="E71" s="105"/>
      <c r="F71" s="12">
        <f>MATCH('Variables and Defaults'!D91,Mechanics!$B$7:$B$15,0)</f>
        <v>9</v>
      </c>
      <c r="G71" s="10">
        <f>'Variables and Defaults'!E91</f>
        <v>0</v>
      </c>
      <c r="H71" s="10">
        <f>MATCH('Variables and Defaults'!F91,Mechanics!$L$7:$L$9,0)</f>
        <v>1</v>
      </c>
      <c r="J71" s="54" cm="1">
        <f t="array" ref="J71">IFERROR(INDEX('Variables and Defaults'!$D$18:$D$25,Calculations!F71),0)</f>
        <v>0</v>
      </c>
      <c r="K71" s="55" cm="1">
        <f t="array" ref="K71">IFERROR(INDEX('Variables and Defaults'!$D$28:$D$35,Calculations!F71),0)</f>
        <v>0</v>
      </c>
      <c r="L71" s="55"/>
      <c r="M71" s="73">
        <f t="shared" si="1"/>
        <v>0</v>
      </c>
      <c r="N71" s="73">
        <f t="shared" si="2"/>
        <v>0</v>
      </c>
      <c r="P71" s="54">
        <f t="shared" si="3"/>
        <v>0</v>
      </c>
      <c r="Q71" s="54">
        <f t="shared" si="4"/>
        <v>0</v>
      </c>
      <c r="S71" s="54">
        <f t="shared" si="5"/>
        <v>0</v>
      </c>
      <c r="T71" s="54"/>
      <c r="U71" s="54"/>
      <c r="V71" s="54"/>
      <c r="W71" s="54"/>
      <c r="Z71" s="76"/>
    </row>
    <row r="72" spans="1:29">
      <c r="A72" s="103"/>
      <c r="B72" s="70" t="s">
        <v>70</v>
      </c>
      <c r="C72" s="70"/>
      <c r="D72" s="70"/>
      <c r="E72" s="105"/>
      <c r="F72" s="12">
        <f>MATCH('Variables and Defaults'!D92,Mechanics!$B$7:$B$15,0)</f>
        <v>9</v>
      </c>
      <c r="G72" s="10">
        <f>'Variables and Defaults'!E92</f>
        <v>0</v>
      </c>
      <c r="H72" s="10">
        <f>MATCH('Variables and Defaults'!F92,Mechanics!$L$7:$L$9,0)</f>
        <v>1</v>
      </c>
      <c r="J72" s="54" cm="1">
        <f t="array" ref="J72">IFERROR(INDEX('Variables and Defaults'!$D$18:$D$25,Calculations!F72),0)</f>
        <v>0</v>
      </c>
      <c r="K72" s="55" cm="1">
        <f t="array" ref="K72">IFERROR(INDEX('Variables and Defaults'!$D$28:$D$35,Calculations!F72),0)</f>
        <v>0</v>
      </c>
      <c r="L72" s="55"/>
      <c r="M72" s="73">
        <f t="shared" si="1"/>
        <v>0</v>
      </c>
      <c r="N72" s="73">
        <f t="shared" si="2"/>
        <v>0</v>
      </c>
      <c r="P72" s="54">
        <f t="shared" si="3"/>
        <v>0</v>
      </c>
      <c r="Q72" s="54">
        <f t="shared" si="4"/>
        <v>0</v>
      </c>
      <c r="S72" s="54">
        <f t="shared" si="5"/>
        <v>0</v>
      </c>
      <c r="T72" s="54"/>
      <c r="U72" s="54"/>
      <c r="V72" s="54"/>
      <c r="W72" s="54"/>
      <c r="Z72" s="76"/>
    </row>
    <row r="73" spans="1:29">
      <c r="A73" s="103"/>
      <c r="B73" s="70" t="s">
        <v>71</v>
      </c>
      <c r="C73" s="70"/>
      <c r="D73" s="70"/>
      <c r="E73" s="105"/>
      <c r="F73" s="12">
        <f>MATCH('Variables and Defaults'!D93,Mechanics!$B$7:$B$15,0)</f>
        <v>9</v>
      </c>
      <c r="G73" s="10">
        <f>'Variables and Defaults'!E93</f>
        <v>0</v>
      </c>
      <c r="H73" s="10">
        <f>MATCH('Variables and Defaults'!F93,Mechanics!$L$7:$L$9,0)</f>
        <v>1</v>
      </c>
      <c r="J73" s="54" cm="1">
        <f t="array" ref="J73">IFERROR(INDEX('Variables and Defaults'!$D$18:$D$25,Calculations!F73),0)</f>
        <v>0</v>
      </c>
      <c r="K73" s="55" cm="1">
        <f t="array" ref="K73">IFERROR(INDEX('Variables and Defaults'!$D$28:$D$35,Calculations!F73),0)</f>
        <v>0</v>
      </c>
      <c r="L73" s="55"/>
      <c r="M73" s="73">
        <f t="shared" si="1"/>
        <v>0</v>
      </c>
      <c r="N73" s="73">
        <f t="shared" si="2"/>
        <v>0</v>
      </c>
      <c r="P73" s="54">
        <f t="shared" si="3"/>
        <v>0</v>
      </c>
      <c r="Q73" s="54">
        <f t="shared" si="4"/>
        <v>0</v>
      </c>
      <c r="S73" s="54">
        <f t="shared" si="5"/>
        <v>0</v>
      </c>
      <c r="T73" s="54"/>
      <c r="U73" s="54"/>
      <c r="V73" s="54"/>
      <c r="W73" s="54"/>
      <c r="Z73" s="76"/>
    </row>
    <row r="74" spans="1:29">
      <c r="A74" s="103"/>
      <c r="B74" s="70" t="s">
        <v>72</v>
      </c>
      <c r="C74" s="70"/>
      <c r="D74" s="70"/>
      <c r="E74" s="105"/>
      <c r="F74" s="12">
        <f>MATCH('Variables and Defaults'!D94,Mechanics!$B$7:$B$15,0)</f>
        <v>9</v>
      </c>
      <c r="G74" s="10">
        <f>'Variables and Defaults'!E94</f>
        <v>0</v>
      </c>
      <c r="H74" s="10">
        <f>MATCH('Variables and Defaults'!F94,Mechanics!$L$7:$L$9,0)</f>
        <v>1</v>
      </c>
      <c r="J74" s="54" cm="1">
        <f t="array" ref="J74">IFERROR(INDEX('Variables and Defaults'!$D$18:$D$25,Calculations!F74),0)</f>
        <v>0</v>
      </c>
      <c r="K74" s="55" cm="1">
        <f t="array" ref="K74">IFERROR(INDEX('Variables and Defaults'!$D$28:$D$35,Calculations!F74),0)</f>
        <v>0</v>
      </c>
      <c r="L74" s="55"/>
      <c r="M74" s="73">
        <f t="shared" si="1"/>
        <v>0</v>
      </c>
      <c r="N74" s="73">
        <f t="shared" si="2"/>
        <v>0</v>
      </c>
      <c r="P74" s="54">
        <f t="shared" si="3"/>
        <v>0</v>
      </c>
      <c r="Q74" s="54">
        <f t="shared" si="4"/>
        <v>0</v>
      </c>
      <c r="S74" s="54">
        <f t="shared" si="5"/>
        <v>0</v>
      </c>
      <c r="T74" s="54"/>
      <c r="U74" s="54"/>
      <c r="V74" s="54"/>
      <c r="W74" s="54"/>
      <c r="Z74" s="76"/>
    </row>
    <row r="75" spans="1:29">
      <c r="A75" s="103">
        <v>6</v>
      </c>
      <c r="B75" s="71" t="s">
        <v>30</v>
      </c>
      <c r="C75" s="65">
        <f>MATCH('Variables and Defaults'!C95,Mechanics!$G$7:$G$10,0)</f>
        <v>3</v>
      </c>
      <c r="D75" s="67"/>
      <c r="E75" s="105"/>
      <c r="F75" s="12"/>
      <c r="G75" s="10"/>
      <c r="H75" s="10"/>
      <c r="J75" s="54"/>
      <c r="K75" s="55"/>
      <c r="L75" s="55"/>
      <c r="T75" s="106">
        <f>SUM(S76:S83)*$C$16</f>
        <v>11962.080000000002</v>
      </c>
      <c r="U75" s="106">
        <f>SUM(S76:S83)*12</f>
        <v>11962.080000000002</v>
      </c>
      <c r="V75" s="106">
        <f>SUM(S76:S83)</f>
        <v>996.84000000000015</v>
      </c>
      <c r="W75" s="106">
        <f>SUM(S76:S83)*$C$18</f>
        <v>498420.00000000006</v>
      </c>
      <c r="X75" s="76">
        <f>CHOOSE(C75,T75,U75,V75,W75)</f>
        <v>996.84000000000015</v>
      </c>
      <c r="Z75" s="76">
        <f>'Variables and Defaults'!H95</f>
        <v>1000</v>
      </c>
      <c r="AA75" s="76">
        <f>CHOOSE(C75,Z75*$C$16,Z75*12,Z75,Z75*$C$18)</f>
        <v>1000</v>
      </c>
      <c r="AC75" s="76">
        <f>X75+AA75</f>
        <v>1996.8400000000001</v>
      </c>
    </row>
    <row r="76" spans="1:29">
      <c r="A76" s="103"/>
      <c r="B76" s="70" t="s">
        <v>57</v>
      </c>
      <c r="C76" s="70"/>
      <c r="D76" s="70"/>
      <c r="E76" s="105"/>
      <c r="F76" s="12">
        <f>MATCH('Variables and Defaults'!D96,Mechanics!$B$7:$B$15,0)</f>
        <v>1</v>
      </c>
      <c r="G76" s="10">
        <f>'Variables and Defaults'!E96</f>
        <v>5</v>
      </c>
      <c r="H76" s="10">
        <f>MATCH('Variables and Defaults'!F96,Mechanics!$L$7:$L$9,0)</f>
        <v>3</v>
      </c>
      <c r="J76" s="54" cm="1">
        <f t="array" ref="J76">IFERROR(INDEX('Variables and Defaults'!$D$18:$D$25,Calculations!F76),0)</f>
        <v>19.170000000000002</v>
      </c>
      <c r="K76" s="55" cm="1">
        <f t="array" ref="K76">IFERROR(INDEX('Variables and Defaults'!$D$28:$D$35,Calculations!F76),0)</f>
        <v>0.3</v>
      </c>
      <c r="L76" s="55"/>
      <c r="M76" s="73">
        <f t="shared" si="1"/>
        <v>0.31950000000000001</v>
      </c>
      <c r="N76" s="73">
        <f t="shared" si="2"/>
        <v>153.36000000000001</v>
      </c>
      <c r="P76" s="54">
        <f t="shared" si="3"/>
        <v>153.36000000000001</v>
      </c>
      <c r="Q76" s="54">
        <f t="shared" si="4"/>
        <v>46.008000000000003</v>
      </c>
      <c r="S76" s="54">
        <f t="shared" si="5"/>
        <v>996.84000000000015</v>
      </c>
      <c r="T76" s="54"/>
      <c r="U76" s="54"/>
      <c r="V76" s="54"/>
      <c r="W76" s="54"/>
    </row>
    <row r="77" spans="1:29">
      <c r="A77" s="103"/>
      <c r="B77" s="70" t="s">
        <v>66</v>
      </c>
      <c r="C77" s="70"/>
      <c r="D77" s="70"/>
      <c r="E77" s="105"/>
      <c r="F77" s="12">
        <f>MATCH('Variables and Defaults'!D97,Mechanics!$B$7:$B$15,0)</f>
        <v>9</v>
      </c>
      <c r="G77" s="10">
        <f>'Variables and Defaults'!E97</f>
        <v>0</v>
      </c>
      <c r="H77" s="10">
        <f>MATCH('Variables and Defaults'!F97,Mechanics!$L$7:$L$9,0)</f>
        <v>1</v>
      </c>
      <c r="J77" s="54" cm="1">
        <f t="array" ref="J77">IFERROR(INDEX('Variables and Defaults'!$D$18:$D$25,Calculations!F77),0)</f>
        <v>0</v>
      </c>
      <c r="K77" s="55" cm="1">
        <f t="array" ref="K77">IFERROR(INDEX('Variables and Defaults'!$D$28:$D$35,Calculations!F77),0)</f>
        <v>0</v>
      </c>
      <c r="L77" s="55"/>
      <c r="M77" s="73">
        <f t="shared" si="1"/>
        <v>0</v>
      </c>
      <c r="N77" s="73">
        <f t="shared" si="2"/>
        <v>0</v>
      </c>
      <c r="P77" s="54">
        <f t="shared" si="3"/>
        <v>0</v>
      </c>
      <c r="Q77" s="54">
        <f t="shared" si="4"/>
        <v>0</v>
      </c>
      <c r="S77" s="54">
        <f t="shared" si="5"/>
        <v>0</v>
      </c>
      <c r="T77" s="54"/>
      <c r="U77" s="54"/>
      <c r="V77" s="54"/>
      <c r="W77" s="54"/>
    </row>
    <row r="78" spans="1:29">
      <c r="A78" s="103"/>
      <c r="B78" s="70" t="s">
        <v>67</v>
      </c>
      <c r="C78" s="70"/>
      <c r="D78" s="70"/>
      <c r="E78" s="105"/>
      <c r="F78" s="12">
        <f>MATCH('Variables and Defaults'!D98,Mechanics!$B$7:$B$15,0)</f>
        <v>9</v>
      </c>
      <c r="G78" s="10">
        <f>'Variables and Defaults'!E98</f>
        <v>0</v>
      </c>
      <c r="H78" s="10">
        <f>MATCH('Variables and Defaults'!F98,Mechanics!$L$7:$L$9,0)</f>
        <v>1</v>
      </c>
      <c r="J78" s="54" cm="1">
        <f t="array" ref="J78">IFERROR(INDEX('Variables and Defaults'!$D$18:$D$25,Calculations!F78),0)</f>
        <v>0</v>
      </c>
      <c r="K78" s="55" cm="1">
        <f t="array" ref="K78">IFERROR(INDEX('Variables and Defaults'!$D$28:$D$35,Calculations!F78),0)</f>
        <v>0</v>
      </c>
      <c r="L78" s="55"/>
      <c r="M78" s="73">
        <f t="shared" si="1"/>
        <v>0</v>
      </c>
      <c r="N78" s="73">
        <f t="shared" si="2"/>
        <v>0</v>
      </c>
      <c r="P78" s="54">
        <f t="shared" si="3"/>
        <v>0</v>
      </c>
      <c r="Q78" s="54">
        <f t="shared" si="4"/>
        <v>0</v>
      </c>
      <c r="S78" s="54">
        <f t="shared" si="5"/>
        <v>0</v>
      </c>
      <c r="T78" s="54"/>
      <c r="U78" s="54"/>
      <c r="V78" s="54"/>
      <c r="W78" s="54"/>
      <c r="X78" s="54"/>
    </row>
    <row r="79" spans="1:29">
      <c r="A79" s="103"/>
      <c r="B79" s="70" t="s">
        <v>68</v>
      </c>
      <c r="C79" s="70"/>
      <c r="D79" s="70"/>
      <c r="E79" s="105"/>
      <c r="F79" s="12">
        <f>MATCH('Variables and Defaults'!D99,Mechanics!$B$7:$B$15,0)</f>
        <v>9</v>
      </c>
      <c r="G79" s="10">
        <f>'Variables and Defaults'!E99</f>
        <v>0</v>
      </c>
      <c r="H79" s="10">
        <f>MATCH('Variables and Defaults'!F99,Mechanics!$L$7:$L$9,0)</f>
        <v>1</v>
      </c>
      <c r="J79" s="54" cm="1">
        <f t="array" ref="J79">IFERROR(INDEX('Variables and Defaults'!$D$18:$D$25,Calculations!F79),0)</f>
        <v>0</v>
      </c>
      <c r="K79" s="55" cm="1">
        <f t="array" ref="K79">IFERROR(INDEX('Variables and Defaults'!$D$28:$D$35,Calculations!F79),0)</f>
        <v>0</v>
      </c>
      <c r="L79" s="55"/>
      <c r="M79" s="73">
        <f t="shared" si="1"/>
        <v>0</v>
      </c>
      <c r="N79" s="73">
        <f t="shared" si="2"/>
        <v>0</v>
      </c>
      <c r="P79" s="54">
        <f t="shared" si="3"/>
        <v>0</v>
      </c>
      <c r="Q79" s="54">
        <f t="shared" si="4"/>
        <v>0</v>
      </c>
      <c r="S79" s="54">
        <f t="shared" si="5"/>
        <v>0</v>
      </c>
      <c r="T79" s="54"/>
      <c r="U79" s="54"/>
      <c r="V79" s="54"/>
      <c r="W79" s="54"/>
      <c r="X79" s="54"/>
    </row>
    <row r="80" spans="1:29">
      <c r="A80" s="103"/>
      <c r="B80" s="70" t="s">
        <v>69</v>
      </c>
      <c r="C80" s="70"/>
      <c r="D80" s="70"/>
      <c r="E80" s="105"/>
      <c r="F80" s="12">
        <f>MATCH('Variables and Defaults'!D100,Mechanics!$B$7:$B$15,0)</f>
        <v>9</v>
      </c>
      <c r="G80" s="10">
        <f>'Variables and Defaults'!E100</f>
        <v>0</v>
      </c>
      <c r="H80" s="10">
        <f>MATCH('Variables and Defaults'!F100,Mechanics!$L$7:$L$9,0)</f>
        <v>1</v>
      </c>
      <c r="J80" s="54" cm="1">
        <f t="array" ref="J80">IFERROR(INDEX('Variables and Defaults'!$D$18:$D$25,Calculations!F80),0)</f>
        <v>0</v>
      </c>
      <c r="K80" s="55" cm="1">
        <f t="array" ref="K80">IFERROR(INDEX('Variables and Defaults'!$D$28:$D$35,Calculations!F80),0)</f>
        <v>0</v>
      </c>
      <c r="L80" s="55"/>
      <c r="M80" s="73">
        <f t="shared" si="1"/>
        <v>0</v>
      </c>
      <c r="N80" s="73">
        <f t="shared" si="2"/>
        <v>0</v>
      </c>
      <c r="P80" s="54">
        <f t="shared" si="3"/>
        <v>0</v>
      </c>
      <c r="Q80" s="54">
        <f t="shared" si="4"/>
        <v>0</v>
      </c>
      <c r="S80" s="54">
        <f t="shared" si="5"/>
        <v>0</v>
      </c>
      <c r="T80" s="54"/>
      <c r="U80" s="54"/>
      <c r="V80" s="54"/>
      <c r="W80" s="54"/>
      <c r="X80" s="54"/>
    </row>
    <row r="81" spans="1:33">
      <c r="A81" s="103"/>
      <c r="B81" s="70" t="s">
        <v>70</v>
      </c>
      <c r="C81" s="70"/>
      <c r="D81" s="70"/>
      <c r="E81" s="105"/>
      <c r="F81" s="12">
        <f>MATCH('Variables and Defaults'!D101,Mechanics!$B$7:$B$15,0)</f>
        <v>9</v>
      </c>
      <c r="G81" s="10">
        <f>'Variables and Defaults'!E101</f>
        <v>0</v>
      </c>
      <c r="H81" s="10">
        <f>MATCH('Variables and Defaults'!F101,Mechanics!$L$7:$L$9,0)</f>
        <v>1</v>
      </c>
      <c r="J81" s="54" cm="1">
        <f t="array" ref="J81">IFERROR(INDEX('Variables and Defaults'!$D$18:$D$25,Calculations!F81),0)</f>
        <v>0</v>
      </c>
      <c r="K81" s="55" cm="1">
        <f t="array" ref="K81">IFERROR(INDEX('Variables and Defaults'!$D$28:$D$35,Calculations!F81),0)</f>
        <v>0</v>
      </c>
      <c r="L81" s="55"/>
      <c r="M81" s="73">
        <f t="shared" si="1"/>
        <v>0</v>
      </c>
      <c r="N81" s="73">
        <f t="shared" si="2"/>
        <v>0</v>
      </c>
      <c r="P81" s="54">
        <f t="shared" si="3"/>
        <v>0</v>
      </c>
      <c r="Q81" s="54">
        <f t="shared" si="4"/>
        <v>0</v>
      </c>
      <c r="S81" s="54">
        <f t="shared" si="5"/>
        <v>0</v>
      </c>
      <c r="T81" s="54"/>
      <c r="U81" s="54"/>
      <c r="V81" s="54"/>
      <c r="W81" s="54"/>
      <c r="X81" s="54"/>
    </row>
    <row r="82" spans="1:33">
      <c r="A82" s="103"/>
      <c r="B82" s="70" t="s">
        <v>71</v>
      </c>
      <c r="C82" s="70"/>
      <c r="D82" s="70"/>
      <c r="E82" s="105"/>
      <c r="F82" s="12">
        <f>MATCH('Variables and Defaults'!D102,Mechanics!$B$7:$B$15,0)</f>
        <v>9</v>
      </c>
      <c r="G82" s="10">
        <f>'Variables and Defaults'!E102</f>
        <v>0</v>
      </c>
      <c r="H82" s="10">
        <f>MATCH('Variables and Defaults'!F102,Mechanics!$L$7:$L$9,0)</f>
        <v>1</v>
      </c>
      <c r="J82" s="54" cm="1">
        <f t="array" ref="J82">IFERROR(INDEX('Variables and Defaults'!$D$18:$D$25,Calculations!F82),0)</f>
        <v>0</v>
      </c>
      <c r="K82" s="55" cm="1">
        <f t="array" ref="K82">IFERROR(INDEX('Variables and Defaults'!$D$28:$D$35,Calculations!F82),0)</f>
        <v>0</v>
      </c>
      <c r="L82" s="55"/>
      <c r="M82" s="73">
        <f t="shared" si="1"/>
        <v>0</v>
      </c>
      <c r="N82" s="73">
        <f t="shared" si="2"/>
        <v>0</v>
      </c>
      <c r="P82" s="54">
        <f t="shared" si="3"/>
        <v>0</v>
      </c>
      <c r="Q82" s="54">
        <f t="shared" si="4"/>
        <v>0</v>
      </c>
      <c r="S82" s="54">
        <f t="shared" si="5"/>
        <v>0</v>
      </c>
      <c r="T82" s="54"/>
      <c r="U82" s="54"/>
      <c r="V82" s="54"/>
      <c r="W82" s="54"/>
      <c r="X82" s="54"/>
    </row>
    <row r="83" spans="1:33">
      <c r="A83" s="103"/>
      <c r="B83" s="70" t="s">
        <v>72</v>
      </c>
      <c r="C83" s="70"/>
      <c r="D83" s="70"/>
      <c r="E83" s="105"/>
      <c r="F83" s="12">
        <f>MATCH('Variables and Defaults'!D103,Mechanics!$B$7:$B$15,0)</f>
        <v>9</v>
      </c>
      <c r="G83" s="10">
        <f>'Variables and Defaults'!E103</f>
        <v>0</v>
      </c>
      <c r="H83" s="10">
        <f>MATCH('Variables and Defaults'!F103,Mechanics!$L$7:$L$9,0)</f>
        <v>1</v>
      </c>
      <c r="J83" s="54" cm="1">
        <f t="array" ref="J83">IFERROR(INDEX('Variables and Defaults'!$D$18:$D$25,Calculations!F83),0)</f>
        <v>0</v>
      </c>
      <c r="K83" s="55" cm="1">
        <f t="array" ref="K83">IFERROR(INDEX('Variables and Defaults'!$D$28:$D$35,Calculations!F83),0)</f>
        <v>0</v>
      </c>
      <c r="L83" s="55"/>
      <c r="M83" s="73">
        <f t="shared" si="1"/>
        <v>0</v>
      </c>
      <c r="N83" s="73">
        <f t="shared" si="2"/>
        <v>0</v>
      </c>
      <c r="P83" s="54">
        <f t="shared" si="3"/>
        <v>0</v>
      </c>
      <c r="Q83" s="54">
        <f t="shared" si="4"/>
        <v>0</v>
      </c>
      <c r="S83" s="54">
        <f t="shared" si="5"/>
        <v>0</v>
      </c>
      <c r="T83" s="54"/>
      <c r="U83" s="54"/>
      <c r="V83" s="54"/>
      <c r="W83" s="54"/>
      <c r="X83" s="54"/>
    </row>
    <row r="85" spans="1:33">
      <c r="A85" s="370"/>
      <c r="B85" s="63" t="s">
        <v>97</v>
      </c>
    </row>
    <row r="86" spans="1:33">
      <c r="A86" s="370">
        <v>7</v>
      </c>
      <c r="B86" s="72" t="s">
        <v>102</v>
      </c>
      <c r="C86" s="65">
        <f>MATCH('Variables and Defaults'!C106,Mechanics!$G$7:$G$10,0)</f>
        <v>4</v>
      </c>
      <c r="T86" s="106">
        <f>SUM(S87:S94)*$C$16</f>
        <v>13.452400000000001</v>
      </c>
      <c r="U86" s="106">
        <f>SUM(S87:S94)*12</f>
        <v>13.452400000000001</v>
      </c>
      <c r="V86" s="106">
        <f>SUM(S87:S94)</f>
        <v>1.1210333333333333</v>
      </c>
      <c r="W86" s="106">
        <f>SUM(S87:S94)*$C$18</f>
        <v>560.51666666666665</v>
      </c>
      <c r="X86" s="76">
        <f>CHOOSE(C86,T86,U86,V86,W86)</f>
        <v>560.51666666666665</v>
      </c>
      <c r="Z86" s="76">
        <f>'Variables and Defaults'!H106</f>
        <v>0</v>
      </c>
      <c r="AA86" s="76">
        <f>CHOOSE(C86,Z86*$C$16,Z86*12,Z86,Z86*$C$18)</f>
        <v>0</v>
      </c>
      <c r="AC86" s="76">
        <f>X86+AA86</f>
        <v>560.51666666666665</v>
      </c>
    </row>
    <row r="87" spans="1:33">
      <c r="A87" s="370"/>
      <c r="B87" s="70" t="s">
        <v>57</v>
      </c>
      <c r="E87" s="104"/>
      <c r="F87" s="12">
        <f>MATCH('Variables and Defaults'!D107,Mechanics!$B$7:$B$15,0)</f>
        <v>2</v>
      </c>
      <c r="G87" s="10">
        <f>'Variables and Defaults'!E107</f>
        <v>2</v>
      </c>
      <c r="H87" s="10">
        <f>MATCH('Variables and Defaults'!F107,Mechanics!$L$7:$L$9,0)</f>
        <v>1</v>
      </c>
      <c r="J87" s="54" cm="1">
        <f t="array" ref="J87">IFERROR(INDEX('Variables and Defaults'!$D$18:$D$25,Calculations!F87),0)</f>
        <v>25.87</v>
      </c>
      <c r="K87" s="55" cm="1">
        <f t="array" ref="K87">IFERROR(INDEX('Variables and Defaults'!$D$28:$D$35,Calculations!F87),0)</f>
        <v>0.3</v>
      </c>
      <c r="L87" s="55"/>
      <c r="M87" s="73">
        <f t="shared" ref="M87" si="6">J87/60</f>
        <v>0.4311666666666667</v>
      </c>
      <c r="N87" s="73">
        <f t="shared" ref="N87" si="7">J87*8</f>
        <v>206.96</v>
      </c>
      <c r="P87" s="54">
        <f t="shared" ref="P87" si="8">CHOOSE(H87,M87,J87,N87)</f>
        <v>0.4311666666666667</v>
      </c>
      <c r="Q87" s="54">
        <f t="shared" ref="Q87" si="9">P87*K87</f>
        <v>0.12934999999999999</v>
      </c>
      <c r="S87" s="54">
        <f t="shared" ref="S87:S94" si="10">G87*(P87+Q87)</f>
        <v>1.1210333333333333</v>
      </c>
    </row>
    <row r="88" spans="1:33">
      <c r="A88" s="370"/>
      <c r="B88" s="70" t="s">
        <v>66</v>
      </c>
      <c r="E88" s="104"/>
      <c r="F88" s="12">
        <f>MATCH('Variables and Defaults'!D108,Mechanics!$B$7:$B$15,0)</f>
        <v>9</v>
      </c>
      <c r="G88" s="10">
        <f>'Variables and Defaults'!E108</f>
        <v>0</v>
      </c>
      <c r="H88" s="10">
        <f>MATCH('Variables and Defaults'!F108,Mechanics!$L$7:$L$9,0)</f>
        <v>1</v>
      </c>
      <c r="J88" s="54" cm="1">
        <f t="array" ref="J88">IFERROR(INDEX('Variables and Defaults'!$D$18:$D$25,Calculations!F88),0)</f>
        <v>0</v>
      </c>
      <c r="K88" s="55" cm="1">
        <f t="array" ref="K88">IFERROR(INDEX('Variables and Defaults'!$D$28:$D$35,Calculations!F88),0)</f>
        <v>0</v>
      </c>
      <c r="L88" s="55"/>
      <c r="M88" s="73">
        <f t="shared" ref="M88:M94" si="11">J88/60</f>
        <v>0</v>
      </c>
      <c r="N88" s="73">
        <f t="shared" ref="N88:N94" si="12">J88*8</f>
        <v>0</v>
      </c>
      <c r="P88" s="54">
        <f t="shared" ref="P88:P94" si="13">CHOOSE(H88,M88,J88,N88)</f>
        <v>0</v>
      </c>
      <c r="Q88" s="54">
        <f t="shared" ref="Q88:Q94" si="14">P88*K88</f>
        <v>0</v>
      </c>
      <c r="S88" s="54">
        <f t="shared" si="10"/>
        <v>0</v>
      </c>
    </row>
    <row r="89" spans="1:33">
      <c r="A89" s="370"/>
      <c r="B89" s="70" t="s">
        <v>67</v>
      </c>
      <c r="E89" s="104"/>
      <c r="F89" s="12">
        <f>MATCH('Variables and Defaults'!D109,Mechanics!$B$7:$B$15,0)</f>
        <v>9</v>
      </c>
      <c r="G89" s="10">
        <f>'Variables and Defaults'!E109</f>
        <v>0</v>
      </c>
      <c r="H89" s="10">
        <f>MATCH('Variables and Defaults'!F109,Mechanics!$L$7:$L$9,0)</f>
        <v>1</v>
      </c>
      <c r="J89" s="54" cm="1">
        <f t="array" ref="J89">IFERROR(INDEX('Variables and Defaults'!$D$18:$D$25,Calculations!F89),0)</f>
        <v>0</v>
      </c>
      <c r="K89" s="55" cm="1">
        <f t="array" ref="K89">IFERROR(INDEX('Variables and Defaults'!$D$28:$D$35,Calculations!F89),0)</f>
        <v>0</v>
      </c>
      <c r="L89" s="55"/>
      <c r="M89" s="73">
        <f t="shared" si="11"/>
        <v>0</v>
      </c>
      <c r="N89" s="73">
        <f t="shared" si="12"/>
        <v>0</v>
      </c>
      <c r="P89" s="54">
        <f t="shared" si="13"/>
        <v>0</v>
      </c>
      <c r="Q89" s="54">
        <f t="shared" si="14"/>
        <v>0</v>
      </c>
      <c r="S89" s="54">
        <f t="shared" si="10"/>
        <v>0</v>
      </c>
    </row>
    <row r="90" spans="1:33">
      <c r="A90" s="370"/>
      <c r="B90" s="70" t="s">
        <v>68</v>
      </c>
      <c r="E90" s="104"/>
      <c r="F90" s="12">
        <f>MATCH('Variables and Defaults'!D110,Mechanics!$B$7:$B$15,0)</f>
        <v>9</v>
      </c>
      <c r="G90" s="10">
        <f>'Variables and Defaults'!E110</f>
        <v>0</v>
      </c>
      <c r="H90" s="10">
        <f>MATCH('Variables and Defaults'!F110,Mechanics!$L$7:$L$9,0)</f>
        <v>1</v>
      </c>
      <c r="J90" s="54" cm="1">
        <f t="array" ref="J90">IFERROR(INDEX('Variables and Defaults'!$D$18:$D$25,Calculations!F90),0)</f>
        <v>0</v>
      </c>
      <c r="K90" s="55" cm="1">
        <f t="array" ref="K90">IFERROR(INDEX('Variables and Defaults'!$D$28:$D$35,Calculations!F90),0)</f>
        <v>0</v>
      </c>
      <c r="L90" s="55"/>
      <c r="M90" s="73">
        <f t="shared" si="11"/>
        <v>0</v>
      </c>
      <c r="N90" s="73">
        <f t="shared" si="12"/>
        <v>0</v>
      </c>
      <c r="P90" s="54">
        <f t="shared" si="13"/>
        <v>0</v>
      </c>
      <c r="Q90" s="54">
        <f t="shared" si="14"/>
        <v>0</v>
      </c>
      <c r="S90" s="54">
        <f t="shared" si="10"/>
        <v>0</v>
      </c>
    </row>
    <row r="91" spans="1:33">
      <c r="A91" s="370"/>
      <c r="B91" s="70" t="s">
        <v>69</v>
      </c>
      <c r="E91" s="104"/>
      <c r="F91" s="12">
        <f>MATCH('Variables and Defaults'!D111,Mechanics!$B$7:$B$15,0)</f>
        <v>9</v>
      </c>
      <c r="G91" s="10">
        <f>'Variables and Defaults'!E111</f>
        <v>0</v>
      </c>
      <c r="H91" s="10">
        <f>MATCH('Variables and Defaults'!F111,Mechanics!$L$7:$L$9,0)</f>
        <v>1</v>
      </c>
      <c r="J91" s="54" cm="1">
        <f t="array" ref="J91">IFERROR(INDEX('Variables and Defaults'!$D$18:$D$25,Calculations!F91),0)</f>
        <v>0</v>
      </c>
      <c r="K91" s="55" cm="1">
        <f t="array" ref="K91">IFERROR(INDEX('Variables and Defaults'!$D$28:$D$35,Calculations!F91),0)</f>
        <v>0</v>
      </c>
      <c r="L91" s="55"/>
      <c r="M91" s="73">
        <f t="shared" si="11"/>
        <v>0</v>
      </c>
      <c r="N91" s="73">
        <f t="shared" si="12"/>
        <v>0</v>
      </c>
      <c r="P91" s="54">
        <f t="shared" si="13"/>
        <v>0</v>
      </c>
      <c r="Q91" s="54">
        <f t="shared" si="14"/>
        <v>0</v>
      </c>
      <c r="S91" s="54">
        <f t="shared" si="10"/>
        <v>0</v>
      </c>
    </row>
    <row r="92" spans="1:33">
      <c r="A92" s="370"/>
      <c r="B92" s="70" t="s">
        <v>70</v>
      </c>
      <c r="E92" s="104"/>
      <c r="F92" s="12">
        <f>MATCH('Variables and Defaults'!D112,Mechanics!$B$7:$B$15,0)</f>
        <v>9</v>
      </c>
      <c r="G92" s="10">
        <f>'Variables and Defaults'!E112</f>
        <v>0</v>
      </c>
      <c r="H92" s="10">
        <f>MATCH('Variables and Defaults'!F112,Mechanics!$L$7:$L$9,0)</f>
        <v>1</v>
      </c>
      <c r="J92" s="54" cm="1">
        <f t="array" ref="J92">IFERROR(INDEX('Variables and Defaults'!$D$18:$D$25,Calculations!F92),0)</f>
        <v>0</v>
      </c>
      <c r="K92" s="55" cm="1">
        <f t="array" ref="K92">IFERROR(INDEX('Variables and Defaults'!$D$28:$D$35,Calculations!F92),0)</f>
        <v>0</v>
      </c>
      <c r="L92" s="55"/>
      <c r="M92" s="73">
        <f t="shared" si="11"/>
        <v>0</v>
      </c>
      <c r="N92" s="73">
        <f t="shared" si="12"/>
        <v>0</v>
      </c>
      <c r="P92" s="54">
        <f t="shared" si="13"/>
        <v>0</v>
      </c>
      <c r="Q92" s="54">
        <f t="shared" si="14"/>
        <v>0</v>
      </c>
      <c r="S92" s="54">
        <f t="shared" si="10"/>
        <v>0</v>
      </c>
    </row>
    <row r="93" spans="1:33">
      <c r="A93" s="370"/>
      <c r="B93" s="70" t="s">
        <v>71</v>
      </c>
      <c r="E93" s="104"/>
      <c r="F93" s="12">
        <f>MATCH('Variables and Defaults'!D113,Mechanics!$B$7:$B$15,0)</f>
        <v>9</v>
      </c>
      <c r="G93" s="10">
        <f>'Variables and Defaults'!E113</f>
        <v>0</v>
      </c>
      <c r="H93" s="10">
        <f>MATCH('Variables and Defaults'!F113,Mechanics!$L$7:$L$9,0)</f>
        <v>1</v>
      </c>
      <c r="J93" s="54" cm="1">
        <f t="array" ref="J93">IFERROR(INDEX('Variables and Defaults'!$D$18:$D$25,Calculations!F93),0)</f>
        <v>0</v>
      </c>
      <c r="K93" s="55" cm="1">
        <f t="array" ref="K93">IFERROR(INDEX('Variables and Defaults'!$D$28:$D$35,Calculations!F93),0)</f>
        <v>0</v>
      </c>
      <c r="L93" s="55"/>
      <c r="M93" s="73">
        <f t="shared" si="11"/>
        <v>0</v>
      </c>
      <c r="N93" s="73">
        <f t="shared" si="12"/>
        <v>0</v>
      </c>
      <c r="P93" s="54">
        <f t="shared" si="13"/>
        <v>0</v>
      </c>
      <c r="Q93" s="54">
        <f t="shared" si="14"/>
        <v>0</v>
      </c>
      <c r="S93" s="54">
        <f t="shared" si="10"/>
        <v>0</v>
      </c>
    </row>
    <row r="94" spans="1:33">
      <c r="A94" s="370"/>
      <c r="B94" s="70" t="s">
        <v>72</v>
      </c>
      <c r="E94" s="104"/>
      <c r="F94" s="12">
        <f>MATCH('Variables and Defaults'!D114,Mechanics!$B$7:$B$15,0)</f>
        <v>9</v>
      </c>
      <c r="G94" s="10">
        <f>'Variables and Defaults'!E114</f>
        <v>0</v>
      </c>
      <c r="H94" s="10">
        <f>MATCH('Variables and Defaults'!F114,Mechanics!$L$7:$L$9,0)</f>
        <v>1</v>
      </c>
      <c r="J94" s="54" cm="1">
        <f t="array" ref="J94">IFERROR(INDEX('Variables and Defaults'!$D$18:$D$25,Calculations!F94),0)</f>
        <v>0</v>
      </c>
      <c r="K94" s="55" cm="1">
        <f t="array" ref="K94">IFERROR(INDEX('Variables and Defaults'!$D$28:$D$35,Calculations!F94),0)</f>
        <v>0</v>
      </c>
      <c r="L94" s="55"/>
      <c r="M94" s="73">
        <f t="shared" si="11"/>
        <v>0</v>
      </c>
      <c r="N94" s="73">
        <f t="shared" si="12"/>
        <v>0</v>
      </c>
      <c r="P94" s="54">
        <f t="shared" si="13"/>
        <v>0</v>
      </c>
      <c r="Q94" s="54">
        <f t="shared" si="14"/>
        <v>0</v>
      </c>
      <c r="S94" s="54">
        <f t="shared" si="10"/>
        <v>0</v>
      </c>
    </row>
    <row r="95" spans="1:33">
      <c r="A95" s="370">
        <v>8</v>
      </c>
      <c r="B95" s="47" t="s">
        <v>36</v>
      </c>
      <c r="E95" s="104"/>
      <c r="F95" s="12"/>
      <c r="G95" s="10"/>
      <c r="H95" s="10"/>
      <c r="J95" s="54"/>
      <c r="K95" s="55"/>
      <c r="L95" s="55"/>
    </row>
    <row r="96" spans="1:33">
      <c r="A96" s="370"/>
      <c r="B96" s="47" t="s">
        <v>98</v>
      </c>
      <c r="C96" s="65">
        <f>MATCH('Variables and Defaults'!C116,Mechanics!$G$7:$G$10,0)</f>
        <v>4</v>
      </c>
      <c r="E96" s="104"/>
      <c r="F96" s="12"/>
      <c r="G96" s="10"/>
      <c r="H96" s="10"/>
      <c r="I96" s="10"/>
      <c r="J96" s="54"/>
      <c r="K96" s="55"/>
      <c r="L96" s="55"/>
      <c r="T96" s="106">
        <f>SUM(S97:S104)*$C$16</f>
        <v>13.452400000000001</v>
      </c>
      <c r="U96" s="106">
        <f>SUM(S97:S104)*12</f>
        <v>13.452400000000001</v>
      </c>
      <c r="V96" s="106">
        <f>SUM(S97:S104)</f>
        <v>1.1210333333333333</v>
      </c>
      <c r="W96" s="106">
        <f>SUM(S97:S104)*$C$18</f>
        <v>560.51666666666665</v>
      </c>
      <c r="X96" s="76">
        <f>CHOOSE(C96,T96,U96,V96,W96)</f>
        <v>560.51666666666665</v>
      </c>
      <c r="Z96" s="76">
        <f>'Variables and Defaults'!H116</f>
        <v>0</v>
      </c>
      <c r="AA96" s="76">
        <f>CHOOSE(C96,Z96*$C$16,Z96*12,Z96,Z96*$C$18)</f>
        <v>0</v>
      </c>
      <c r="AC96" s="76">
        <f>X96+AA96</f>
        <v>560.51666666666665</v>
      </c>
      <c r="AE96" s="10"/>
      <c r="AF96" s="10"/>
      <c r="AG96" s="10"/>
    </row>
    <row r="97" spans="1:29">
      <c r="A97" s="370"/>
      <c r="B97" s="70" t="s">
        <v>57</v>
      </c>
      <c r="E97" s="104"/>
      <c r="F97" s="12">
        <f>MATCH('Variables and Defaults'!D117,Mechanics!$B$7:$B$15,0)</f>
        <v>2</v>
      </c>
      <c r="G97" s="10">
        <f>'Variables and Defaults'!E117</f>
        <v>2</v>
      </c>
      <c r="H97" s="10">
        <f>MATCH('Variables and Defaults'!F117,Mechanics!$L$7:$L$9,0)</f>
        <v>1</v>
      </c>
      <c r="J97" s="54" cm="1">
        <f t="array" ref="J97">IFERROR(INDEX('Variables and Defaults'!$D$18:$D$25,Calculations!F97),0)</f>
        <v>25.87</v>
      </c>
      <c r="K97" s="55" cm="1">
        <f t="array" ref="K97">IFERROR(INDEX('Variables and Defaults'!$D$28:$D$35,Calculations!F97),0)</f>
        <v>0.3</v>
      </c>
      <c r="L97" s="55"/>
      <c r="M97" s="73">
        <f t="shared" ref="M97:M149" si="15">J97/60</f>
        <v>0.4311666666666667</v>
      </c>
      <c r="N97" s="73">
        <f t="shared" ref="N97:N149" si="16">J97*8</f>
        <v>206.96</v>
      </c>
      <c r="P97" s="54">
        <f t="shared" ref="P97:P149" si="17">CHOOSE(H97,M97,J97,N97)</f>
        <v>0.4311666666666667</v>
      </c>
      <c r="Q97" s="54">
        <f t="shared" ref="Q97:Q149" si="18">P97*K97</f>
        <v>0.12934999999999999</v>
      </c>
      <c r="S97" s="54">
        <f t="shared" ref="S97:S104" si="19">G97*(P97+Q97)</f>
        <v>1.1210333333333333</v>
      </c>
      <c r="AA97" s="10"/>
    </row>
    <row r="98" spans="1:29">
      <c r="A98" s="370"/>
      <c r="B98" s="70" t="s">
        <v>66</v>
      </c>
      <c r="E98" s="104"/>
      <c r="F98" s="12">
        <f>MATCH('Variables and Defaults'!D118,Mechanics!$B$7:$B$15,0)</f>
        <v>9</v>
      </c>
      <c r="G98" s="10">
        <f>'Variables and Defaults'!E118</f>
        <v>0</v>
      </c>
      <c r="H98" s="10">
        <f>MATCH('Variables and Defaults'!F118,Mechanics!$L$7:$L$9,0)</f>
        <v>1</v>
      </c>
      <c r="J98" s="54" cm="1">
        <f t="array" ref="J98">IFERROR(INDEX('Variables and Defaults'!$D$18:$D$25,Calculations!F98),0)</f>
        <v>0</v>
      </c>
      <c r="K98" s="55" cm="1">
        <f t="array" ref="K98">IFERROR(INDEX('Variables and Defaults'!$D$28:$D$35,Calculations!F98),0)</f>
        <v>0</v>
      </c>
      <c r="L98" s="55"/>
      <c r="M98" s="73">
        <f t="shared" si="15"/>
        <v>0</v>
      </c>
      <c r="N98" s="73">
        <f t="shared" si="16"/>
        <v>0</v>
      </c>
      <c r="P98" s="54">
        <f t="shared" si="17"/>
        <v>0</v>
      </c>
      <c r="Q98" s="54">
        <f t="shared" si="18"/>
        <v>0</v>
      </c>
      <c r="S98" s="54">
        <f t="shared" si="19"/>
        <v>0</v>
      </c>
      <c r="AA98" s="10"/>
    </row>
    <row r="99" spans="1:29">
      <c r="A99" s="370"/>
      <c r="B99" s="70" t="s">
        <v>67</v>
      </c>
      <c r="E99" s="104"/>
      <c r="F99" s="12">
        <f>MATCH('Variables and Defaults'!D119,Mechanics!$B$7:$B$15,0)</f>
        <v>9</v>
      </c>
      <c r="G99" s="10">
        <f>'Variables and Defaults'!E119</f>
        <v>0</v>
      </c>
      <c r="H99" s="10">
        <f>MATCH('Variables and Defaults'!F119,Mechanics!$L$7:$L$9,0)</f>
        <v>1</v>
      </c>
      <c r="J99" s="54" cm="1">
        <f t="array" ref="J99">IFERROR(INDEX('Variables and Defaults'!$D$18:$D$25,Calculations!F99),0)</f>
        <v>0</v>
      </c>
      <c r="K99" s="55" cm="1">
        <f t="array" ref="K99">IFERROR(INDEX('Variables and Defaults'!$D$28:$D$35,Calculations!F99),0)</f>
        <v>0</v>
      </c>
      <c r="L99" s="55"/>
      <c r="M99" s="73">
        <f t="shared" si="15"/>
        <v>0</v>
      </c>
      <c r="N99" s="73">
        <f t="shared" si="16"/>
        <v>0</v>
      </c>
      <c r="P99" s="54">
        <f t="shared" si="17"/>
        <v>0</v>
      </c>
      <c r="Q99" s="54">
        <f t="shared" si="18"/>
        <v>0</v>
      </c>
      <c r="S99" s="54">
        <f t="shared" si="19"/>
        <v>0</v>
      </c>
      <c r="AA99" s="10"/>
    </row>
    <row r="100" spans="1:29">
      <c r="A100" s="370"/>
      <c r="B100" s="70" t="s">
        <v>68</v>
      </c>
      <c r="E100" s="104"/>
      <c r="F100" s="12">
        <f>MATCH('Variables and Defaults'!D120,Mechanics!$B$7:$B$15,0)</f>
        <v>9</v>
      </c>
      <c r="G100" s="10">
        <f>'Variables and Defaults'!E120</f>
        <v>0</v>
      </c>
      <c r="H100" s="10">
        <f>MATCH('Variables and Defaults'!F120,Mechanics!$L$7:$L$9,0)</f>
        <v>1</v>
      </c>
      <c r="J100" s="54" cm="1">
        <f t="array" ref="J100">IFERROR(INDEX('Variables and Defaults'!$D$18:$D$25,Calculations!F100),0)</f>
        <v>0</v>
      </c>
      <c r="K100" s="55" cm="1">
        <f t="array" ref="K100">IFERROR(INDEX('Variables and Defaults'!$D$28:$D$35,Calculations!F100),0)</f>
        <v>0</v>
      </c>
      <c r="L100" s="55"/>
      <c r="M100" s="73">
        <f t="shared" si="15"/>
        <v>0</v>
      </c>
      <c r="N100" s="73">
        <f t="shared" si="16"/>
        <v>0</v>
      </c>
      <c r="P100" s="54">
        <f t="shared" si="17"/>
        <v>0</v>
      </c>
      <c r="Q100" s="54">
        <f t="shared" si="18"/>
        <v>0</v>
      </c>
      <c r="S100" s="54">
        <f t="shared" si="19"/>
        <v>0</v>
      </c>
      <c r="AA100" s="10"/>
    </row>
    <row r="101" spans="1:29">
      <c r="A101" s="370"/>
      <c r="B101" s="70" t="s">
        <v>69</v>
      </c>
      <c r="E101" s="104"/>
      <c r="F101" s="12">
        <f>MATCH('Variables and Defaults'!D121,Mechanics!$B$7:$B$15,0)</f>
        <v>9</v>
      </c>
      <c r="G101" s="10">
        <f>'Variables and Defaults'!E121</f>
        <v>0</v>
      </c>
      <c r="H101" s="10">
        <f>MATCH('Variables and Defaults'!F121,Mechanics!$L$7:$L$9,0)</f>
        <v>1</v>
      </c>
      <c r="J101" s="54" cm="1">
        <f t="array" ref="J101">IFERROR(INDEX('Variables and Defaults'!$D$18:$D$25,Calculations!F101),0)</f>
        <v>0</v>
      </c>
      <c r="K101" s="55" cm="1">
        <f t="array" ref="K101">IFERROR(INDEX('Variables and Defaults'!$D$28:$D$35,Calculations!F101),0)</f>
        <v>0</v>
      </c>
      <c r="L101" s="55"/>
      <c r="M101" s="73">
        <f t="shared" si="15"/>
        <v>0</v>
      </c>
      <c r="N101" s="73">
        <f t="shared" si="16"/>
        <v>0</v>
      </c>
      <c r="P101" s="54">
        <f t="shared" si="17"/>
        <v>0</v>
      </c>
      <c r="Q101" s="54">
        <f t="shared" si="18"/>
        <v>0</v>
      </c>
      <c r="S101" s="54">
        <f t="shared" si="19"/>
        <v>0</v>
      </c>
      <c r="AA101" s="10"/>
    </row>
    <row r="102" spans="1:29">
      <c r="A102" s="370"/>
      <c r="B102" s="70" t="s">
        <v>70</v>
      </c>
      <c r="E102" s="104"/>
      <c r="F102" s="12">
        <f>MATCH('Variables and Defaults'!D122,Mechanics!$B$7:$B$15,0)</f>
        <v>9</v>
      </c>
      <c r="G102" s="10">
        <f>'Variables and Defaults'!E122</f>
        <v>0</v>
      </c>
      <c r="H102" s="10">
        <f>MATCH('Variables and Defaults'!F122,Mechanics!$L$7:$L$9,0)</f>
        <v>1</v>
      </c>
      <c r="J102" s="54" cm="1">
        <f t="array" ref="J102">IFERROR(INDEX('Variables and Defaults'!$D$18:$D$25,Calculations!F102),0)</f>
        <v>0</v>
      </c>
      <c r="K102" s="55" cm="1">
        <f t="array" ref="K102">IFERROR(INDEX('Variables and Defaults'!$D$28:$D$35,Calculations!F102),0)</f>
        <v>0</v>
      </c>
      <c r="L102" s="55"/>
      <c r="M102" s="73">
        <f t="shared" si="15"/>
        <v>0</v>
      </c>
      <c r="N102" s="73">
        <f t="shared" si="16"/>
        <v>0</v>
      </c>
      <c r="P102" s="54">
        <f t="shared" si="17"/>
        <v>0</v>
      </c>
      <c r="Q102" s="54">
        <f t="shared" si="18"/>
        <v>0</v>
      </c>
      <c r="S102" s="54">
        <f t="shared" si="19"/>
        <v>0</v>
      </c>
      <c r="AA102" s="10"/>
    </row>
    <row r="103" spans="1:29">
      <c r="A103" s="370"/>
      <c r="B103" s="70" t="s">
        <v>71</v>
      </c>
      <c r="E103" s="104"/>
      <c r="F103" s="12">
        <f>MATCH('Variables and Defaults'!D123,Mechanics!$B$7:$B$15,0)</f>
        <v>9</v>
      </c>
      <c r="G103" s="10">
        <f>'Variables and Defaults'!E123</f>
        <v>0</v>
      </c>
      <c r="H103" s="10">
        <f>MATCH('Variables and Defaults'!F123,Mechanics!$L$7:$L$9,0)</f>
        <v>1</v>
      </c>
      <c r="J103" s="54" cm="1">
        <f t="array" ref="J103">IFERROR(INDEX('Variables and Defaults'!$D$18:$D$25,Calculations!F103),0)</f>
        <v>0</v>
      </c>
      <c r="K103" s="55" cm="1">
        <f t="array" ref="K103">IFERROR(INDEX('Variables and Defaults'!$D$28:$D$35,Calculations!F103),0)</f>
        <v>0</v>
      </c>
      <c r="L103" s="55"/>
      <c r="M103" s="73">
        <f t="shared" si="15"/>
        <v>0</v>
      </c>
      <c r="N103" s="73">
        <f t="shared" si="16"/>
        <v>0</v>
      </c>
      <c r="P103" s="54">
        <f t="shared" si="17"/>
        <v>0</v>
      </c>
      <c r="Q103" s="54">
        <f t="shared" si="18"/>
        <v>0</v>
      </c>
      <c r="S103" s="54">
        <f t="shared" si="19"/>
        <v>0</v>
      </c>
      <c r="AA103" s="10"/>
    </row>
    <row r="104" spans="1:29">
      <c r="A104" s="370"/>
      <c r="B104" s="70" t="s">
        <v>72</v>
      </c>
      <c r="E104" s="104"/>
      <c r="F104" s="12">
        <f>MATCH('Variables and Defaults'!D124,Mechanics!$B$7:$B$15,0)</f>
        <v>9</v>
      </c>
      <c r="G104" s="10">
        <f>'Variables and Defaults'!E124</f>
        <v>0</v>
      </c>
      <c r="H104" s="10">
        <f>MATCH('Variables and Defaults'!F124,Mechanics!$L$7:$L$9,0)</f>
        <v>1</v>
      </c>
      <c r="J104" s="54" cm="1">
        <f t="array" ref="J104">IFERROR(INDEX('Variables and Defaults'!$D$18:$D$25,Calculations!F104),0)</f>
        <v>0</v>
      </c>
      <c r="K104" s="55" cm="1">
        <f t="array" ref="K104">IFERROR(INDEX('Variables and Defaults'!$D$28:$D$35,Calculations!F104),0)</f>
        <v>0</v>
      </c>
      <c r="L104" s="55"/>
      <c r="M104" s="73">
        <f t="shared" si="15"/>
        <v>0</v>
      </c>
      <c r="N104" s="73">
        <f t="shared" si="16"/>
        <v>0</v>
      </c>
      <c r="P104" s="54">
        <f t="shared" si="17"/>
        <v>0</v>
      </c>
      <c r="Q104" s="54">
        <f t="shared" si="18"/>
        <v>0</v>
      </c>
      <c r="S104" s="54">
        <f t="shared" si="19"/>
        <v>0</v>
      </c>
      <c r="AA104" s="10"/>
    </row>
    <row r="105" spans="1:29">
      <c r="A105" s="370"/>
      <c r="B105" s="72" t="s">
        <v>103</v>
      </c>
      <c r="C105" s="65">
        <f>C96</f>
        <v>4</v>
      </c>
      <c r="E105" s="104"/>
      <c r="F105" s="12"/>
      <c r="G105" s="10"/>
      <c r="H105" s="10"/>
      <c r="J105" s="54"/>
      <c r="K105" s="55"/>
      <c r="L105" s="55"/>
      <c r="T105" s="106">
        <f>SUM(S106:S113)*$C$16</f>
        <v>3.3631000000000002</v>
      </c>
      <c r="U105" s="106">
        <f>SUM(S106:S113)*12</f>
        <v>3.3631000000000002</v>
      </c>
      <c r="V105" s="106">
        <f>SUM(S106:S113)</f>
        <v>0.28025833333333333</v>
      </c>
      <c r="W105" s="106">
        <f>SUM(S106:S113)*$C$18</f>
        <v>140.12916666666666</v>
      </c>
      <c r="X105" s="76">
        <f>CHOOSE(C105,T105,U105,V105,W105)</f>
        <v>140.12916666666666</v>
      </c>
      <c r="Z105" s="76">
        <f>'Variables and Defaults'!H125</f>
        <v>0</v>
      </c>
      <c r="AA105" s="76">
        <f>CHOOSE(C105,Z105*$C$16,Z105*12,Z105,Z105*$C$18)</f>
        <v>0</v>
      </c>
      <c r="AC105" s="76">
        <f>X105+AA105</f>
        <v>140.12916666666666</v>
      </c>
    </row>
    <row r="106" spans="1:29">
      <c r="A106" s="370"/>
      <c r="B106" s="70" t="s">
        <v>57</v>
      </c>
      <c r="E106" s="104"/>
      <c r="F106" s="12">
        <f t="shared" ref="F106:F113" si="20">F97</f>
        <v>2</v>
      </c>
      <c r="G106" s="10">
        <f>'Variables and Defaults'!E126</f>
        <v>0.5</v>
      </c>
      <c r="H106" s="10">
        <f t="shared" ref="H106:H113" si="21">H97</f>
        <v>1</v>
      </c>
      <c r="J106" s="54" cm="1">
        <f t="array" ref="J106">IFERROR(INDEX('Variables and Defaults'!$D$18:$D$25,Calculations!F106),0)</f>
        <v>25.87</v>
      </c>
      <c r="K106" s="55" cm="1">
        <f t="array" ref="K106">IFERROR(INDEX('Variables and Defaults'!$D$28:$D$35,Calculations!F106),0)</f>
        <v>0.3</v>
      </c>
      <c r="L106" s="55"/>
      <c r="M106" s="73">
        <f t="shared" si="15"/>
        <v>0.4311666666666667</v>
      </c>
      <c r="N106" s="73">
        <f t="shared" si="16"/>
        <v>206.96</v>
      </c>
      <c r="P106" s="54">
        <f t="shared" si="17"/>
        <v>0.4311666666666667</v>
      </c>
      <c r="Q106" s="54">
        <f t="shared" si="18"/>
        <v>0.12934999999999999</v>
      </c>
      <c r="S106" s="54">
        <f t="shared" ref="S106:S113" si="22">G106*(P106+Q106)</f>
        <v>0.28025833333333333</v>
      </c>
      <c r="AA106" s="10"/>
    </row>
    <row r="107" spans="1:29">
      <c r="A107" s="370"/>
      <c r="B107" s="70" t="s">
        <v>66</v>
      </c>
      <c r="E107" s="104"/>
      <c r="F107" s="12">
        <f t="shared" si="20"/>
        <v>9</v>
      </c>
      <c r="G107" s="10">
        <f>'Variables and Defaults'!E127</f>
        <v>0</v>
      </c>
      <c r="H107" s="10">
        <f t="shared" si="21"/>
        <v>1</v>
      </c>
      <c r="J107" s="54" cm="1">
        <f t="array" ref="J107">IFERROR(INDEX('Variables and Defaults'!$D$18:$D$25,Calculations!F107),0)</f>
        <v>0</v>
      </c>
      <c r="K107" s="55" cm="1">
        <f t="array" ref="K107">IFERROR(INDEX('Variables and Defaults'!$D$28:$D$35,Calculations!F107),0)</f>
        <v>0</v>
      </c>
      <c r="L107" s="55"/>
      <c r="M107" s="73">
        <f t="shared" si="15"/>
        <v>0</v>
      </c>
      <c r="N107" s="73">
        <f t="shared" si="16"/>
        <v>0</v>
      </c>
      <c r="P107" s="54">
        <f t="shared" si="17"/>
        <v>0</v>
      </c>
      <c r="Q107" s="54">
        <f t="shared" si="18"/>
        <v>0</v>
      </c>
      <c r="S107" s="54">
        <f t="shared" si="22"/>
        <v>0</v>
      </c>
      <c r="AA107" s="10"/>
    </row>
    <row r="108" spans="1:29">
      <c r="A108" s="370"/>
      <c r="B108" s="70" t="s">
        <v>67</v>
      </c>
      <c r="E108" s="104"/>
      <c r="F108" s="12">
        <f t="shared" si="20"/>
        <v>9</v>
      </c>
      <c r="G108" s="10">
        <f>'Variables and Defaults'!E128</f>
        <v>0</v>
      </c>
      <c r="H108" s="10">
        <f t="shared" si="21"/>
        <v>1</v>
      </c>
      <c r="J108" s="54" cm="1">
        <f t="array" ref="J108">IFERROR(INDEX('Variables and Defaults'!$D$18:$D$25,Calculations!F108),0)</f>
        <v>0</v>
      </c>
      <c r="K108" s="55" cm="1">
        <f t="array" ref="K108">IFERROR(INDEX('Variables and Defaults'!$D$28:$D$35,Calculations!F108),0)</f>
        <v>0</v>
      </c>
      <c r="L108" s="55"/>
      <c r="M108" s="73">
        <f t="shared" si="15"/>
        <v>0</v>
      </c>
      <c r="N108" s="73">
        <f t="shared" si="16"/>
        <v>0</v>
      </c>
      <c r="P108" s="54">
        <f t="shared" si="17"/>
        <v>0</v>
      </c>
      <c r="Q108" s="54">
        <f t="shared" si="18"/>
        <v>0</v>
      </c>
      <c r="S108" s="54">
        <f t="shared" si="22"/>
        <v>0</v>
      </c>
      <c r="AA108" s="10"/>
    </row>
    <row r="109" spans="1:29">
      <c r="A109" s="370"/>
      <c r="B109" s="70" t="s">
        <v>68</v>
      </c>
      <c r="E109" s="104"/>
      <c r="F109" s="12">
        <f t="shared" si="20"/>
        <v>9</v>
      </c>
      <c r="G109" s="10">
        <f>'Variables and Defaults'!E129</f>
        <v>0</v>
      </c>
      <c r="H109" s="10">
        <f t="shared" si="21"/>
        <v>1</v>
      </c>
      <c r="J109" s="54" cm="1">
        <f t="array" ref="J109">IFERROR(INDEX('Variables and Defaults'!$D$18:$D$25,Calculations!F109),0)</f>
        <v>0</v>
      </c>
      <c r="K109" s="55" cm="1">
        <f t="array" ref="K109">IFERROR(INDEX('Variables and Defaults'!$D$28:$D$35,Calculations!F109),0)</f>
        <v>0</v>
      </c>
      <c r="L109" s="55"/>
      <c r="M109" s="73">
        <f t="shared" si="15"/>
        <v>0</v>
      </c>
      <c r="N109" s="73">
        <f t="shared" si="16"/>
        <v>0</v>
      </c>
      <c r="P109" s="54">
        <f t="shared" si="17"/>
        <v>0</v>
      </c>
      <c r="Q109" s="54">
        <f t="shared" si="18"/>
        <v>0</v>
      </c>
      <c r="S109" s="54">
        <f t="shared" si="22"/>
        <v>0</v>
      </c>
      <c r="AA109" s="10"/>
    </row>
    <row r="110" spans="1:29">
      <c r="A110" s="370"/>
      <c r="B110" s="70" t="s">
        <v>69</v>
      </c>
      <c r="E110" s="104"/>
      <c r="F110" s="12">
        <f t="shared" si="20"/>
        <v>9</v>
      </c>
      <c r="G110" s="10">
        <f>'Variables and Defaults'!E130</f>
        <v>0</v>
      </c>
      <c r="H110" s="10">
        <f t="shared" si="21"/>
        <v>1</v>
      </c>
      <c r="J110" s="54" cm="1">
        <f t="array" ref="J110">IFERROR(INDEX('Variables and Defaults'!$D$18:$D$25,Calculations!F110),0)</f>
        <v>0</v>
      </c>
      <c r="K110" s="55" cm="1">
        <f t="array" ref="K110">IFERROR(INDEX('Variables and Defaults'!$D$28:$D$35,Calculations!F110),0)</f>
        <v>0</v>
      </c>
      <c r="L110" s="55"/>
      <c r="M110" s="73">
        <f t="shared" si="15"/>
        <v>0</v>
      </c>
      <c r="N110" s="73">
        <f t="shared" si="16"/>
        <v>0</v>
      </c>
      <c r="P110" s="54">
        <f t="shared" si="17"/>
        <v>0</v>
      </c>
      <c r="Q110" s="54">
        <f t="shared" si="18"/>
        <v>0</v>
      </c>
      <c r="S110" s="54">
        <f t="shared" si="22"/>
        <v>0</v>
      </c>
      <c r="AA110" s="10"/>
    </row>
    <row r="111" spans="1:29">
      <c r="A111" s="370"/>
      <c r="B111" s="70" t="s">
        <v>70</v>
      </c>
      <c r="E111" s="104"/>
      <c r="F111" s="12">
        <f t="shared" si="20"/>
        <v>9</v>
      </c>
      <c r="G111" s="10">
        <f>'Variables and Defaults'!E131</f>
        <v>0</v>
      </c>
      <c r="H111" s="10">
        <f t="shared" si="21"/>
        <v>1</v>
      </c>
      <c r="J111" s="54" cm="1">
        <f t="array" ref="J111">IFERROR(INDEX('Variables and Defaults'!$D$18:$D$25,Calculations!F111),0)</f>
        <v>0</v>
      </c>
      <c r="K111" s="55" cm="1">
        <f t="array" ref="K111">IFERROR(INDEX('Variables and Defaults'!$D$28:$D$35,Calculations!F111),0)</f>
        <v>0</v>
      </c>
      <c r="L111" s="55"/>
      <c r="M111" s="73">
        <f t="shared" si="15"/>
        <v>0</v>
      </c>
      <c r="N111" s="73">
        <f t="shared" si="16"/>
        <v>0</v>
      </c>
      <c r="P111" s="54">
        <f t="shared" si="17"/>
        <v>0</v>
      </c>
      <c r="Q111" s="54">
        <f t="shared" si="18"/>
        <v>0</v>
      </c>
      <c r="S111" s="54">
        <f t="shared" si="22"/>
        <v>0</v>
      </c>
      <c r="AA111" s="10"/>
    </row>
    <row r="112" spans="1:29">
      <c r="A112" s="370"/>
      <c r="B112" s="70" t="s">
        <v>71</v>
      </c>
      <c r="E112" s="104"/>
      <c r="F112" s="12">
        <f t="shared" si="20"/>
        <v>9</v>
      </c>
      <c r="G112" s="10">
        <f>'Variables and Defaults'!E132</f>
        <v>0</v>
      </c>
      <c r="H112" s="10">
        <f t="shared" si="21"/>
        <v>1</v>
      </c>
      <c r="J112" s="54" cm="1">
        <f t="array" ref="J112">IFERROR(INDEX('Variables and Defaults'!$D$18:$D$25,Calculations!F112),0)</f>
        <v>0</v>
      </c>
      <c r="K112" s="55" cm="1">
        <f t="array" ref="K112">IFERROR(INDEX('Variables and Defaults'!$D$28:$D$35,Calculations!F112),0)</f>
        <v>0</v>
      </c>
      <c r="L112" s="55"/>
      <c r="M112" s="73">
        <f t="shared" si="15"/>
        <v>0</v>
      </c>
      <c r="N112" s="73">
        <f t="shared" si="16"/>
        <v>0</v>
      </c>
      <c r="P112" s="54">
        <f t="shared" si="17"/>
        <v>0</v>
      </c>
      <c r="Q112" s="54">
        <f t="shared" si="18"/>
        <v>0</v>
      </c>
      <c r="S112" s="54">
        <f t="shared" si="22"/>
        <v>0</v>
      </c>
      <c r="AA112" s="10"/>
    </row>
    <row r="113" spans="1:33">
      <c r="A113" s="370"/>
      <c r="B113" s="70" t="s">
        <v>72</v>
      </c>
      <c r="E113" s="104"/>
      <c r="F113" s="12">
        <f t="shared" si="20"/>
        <v>9</v>
      </c>
      <c r="G113" s="10">
        <f>'Variables and Defaults'!E133</f>
        <v>0</v>
      </c>
      <c r="H113" s="10">
        <f t="shared" si="21"/>
        <v>1</v>
      </c>
      <c r="J113" s="54" cm="1">
        <f t="array" ref="J113">IFERROR(INDEX('Variables and Defaults'!$D$18:$D$25,Calculations!F113),0)</f>
        <v>0</v>
      </c>
      <c r="K113" s="55" cm="1">
        <f t="array" ref="K113">IFERROR(INDEX('Variables and Defaults'!$D$28:$D$35,Calculations!F113),0)</f>
        <v>0</v>
      </c>
      <c r="L113" s="55"/>
      <c r="M113" s="73">
        <f t="shared" si="15"/>
        <v>0</v>
      </c>
      <c r="N113" s="73">
        <f t="shared" si="16"/>
        <v>0</v>
      </c>
      <c r="P113" s="54">
        <f t="shared" si="17"/>
        <v>0</v>
      </c>
      <c r="Q113" s="54">
        <f t="shared" si="18"/>
        <v>0</v>
      </c>
      <c r="S113" s="54">
        <f t="shared" si="22"/>
        <v>0</v>
      </c>
      <c r="AA113" s="10"/>
    </row>
    <row r="114" spans="1:33">
      <c r="A114" s="370">
        <v>9</v>
      </c>
      <c r="B114" s="47" t="s">
        <v>95</v>
      </c>
      <c r="C114" s="65">
        <f>MATCH('Variables and Defaults'!C134,Mechanics!$G$7:$G$10,0)</f>
        <v>4</v>
      </c>
      <c r="E114" s="104"/>
      <c r="F114" s="12"/>
      <c r="G114" s="10"/>
      <c r="H114" s="10"/>
      <c r="J114" s="54"/>
      <c r="K114" s="55"/>
      <c r="L114" s="55"/>
      <c r="T114" s="106">
        <f>SUM(S115:S122)*$C$16</f>
        <v>6.7262000000000004</v>
      </c>
      <c r="U114" s="106">
        <f>SUM(S115:S122)*12</f>
        <v>6.7262000000000004</v>
      </c>
      <c r="V114" s="106">
        <f>SUM(S115:S122)</f>
        <v>0.56051666666666666</v>
      </c>
      <c r="W114" s="106">
        <f>SUM(S115:S122)*$C$18</f>
        <v>280.25833333333333</v>
      </c>
      <c r="X114" s="76">
        <f>CHOOSE(C114,T114,U114,V114,W114)</f>
        <v>280.25833333333333</v>
      </c>
      <c r="Z114" s="76">
        <f>'Variables and Defaults'!H134</f>
        <v>0</v>
      </c>
      <c r="AA114" s="76">
        <f>CHOOSE(C114,Z114*$C$16,Z114*12,Z114,Z114*$C$18)</f>
        <v>0</v>
      </c>
      <c r="AC114" s="76">
        <f>X114+AA114</f>
        <v>280.25833333333333</v>
      </c>
    </row>
    <row r="115" spans="1:33">
      <c r="A115" s="370"/>
      <c r="B115" s="70" t="s">
        <v>57</v>
      </c>
      <c r="E115" s="104"/>
      <c r="F115" s="12">
        <f>MATCH('Variables and Defaults'!D135,Mechanics!$B$7:$B$15,0)</f>
        <v>2</v>
      </c>
      <c r="G115" s="10">
        <f>'Variables and Defaults'!E135</f>
        <v>1</v>
      </c>
      <c r="H115" s="10">
        <f>MATCH('Variables and Defaults'!F135,Mechanics!$L$7:$L$9,0)</f>
        <v>1</v>
      </c>
      <c r="J115" s="54" cm="1">
        <f t="array" ref="J115">IFERROR(INDEX('Variables and Defaults'!$D$18:$D$25,Calculations!F115),0)</f>
        <v>25.87</v>
      </c>
      <c r="K115" s="55" cm="1">
        <f t="array" ref="K115">IFERROR(INDEX('Variables and Defaults'!$D$28:$D$35,Calculations!F115),0)</f>
        <v>0.3</v>
      </c>
      <c r="L115" s="55"/>
      <c r="M115" s="73">
        <f t="shared" si="15"/>
        <v>0.4311666666666667</v>
      </c>
      <c r="N115" s="73">
        <f t="shared" si="16"/>
        <v>206.96</v>
      </c>
      <c r="P115" s="54">
        <f t="shared" si="17"/>
        <v>0.4311666666666667</v>
      </c>
      <c r="Q115" s="54">
        <f t="shared" si="18"/>
        <v>0.12934999999999999</v>
      </c>
      <c r="S115" s="54">
        <f t="shared" ref="S115:S122" si="23">G115*(P115+Q115)</f>
        <v>0.56051666666666666</v>
      </c>
      <c r="AA115" s="10"/>
    </row>
    <row r="116" spans="1:33">
      <c r="A116" s="370"/>
      <c r="B116" s="70" t="s">
        <v>66</v>
      </c>
      <c r="E116" s="104"/>
      <c r="F116" s="12">
        <f>MATCH('Variables and Defaults'!D136,Mechanics!$B$7:$B$15,0)</f>
        <v>9</v>
      </c>
      <c r="G116" s="10">
        <f>'Variables and Defaults'!E136</f>
        <v>0</v>
      </c>
      <c r="H116" s="10">
        <f>MATCH('Variables and Defaults'!F136,Mechanics!$L$7:$L$9,0)</f>
        <v>1</v>
      </c>
      <c r="J116" s="54" cm="1">
        <f t="array" ref="J116">IFERROR(INDEX('Variables and Defaults'!$D$18:$D$25,Calculations!F116),0)</f>
        <v>0</v>
      </c>
      <c r="K116" s="55" cm="1">
        <f t="array" ref="K116">IFERROR(INDEX('Variables and Defaults'!$D$28:$D$35,Calculations!F116),0)</f>
        <v>0</v>
      </c>
      <c r="L116" s="55"/>
      <c r="M116" s="73">
        <f t="shared" si="15"/>
        <v>0</v>
      </c>
      <c r="N116" s="73">
        <f t="shared" si="16"/>
        <v>0</v>
      </c>
      <c r="P116" s="54">
        <f t="shared" si="17"/>
        <v>0</v>
      </c>
      <c r="Q116" s="54">
        <f t="shared" si="18"/>
        <v>0</v>
      </c>
      <c r="S116" s="54">
        <f t="shared" si="23"/>
        <v>0</v>
      </c>
      <c r="AA116" s="10"/>
    </row>
    <row r="117" spans="1:33">
      <c r="A117" s="370"/>
      <c r="B117" s="70" t="s">
        <v>67</v>
      </c>
      <c r="E117" s="104"/>
      <c r="F117" s="12">
        <f>MATCH('Variables and Defaults'!D137,Mechanics!$B$7:$B$15,0)</f>
        <v>9</v>
      </c>
      <c r="G117" s="10">
        <f>'Variables and Defaults'!E137</f>
        <v>0</v>
      </c>
      <c r="H117" s="10">
        <f>MATCH('Variables and Defaults'!F137,Mechanics!$L$7:$L$9,0)</f>
        <v>1</v>
      </c>
      <c r="J117" s="54" cm="1">
        <f t="array" ref="J117">IFERROR(INDEX('Variables and Defaults'!$D$18:$D$25,Calculations!F117),0)</f>
        <v>0</v>
      </c>
      <c r="K117" s="55" cm="1">
        <f t="array" ref="K117">IFERROR(INDEX('Variables and Defaults'!$D$28:$D$35,Calculations!F117),0)</f>
        <v>0</v>
      </c>
      <c r="L117" s="55"/>
      <c r="M117" s="73">
        <f t="shared" si="15"/>
        <v>0</v>
      </c>
      <c r="N117" s="73">
        <f t="shared" si="16"/>
        <v>0</v>
      </c>
      <c r="P117" s="54">
        <f t="shared" si="17"/>
        <v>0</v>
      </c>
      <c r="Q117" s="54">
        <f t="shared" si="18"/>
        <v>0</v>
      </c>
      <c r="S117" s="54">
        <f t="shared" si="23"/>
        <v>0</v>
      </c>
      <c r="AA117" s="10"/>
    </row>
    <row r="118" spans="1:33">
      <c r="A118" s="370"/>
      <c r="B118" s="70" t="s">
        <v>68</v>
      </c>
      <c r="E118" s="104"/>
      <c r="F118" s="12">
        <f>MATCH('Variables and Defaults'!D138,Mechanics!$B$7:$B$15,0)</f>
        <v>9</v>
      </c>
      <c r="G118" s="10">
        <f>'Variables and Defaults'!E138</f>
        <v>0</v>
      </c>
      <c r="H118" s="10">
        <f>MATCH('Variables and Defaults'!F138,Mechanics!$L$7:$L$9,0)</f>
        <v>1</v>
      </c>
      <c r="J118" s="54" cm="1">
        <f t="array" ref="J118">IFERROR(INDEX('Variables and Defaults'!$D$18:$D$25,Calculations!F118),0)</f>
        <v>0</v>
      </c>
      <c r="K118" s="55" cm="1">
        <f t="array" ref="K118">IFERROR(INDEX('Variables and Defaults'!$D$28:$D$35,Calculations!F118),0)</f>
        <v>0</v>
      </c>
      <c r="L118" s="55"/>
      <c r="M118" s="73">
        <f t="shared" si="15"/>
        <v>0</v>
      </c>
      <c r="N118" s="73">
        <f t="shared" si="16"/>
        <v>0</v>
      </c>
      <c r="P118" s="54">
        <f t="shared" si="17"/>
        <v>0</v>
      </c>
      <c r="Q118" s="54">
        <f t="shared" si="18"/>
        <v>0</v>
      </c>
      <c r="S118" s="54">
        <f t="shared" si="23"/>
        <v>0</v>
      </c>
      <c r="AA118" s="10"/>
    </row>
    <row r="119" spans="1:33">
      <c r="A119" s="370"/>
      <c r="B119" s="70" t="s">
        <v>69</v>
      </c>
      <c r="E119" s="104"/>
      <c r="F119" s="12">
        <f>MATCH('Variables and Defaults'!D139,Mechanics!$B$7:$B$15,0)</f>
        <v>9</v>
      </c>
      <c r="G119" s="10">
        <f>'Variables and Defaults'!E139</f>
        <v>0</v>
      </c>
      <c r="H119" s="10">
        <f>MATCH('Variables and Defaults'!F139,Mechanics!$L$7:$L$9,0)</f>
        <v>1</v>
      </c>
      <c r="J119" s="54" cm="1">
        <f t="array" ref="J119">IFERROR(INDEX('Variables and Defaults'!$D$18:$D$25,Calculations!F119),0)</f>
        <v>0</v>
      </c>
      <c r="K119" s="55" cm="1">
        <f t="array" ref="K119">IFERROR(INDEX('Variables and Defaults'!$D$28:$D$35,Calculations!F119),0)</f>
        <v>0</v>
      </c>
      <c r="L119" s="55"/>
      <c r="M119" s="73">
        <f t="shared" si="15"/>
        <v>0</v>
      </c>
      <c r="N119" s="73">
        <f t="shared" si="16"/>
        <v>0</v>
      </c>
      <c r="P119" s="54">
        <f t="shared" si="17"/>
        <v>0</v>
      </c>
      <c r="Q119" s="54">
        <f t="shared" si="18"/>
        <v>0</v>
      </c>
      <c r="S119" s="54">
        <f t="shared" si="23"/>
        <v>0</v>
      </c>
      <c r="AA119" s="10"/>
    </row>
    <row r="120" spans="1:33">
      <c r="A120" s="370"/>
      <c r="B120" s="70" t="s">
        <v>70</v>
      </c>
      <c r="E120" s="104"/>
      <c r="F120" s="12">
        <f>MATCH('Variables and Defaults'!D140,Mechanics!$B$7:$B$15,0)</f>
        <v>9</v>
      </c>
      <c r="G120" s="10">
        <f>'Variables and Defaults'!E140</f>
        <v>0</v>
      </c>
      <c r="H120" s="10">
        <f>MATCH('Variables and Defaults'!F140,Mechanics!$L$7:$L$9,0)</f>
        <v>1</v>
      </c>
      <c r="J120" s="54" cm="1">
        <f t="array" ref="J120">IFERROR(INDEX('Variables and Defaults'!$D$18:$D$25,Calculations!F120),0)</f>
        <v>0</v>
      </c>
      <c r="K120" s="55" cm="1">
        <f t="array" ref="K120">IFERROR(INDEX('Variables and Defaults'!$D$28:$D$35,Calculations!F120),0)</f>
        <v>0</v>
      </c>
      <c r="L120" s="55"/>
      <c r="M120" s="73">
        <f t="shared" si="15"/>
        <v>0</v>
      </c>
      <c r="N120" s="73">
        <f t="shared" si="16"/>
        <v>0</v>
      </c>
      <c r="P120" s="54">
        <f t="shared" si="17"/>
        <v>0</v>
      </c>
      <c r="Q120" s="54">
        <f t="shared" si="18"/>
        <v>0</v>
      </c>
      <c r="S120" s="54">
        <f t="shared" si="23"/>
        <v>0</v>
      </c>
      <c r="AA120" s="10"/>
    </row>
    <row r="121" spans="1:33">
      <c r="A121" s="370"/>
      <c r="B121" s="70" t="s">
        <v>71</v>
      </c>
      <c r="E121" s="104"/>
      <c r="F121" s="12">
        <f>MATCH('Variables and Defaults'!D141,Mechanics!$B$7:$B$15,0)</f>
        <v>9</v>
      </c>
      <c r="G121" s="10">
        <f>'Variables and Defaults'!E141</f>
        <v>0</v>
      </c>
      <c r="H121" s="10">
        <f>MATCH('Variables and Defaults'!F141,Mechanics!$L$7:$L$9,0)</f>
        <v>1</v>
      </c>
      <c r="J121" s="54" cm="1">
        <f t="array" ref="J121">IFERROR(INDEX('Variables and Defaults'!$D$18:$D$25,Calculations!F121),0)</f>
        <v>0</v>
      </c>
      <c r="K121" s="55" cm="1">
        <f t="array" ref="K121">IFERROR(INDEX('Variables and Defaults'!$D$28:$D$35,Calculations!F121),0)</f>
        <v>0</v>
      </c>
      <c r="L121" s="55"/>
      <c r="M121" s="73">
        <f t="shared" si="15"/>
        <v>0</v>
      </c>
      <c r="N121" s="73">
        <f t="shared" si="16"/>
        <v>0</v>
      </c>
      <c r="P121" s="54">
        <f t="shared" si="17"/>
        <v>0</v>
      </c>
      <c r="Q121" s="54">
        <f t="shared" si="18"/>
        <v>0</v>
      </c>
      <c r="S121" s="54">
        <f t="shared" si="23"/>
        <v>0</v>
      </c>
      <c r="AA121" s="10"/>
    </row>
    <row r="122" spans="1:33">
      <c r="A122" s="370"/>
      <c r="B122" s="70" t="s">
        <v>72</v>
      </c>
      <c r="E122" s="104"/>
      <c r="F122" s="12">
        <f>MATCH('Variables and Defaults'!D142,Mechanics!$B$7:$B$15,0)</f>
        <v>9</v>
      </c>
      <c r="G122" s="10">
        <f>'Variables and Defaults'!E142</f>
        <v>0</v>
      </c>
      <c r="H122" s="10">
        <f>MATCH('Variables and Defaults'!F142,Mechanics!$L$7:$L$9,0)</f>
        <v>1</v>
      </c>
      <c r="J122" s="54" cm="1">
        <f t="array" ref="J122">IFERROR(INDEX('Variables and Defaults'!$D$18:$D$25,Calculations!F122),0)</f>
        <v>0</v>
      </c>
      <c r="K122" s="55" cm="1">
        <f t="array" ref="K122">IFERROR(INDEX('Variables and Defaults'!$D$28:$D$35,Calculations!F122),0)</f>
        <v>0</v>
      </c>
      <c r="L122" s="55"/>
      <c r="M122" s="73">
        <f t="shared" si="15"/>
        <v>0</v>
      </c>
      <c r="N122" s="73">
        <f t="shared" si="16"/>
        <v>0</v>
      </c>
      <c r="P122" s="54">
        <f t="shared" si="17"/>
        <v>0</v>
      </c>
      <c r="Q122" s="54">
        <f t="shared" si="18"/>
        <v>0</v>
      </c>
      <c r="S122" s="54">
        <f t="shared" si="23"/>
        <v>0</v>
      </c>
      <c r="AA122" s="10"/>
    </row>
    <row r="123" spans="1:33">
      <c r="A123" s="370">
        <v>10</v>
      </c>
      <c r="B123" s="47" t="s">
        <v>75</v>
      </c>
      <c r="E123" s="104"/>
      <c r="F123" s="12"/>
      <c r="G123" s="10"/>
      <c r="H123" s="10"/>
      <c r="J123" s="54"/>
      <c r="K123" s="55"/>
      <c r="L123" s="55"/>
    </row>
    <row r="124" spans="1:33">
      <c r="A124" s="370"/>
      <c r="B124" s="47" t="s">
        <v>98</v>
      </c>
      <c r="C124" s="65">
        <f>MATCH('Variables and Defaults'!C144,Mechanics!$G$7:$G$10,0)</f>
        <v>4</v>
      </c>
      <c r="E124" s="104"/>
      <c r="F124" s="12"/>
      <c r="G124" s="10"/>
      <c r="H124" s="10"/>
      <c r="I124" s="10"/>
      <c r="J124" s="54"/>
      <c r="K124" s="55"/>
      <c r="L124" s="55"/>
      <c r="T124" s="106">
        <f>SUM(S125:S132)*$C$16</f>
        <v>13.452400000000001</v>
      </c>
      <c r="U124" s="106">
        <f>SUM(S125:S132)*12</f>
        <v>13.452400000000001</v>
      </c>
      <c r="V124" s="106">
        <f>SUM(S125:S132)</f>
        <v>1.1210333333333333</v>
      </c>
      <c r="W124" s="106">
        <f>SUM(S125:S132)*$C$18</f>
        <v>560.51666666666665</v>
      </c>
      <c r="X124" s="76">
        <f>CHOOSE(C124,T124,U124,V124,W124)</f>
        <v>560.51666666666665</v>
      </c>
      <c r="Z124" s="76">
        <f>'Variables and Defaults'!H144</f>
        <v>0</v>
      </c>
      <c r="AA124" s="76">
        <f>CHOOSE(C124,Z124*$C$16,Z124*12,Z124,Z124*$C$18)</f>
        <v>0</v>
      </c>
      <c r="AC124" s="76">
        <f>X124+AA124</f>
        <v>560.51666666666665</v>
      </c>
      <c r="AE124" s="10"/>
      <c r="AF124" s="10"/>
      <c r="AG124" s="10"/>
    </row>
    <row r="125" spans="1:33">
      <c r="A125" s="370"/>
      <c r="B125" s="70" t="s">
        <v>57</v>
      </c>
      <c r="E125" s="104"/>
      <c r="F125" s="12">
        <f>MATCH('Variables and Defaults'!D145,Mechanics!$B$7:$B$15,0)</f>
        <v>2</v>
      </c>
      <c r="G125" s="10">
        <f>'Variables and Defaults'!E145</f>
        <v>2</v>
      </c>
      <c r="H125" s="10">
        <f>MATCH('Variables and Defaults'!F145,Mechanics!$L$7:$L$9,0)</f>
        <v>1</v>
      </c>
      <c r="J125" s="54" cm="1">
        <f t="array" ref="J125">IFERROR(INDEX('Variables and Defaults'!$D$18:$D$25,Calculations!F125),0)</f>
        <v>25.87</v>
      </c>
      <c r="K125" s="55" cm="1">
        <f t="array" ref="K125">IFERROR(INDEX('Variables and Defaults'!$D$28:$D$35,Calculations!F125),0)</f>
        <v>0.3</v>
      </c>
      <c r="L125" s="55"/>
      <c r="M125" s="73">
        <f t="shared" si="15"/>
        <v>0.4311666666666667</v>
      </c>
      <c r="N125" s="73">
        <f t="shared" si="16"/>
        <v>206.96</v>
      </c>
      <c r="P125" s="54">
        <f t="shared" si="17"/>
        <v>0.4311666666666667</v>
      </c>
      <c r="Q125" s="54">
        <f t="shared" si="18"/>
        <v>0.12934999999999999</v>
      </c>
      <c r="S125" s="54">
        <f t="shared" ref="S125:S132" si="24">G125*(P125+Q125)</f>
        <v>1.1210333333333333</v>
      </c>
      <c r="AA125" s="10"/>
    </row>
    <row r="126" spans="1:33">
      <c r="A126" s="370"/>
      <c r="B126" s="70" t="s">
        <v>66</v>
      </c>
      <c r="E126" s="104"/>
      <c r="F126" s="12">
        <f>MATCH('Variables and Defaults'!D146,Mechanics!$B$7:$B$15,0)</f>
        <v>9</v>
      </c>
      <c r="G126" s="10">
        <f>'Variables and Defaults'!E146</f>
        <v>0</v>
      </c>
      <c r="H126" s="10">
        <f>MATCH('Variables and Defaults'!F146,Mechanics!$L$7:$L$9,0)</f>
        <v>1</v>
      </c>
      <c r="J126" s="54" cm="1">
        <f t="array" ref="J126">IFERROR(INDEX('Variables and Defaults'!$D$18:$D$25,Calculations!F126),0)</f>
        <v>0</v>
      </c>
      <c r="K126" s="55" cm="1">
        <f t="array" ref="K126">IFERROR(INDEX('Variables and Defaults'!$D$28:$D$35,Calculations!F126),0)</f>
        <v>0</v>
      </c>
      <c r="L126" s="55"/>
      <c r="M126" s="73">
        <f t="shared" si="15"/>
        <v>0</v>
      </c>
      <c r="N126" s="73">
        <f t="shared" si="16"/>
        <v>0</v>
      </c>
      <c r="P126" s="54">
        <f t="shared" si="17"/>
        <v>0</v>
      </c>
      <c r="Q126" s="54">
        <f t="shared" si="18"/>
        <v>0</v>
      </c>
      <c r="S126" s="54">
        <f t="shared" si="24"/>
        <v>0</v>
      </c>
      <c r="AA126" s="10"/>
    </row>
    <row r="127" spans="1:33">
      <c r="A127" s="370"/>
      <c r="B127" s="70" t="s">
        <v>67</v>
      </c>
      <c r="E127" s="104"/>
      <c r="F127" s="12">
        <f>MATCH('Variables and Defaults'!D147,Mechanics!$B$7:$B$15,0)</f>
        <v>9</v>
      </c>
      <c r="G127" s="10">
        <f>'Variables and Defaults'!E147</f>
        <v>0</v>
      </c>
      <c r="H127" s="10">
        <f>MATCH('Variables and Defaults'!F147,Mechanics!$L$7:$L$9,0)</f>
        <v>1</v>
      </c>
      <c r="J127" s="54" cm="1">
        <f t="array" ref="J127">IFERROR(INDEX('Variables and Defaults'!$D$18:$D$25,Calculations!F127),0)</f>
        <v>0</v>
      </c>
      <c r="K127" s="55" cm="1">
        <f t="array" ref="K127">IFERROR(INDEX('Variables and Defaults'!$D$28:$D$35,Calculations!F127),0)</f>
        <v>0</v>
      </c>
      <c r="L127" s="55"/>
      <c r="M127" s="73">
        <f t="shared" si="15"/>
        <v>0</v>
      </c>
      <c r="N127" s="73">
        <f t="shared" si="16"/>
        <v>0</v>
      </c>
      <c r="P127" s="54">
        <f t="shared" si="17"/>
        <v>0</v>
      </c>
      <c r="Q127" s="54">
        <f t="shared" si="18"/>
        <v>0</v>
      </c>
      <c r="S127" s="54">
        <f t="shared" si="24"/>
        <v>0</v>
      </c>
      <c r="AA127" s="10"/>
    </row>
    <row r="128" spans="1:33">
      <c r="A128" s="370"/>
      <c r="B128" s="70" t="s">
        <v>68</v>
      </c>
      <c r="E128" s="104"/>
      <c r="F128" s="12">
        <f>MATCH('Variables and Defaults'!D148,Mechanics!$B$7:$B$15,0)</f>
        <v>9</v>
      </c>
      <c r="G128" s="10">
        <f>'Variables and Defaults'!E148</f>
        <v>0</v>
      </c>
      <c r="H128" s="10">
        <f>MATCH('Variables and Defaults'!F148,Mechanics!$L$7:$L$9,0)</f>
        <v>1</v>
      </c>
      <c r="J128" s="54" cm="1">
        <f t="array" ref="J128">IFERROR(INDEX('Variables and Defaults'!$D$18:$D$25,Calculations!F128),0)</f>
        <v>0</v>
      </c>
      <c r="K128" s="55" cm="1">
        <f t="array" ref="K128">IFERROR(INDEX('Variables and Defaults'!$D$28:$D$35,Calculations!F128),0)</f>
        <v>0</v>
      </c>
      <c r="L128" s="55"/>
      <c r="M128" s="73">
        <f t="shared" si="15"/>
        <v>0</v>
      </c>
      <c r="N128" s="73">
        <f t="shared" si="16"/>
        <v>0</v>
      </c>
      <c r="P128" s="54">
        <f t="shared" si="17"/>
        <v>0</v>
      </c>
      <c r="Q128" s="54">
        <f t="shared" si="18"/>
        <v>0</v>
      </c>
      <c r="S128" s="54">
        <f t="shared" si="24"/>
        <v>0</v>
      </c>
      <c r="AA128" s="10"/>
    </row>
    <row r="129" spans="1:29">
      <c r="A129" s="370"/>
      <c r="B129" s="70" t="s">
        <v>69</v>
      </c>
      <c r="E129" s="104"/>
      <c r="F129" s="12">
        <f>MATCH('Variables and Defaults'!D149,Mechanics!$B$7:$B$15,0)</f>
        <v>9</v>
      </c>
      <c r="G129" s="10">
        <f>'Variables and Defaults'!E149</f>
        <v>0</v>
      </c>
      <c r="H129" s="10">
        <f>MATCH('Variables and Defaults'!F149,Mechanics!$L$7:$L$9,0)</f>
        <v>1</v>
      </c>
      <c r="J129" s="54" cm="1">
        <f t="array" ref="J129">IFERROR(INDEX('Variables and Defaults'!$D$18:$D$25,Calculations!F129),0)</f>
        <v>0</v>
      </c>
      <c r="K129" s="55" cm="1">
        <f t="array" ref="K129">IFERROR(INDEX('Variables and Defaults'!$D$28:$D$35,Calculations!F129),0)</f>
        <v>0</v>
      </c>
      <c r="L129" s="55"/>
      <c r="M129" s="73">
        <f t="shared" si="15"/>
        <v>0</v>
      </c>
      <c r="N129" s="73">
        <f t="shared" si="16"/>
        <v>0</v>
      </c>
      <c r="P129" s="54">
        <f t="shared" si="17"/>
        <v>0</v>
      </c>
      <c r="Q129" s="54">
        <f t="shared" si="18"/>
        <v>0</v>
      </c>
      <c r="S129" s="54">
        <f t="shared" si="24"/>
        <v>0</v>
      </c>
      <c r="AA129" s="10"/>
    </row>
    <row r="130" spans="1:29">
      <c r="A130" s="370"/>
      <c r="B130" s="70" t="s">
        <v>70</v>
      </c>
      <c r="E130" s="104"/>
      <c r="F130" s="12">
        <f>MATCH('Variables and Defaults'!D150,Mechanics!$B$7:$B$15,0)</f>
        <v>9</v>
      </c>
      <c r="G130" s="10">
        <f>'Variables and Defaults'!E150</f>
        <v>0</v>
      </c>
      <c r="H130" s="10">
        <f>MATCH('Variables and Defaults'!F150,Mechanics!$L$7:$L$9,0)</f>
        <v>1</v>
      </c>
      <c r="J130" s="54" cm="1">
        <f t="array" ref="J130">IFERROR(INDEX('Variables and Defaults'!$D$18:$D$25,Calculations!F130),0)</f>
        <v>0</v>
      </c>
      <c r="K130" s="55" cm="1">
        <f t="array" ref="K130">IFERROR(INDEX('Variables and Defaults'!$D$28:$D$35,Calculations!F130),0)</f>
        <v>0</v>
      </c>
      <c r="L130" s="55"/>
      <c r="M130" s="73">
        <f t="shared" si="15"/>
        <v>0</v>
      </c>
      <c r="N130" s="73">
        <f t="shared" si="16"/>
        <v>0</v>
      </c>
      <c r="P130" s="54">
        <f t="shared" si="17"/>
        <v>0</v>
      </c>
      <c r="Q130" s="54">
        <f t="shared" si="18"/>
        <v>0</v>
      </c>
      <c r="S130" s="54">
        <f t="shared" si="24"/>
        <v>0</v>
      </c>
      <c r="AA130" s="10"/>
    </row>
    <row r="131" spans="1:29">
      <c r="A131" s="370"/>
      <c r="B131" s="70" t="s">
        <v>71</v>
      </c>
      <c r="E131" s="104"/>
      <c r="F131" s="12">
        <f>MATCH('Variables and Defaults'!D151,Mechanics!$B$7:$B$15,0)</f>
        <v>9</v>
      </c>
      <c r="G131" s="10">
        <f>'Variables and Defaults'!E151</f>
        <v>0</v>
      </c>
      <c r="H131" s="10">
        <f>MATCH('Variables and Defaults'!F151,Mechanics!$L$7:$L$9,0)</f>
        <v>1</v>
      </c>
      <c r="J131" s="54" cm="1">
        <f t="array" ref="J131">IFERROR(INDEX('Variables and Defaults'!$D$18:$D$25,Calculations!F131),0)</f>
        <v>0</v>
      </c>
      <c r="K131" s="55" cm="1">
        <f t="array" ref="K131">IFERROR(INDEX('Variables and Defaults'!$D$28:$D$35,Calculations!F131),0)</f>
        <v>0</v>
      </c>
      <c r="L131" s="55"/>
      <c r="M131" s="73">
        <f t="shared" si="15"/>
        <v>0</v>
      </c>
      <c r="N131" s="73">
        <f t="shared" si="16"/>
        <v>0</v>
      </c>
      <c r="P131" s="54">
        <f t="shared" si="17"/>
        <v>0</v>
      </c>
      <c r="Q131" s="54">
        <f t="shared" si="18"/>
        <v>0</v>
      </c>
      <c r="S131" s="54">
        <f t="shared" si="24"/>
        <v>0</v>
      </c>
      <c r="AA131" s="10"/>
    </row>
    <row r="132" spans="1:29">
      <c r="A132" s="370"/>
      <c r="B132" s="70" t="s">
        <v>72</v>
      </c>
      <c r="E132" s="104"/>
      <c r="F132" s="12">
        <f>MATCH('Variables and Defaults'!D152,Mechanics!$B$7:$B$15,0)</f>
        <v>9</v>
      </c>
      <c r="G132" s="10">
        <f>'Variables and Defaults'!E152</f>
        <v>0</v>
      </c>
      <c r="H132" s="10">
        <f>MATCH('Variables and Defaults'!F152,Mechanics!$L$7:$L$9,0)</f>
        <v>1</v>
      </c>
      <c r="J132" s="54" cm="1">
        <f t="array" ref="J132">IFERROR(INDEX('Variables and Defaults'!$D$18:$D$25,Calculations!F132),0)</f>
        <v>0</v>
      </c>
      <c r="K132" s="55" cm="1">
        <f t="array" ref="K132">IFERROR(INDEX('Variables and Defaults'!$D$28:$D$35,Calculations!F132),0)</f>
        <v>0</v>
      </c>
      <c r="L132" s="55"/>
      <c r="M132" s="73">
        <f t="shared" si="15"/>
        <v>0</v>
      </c>
      <c r="N132" s="73">
        <f t="shared" si="16"/>
        <v>0</v>
      </c>
      <c r="P132" s="54">
        <f t="shared" si="17"/>
        <v>0</v>
      </c>
      <c r="Q132" s="54">
        <f t="shared" si="18"/>
        <v>0</v>
      </c>
      <c r="S132" s="54">
        <f t="shared" si="24"/>
        <v>0</v>
      </c>
      <c r="AA132" s="10"/>
    </row>
    <row r="133" spans="1:29">
      <c r="A133" s="370"/>
      <c r="B133" s="72" t="s">
        <v>103</v>
      </c>
      <c r="C133" s="65">
        <f>C124</f>
        <v>4</v>
      </c>
      <c r="E133" s="104"/>
      <c r="F133" s="12"/>
      <c r="G133" s="10"/>
      <c r="H133" s="10"/>
      <c r="J133" s="54"/>
      <c r="K133" s="55"/>
      <c r="L133" s="55"/>
      <c r="T133" s="106">
        <f>SUM(S134:S141)*$C$16</f>
        <v>3.3631000000000002</v>
      </c>
      <c r="U133" s="106">
        <f>SUM(S134:S141)*12</f>
        <v>3.3631000000000002</v>
      </c>
      <c r="V133" s="106">
        <f>SUM(S134:S141)</f>
        <v>0.28025833333333333</v>
      </c>
      <c r="W133" s="106">
        <f>SUM(S134:S141)*$C$18</f>
        <v>140.12916666666666</v>
      </c>
      <c r="X133" s="76">
        <f>CHOOSE(C133,T133,U133,V133,W133)</f>
        <v>140.12916666666666</v>
      </c>
      <c r="Z133" s="76">
        <f>'Variables and Defaults'!H153</f>
        <v>0</v>
      </c>
      <c r="AA133" s="76">
        <f>CHOOSE(C133,Z133*$C$16,Z133*12,Z133,Z133*$C$18)</f>
        <v>0</v>
      </c>
      <c r="AC133" s="76">
        <f>X133+AA133</f>
        <v>140.12916666666666</v>
      </c>
    </row>
    <row r="134" spans="1:29">
      <c r="A134" s="370"/>
      <c r="B134" s="70" t="s">
        <v>57</v>
      </c>
      <c r="E134" s="104"/>
      <c r="F134" s="12">
        <f t="shared" ref="F134:F141" si="25">F125</f>
        <v>2</v>
      </c>
      <c r="G134" s="10">
        <f>'Variables and Defaults'!E154</f>
        <v>0.5</v>
      </c>
      <c r="H134" s="10">
        <f t="shared" ref="H134:H141" si="26">H125</f>
        <v>1</v>
      </c>
      <c r="J134" s="54" cm="1">
        <f t="array" ref="J134">IFERROR(INDEX('Variables and Defaults'!$D$18:$D$25,Calculations!F134),0)</f>
        <v>25.87</v>
      </c>
      <c r="K134" s="55" cm="1">
        <f t="array" ref="K134">IFERROR(INDEX('Variables and Defaults'!$D$28:$D$35,Calculations!F134),0)</f>
        <v>0.3</v>
      </c>
      <c r="L134" s="55"/>
      <c r="M134" s="73">
        <f t="shared" si="15"/>
        <v>0.4311666666666667</v>
      </c>
      <c r="N134" s="73">
        <f t="shared" si="16"/>
        <v>206.96</v>
      </c>
      <c r="P134" s="54">
        <f t="shared" si="17"/>
        <v>0.4311666666666667</v>
      </c>
      <c r="Q134" s="54">
        <f t="shared" si="18"/>
        <v>0.12934999999999999</v>
      </c>
      <c r="S134" s="54">
        <f t="shared" ref="S134:S141" si="27">G134*(P134+Q134)</f>
        <v>0.28025833333333333</v>
      </c>
      <c r="AA134" s="10"/>
    </row>
    <row r="135" spans="1:29">
      <c r="A135" s="370"/>
      <c r="B135" s="70" t="s">
        <v>66</v>
      </c>
      <c r="E135" s="104"/>
      <c r="F135" s="12">
        <f t="shared" si="25"/>
        <v>9</v>
      </c>
      <c r="G135" s="10">
        <f>'Variables and Defaults'!E155</f>
        <v>0</v>
      </c>
      <c r="H135" s="10">
        <f t="shared" si="26"/>
        <v>1</v>
      </c>
      <c r="J135" s="54" cm="1">
        <f t="array" ref="J135">IFERROR(INDEX('Variables and Defaults'!$D$18:$D$25,Calculations!F135),0)</f>
        <v>0</v>
      </c>
      <c r="K135" s="55" cm="1">
        <f t="array" ref="K135">IFERROR(INDEX('Variables and Defaults'!$D$28:$D$35,Calculations!F135),0)</f>
        <v>0</v>
      </c>
      <c r="L135" s="55"/>
      <c r="M135" s="73">
        <f t="shared" si="15"/>
        <v>0</v>
      </c>
      <c r="N135" s="73">
        <f t="shared" si="16"/>
        <v>0</v>
      </c>
      <c r="P135" s="54">
        <f t="shared" si="17"/>
        <v>0</v>
      </c>
      <c r="Q135" s="54">
        <f t="shared" si="18"/>
        <v>0</v>
      </c>
      <c r="S135" s="54">
        <f t="shared" si="27"/>
        <v>0</v>
      </c>
      <c r="AA135" s="10"/>
    </row>
    <row r="136" spans="1:29">
      <c r="A136" s="370"/>
      <c r="B136" s="70" t="s">
        <v>67</v>
      </c>
      <c r="E136" s="104"/>
      <c r="F136" s="12">
        <f t="shared" si="25"/>
        <v>9</v>
      </c>
      <c r="G136" s="10">
        <f>'Variables and Defaults'!E156</f>
        <v>0</v>
      </c>
      <c r="H136" s="10">
        <f t="shared" si="26"/>
        <v>1</v>
      </c>
      <c r="J136" s="54" cm="1">
        <f t="array" ref="J136">IFERROR(INDEX('Variables and Defaults'!$D$18:$D$25,Calculations!F136),0)</f>
        <v>0</v>
      </c>
      <c r="K136" s="55" cm="1">
        <f t="array" ref="K136">IFERROR(INDEX('Variables and Defaults'!$D$28:$D$35,Calculations!F136),0)</f>
        <v>0</v>
      </c>
      <c r="L136" s="55"/>
      <c r="M136" s="73">
        <f t="shared" si="15"/>
        <v>0</v>
      </c>
      <c r="N136" s="73">
        <f t="shared" si="16"/>
        <v>0</v>
      </c>
      <c r="P136" s="54">
        <f t="shared" si="17"/>
        <v>0</v>
      </c>
      <c r="Q136" s="54">
        <f t="shared" si="18"/>
        <v>0</v>
      </c>
      <c r="S136" s="54">
        <f t="shared" si="27"/>
        <v>0</v>
      </c>
      <c r="AA136" s="10"/>
    </row>
    <row r="137" spans="1:29">
      <c r="A137" s="370"/>
      <c r="B137" s="70" t="s">
        <v>68</v>
      </c>
      <c r="E137" s="104"/>
      <c r="F137" s="12">
        <f t="shared" si="25"/>
        <v>9</v>
      </c>
      <c r="G137" s="10">
        <f>'Variables and Defaults'!E157</f>
        <v>0</v>
      </c>
      <c r="H137" s="10">
        <f t="shared" si="26"/>
        <v>1</v>
      </c>
      <c r="J137" s="54" cm="1">
        <f t="array" ref="J137">IFERROR(INDEX('Variables and Defaults'!$D$18:$D$25,Calculations!F137),0)</f>
        <v>0</v>
      </c>
      <c r="K137" s="55" cm="1">
        <f t="array" ref="K137">IFERROR(INDEX('Variables and Defaults'!$D$28:$D$35,Calculations!F137),0)</f>
        <v>0</v>
      </c>
      <c r="L137" s="55"/>
      <c r="M137" s="73">
        <f t="shared" si="15"/>
        <v>0</v>
      </c>
      <c r="N137" s="73">
        <f t="shared" si="16"/>
        <v>0</v>
      </c>
      <c r="P137" s="54">
        <f t="shared" si="17"/>
        <v>0</v>
      </c>
      <c r="Q137" s="54">
        <f t="shared" si="18"/>
        <v>0</v>
      </c>
      <c r="S137" s="54">
        <f t="shared" si="27"/>
        <v>0</v>
      </c>
      <c r="AA137" s="10"/>
    </row>
    <row r="138" spans="1:29">
      <c r="A138" s="370"/>
      <c r="B138" s="70" t="s">
        <v>69</v>
      </c>
      <c r="E138" s="104"/>
      <c r="F138" s="12">
        <f t="shared" si="25"/>
        <v>9</v>
      </c>
      <c r="G138" s="10">
        <f>'Variables and Defaults'!E158</f>
        <v>0</v>
      </c>
      <c r="H138" s="10">
        <f t="shared" si="26"/>
        <v>1</v>
      </c>
      <c r="J138" s="54" cm="1">
        <f t="array" ref="J138">IFERROR(INDEX('Variables and Defaults'!$D$18:$D$25,Calculations!F138),0)</f>
        <v>0</v>
      </c>
      <c r="K138" s="55" cm="1">
        <f t="array" ref="K138">IFERROR(INDEX('Variables and Defaults'!$D$28:$D$35,Calculations!F138),0)</f>
        <v>0</v>
      </c>
      <c r="L138" s="55"/>
      <c r="M138" s="73">
        <f t="shared" si="15"/>
        <v>0</v>
      </c>
      <c r="N138" s="73">
        <f t="shared" si="16"/>
        <v>0</v>
      </c>
      <c r="P138" s="54">
        <f t="shared" si="17"/>
        <v>0</v>
      </c>
      <c r="Q138" s="54">
        <f t="shared" si="18"/>
        <v>0</v>
      </c>
      <c r="S138" s="54">
        <f t="shared" si="27"/>
        <v>0</v>
      </c>
      <c r="AA138" s="10"/>
    </row>
    <row r="139" spans="1:29">
      <c r="A139" s="370"/>
      <c r="B139" s="70" t="s">
        <v>70</v>
      </c>
      <c r="E139" s="104"/>
      <c r="F139" s="12">
        <f t="shared" si="25"/>
        <v>9</v>
      </c>
      <c r="G139" s="10">
        <f>'Variables and Defaults'!E159</f>
        <v>0</v>
      </c>
      <c r="H139" s="10">
        <f t="shared" si="26"/>
        <v>1</v>
      </c>
      <c r="J139" s="54" cm="1">
        <f t="array" ref="J139">IFERROR(INDEX('Variables and Defaults'!$D$18:$D$25,Calculations!F139),0)</f>
        <v>0</v>
      </c>
      <c r="K139" s="55" cm="1">
        <f t="array" ref="K139">IFERROR(INDEX('Variables and Defaults'!$D$28:$D$35,Calculations!F139),0)</f>
        <v>0</v>
      </c>
      <c r="L139" s="55"/>
      <c r="M139" s="73">
        <f t="shared" si="15"/>
        <v>0</v>
      </c>
      <c r="N139" s="73">
        <f t="shared" si="16"/>
        <v>0</v>
      </c>
      <c r="P139" s="54">
        <f t="shared" si="17"/>
        <v>0</v>
      </c>
      <c r="Q139" s="54">
        <f t="shared" si="18"/>
        <v>0</v>
      </c>
      <c r="S139" s="54">
        <f t="shared" si="27"/>
        <v>0</v>
      </c>
      <c r="AA139" s="10"/>
    </row>
    <row r="140" spans="1:29">
      <c r="A140" s="370"/>
      <c r="B140" s="70" t="s">
        <v>71</v>
      </c>
      <c r="E140" s="104"/>
      <c r="F140" s="12">
        <f t="shared" si="25"/>
        <v>9</v>
      </c>
      <c r="G140" s="10">
        <f>'Variables and Defaults'!E160</f>
        <v>0</v>
      </c>
      <c r="H140" s="10">
        <f t="shared" si="26"/>
        <v>1</v>
      </c>
      <c r="J140" s="54" cm="1">
        <f t="array" ref="J140">IFERROR(INDEX('Variables and Defaults'!$D$18:$D$25,Calculations!F140),0)</f>
        <v>0</v>
      </c>
      <c r="K140" s="55" cm="1">
        <f t="array" ref="K140">IFERROR(INDEX('Variables and Defaults'!$D$28:$D$35,Calculations!F140),0)</f>
        <v>0</v>
      </c>
      <c r="L140" s="55"/>
      <c r="M140" s="73">
        <f t="shared" si="15"/>
        <v>0</v>
      </c>
      <c r="N140" s="73">
        <f t="shared" si="16"/>
        <v>0</v>
      </c>
      <c r="P140" s="54">
        <f t="shared" si="17"/>
        <v>0</v>
      </c>
      <c r="Q140" s="54">
        <f t="shared" si="18"/>
        <v>0</v>
      </c>
      <c r="S140" s="54">
        <f t="shared" si="27"/>
        <v>0</v>
      </c>
      <c r="AA140" s="10"/>
    </row>
    <row r="141" spans="1:29">
      <c r="A141" s="370"/>
      <c r="B141" s="70" t="s">
        <v>72</v>
      </c>
      <c r="E141" s="104"/>
      <c r="F141" s="12">
        <f t="shared" si="25"/>
        <v>9</v>
      </c>
      <c r="G141" s="10">
        <f>'Variables and Defaults'!E161</f>
        <v>0</v>
      </c>
      <c r="H141" s="10">
        <f t="shared" si="26"/>
        <v>1</v>
      </c>
      <c r="J141" s="54" cm="1">
        <f t="array" ref="J141">IFERROR(INDEX('Variables and Defaults'!$D$18:$D$25,Calculations!F141),0)</f>
        <v>0</v>
      </c>
      <c r="K141" s="55" cm="1">
        <f t="array" ref="K141">IFERROR(INDEX('Variables and Defaults'!$D$28:$D$35,Calculations!F141),0)</f>
        <v>0</v>
      </c>
      <c r="L141" s="55"/>
      <c r="M141" s="73">
        <f t="shared" si="15"/>
        <v>0</v>
      </c>
      <c r="N141" s="73">
        <f t="shared" si="16"/>
        <v>0</v>
      </c>
      <c r="P141" s="54">
        <f t="shared" si="17"/>
        <v>0</v>
      </c>
      <c r="Q141" s="54">
        <f t="shared" si="18"/>
        <v>0</v>
      </c>
      <c r="S141" s="54">
        <f t="shared" si="27"/>
        <v>0</v>
      </c>
      <c r="AA141" s="10"/>
    </row>
    <row r="142" spans="1:29">
      <c r="A142" s="370">
        <v>11</v>
      </c>
      <c r="B142" s="47" t="s">
        <v>76</v>
      </c>
      <c r="C142" s="65"/>
      <c r="E142" s="104"/>
      <c r="F142" s="12"/>
      <c r="G142" s="10"/>
      <c r="H142" s="10"/>
      <c r="J142" s="54"/>
      <c r="K142" s="55"/>
      <c r="L142" s="55"/>
    </row>
    <row r="143" spans="1:29">
      <c r="A143" s="370"/>
      <c r="B143" s="47" t="s">
        <v>98</v>
      </c>
      <c r="C143" s="65">
        <f>MATCH('Variables and Defaults'!C163,Mechanics!$G$7:$G$10,0)</f>
        <v>4</v>
      </c>
      <c r="E143" s="104"/>
      <c r="F143" s="12"/>
      <c r="G143" s="10"/>
      <c r="H143" s="10"/>
      <c r="J143" s="54"/>
      <c r="K143" s="55"/>
      <c r="L143" s="55"/>
      <c r="T143" s="106">
        <f>SUM(S144:S151)*$C$16</f>
        <v>13.452400000000001</v>
      </c>
      <c r="U143" s="106">
        <f>SUM(S144:S151)*12</f>
        <v>13.452400000000001</v>
      </c>
      <c r="V143" s="106">
        <f>SUM(S144:S151)</f>
        <v>1.1210333333333333</v>
      </c>
      <c r="W143" s="106">
        <f>SUM(S144:S151)*$C$18</f>
        <v>560.51666666666665</v>
      </c>
      <c r="X143" s="76">
        <f>CHOOSE(C143,T143,U143,V143,W143)</f>
        <v>560.51666666666665</v>
      </c>
      <c r="Z143" s="76">
        <f>'Variables and Defaults'!H163</f>
        <v>0</v>
      </c>
      <c r="AA143" s="76">
        <f>CHOOSE(C143,Z143*$C$16,Z143*12,Z143,Z143*$C$18)</f>
        <v>0</v>
      </c>
      <c r="AC143" s="76">
        <f>X143+AA143</f>
        <v>560.51666666666665</v>
      </c>
    </row>
    <row r="144" spans="1:29">
      <c r="A144" s="370"/>
      <c r="B144" s="70" t="s">
        <v>57</v>
      </c>
      <c r="E144" s="104"/>
      <c r="F144" s="12">
        <f>MATCH('Variables and Defaults'!D164,Mechanics!$B$7:$B$15,0)</f>
        <v>2</v>
      </c>
      <c r="G144" s="10">
        <f>'Variables and Defaults'!E164</f>
        <v>2</v>
      </c>
      <c r="H144" s="10">
        <f>MATCH('Variables and Defaults'!F164,Mechanics!$L$7:$L$9,0)</f>
        <v>1</v>
      </c>
      <c r="J144" s="54" cm="1">
        <f t="array" ref="J144">IFERROR(INDEX('Variables and Defaults'!$D$18:$D$25,Calculations!F144),0)</f>
        <v>25.87</v>
      </c>
      <c r="K144" s="55" cm="1">
        <f t="array" ref="K144">IFERROR(INDEX('Variables and Defaults'!$D$28:$D$35,Calculations!F144),0)</f>
        <v>0.3</v>
      </c>
      <c r="L144" s="55"/>
      <c r="M144" s="73">
        <f t="shared" si="15"/>
        <v>0.4311666666666667</v>
      </c>
      <c r="N144" s="73">
        <f t="shared" si="16"/>
        <v>206.96</v>
      </c>
      <c r="P144" s="54">
        <f t="shared" si="17"/>
        <v>0.4311666666666667</v>
      </c>
      <c r="Q144" s="54">
        <f t="shared" si="18"/>
        <v>0.12934999999999999</v>
      </c>
      <c r="S144" s="54">
        <f t="shared" ref="S144:S151" si="28">G144*(P144+Q144)</f>
        <v>1.1210333333333333</v>
      </c>
      <c r="AA144" s="10"/>
    </row>
    <row r="145" spans="1:29">
      <c r="A145" s="370"/>
      <c r="B145" s="70" t="s">
        <v>66</v>
      </c>
      <c r="E145" s="104"/>
      <c r="F145" s="12">
        <f>MATCH('Variables and Defaults'!D165,Mechanics!$B$7:$B$15,0)</f>
        <v>9</v>
      </c>
      <c r="G145" s="10">
        <f>'Variables and Defaults'!E165</f>
        <v>0</v>
      </c>
      <c r="H145" s="10">
        <f>MATCH('Variables and Defaults'!F165,Mechanics!$L$7:$L$9,0)</f>
        <v>1</v>
      </c>
      <c r="J145" s="54" cm="1">
        <f t="array" ref="J145">IFERROR(INDEX('Variables and Defaults'!$D$18:$D$25,Calculations!F145),0)</f>
        <v>0</v>
      </c>
      <c r="K145" s="55" cm="1">
        <f t="array" ref="K145">IFERROR(INDEX('Variables and Defaults'!$D$28:$D$35,Calculations!F145),0)</f>
        <v>0</v>
      </c>
      <c r="L145" s="55"/>
      <c r="M145" s="73">
        <f t="shared" si="15"/>
        <v>0</v>
      </c>
      <c r="N145" s="73">
        <f t="shared" si="16"/>
        <v>0</v>
      </c>
      <c r="P145" s="54">
        <f t="shared" si="17"/>
        <v>0</v>
      </c>
      <c r="Q145" s="54">
        <f t="shared" si="18"/>
        <v>0</v>
      </c>
      <c r="S145" s="54">
        <f t="shared" si="28"/>
        <v>0</v>
      </c>
      <c r="AA145" s="10"/>
    </row>
    <row r="146" spans="1:29">
      <c r="A146" s="370"/>
      <c r="B146" s="70" t="s">
        <v>67</v>
      </c>
      <c r="E146" s="104"/>
      <c r="F146" s="12">
        <f>MATCH('Variables and Defaults'!D166,Mechanics!$B$7:$B$15,0)</f>
        <v>9</v>
      </c>
      <c r="G146" s="10">
        <f>'Variables and Defaults'!E166</f>
        <v>0</v>
      </c>
      <c r="H146" s="10">
        <f>MATCH('Variables and Defaults'!F166,Mechanics!$L$7:$L$9,0)</f>
        <v>1</v>
      </c>
      <c r="J146" s="54" cm="1">
        <f t="array" ref="J146">IFERROR(INDEX('Variables and Defaults'!$D$18:$D$25,Calculations!F146),0)</f>
        <v>0</v>
      </c>
      <c r="K146" s="55" cm="1">
        <f t="array" ref="K146">IFERROR(INDEX('Variables and Defaults'!$D$28:$D$35,Calculations!F146),0)</f>
        <v>0</v>
      </c>
      <c r="L146" s="55"/>
      <c r="M146" s="73">
        <f t="shared" si="15"/>
        <v>0</v>
      </c>
      <c r="N146" s="73">
        <f t="shared" si="16"/>
        <v>0</v>
      </c>
      <c r="P146" s="54">
        <f t="shared" si="17"/>
        <v>0</v>
      </c>
      <c r="Q146" s="54">
        <f t="shared" si="18"/>
        <v>0</v>
      </c>
      <c r="S146" s="54">
        <f t="shared" si="28"/>
        <v>0</v>
      </c>
      <c r="AA146" s="10"/>
    </row>
    <row r="147" spans="1:29">
      <c r="A147" s="370"/>
      <c r="B147" s="70" t="s">
        <v>68</v>
      </c>
      <c r="E147" s="104"/>
      <c r="F147" s="12">
        <f>MATCH('Variables and Defaults'!D167,Mechanics!$B$7:$B$15,0)</f>
        <v>9</v>
      </c>
      <c r="G147" s="10">
        <f>'Variables and Defaults'!E167</f>
        <v>0</v>
      </c>
      <c r="H147" s="10">
        <f>MATCH('Variables and Defaults'!F167,Mechanics!$L$7:$L$9,0)</f>
        <v>1</v>
      </c>
      <c r="J147" s="54" cm="1">
        <f t="array" ref="J147">IFERROR(INDEX('Variables and Defaults'!$D$18:$D$25,Calculations!F147),0)</f>
        <v>0</v>
      </c>
      <c r="K147" s="55" cm="1">
        <f t="array" ref="K147">IFERROR(INDEX('Variables and Defaults'!$D$28:$D$35,Calculations!F147),0)</f>
        <v>0</v>
      </c>
      <c r="L147" s="55"/>
      <c r="M147" s="73">
        <f t="shared" si="15"/>
        <v>0</v>
      </c>
      <c r="N147" s="73">
        <f t="shared" si="16"/>
        <v>0</v>
      </c>
      <c r="P147" s="54">
        <f t="shared" si="17"/>
        <v>0</v>
      </c>
      <c r="Q147" s="54">
        <f t="shared" si="18"/>
        <v>0</v>
      </c>
      <c r="S147" s="54">
        <f t="shared" si="28"/>
        <v>0</v>
      </c>
      <c r="AA147" s="10"/>
    </row>
    <row r="148" spans="1:29">
      <c r="A148" s="370"/>
      <c r="B148" s="70" t="s">
        <v>69</v>
      </c>
      <c r="E148" s="104"/>
      <c r="F148" s="12">
        <f>MATCH('Variables and Defaults'!D168,Mechanics!$B$7:$B$15,0)</f>
        <v>9</v>
      </c>
      <c r="G148" s="10">
        <f>'Variables and Defaults'!E168</f>
        <v>0</v>
      </c>
      <c r="H148" s="10">
        <f>MATCH('Variables and Defaults'!F168,Mechanics!$L$7:$L$9,0)</f>
        <v>1</v>
      </c>
      <c r="J148" s="54" cm="1">
        <f t="array" ref="J148">IFERROR(INDEX('Variables and Defaults'!$D$18:$D$25,Calculations!F148),0)</f>
        <v>0</v>
      </c>
      <c r="K148" s="55" cm="1">
        <f t="array" ref="K148">IFERROR(INDEX('Variables and Defaults'!$D$28:$D$35,Calculations!F148),0)</f>
        <v>0</v>
      </c>
      <c r="L148" s="55"/>
      <c r="M148" s="73">
        <f t="shared" si="15"/>
        <v>0</v>
      </c>
      <c r="N148" s="73">
        <f t="shared" si="16"/>
        <v>0</v>
      </c>
      <c r="P148" s="54">
        <f t="shared" si="17"/>
        <v>0</v>
      </c>
      <c r="Q148" s="54">
        <f t="shared" si="18"/>
        <v>0</v>
      </c>
      <c r="S148" s="54">
        <f t="shared" si="28"/>
        <v>0</v>
      </c>
      <c r="AA148" s="10"/>
    </row>
    <row r="149" spans="1:29">
      <c r="A149" s="370"/>
      <c r="B149" s="70" t="s">
        <v>70</v>
      </c>
      <c r="E149" s="104"/>
      <c r="F149" s="12">
        <f>MATCH('Variables and Defaults'!D169,Mechanics!$B$7:$B$15,0)</f>
        <v>9</v>
      </c>
      <c r="G149" s="10">
        <f>'Variables and Defaults'!E169</f>
        <v>0</v>
      </c>
      <c r="H149" s="10">
        <f>MATCH('Variables and Defaults'!F169,Mechanics!$L$7:$L$9,0)</f>
        <v>1</v>
      </c>
      <c r="J149" s="54" cm="1">
        <f t="array" ref="J149">IFERROR(INDEX('Variables and Defaults'!$D$18:$D$25,Calculations!F149),0)</f>
        <v>0</v>
      </c>
      <c r="K149" s="55" cm="1">
        <f t="array" ref="K149">IFERROR(INDEX('Variables and Defaults'!$D$28:$D$35,Calculations!F149),0)</f>
        <v>0</v>
      </c>
      <c r="L149" s="55"/>
      <c r="M149" s="73">
        <f t="shared" si="15"/>
        <v>0</v>
      </c>
      <c r="N149" s="73">
        <f t="shared" si="16"/>
        <v>0</v>
      </c>
      <c r="P149" s="54">
        <f t="shared" si="17"/>
        <v>0</v>
      </c>
      <c r="Q149" s="54">
        <f t="shared" si="18"/>
        <v>0</v>
      </c>
      <c r="S149" s="54">
        <f t="shared" si="28"/>
        <v>0</v>
      </c>
      <c r="AA149" s="10"/>
    </row>
    <row r="150" spans="1:29">
      <c r="A150" s="370"/>
      <c r="B150" s="70" t="s">
        <v>71</v>
      </c>
      <c r="E150" s="104"/>
      <c r="F150" s="12">
        <f>MATCH('Variables and Defaults'!D170,Mechanics!$B$7:$B$15,0)</f>
        <v>9</v>
      </c>
      <c r="G150" s="10">
        <f>'Variables and Defaults'!E170</f>
        <v>0</v>
      </c>
      <c r="H150" s="10">
        <f>MATCH('Variables and Defaults'!F170,Mechanics!$L$7:$L$9,0)</f>
        <v>1</v>
      </c>
      <c r="J150" s="54" cm="1">
        <f t="array" ref="J150">IFERROR(INDEX('Variables and Defaults'!$D$18:$D$25,Calculations!F150),0)</f>
        <v>0</v>
      </c>
      <c r="K150" s="55" cm="1">
        <f t="array" ref="K150">IFERROR(INDEX('Variables and Defaults'!$D$28:$D$35,Calculations!F150),0)</f>
        <v>0</v>
      </c>
      <c r="L150" s="55"/>
      <c r="M150" s="73">
        <f t="shared" ref="M150:M201" si="29">J150/60</f>
        <v>0</v>
      </c>
      <c r="N150" s="73">
        <f t="shared" ref="N150:N201" si="30">J150*8</f>
        <v>0</v>
      </c>
      <c r="P150" s="54">
        <f t="shared" ref="P150:P201" si="31">CHOOSE(H150,M150,J150,N150)</f>
        <v>0</v>
      </c>
      <c r="Q150" s="54">
        <f t="shared" ref="Q150:Q201" si="32">P150*K150</f>
        <v>0</v>
      </c>
      <c r="S150" s="54">
        <f t="shared" si="28"/>
        <v>0</v>
      </c>
      <c r="AA150" s="10"/>
    </row>
    <row r="151" spans="1:29">
      <c r="A151" s="370"/>
      <c r="B151" s="70" t="s">
        <v>72</v>
      </c>
      <c r="E151" s="104"/>
      <c r="F151" s="12">
        <f>MATCH('Variables and Defaults'!D171,Mechanics!$B$7:$B$15,0)</f>
        <v>9</v>
      </c>
      <c r="G151" s="10">
        <f>'Variables and Defaults'!E171</f>
        <v>0</v>
      </c>
      <c r="H151" s="10">
        <f>MATCH('Variables and Defaults'!F171,Mechanics!$L$7:$L$9,0)</f>
        <v>1</v>
      </c>
      <c r="J151" s="54" cm="1">
        <f t="array" ref="J151">IFERROR(INDEX('Variables and Defaults'!$D$18:$D$25,Calculations!F151),0)</f>
        <v>0</v>
      </c>
      <c r="K151" s="55" cm="1">
        <f t="array" ref="K151">IFERROR(INDEX('Variables and Defaults'!$D$28:$D$35,Calculations!F151),0)</f>
        <v>0</v>
      </c>
      <c r="L151" s="55"/>
      <c r="M151" s="73">
        <f t="shared" si="29"/>
        <v>0</v>
      </c>
      <c r="N151" s="73">
        <f t="shared" si="30"/>
        <v>0</v>
      </c>
      <c r="P151" s="54">
        <f t="shared" si="31"/>
        <v>0</v>
      </c>
      <c r="Q151" s="54">
        <f t="shared" si="32"/>
        <v>0</v>
      </c>
      <c r="S151" s="54">
        <f t="shared" si="28"/>
        <v>0</v>
      </c>
      <c r="AA151" s="10"/>
    </row>
    <row r="152" spans="1:29">
      <c r="A152" s="370"/>
      <c r="B152" s="72" t="s">
        <v>103</v>
      </c>
      <c r="C152" s="65">
        <f>C143</f>
        <v>4</v>
      </c>
      <c r="E152" s="104"/>
      <c r="F152" s="12"/>
      <c r="G152" s="10"/>
      <c r="H152" s="10"/>
      <c r="J152" s="54"/>
      <c r="K152" s="55"/>
      <c r="L152" s="55"/>
      <c r="T152" s="106">
        <f>SUM(S153:S160)*$C$16</f>
        <v>3.3631000000000002</v>
      </c>
      <c r="U152" s="106">
        <f>SUM(S153:S160)*12</f>
        <v>3.3631000000000002</v>
      </c>
      <c r="V152" s="106">
        <f>SUM(S153:S160)</f>
        <v>0.28025833333333333</v>
      </c>
      <c r="W152" s="106">
        <f>SUM(S153:S160)*$C$18</f>
        <v>140.12916666666666</v>
      </c>
      <c r="X152" s="76">
        <f>CHOOSE(C152,T152,U152,V152,W152)</f>
        <v>140.12916666666666</v>
      </c>
      <c r="Z152" s="76">
        <f>'Variables and Defaults'!H172</f>
        <v>0</v>
      </c>
      <c r="AA152" s="76">
        <f>CHOOSE(C152,Z152*$C$16,Z152*12,Z152,Z152*$C$18)</f>
        <v>0</v>
      </c>
      <c r="AC152" s="76">
        <f>X152+AA152</f>
        <v>140.12916666666666</v>
      </c>
    </row>
    <row r="153" spans="1:29">
      <c r="A153" s="370"/>
      <c r="B153" s="70" t="s">
        <v>57</v>
      </c>
      <c r="E153" s="104"/>
      <c r="F153" s="12">
        <f t="shared" ref="F153:F160" si="33">F144</f>
        <v>2</v>
      </c>
      <c r="G153" s="10">
        <f>'Variables and Defaults'!E173</f>
        <v>0.5</v>
      </c>
      <c r="H153" s="10">
        <f t="shared" ref="H153:H160" si="34">H144</f>
        <v>1</v>
      </c>
      <c r="J153" s="54" cm="1">
        <f t="array" ref="J153">IFERROR(INDEX('Variables and Defaults'!$D$18:$D$25,Calculations!F153),0)</f>
        <v>25.87</v>
      </c>
      <c r="K153" s="55" cm="1">
        <f t="array" ref="K153">IFERROR(INDEX('Variables and Defaults'!$D$28:$D$35,Calculations!F153),0)</f>
        <v>0.3</v>
      </c>
      <c r="L153" s="55"/>
      <c r="M153" s="73">
        <f t="shared" si="29"/>
        <v>0.4311666666666667</v>
      </c>
      <c r="N153" s="73">
        <f t="shared" si="30"/>
        <v>206.96</v>
      </c>
      <c r="P153" s="54">
        <f t="shared" si="31"/>
        <v>0.4311666666666667</v>
      </c>
      <c r="Q153" s="54">
        <f t="shared" si="32"/>
        <v>0.12934999999999999</v>
      </c>
      <c r="S153" s="54">
        <f t="shared" ref="S153:S160" si="35">G153*(P153+Q153)</f>
        <v>0.28025833333333333</v>
      </c>
      <c r="AA153" s="10"/>
    </row>
    <row r="154" spans="1:29">
      <c r="A154" s="370"/>
      <c r="B154" s="70" t="s">
        <v>66</v>
      </c>
      <c r="E154" s="104"/>
      <c r="F154" s="12">
        <f t="shared" si="33"/>
        <v>9</v>
      </c>
      <c r="G154" s="10">
        <f>'Variables and Defaults'!E174</f>
        <v>0</v>
      </c>
      <c r="H154" s="10">
        <f t="shared" si="34"/>
        <v>1</v>
      </c>
      <c r="J154" s="54" cm="1">
        <f t="array" ref="J154">IFERROR(INDEX('Variables and Defaults'!$D$18:$D$25,Calculations!F154),0)</f>
        <v>0</v>
      </c>
      <c r="K154" s="55" cm="1">
        <f t="array" ref="K154">IFERROR(INDEX('Variables and Defaults'!$D$28:$D$35,Calculations!F154),0)</f>
        <v>0</v>
      </c>
      <c r="L154" s="55"/>
      <c r="M154" s="73">
        <f t="shared" si="29"/>
        <v>0</v>
      </c>
      <c r="N154" s="73">
        <f t="shared" si="30"/>
        <v>0</v>
      </c>
      <c r="P154" s="54">
        <f t="shared" si="31"/>
        <v>0</v>
      </c>
      <c r="Q154" s="54">
        <f t="shared" si="32"/>
        <v>0</v>
      </c>
      <c r="S154" s="54">
        <f t="shared" si="35"/>
        <v>0</v>
      </c>
      <c r="AA154" s="10"/>
    </row>
    <row r="155" spans="1:29">
      <c r="A155" s="370"/>
      <c r="B155" s="70" t="s">
        <v>67</v>
      </c>
      <c r="E155" s="104"/>
      <c r="F155" s="12">
        <f t="shared" si="33"/>
        <v>9</v>
      </c>
      <c r="G155" s="10">
        <f>'Variables and Defaults'!E175</f>
        <v>0</v>
      </c>
      <c r="H155" s="10">
        <f t="shared" si="34"/>
        <v>1</v>
      </c>
      <c r="J155" s="54" cm="1">
        <f t="array" ref="J155">IFERROR(INDEX('Variables and Defaults'!$D$18:$D$25,Calculations!F155),0)</f>
        <v>0</v>
      </c>
      <c r="K155" s="55" cm="1">
        <f t="array" ref="K155">IFERROR(INDEX('Variables and Defaults'!$D$28:$D$35,Calculations!F155),0)</f>
        <v>0</v>
      </c>
      <c r="L155" s="55"/>
      <c r="M155" s="73">
        <f t="shared" si="29"/>
        <v>0</v>
      </c>
      <c r="N155" s="73">
        <f t="shared" si="30"/>
        <v>0</v>
      </c>
      <c r="P155" s="54">
        <f t="shared" si="31"/>
        <v>0</v>
      </c>
      <c r="Q155" s="54">
        <f t="shared" si="32"/>
        <v>0</v>
      </c>
      <c r="S155" s="54">
        <f t="shared" si="35"/>
        <v>0</v>
      </c>
      <c r="AA155" s="10"/>
    </row>
    <row r="156" spans="1:29">
      <c r="A156" s="370"/>
      <c r="B156" s="70" t="s">
        <v>68</v>
      </c>
      <c r="E156" s="104"/>
      <c r="F156" s="12">
        <f t="shared" si="33"/>
        <v>9</v>
      </c>
      <c r="G156" s="10">
        <f>'Variables and Defaults'!E176</f>
        <v>0</v>
      </c>
      <c r="H156" s="10">
        <f t="shared" si="34"/>
        <v>1</v>
      </c>
      <c r="J156" s="54" cm="1">
        <f t="array" ref="J156">IFERROR(INDEX('Variables and Defaults'!$D$18:$D$25,Calculations!F156),0)</f>
        <v>0</v>
      </c>
      <c r="K156" s="55" cm="1">
        <f t="array" ref="K156">IFERROR(INDEX('Variables and Defaults'!$D$28:$D$35,Calculations!F156),0)</f>
        <v>0</v>
      </c>
      <c r="L156" s="55"/>
      <c r="M156" s="73">
        <f t="shared" si="29"/>
        <v>0</v>
      </c>
      <c r="N156" s="73">
        <f t="shared" si="30"/>
        <v>0</v>
      </c>
      <c r="P156" s="54">
        <f t="shared" si="31"/>
        <v>0</v>
      </c>
      <c r="Q156" s="54">
        <f t="shared" si="32"/>
        <v>0</v>
      </c>
      <c r="S156" s="54">
        <f t="shared" si="35"/>
        <v>0</v>
      </c>
      <c r="AA156" s="10"/>
    </row>
    <row r="157" spans="1:29">
      <c r="A157" s="370"/>
      <c r="B157" s="70" t="s">
        <v>69</v>
      </c>
      <c r="E157" s="104"/>
      <c r="F157" s="12">
        <f t="shared" si="33"/>
        <v>9</v>
      </c>
      <c r="G157" s="10">
        <f>'Variables and Defaults'!E177</f>
        <v>0</v>
      </c>
      <c r="H157" s="10">
        <f t="shared" si="34"/>
        <v>1</v>
      </c>
      <c r="J157" s="54" cm="1">
        <f t="array" ref="J157">IFERROR(INDEX('Variables and Defaults'!$D$18:$D$25,Calculations!F157),0)</f>
        <v>0</v>
      </c>
      <c r="K157" s="55" cm="1">
        <f t="array" ref="K157">IFERROR(INDEX('Variables and Defaults'!$D$28:$D$35,Calculations!F157),0)</f>
        <v>0</v>
      </c>
      <c r="L157" s="55"/>
      <c r="M157" s="73">
        <f t="shared" si="29"/>
        <v>0</v>
      </c>
      <c r="N157" s="73">
        <f t="shared" si="30"/>
        <v>0</v>
      </c>
      <c r="P157" s="54">
        <f t="shared" si="31"/>
        <v>0</v>
      </c>
      <c r="Q157" s="54">
        <f t="shared" si="32"/>
        <v>0</v>
      </c>
      <c r="S157" s="54">
        <f t="shared" si="35"/>
        <v>0</v>
      </c>
      <c r="AA157" s="10"/>
    </row>
    <row r="158" spans="1:29">
      <c r="A158" s="370"/>
      <c r="B158" s="70" t="s">
        <v>70</v>
      </c>
      <c r="E158" s="104"/>
      <c r="F158" s="12">
        <f t="shared" si="33"/>
        <v>9</v>
      </c>
      <c r="G158" s="10">
        <f>'Variables and Defaults'!E178</f>
        <v>0</v>
      </c>
      <c r="H158" s="10">
        <f t="shared" si="34"/>
        <v>1</v>
      </c>
      <c r="J158" s="54" cm="1">
        <f t="array" ref="J158">IFERROR(INDEX('Variables and Defaults'!$D$18:$D$25,Calculations!F158),0)</f>
        <v>0</v>
      </c>
      <c r="K158" s="55" cm="1">
        <f t="array" ref="K158">IFERROR(INDEX('Variables and Defaults'!$D$28:$D$35,Calculations!F158),0)</f>
        <v>0</v>
      </c>
      <c r="L158" s="55"/>
      <c r="M158" s="73">
        <f t="shared" si="29"/>
        <v>0</v>
      </c>
      <c r="N158" s="73">
        <f t="shared" si="30"/>
        <v>0</v>
      </c>
      <c r="P158" s="54">
        <f t="shared" si="31"/>
        <v>0</v>
      </c>
      <c r="Q158" s="54">
        <f t="shared" si="32"/>
        <v>0</v>
      </c>
      <c r="S158" s="54">
        <f t="shared" si="35"/>
        <v>0</v>
      </c>
      <c r="AA158" s="10"/>
    </row>
    <row r="159" spans="1:29">
      <c r="A159" s="370"/>
      <c r="B159" s="70" t="s">
        <v>71</v>
      </c>
      <c r="E159" s="104"/>
      <c r="F159" s="12">
        <f t="shared" si="33"/>
        <v>9</v>
      </c>
      <c r="G159" s="10">
        <f>'Variables and Defaults'!E179</f>
        <v>0</v>
      </c>
      <c r="H159" s="10">
        <f t="shared" si="34"/>
        <v>1</v>
      </c>
      <c r="J159" s="54" cm="1">
        <f t="array" ref="J159">IFERROR(INDEX('Variables and Defaults'!$D$18:$D$25,Calculations!F159),0)</f>
        <v>0</v>
      </c>
      <c r="K159" s="55" cm="1">
        <f t="array" ref="K159">IFERROR(INDEX('Variables and Defaults'!$D$28:$D$35,Calculations!F159),0)</f>
        <v>0</v>
      </c>
      <c r="L159" s="55"/>
      <c r="M159" s="73">
        <f t="shared" si="29"/>
        <v>0</v>
      </c>
      <c r="N159" s="73">
        <f t="shared" si="30"/>
        <v>0</v>
      </c>
      <c r="P159" s="54">
        <f t="shared" si="31"/>
        <v>0</v>
      </c>
      <c r="Q159" s="54">
        <f t="shared" si="32"/>
        <v>0</v>
      </c>
      <c r="S159" s="54">
        <f t="shared" si="35"/>
        <v>0</v>
      </c>
      <c r="AA159" s="10"/>
    </row>
    <row r="160" spans="1:29">
      <c r="A160" s="370"/>
      <c r="B160" s="70" t="s">
        <v>72</v>
      </c>
      <c r="E160" s="104"/>
      <c r="F160" s="12">
        <f t="shared" si="33"/>
        <v>9</v>
      </c>
      <c r="G160" s="10">
        <f>'Variables and Defaults'!E180</f>
        <v>0</v>
      </c>
      <c r="H160" s="10">
        <f t="shared" si="34"/>
        <v>1</v>
      </c>
      <c r="J160" s="54" cm="1">
        <f t="array" ref="J160">IFERROR(INDEX('Variables and Defaults'!$D$18:$D$25,Calculations!F160),0)</f>
        <v>0</v>
      </c>
      <c r="K160" s="55" cm="1">
        <f t="array" ref="K160">IFERROR(INDEX('Variables and Defaults'!$D$28:$D$35,Calculations!F160),0)</f>
        <v>0</v>
      </c>
      <c r="L160" s="55"/>
      <c r="M160" s="73">
        <f t="shared" si="29"/>
        <v>0</v>
      </c>
      <c r="N160" s="73">
        <f t="shared" si="30"/>
        <v>0</v>
      </c>
      <c r="P160" s="54">
        <f t="shared" si="31"/>
        <v>0</v>
      </c>
      <c r="Q160" s="54">
        <f t="shared" si="32"/>
        <v>0</v>
      </c>
      <c r="S160" s="54">
        <f t="shared" si="35"/>
        <v>0</v>
      </c>
      <c r="AA160" s="10"/>
    </row>
    <row r="161" spans="1:29">
      <c r="A161" s="83">
        <v>12</v>
      </c>
      <c r="B161" s="47" t="s">
        <v>44</v>
      </c>
      <c r="C161" s="65">
        <f>MATCH('Variables and Defaults'!C181,Mechanics!$G$7:$G$10,0)</f>
        <v>4</v>
      </c>
      <c r="E161" s="104"/>
      <c r="F161" s="12"/>
      <c r="G161" s="10"/>
      <c r="H161" s="10"/>
      <c r="J161" s="54"/>
      <c r="K161" s="55"/>
      <c r="L161" s="55"/>
      <c r="T161" s="106">
        <f>SUM(S162:S169)*$C$16</f>
        <v>6.7262000000000004</v>
      </c>
      <c r="U161" s="106">
        <f>SUM(S162:S169)*12</f>
        <v>6.7262000000000004</v>
      </c>
      <c r="V161" s="106">
        <f>SUM(S162:S169)</f>
        <v>0.56051666666666666</v>
      </c>
      <c r="W161" s="106">
        <f>SUM(S162:S169)*$C$18</f>
        <v>280.25833333333333</v>
      </c>
      <c r="X161" s="76">
        <f>CHOOSE(C161,T161,U161,V161,W161)</f>
        <v>280.25833333333333</v>
      </c>
      <c r="Z161" s="76">
        <f>'Variables and Defaults'!H181</f>
        <v>0</v>
      </c>
      <c r="AA161" s="76">
        <f>CHOOSE(C161,Z161*$C$16,Z161*12,Z161,Z161*$C$18)</f>
        <v>0</v>
      </c>
      <c r="AC161" s="76">
        <f>X161+AA161</f>
        <v>280.25833333333333</v>
      </c>
    </row>
    <row r="162" spans="1:29">
      <c r="A162" s="370"/>
      <c r="B162" s="70" t="s">
        <v>57</v>
      </c>
      <c r="E162" s="104"/>
      <c r="F162" s="12">
        <f>MATCH('Variables and Defaults'!D182,Mechanics!$B$7:$B$15,0)</f>
        <v>2</v>
      </c>
      <c r="G162" s="10">
        <f>'Variables and Defaults'!E182</f>
        <v>1</v>
      </c>
      <c r="H162" s="10">
        <f>MATCH('Variables and Defaults'!F182,Mechanics!$L$7:$L$9,0)</f>
        <v>1</v>
      </c>
      <c r="J162" s="54" cm="1">
        <f t="array" ref="J162">IFERROR(INDEX('Variables and Defaults'!$D$18:$D$25,Calculations!F162),0)</f>
        <v>25.87</v>
      </c>
      <c r="K162" s="55" cm="1">
        <f t="array" ref="K162">IFERROR(INDEX('Variables and Defaults'!$D$28:$D$35,Calculations!F162),0)</f>
        <v>0.3</v>
      </c>
      <c r="L162" s="55"/>
      <c r="M162" s="73">
        <f t="shared" si="29"/>
        <v>0.4311666666666667</v>
      </c>
      <c r="N162" s="73">
        <f t="shared" si="30"/>
        <v>206.96</v>
      </c>
      <c r="P162" s="54">
        <f t="shared" si="31"/>
        <v>0.4311666666666667</v>
      </c>
      <c r="Q162" s="54">
        <f t="shared" si="32"/>
        <v>0.12934999999999999</v>
      </c>
      <c r="S162" s="54">
        <f t="shared" ref="S162:S169" si="36">G162*(P162+Q162)</f>
        <v>0.56051666666666666</v>
      </c>
      <c r="AA162" s="10"/>
    </row>
    <row r="163" spans="1:29">
      <c r="A163" s="370"/>
      <c r="B163" s="70" t="s">
        <v>66</v>
      </c>
      <c r="E163" s="104"/>
      <c r="F163" s="12">
        <f>MATCH('Variables and Defaults'!D183,Mechanics!$B$7:$B$15,0)</f>
        <v>9</v>
      </c>
      <c r="G163" s="10">
        <f>'Variables and Defaults'!E183</f>
        <v>0</v>
      </c>
      <c r="H163" s="10">
        <f>MATCH('Variables and Defaults'!F183,Mechanics!$L$7:$L$9,0)</f>
        <v>1</v>
      </c>
      <c r="J163" s="54" cm="1">
        <f t="array" ref="J163">IFERROR(INDEX('Variables and Defaults'!$D$18:$D$25,Calculations!F163),0)</f>
        <v>0</v>
      </c>
      <c r="K163" s="55" cm="1">
        <f t="array" ref="K163">IFERROR(INDEX('Variables and Defaults'!$D$28:$D$35,Calculations!F163),0)</f>
        <v>0</v>
      </c>
      <c r="L163" s="55"/>
      <c r="M163" s="73">
        <f t="shared" si="29"/>
        <v>0</v>
      </c>
      <c r="N163" s="73">
        <f t="shared" si="30"/>
        <v>0</v>
      </c>
      <c r="P163" s="54">
        <f t="shared" si="31"/>
        <v>0</v>
      </c>
      <c r="Q163" s="54">
        <f t="shared" si="32"/>
        <v>0</v>
      </c>
      <c r="S163" s="54">
        <f t="shared" si="36"/>
        <v>0</v>
      </c>
      <c r="AA163" s="10"/>
    </row>
    <row r="164" spans="1:29">
      <c r="A164" s="370"/>
      <c r="B164" s="70" t="s">
        <v>67</v>
      </c>
      <c r="E164" s="104"/>
      <c r="F164" s="12">
        <f>MATCH('Variables and Defaults'!D184,Mechanics!$B$7:$B$15,0)</f>
        <v>9</v>
      </c>
      <c r="G164" s="10">
        <f>'Variables and Defaults'!E184</f>
        <v>0</v>
      </c>
      <c r="H164" s="10">
        <f>MATCH('Variables and Defaults'!F184,Mechanics!$L$7:$L$9,0)</f>
        <v>1</v>
      </c>
      <c r="J164" s="54" cm="1">
        <f t="array" ref="J164">IFERROR(INDEX('Variables and Defaults'!$D$18:$D$25,Calculations!F164),0)</f>
        <v>0</v>
      </c>
      <c r="K164" s="55" cm="1">
        <f t="array" ref="K164">IFERROR(INDEX('Variables and Defaults'!$D$28:$D$35,Calculations!F164),0)</f>
        <v>0</v>
      </c>
      <c r="L164" s="55"/>
      <c r="M164" s="73">
        <f t="shared" si="29"/>
        <v>0</v>
      </c>
      <c r="N164" s="73">
        <f t="shared" si="30"/>
        <v>0</v>
      </c>
      <c r="P164" s="54">
        <f t="shared" si="31"/>
        <v>0</v>
      </c>
      <c r="Q164" s="54">
        <f t="shared" si="32"/>
        <v>0</v>
      </c>
      <c r="S164" s="54">
        <f t="shared" si="36"/>
        <v>0</v>
      </c>
      <c r="AA164" s="10"/>
    </row>
    <row r="165" spans="1:29">
      <c r="A165" s="370"/>
      <c r="B165" s="70" t="s">
        <v>68</v>
      </c>
      <c r="E165" s="104"/>
      <c r="F165" s="12">
        <f>MATCH('Variables and Defaults'!D185,Mechanics!$B$7:$B$15,0)</f>
        <v>9</v>
      </c>
      <c r="G165" s="10">
        <f>'Variables and Defaults'!E185</f>
        <v>0</v>
      </c>
      <c r="H165" s="10">
        <f>MATCH('Variables and Defaults'!F185,Mechanics!$L$7:$L$9,0)</f>
        <v>1</v>
      </c>
      <c r="J165" s="54" cm="1">
        <f t="array" ref="J165">IFERROR(INDEX('Variables and Defaults'!$D$18:$D$25,Calculations!F165),0)</f>
        <v>0</v>
      </c>
      <c r="K165" s="55" cm="1">
        <f t="array" ref="K165">IFERROR(INDEX('Variables and Defaults'!$D$28:$D$35,Calculations!F165),0)</f>
        <v>0</v>
      </c>
      <c r="L165" s="55"/>
      <c r="M165" s="73">
        <f t="shared" si="29"/>
        <v>0</v>
      </c>
      <c r="N165" s="73">
        <f t="shared" si="30"/>
        <v>0</v>
      </c>
      <c r="P165" s="54">
        <f t="shared" si="31"/>
        <v>0</v>
      </c>
      <c r="Q165" s="54">
        <f t="shared" si="32"/>
        <v>0</v>
      </c>
      <c r="S165" s="54">
        <f t="shared" si="36"/>
        <v>0</v>
      </c>
      <c r="AA165" s="10"/>
    </row>
    <row r="166" spans="1:29">
      <c r="A166" s="370"/>
      <c r="B166" s="70" t="s">
        <v>69</v>
      </c>
      <c r="E166" s="104"/>
      <c r="F166" s="12">
        <f>MATCH('Variables and Defaults'!D186,Mechanics!$B$7:$B$15,0)</f>
        <v>9</v>
      </c>
      <c r="G166" s="10">
        <f>'Variables and Defaults'!E186</f>
        <v>0</v>
      </c>
      <c r="H166" s="10">
        <f>MATCH('Variables and Defaults'!F186,Mechanics!$L$7:$L$9,0)</f>
        <v>1</v>
      </c>
      <c r="J166" s="54" cm="1">
        <f t="array" ref="J166">IFERROR(INDEX('Variables and Defaults'!$D$18:$D$25,Calculations!F166),0)</f>
        <v>0</v>
      </c>
      <c r="K166" s="55" cm="1">
        <f t="array" ref="K166">IFERROR(INDEX('Variables and Defaults'!$D$28:$D$35,Calculations!F166),0)</f>
        <v>0</v>
      </c>
      <c r="L166" s="55"/>
      <c r="M166" s="73">
        <f t="shared" si="29"/>
        <v>0</v>
      </c>
      <c r="N166" s="73">
        <f t="shared" si="30"/>
        <v>0</v>
      </c>
      <c r="P166" s="54">
        <f t="shared" si="31"/>
        <v>0</v>
      </c>
      <c r="Q166" s="54">
        <f t="shared" si="32"/>
        <v>0</v>
      </c>
      <c r="S166" s="54">
        <f t="shared" si="36"/>
        <v>0</v>
      </c>
      <c r="AA166" s="10"/>
    </row>
    <row r="167" spans="1:29">
      <c r="A167" s="370"/>
      <c r="B167" s="70" t="s">
        <v>70</v>
      </c>
      <c r="E167" s="104"/>
      <c r="F167" s="12">
        <f>MATCH('Variables and Defaults'!D187,Mechanics!$B$7:$B$15,0)</f>
        <v>9</v>
      </c>
      <c r="G167" s="10">
        <f>'Variables and Defaults'!E187</f>
        <v>0</v>
      </c>
      <c r="H167" s="10">
        <f>MATCH('Variables and Defaults'!F187,Mechanics!$L$7:$L$9,0)</f>
        <v>1</v>
      </c>
      <c r="J167" s="54" cm="1">
        <f t="array" ref="J167">IFERROR(INDEX('Variables and Defaults'!$D$18:$D$25,Calculations!F167),0)</f>
        <v>0</v>
      </c>
      <c r="K167" s="55" cm="1">
        <f t="array" ref="K167">IFERROR(INDEX('Variables and Defaults'!$D$28:$D$35,Calculations!F167),0)</f>
        <v>0</v>
      </c>
      <c r="L167" s="55"/>
      <c r="M167" s="73">
        <f t="shared" si="29"/>
        <v>0</v>
      </c>
      <c r="N167" s="73">
        <f t="shared" si="30"/>
        <v>0</v>
      </c>
      <c r="P167" s="54">
        <f t="shared" si="31"/>
        <v>0</v>
      </c>
      <c r="Q167" s="54">
        <f t="shared" si="32"/>
        <v>0</v>
      </c>
      <c r="S167" s="54">
        <f t="shared" si="36"/>
        <v>0</v>
      </c>
      <c r="AA167" s="10"/>
    </row>
    <row r="168" spans="1:29">
      <c r="A168" s="370"/>
      <c r="B168" s="70" t="s">
        <v>71</v>
      </c>
      <c r="E168" s="104"/>
      <c r="F168" s="12">
        <f>MATCH('Variables and Defaults'!D188,Mechanics!$B$7:$B$15,0)</f>
        <v>9</v>
      </c>
      <c r="G168" s="10">
        <f>'Variables and Defaults'!E188</f>
        <v>0</v>
      </c>
      <c r="H168" s="10">
        <f>MATCH('Variables and Defaults'!F188,Mechanics!$L$7:$L$9,0)</f>
        <v>1</v>
      </c>
      <c r="J168" s="54" cm="1">
        <f t="array" ref="J168">IFERROR(INDEX('Variables and Defaults'!$D$18:$D$25,Calculations!F168),0)</f>
        <v>0</v>
      </c>
      <c r="K168" s="55" cm="1">
        <f t="array" ref="K168">IFERROR(INDEX('Variables and Defaults'!$D$28:$D$35,Calculations!F168),0)</f>
        <v>0</v>
      </c>
      <c r="L168" s="55"/>
      <c r="M168" s="73">
        <f t="shared" si="29"/>
        <v>0</v>
      </c>
      <c r="N168" s="73">
        <f t="shared" si="30"/>
        <v>0</v>
      </c>
      <c r="P168" s="54">
        <f t="shared" si="31"/>
        <v>0</v>
      </c>
      <c r="Q168" s="54">
        <f t="shared" si="32"/>
        <v>0</v>
      </c>
      <c r="S168" s="54">
        <f t="shared" si="36"/>
        <v>0</v>
      </c>
      <c r="AA168" s="10"/>
    </row>
    <row r="169" spans="1:29">
      <c r="A169" s="370"/>
      <c r="B169" s="70" t="s">
        <v>72</v>
      </c>
      <c r="E169" s="104"/>
      <c r="F169" s="12">
        <f>MATCH('Variables and Defaults'!D189,Mechanics!$B$7:$B$15,0)</f>
        <v>9</v>
      </c>
      <c r="G169" s="10">
        <f>'Variables and Defaults'!E189</f>
        <v>0</v>
      </c>
      <c r="H169" s="10">
        <f>MATCH('Variables and Defaults'!F189,Mechanics!$L$7:$L$9,0)</f>
        <v>1</v>
      </c>
      <c r="J169" s="54" cm="1">
        <f t="array" ref="J169">IFERROR(INDEX('Variables and Defaults'!$D$18:$D$25,Calculations!F169),0)</f>
        <v>0</v>
      </c>
      <c r="K169" s="55" cm="1">
        <f t="array" ref="K169">IFERROR(INDEX('Variables and Defaults'!$D$28:$D$35,Calculations!F169),0)</f>
        <v>0</v>
      </c>
      <c r="L169" s="55"/>
      <c r="M169" s="73">
        <f t="shared" si="29"/>
        <v>0</v>
      </c>
      <c r="N169" s="73">
        <f t="shared" si="30"/>
        <v>0</v>
      </c>
      <c r="P169" s="54">
        <f t="shared" si="31"/>
        <v>0</v>
      </c>
      <c r="Q169" s="54">
        <f t="shared" si="32"/>
        <v>0</v>
      </c>
      <c r="S169" s="54">
        <f t="shared" si="36"/>
        <v>0</v>
      </c>
      <c r="AA169" s="10"/>
    </row>
    <row r="170" spans="1:29">
      <c r="A170" s="83">
        <v>13</v>
      </c>
      <c r="B170" s="53" t="s">
        <v>77</v>
      </c>
      <c r="C170" s="65">
        <f>MATCH('Variables and Defaults'!C190,Mechanics!$G$7:$G$10,0)</f>
        <v>4</v>
      </c>
      <c r="E170" s="104"/>
      <c r="F170" s="12"/>
      <c r="G170" s="10"/>
      <c r="H170" s="10"/>
      <c r="J170" s="54"/>
      <c r="K170" s="55"/>
      <c r="L170" s="55"/>
      <c r="T170" s="106">
        <f>SUM(S171:S178)*$C$16</f>
        <v>4.9841999999999995</v>
      </c>
      <c r="U170" s="106">
        <f>SUM(S171:S178)*12</f>
        <v>4.9841999999999995</v>
      </c>
      <c r="V170" s="106">
        <f>SUM(S171:S178)</f>
        <v>0.41535</v>
      </c>
      <c r="W170" s="106">
        <f>SUM(S171:S178)*$C$18</f>
        <v>207.67500000000001</v>
      </c>
      <c r="X170" s="76">
        <f>CHOOSE(C170,T170,U170,V170,W170)</f>
        <v>207.67500000000001</v>
      </c>
      <c r="Z170" s="76">
        <f>'Variables and Defaults'!H190</f>
        <v>0</v>
      </c>
      <c r="AA170" s="76">
        <f>CHOOSE(C170,Z170*$C$16,Z170*12,Z170,Z170*$C$18)</f>
        <v>0</v>
      </c>
      <c r="AC170" s="76">
        <f>X170+AA170</f>
        <v>207.67500000000001</v>
      </c>
    </row>
    <row r="171" spans="1:29">
      <c r="A171" s="370"/>
      <c r="B171" s="70" t="s">
        <v>57</v>
      </c>
      <c r="E171" s="104"/>
      <c r="F171" s="12">
        <f>MATCH('Variables and Defaults'!D191,Mechanics!$B$7:$B$15,0)</f>
        <v>1</v>
      </c>
      <c r="G171" s="10">
        <f>'Variables and Defaults'!E191</f>
        <v>1</v>
      </c>
      <c r="H171" s="10">
        <f>MATCH('Variables and Defaults'!F191,Mechanics!$L$7:$L$9,0)</f>
        <v>1</v>
      </c>
      <c r="J171" s="54" cm="1">
        <f t="array" ref="J171">IFERROR(INDEX('Variables and Defaults'!$D$18:$D$25,Calculations!F171),0)</f>
        <v>19.170000000000002</v>
      </c>
      <c r="K171" s="55" cm="1">
        <f t="array" ref="K171">IFERROR(INDEX('Variables and Defaults'!$D$28:$D$35,Calculations!F171),0)</f>
        <v>0.3</v>
      </c>
      <c r="L171" s="55"/>
      <c r="M171" s="73">
        <f t="shared" si="29"/>
        <v>0.31950000000000001</v>
      </c>
      <c r="N171" s="73">
        <f t="shared" si="30"/>
        <v>153.36000000000001</v>
      </c>
      <c r="P171" s="54">
        <f t="shared" si="31"/>
        <v>0.31950000000000001</v>
      </c>
      <c r="Q171" s="54">
        <f t="shared" si="32"/>
        <v>9.5850000000000005E-2</v>
      </c>
      <c r="S171" s="54">
        <f t="shared" ref="S171:S178" si="37">G171*(P171+Q171)</f>
        <v>0.41535</v>
      </c>
      <c r="AA171" s="10"/>
    </row>
    <row r="172" spans="1:29">
      <c r="A172" s="370"/>
      <c r="B172" s="70" t="s">
        <v>66</v>
      </c>
      <c r="E172" s="104"/>
      <c r="F172" s="12">
        <f>MATCH('Variables and Defaults'!D192,Mechanics!$B$7:$B$15,0)</f>
        <v>9</v>
      </c>
      <c r="G172" s="10">
        <f>'Variables and Defaults'!E192</f>
        <v>0</v>
      </c>
      <c r="H172" s="10">
        <f>MATCH('Variables and Defaults'!F192,Mechanics!$L$7:$L$9,0)</f>
        <v>1</v>
      </c>
      <c r="J172" s="54" cm="1">
        <f t="array" ref="J172">IFERROR(INDEX('Variables and Defaults'!$D$18:$D$25,Calculations!F172),0)</f>
        <v>0</v>
      </c>
      <c r="K172" s="55" cm="1">
        <f t="array" ref="K172">IFERROR(INDEX('Variables and Defaults'!$D$28:$D$35,Calculations!F172),0)</f>
        <v>0</v>
      </c>
      <c r="L172" s="55"/>
      <c r="M172" s="73">
        <f t="shared" si="29"/>
        <v>0</v>
      </c>
      <c r="N172" s="73">
        <f t="shared" si="30"/>
        <v>0</v>
      </c>
      <c r="P172" s="54">
        <f t="shared" si="31"/>
        <v>0</v>
      </c>
      <c r="Q172" s="54">
        <f t="shared" si="32"/>
        <v>0</v>
      </c>
      <c r="S172" s="54">
        <f t="shared" si="37"/>
        <v>0</v>
      </c>
      <c r="AA172" s="10"/>
    </row>
    <row r="173" spans="1:29">
      <c r="A173" s="370"/>
      <c r="B173" s="70" t="s">
        <v>67</v>
      </c>
      <c r="E173" s="104"/>
      <c r="F173" s="12">
        <f>MATCH('Variables and Defaults'!D193,Mechanics!$B$7:$B$15,0)</f>
        <v>9</v>
      </c>
      <c r="G173" s="10">
        <f>'Variables and Defaults'!E193</f>
        <v>0</v>
      </c>
      <c r="H173" s="10">
        <f>MATCH('Variables and Defaults'!F193,Mechanics!$L$7:$L$9,0)</f>
        <v>1</v>
      </c>
      <c r="J173" s="54" cm="1">
        <f t="array" ref="J173">IFERROR(INDEX('Variables and Defaults'!$D$18:$D$25,Calculations!F173),0)</f>
        <v>0</v>
      </c>
      <c r="K173" s="55" cm="1">
        <f t="array" ref="K173">IFERROR(INDEX('Variables and Defaults'!$D$28:$D$35,Calculations!F173),0)</f>
        <v>0</v>
      </c>
      <c r="L173" s="55"/>
      <c r="M173" s="73">
        <f t="shared" si="29"/>
        <v>0</v>
      </c>
      <c r="N173" s="73">
        <f t="shared" si="30"/>
        <v>0</v>
      </c>
      <c r="P173" s="54">
        <f t="shared" si="31"/>
        <v>0</v>
      </c>
      <c r="Q173" s="54">
        <f t="shared" si="32"/>
        <v>0</v>
      </c>
      <c r="S173" s="54">
        <f t="shared" si="37"/>
        <v>0</v>
      </c>
      <c r="AA173" s="10"/>
    </row>
    <row r="174" spans="1:29">
      <c r="A174" s="370"/>
      <c r="B174" s="70" t="s">
        <v>68</v>
      </c>
      <c r="E174" s="104"/>
      <c r="F174" s="12">
        <f>MATCH('Variables and Defaults'!D194,Mechanics!$B$7:$B$15,0)</f>
        <v>9</v>
      </c>
      <c r="G174" s="10">
        <f>'Variables and Defaults'!E194</f>
        <v>0</v>
      </c>
      <c r="H174" s="10">
        <f>MATCH('Variables and Defaults'!F194,Mechanics!$L$7:$L$9,0)</f>
        <v>1</v>
      </c>
      <c r="J174" s="54" cm="1">
        <f t="array" ref="J174">IFERROR(INDEX('Variables and Defaults'!$D$18:$D$25,Calculations!F174),0)</f>
        <v>0</v>
      </c>
      <c r="K174" s="55" cm="1">
        <f t="array" ref="K174">IFERROR(INDEX('Variables and Defaults'!$D$28:$D$35,Calculations!F174),0)</f>
        <v>0</v>
      </c>
      <c r="L174" s="55"/>
      <c r="M174" s="73">
        <f t="shared" si="29"/>
        <v>0</v>
      </c>
      <c r="N174" s="73">
        <f t="shared" si="30"/>
        <v>0</v>
      </c>
      <c r="P174" s="54">
        <f t="shared" si="31"/>
        <v>0</v>
      </c>
      <c r="Q174" s="54">
        <f t="shared" si="32"/>
        <v>0</v>
      </c>
      <c r="S174" s="54">
        <f t="shared" si="37"/>
        <v>0</v>
      </c>
      <c r="AA174" s="10"/>
    </row>
    <row r="175" spans="1:29">
      <c r="A175" s="370"/>
      <c r="B175" s="70" t="s">
        <v>69</v>
      </c>
      <c r="E175" s="104"/>
      <c r="F175" s="12">
        <f>MATCH('Variables and Defaults'!D195,Mechanics!$B$7:$B$15,0)</f>
        <v>9</v>
      </c>
      <c r="G175" s="10">
        <f>'Variables and Defaults'!E195</f>
        <v>0</v>
      </c>
      <c r="H175" s="10">
        <f>MATCH('Variables and Defaults'!F195,Mechanics!$L$7:$L$9,0)</f>
        <v>1</v>
      </c>
      <c r="J175" s="54" cm="1">
        <f t="array" ref="J175">IFERROR(INDEX('Variables and Defaults'!$D$18:$D$25,Calculations!F175),0)</f>
        <v>0</v>
      </c>
      <c r="K175" s="55" cm="1">
        <f t="array" ref="K175">IFERROR(INDEX('Variables and Defaults'!$D$28:$D$35,Calculations!F175),0)</f>
        <v>0</v>
      </c>
      <c r="L175" s="55"/>
      <c r="M175" s="73">
        <f t="shared" si="29"/>
        <v>0</v>
      </c>
      <c r="N175" s="73">
        <f t="shared" si="30"/>
        <v>0</v>
      </c>
      <c r="P175" s="54">
        <f t="shared" si="31"/>
        <v>0</v>
      </c>
      <c r="Q175" s="54">
        <f t="shared" si="32"/>
        <v>0</v>
      </c>
      <c r="S175" s="54">
        <f t="shared" si="37"/>
        <v>0</v>
      </c>
      <c r="AA175" s="10"/>
    </row>
    <row r="176" spans="1:29">
      <c r="A176" s="370"/>
      <c r="B176" s="70" t="s">
        <v>70</v>
      </c>
      <c r="E176" s="104"/>
      <c r="F176" s="12">
        <f>MATCH('Variables and Defaults'!D196,Mechanics!$B$7:$B$15,0)</f>
        <v>9</v>
      </c>
      <c r="G176" s="10">
        <f>'Variables and Defaults'!E196</f>
        <v>0</v>
      </c>
      <c r="H176" s="10">
        <f>MATCH('Variables and Defaults'!F196,Mechanics!$L$7:$L$9,0)</f>
        <v>1</v>
      </c>
      <c r="J176" s="54" cm="1">
        <f t="array" ref="J176">IFERROR(INDEX('Variables and Defaults'!$D$18:$D$25,Calculations!F176),0)</f>
        <v>0</v>
      </c>
      <c r="K176" s="55" cm="1">
        <f t="array" ref="K176">IFERROR(INDEX('Variables and Defaults'!$D$28:$D$35,Calculations!F176),0)</f>
        <v>0</v>
      </c>
      <c r="L176" s="55"/>
      <c r="M176" s="73">
        <f t="shared" si="29"/>
        <v>0</v>
      </c>
      <c r="N176" s="73">
        <f t="shared" si="30"/>
        <v>0</v>
      </c>
      <c r="P176" s="54">
        <f t="shared" si="31"/>
        <v>0</v>
      </c>
      <c r="Q176" s="54">
        <f t="shared" si="32"/>
        <v>0</v>
      </c>
      <c r="S176" s="54">
        <f t="shared" si="37"/>
        <v>0</v>
      </c>
      <c r="AA176" s="10"/>
    </row>
    <row r="177" spans="1:33">
      <c r="A177" s="370"/>
      <c r="B177" s="70" t="s">
        <v>71</v>
      </c>
      <c r="E177" s="104"/>
      <c r="F177" s="12">
        <f>MATCH('Variables and Defaults'!D197,Mechanics!$B$7:$B$15,0)</f>
        <v>9</v>
      </c>
      <c r="G177" s="10">
        <f>'Variables and Defaults'!E197</f>
        <v>0</v>
      </c>
      <c r="H177" s="10">
        <f>MATCH('Variables and Defaults'!F197,Mechanics!$L$7:$L$9,0)</f>
        <v>1</v>
      </c>
      <c r="J177" s="54" cm="1">
        <f t="array" ref="J177">IFERROR(INDEX('Variables and Defaults'!$D$18:$D$25,Calculations!F177),0)</f>
        <v>0</v>
      </c>
      <c r="K177" s="55" cm="1">
        <f t="array" ref="K177">IFERROR(INDEX('Variables and Defaults'!$D$28:$D$35,Calculations!F177),0)</f>
        <v>0</v>
      </c>
      <c r="L177" s="55"/>
      <c r="M177" s="73">
        <f t="shared" si="29"/>
        <v>0</v>
      </c>
      <c r="N177" s="73">
        <f t="shared" si="30"/>
        <v>0</v>
      </c>
      <c r="P177" s="54">
        <f t="shared" si="31"/>
        <v>0</v>
      </c>
      <c r="Q177" s="54">
        <f t="shared" si="32"/>
        <v>0</v>
      </c>
      <c r="S177" s="54">
        <f t="shared" si="37"/>
        <v>0</v>
      </c>
      <c r="AA177" s="10"/>
    </row>
    <row r="178" spans="1:33">
      <c r="A178" s="370"/>
      <c r="B178" s="70" t="s">
        <v>72</v>
      </c>
      <c r="E178" s="104"/>
      <c r="F178" s="12">
        <f>MATCH('Variables and Defaults'!D198,Mechanics!$B$7:$B$15,0)</f>
        <v>9</v>
      </c>
      <c r="G178" s="10">
        <f>'Variables and Defaults'!E198</f>
        <v>0</v>
      </c>
      <c r="H178" s="10">
        <f>MATCH('Variables and Defaults'!F198,Mechanics!$L$7:$L$9,0)</f>
        <v>1</v>
      </c>
      <c r="J178" s="54" cm="1">
        <f t="array" ref="J178">IFERROR(INDEX('Variables and Defaults'!$D$18:$D$25,Calculations!F178),0)</f>
        <v>0</v>
      </c>
      <c r="K178" s="55" cm="1">
        <f t="array" ref="K178">IFERROR(INDEX('Variables and Defaults'!$D$28:$D$35,Calculations!F178),0)</f>
        <v>0</v>
      </c>
      <c r="L178" s="55"/>
      <c r="M178" s="73">
        <f t="shared" si="29"/>
        <v>0</v>
      </c>
      <c r="N178" s="73">
        <f t="shared" si="30"/>
        <v>0</v>
      </c>
      <c r="P178" s="54">
        <f t="shared" si="31"/>
        <v>0</v>
      </c>
      <c r="Q178" s="54">
        <f t="shared" si="32"/>
        <v>0</v>
      </c>
      <c r="S178" s="54">
        <f t="shared" si="37"/>
        <v>0</v>
      </c>
      <c r="AA178" s="10"/>
    </row>
    <row r="179" spans="1:33">
      <c r="A179" s="83">
        <v>14</v>
      </c>
      <c r="B179" s="47" t="s">
        <v>96</v>
      </c>
      <c r="C179" s="65"/>
      <c r="E179" s="104"/>
      <c r="F179" s="12"/>
      <c r="G179" s="10"/>
      <c r="H179" s="10"/>
      <c r="J179" s="54"/>
      <c r="K179" s="55"/>
      <c r="L179" s="55"/>
    </row>
    <row r="180" spans="1:33">
      <c r="A180" s="83"/>
      <c r="B180" s="47" t="s">
        <v>98</v>
      </c>
      <c r="C180" s="65">
        <f>MATCH('Variables and Defaults'!C200,Mechanics!$G$7:$G$10,0)</f>
        <v>4</v>
      </c>
      <c r="E180" s="104"/>
      <c r="F180" s="12"/>
      <c r="G180" s="10"/>
      <c r="H180" s="10"/>
      <c r="I180" s="10"/>
      <c r="J180" s="54"/>
      <c r="K180" s="55"/>
      <c r="L180" s="55"/>
      <c r="T180" s="106">
        <f>SUM(S181:S188)*$C$16</f>
        <v>4.9841999999999995</v>
      </c>
      <c r="U180" s="106">
        <f>SUM(S181:S188)*12</f>
        <v>4.9841999999999995</v>
      </c>
      <c r="V180" s="106">
        <f>SUM(S181:S188)</f>
        <v>0.41535</v>
      </c>
      <c r="W180" s="106">
        <f>SUM(S181:S188)*$C$18</f>
        <v>207.67500000000001</v>
      </c>
      <c r="X180" s="76">
        <f>CHOOSE(C180,T180,U180,V180,W180)</f>
        <v>207.67500000000001</v>
      </c>
      <c r="Z180" s="76">
        <f>'Variables and Defaults'!H200</f>
        <v>0</v>
      </c>
      <c r="AA180" s="76">
        <f>CHOOSE(C180,Z180*$C$16,Z180*12,Z180,Z180*$C$18)</f>
        <v>0</v>
      </c>
      <c r="AC180" s="76">
        <f>X180+AA180</f>
        <v>207.67500000000001</v>
      </c>
      <c r="AE180" s="10"/>
      <c r="AF180" s="10"/>
      <c r="AG180" s="10"/>
    </row>
    <row r="181" spans="1:33">
      <c r="A181" s="83"/>
      <c r="B181" s="70" t="s">
        <v>57</v>
      </c>
      <c r="E181" s="104"/>
      <c r="F181" s="12">
        <f>MATCH('Variables and Defaults'!D201,Mechanics!$B$7:$B$15,0)</f>
        <v>1</v>
      </c>
      <c r="G181" s="10">
        <f>'Variables and Defaults'!E201</f>
        <v>1</v>
      </c>
      <c r="H181" s="10">
        <f>MATCH('Variables and Defaults'!F201,Mechanics!$L$7:$L$9,0)</f>
        <v>1</v>
      </c>
      <c r="J181" s="54" cm="1">
        <f t="array" ref="J181">IFERROR(INDEX('Variables and Defaults'!$D$18:$D$25,Calculations!F181),0)</f>
        <v>19.170000000000002</v>
      </c>
      <c r="K181" s="55" cm="1">
        <f t="array" ref="K181">IFERROR(INDEX('Variables and Defaults'!$D$28:$D$35,Calculations!F181),0)</f>
        <v>0.3</v>
      </c>
      <c r="L181" s="55"/>
      <c r="M181" s="73">
        <f t="shared" si="29"/>
        <v>0.31950000000000001</v>
      </c>
      <c r="N181" s="73">
        <f t="shared" si="30"/>
        <v>153.36000000000001</v>
      </c>
      <c r="P181" s="54">
        <f t="shared" si="31"/>
        <v>0.31950000000000001</v>
      </c>
      <c r="Q181" s="54">
        <f t="shared" si="32"/>
        <v>9.5850000000000005E-2</v>
      </c>
      <c r="S181" s="54">
        <f t="shared" ref="S181:S188" si="38">G181*(P181+Q181)</f>
        <v>0.41535</v>
      </c>
      <c r="AA181" s="10"/>
    </row>
    <row r="182" spans="1:33">
      <c r="A182" s="83"/>
      <c r="B182" s="70" t="s">
        <v>66</v>
      </c>
      <c r="E182" s="104"/>
      <c r="F182" s="12">
        <f>MATCH('Variables and Defaults'!D202,Mechanics!$B$7:$B$15,0)</f>
        <v>9</v>
      </c>
      <c r="G182" s="10">
        <f>'Variables and Defaults'!E202</f>
        <v>0</v>
      </c>
      <c r="H182" s="10">
        <f>MATCH('Variables and Defaults'!F202,Mechanics!$L$7:$L$9,0)</f>
        <v>1</v>
      </c>
      <c r="J182" s="54" cm="1">
        <f t="array" ref="J182">IFERROR(INDEX('Variables and Defaults'!$D$18:$D$25,Calculations!F182),0)</f>
        <v>0</v>
      </c>
      <c r="K182" s="55" cm="1">
        <f t="array" ref="K182">IFERROR(INDEX('Variables and Defaults'!$D$28:$D$35,Calculations!F182),0)</f>
        <v>0</v>
      </c>
      <c r="L182" s="55"/>
      <c r="M182" s="73">
        <f t="shared" si="29"/>
        <v>0</v>
      </c>
      <c r="N182" s="73">
        <f t="shared" si="30"/>
        <v>0</v>
      </c>
      <c r="P182" s="54">
        <f t="shared" si="31"/>
        <v>0</v>
      </c>
      <c r="Q182" s="54">
        <f t="shared" si="32"/>
        <v>0</v>
      </c>
      <c r="S182" s="54">
        <f t="shared" si="38"/>
        <v>0</v>
      </c>
      <c r="AA182" s="10"/>
    </row>
    <row r="183" spans="1:33">
      <c r="A183" s="83"/>
      <c r="B183" s="70" t="s">
        <v>67</v>
      </c>
      <c r="E183" s="104"/>
      <c r="F183" s="12">
        <f>MATCH('Variables and Defaults'!D203,Mechanics!$B$7:$B$15,0)</f>
        <v>9</v>
      </c>
      <c r="G183" s="10">
        <f>'Variables and Defaults'!E203</f>
        <v>0</v>
      </c>
      <c r="H183" s="10">
        <f>MATCH('Variables and Defaults'!F203,Mechanics!$L$7:$L$9,0)</f>
        <v>1</v>
      </c>
      <c r="J183" s="54" cm="1">
        <f t="array" ref="J183">IFERROR(INDEX('Variables and Defaults'!$D$18:$D$25,Calculations!F183),0)</f>
        <v>0</v>
      </c>
      <c r="K183" s="55" cm="1">
        <f t="array" ref="K183">IFERROR(INDEX('Variables and Defaults'!$D$28:$D$35,Calculations!F183),0)</f>
        <v>0</v>
      </c>
      <c r="L183" s="55"/>
      <c r="M183" s="73">
        <f t="shared" si="29"/>
        <v>0</v>
      </c>
      <c r="N183" s="73">
        <f t="shared" si="30"/>
        <v>0</v>
      </c>
      <c r="P183" s="54">
        <f t="shared" si="31"/>
        <v>0</v>
      </c>
      <c r="Q183" s="54">
        <f t="shared" si="32"/>
        <v>0</v>
      </c>
      <c r="S183" s="54">
        <f t="shared" si="38"/>
        <v>0</v>
      </c>
      <c r="AA183" s="10"/>
    </row>
    <row r="184" spans="1:33">
      <c r="A184" s="83"/>
      <c r="B184" s="70" t="s">
        <v>68</v>
      </c>
      <c r="E184" s="104"/>
      <c r="F184" s="12">
        <f>MATCH('Variables and Defaults'!D204,Mechanics!$B$7:$B$15,0)</f>
        <v>9</v>
      </c>
      <c r="G184" s="10">
        <f>'Variables and Defaults'!E204</f>
        <v>0</v>
      </c>
      <c r="H184" s="10">
        <f>MATCH('Variables and Defaults'!F204,Mechanics!$L$7:$L$9,0)</f>
        <v>1</v>
      </c>
      <c r="J184" s="54" cm="1">
        <f t="array" ref="J184">IFERROR(INDEX('Variables and Defaults'!$D$18:$D$25,Calculations!F184),0)</f>
        <v>0</v>
      </c>
      <c r="K184" s="55" cm="1">
        <f t="array" ref="K184">IFERROR(INDEX('Variables and Defaults'!$D$28:$D$35,Calculations!F184),0)</f>
        <v>0</v>
      </c>
      <c r="L184" s="55"/>
      <c r="M184" s="73">
        <f t="shared" si="29"/>
        <v>0</v>
      </c>
      <c r="N184" s="73">
        <f t="shared" si="30"/>
        <v>0</v>
      </c>
      <c r="P184" s="54">
        <f t="shared" si="31"/>
        <v>0</v>
      </c>
      <c r="Q184" s="54">
        <f t="shared" si="32"/>
        <v>0</v>
      </c>
      <c r="S184" s="54">
        <f t="shared" si="38"/>
        <v>0</v>
      </c>
      <c r="AA184" s="10"/>
    </row>
    <row r="185" spans="1:33">
      <c r="A185" s="83"/>
      <c r="B185" s="70" t="s">
        <v>69</v>
      </c>
      <c r="E185" s="104"/>
      <c r="F185" s="12">
        <f>MATCH('Variables and Defaults'!D205,Mechanics!$B$7:$B$15,0)</f>
        <v>9</v>
      </c>
      <c r="G185" s="10">
        <f>'Variables and Defaults'!E205</f>
        <v>0</v>
      </c>
      <c r="H185" s="10">
        <f>MATCH('Variables and Defaults'!F205,Mechanics!$L$7:$L$9,0)</f>
        <v>1</v>
      </c>
      <c r="J185" s="54" cm="1">
        <f t="array" ref="J185">IFERROR(INDEX('Variables and Defaults'!$D$18:$D$25,Calculations!F185),0)</f>
        <v>0</v>
      </c>
      <c r="K185" s="55" cm="1">
        <f t="array" ref="K185">IFERROR(INDEX('Variables and Defaults'!$D$28:$D$35,Calculations!F185),0)</f>
        <v>0</v>
      </c>
      <c r="L185" s="55"/>
      <c r="M185" s="73">
        <f t="shared" si="29"/>
        <v>0</v>
      </c>
      <c r="N185" s="73">
        <f t="shared" si="30"/>
        <v>0</v>
      </c>
      <c r="P185" s="54">
        <f t="shared" si="31"/>
        <v>0</v>
      </c>
      <c r="Q185" s="54">
        <f t="shared" si="32"/>
        <v>0</v>
      </c>
      <c r="S185" s="54">
        <f t="shared" si="38"/>
        <v>0</v>
      </c>
      <c r="AA185" s="10"/>
    </row>
    <row r="186" spans="1:33">
      <c r="A186" s="83"/>
      <c r="B186" s="70" t="s">
        <v>70</v>
      </c>
      <c r="E186" s="104"/>
      <c r="F186" s="12">
        <f>MATCH('Variables and Defaults'!D206,Mechanics!$B$7:$B$15,0)</f>
        <v>9</v>
      </c>
      <c r="G186" s="10">
        <f>'Variables and Defaults'!E206</f>
        <v>0</v>
      </c>
      <c r="H186" s="10">
        <f>MATCH('Variables and Defaults'!F206,Mechanics!$L$7:$L$9,0)</f>
        <v>1</v>
      </c>
      <c r="J186" s="54" cm="1">
        <f t="array" ref="J186">IFERROR(INDEX('Variables and Defaults'!$D$18:$D$25,Calculations!F186),0)</f>
        <v>0</v>
      </c>
      <c r="K186" s="55" cm="1">
        <f t="array" ref="K186">IFERROR(INDEX('Variables and Defaults'!$D$28:$D$35,Calculations!F186),0)</f>
        <v>0</v>
      </c>
      <c r="L186" s="55"/>
      <c r="M186" s="73">
        <f t="shared" si="29"/>
        <v>0</v>
      </c>
      <c r="N186" s="73">
        <f t="shared" si="30"/>
        <v>0</v>
      </c>
      <c r="P186" s="54">
        <f t="shared" si="31"/>
        <v>0</v>
      </c>
      <c r="Q186" s="54">
        <f t="shared" si="32"/>
        <v>0</v>
      </c>
      <c r="S186" s="54">
        <f t="shared" si="38"/>
        <v>0</v>
      </c>
      <c r="AA186" s="10"/>
    </row>
    <row r="187" spans="1:33">
      <c r="A187" s="83"/>
      <c r="B187" s="70" t="s">
        <v>71</v>
      </c>
      <c r="E187" s="104"/>
      <c r="F187" s="12">
        <f>MATCH('Variables and Defaults'!D207,Mechanics!$B$7:$B$15,0)</f>
        <v>9</v>
      </c>
      <c r="G187" s="10">
        <f>'Variables and Defaults'!E207</f>
        <v>0</v>
      </c>
      <c r="H187" s="10">
        <f>MATCH('Variables and Defaults'!F207,Mechanics!$L$7:$L$9,0)</f>
        <v>1</v>
      </c>
      <c r="J187" s="54" cm="1">
        <f t="array" ref="J187">IFERROR(INDEX('Variables and Defaults'!$D$18:$D$25,Calculations!F187),0)</f>
        <v>0</v>
      </c>
      <c r="K187" s="55" cm="1">
        <f t="array" ref="K187">IFERROR(INDEX('Variables and Defaults'!$D$28:$D$35,Calculations!F187),0)</f>
        <v>0</v>
      </c>
      <c r="L187" s="55"/>
      <c r="M187" s="73">
        <f t="shared" si="29"/>
        <v>0</v>
      </c>
      <c r="N187" s="73">
        <f t="shared" si="30"/>
        <v>0</v>
      </c>
      <c r="P187" s="54">
        <f t="shared" si="31"/>
        <v>0</v>
      </c>
      <c r="Q187" s="54">
        <f t="shared" si="32"/>
        <v>0</v>
      </c>
      <c r="S187" s="54">
        <f t="shared" si="38"/>
        <v>0</v>
      </c>
      <c r="AA187" s="10"/>
    </row>
    <row r="188" spans="1:33">
      <c r="A188" s="83"/>
      <c r="B188" s="70" t="s">
        <v>72</v>
      </c>
      <c r="E188" s="104"/>
      <c r="F188" s="12">
        <f>MATCH('Variables and Defaults'!D208,Mechanics!$B$7:$B$15,0)</f>
        <v>9</v>
      </c>
      <c r="G188" s="10">
        <f>'Variables and Defaults'!E208</f>
        <v>0</v>
      </c>
      <c r="H188" s="10">
        <f>MATCH('Variables and Defaults'!F208,Mechanics!$L$7:$L$9,0)</f>
        <v>1</v>
      </c>
      <c r="J188" s="54" cm="1">
        <f t="array" ref="J188">IFERROR(INDEX('Variables and Defaults'!$D$18:$D$25,Calculations!F188),0)</f>
        <v>0</v>
      </c>
      <c r="K188" s="55" cm="1">
        <f t="array" ref="K188">IFERROR(INDEX('Variables and Defaults'!$D$28:$D$35,Calculations!F188),0)</f>
        <v>0</v>
      </c>
      <c r="L188" s="55"/>
      <c r="M188" s="73">
        <f t="shared" si="29"/>
        <v>0</v>
      </c>
      <c r="N188" s="73">
        <f t="shared" si="30"/>
        <v>0</v>
      </c>
      <c r="P188" s="54">
        <f t="shared" si="31"/>
        <v>0</v>
      </c>
      <c r="Q188" s="54">
        <f t="shared" si="32"/>
        <v>0</v>
      </c>
      <c r="S188" s="54">
        <f t="shared" si="38"/>
        <v>0</v>
      </c>
      <c r="AA188" s="10"/>
    </row>
    <row r="189" spans="1:33">
      <c r="A189" s="83"/>
      <c r="B189" s="47" t="s">
        <v>103</v>
      </c>
      <c r="C189" s="65">
        <f>C180</f>
        <v>4</v>
      </c>
      <c r="E189" s="104"/>
      <c r="F189" s="12"/>
      <c r="G189" s="10"/>
      <c r="H189" s="10"/>
      <c r="J189" s="54"/>
      <c r="K189" s="55"/>
      <c r="L189" s="55"/>
      <c r="T189" s="106">
        <f>SUM(S190:S197)*$C$16</f>
        <v>4.9841999999999995</v>
      </c>
      <c r="U189" s="106">
        <f>SUM(S190:S197)*12</f>
        <v>4.9841999999999995</v>
      </c>
      <c r="V189" s="106">
        <f>SUM(S190:S197)</f>
        <v>0.41535</v>
      </c>
      <c r="W189" s="106">
        <f>SUM(S190:S197)*$C$18</f>
        <v>207.67500000000001</v>
      </c>
      <c r="X189" s="76">
        <f>CHOOSE(C189,T189,U189,V189,W189)</f>
        <v>207.67500000000001</v>
      </c>
      <c r="Z189" s="76">
        <f>'Variables and Defaults'!H209</f>
        <v>0</v>
      </c>
      <c r="AA189" s="76">
        <f>CHOOSE(C189,Z189*$C$16,Z189*12,Z189,Z189*$C$18)</f>
        <v>0</v>
      </c>
      <c r="AC189" s="76">
        <f>X189+AA189</f>
        <v>207.67500000000001</v>
      </c>
    </row>
    <row r="190" spans="1:33">
      <c r="A190" s="83"/>
      <c r="B190" s="70" t="s">
        <v>57</v>
      </c>
      <c r="E190" s="104"/>
      <c r="F190" s="12">
        <f t="shared" ref="F190:F197" si="39">F181</f>
        <v>1</v>
      </c>
      <c r="G190" s="10">
        <f>'Variables and Defaults'!E210</f>
        <v>1</v>
      </c>
      <c r="H190" s="10">
        <f t="shared" ref="H190:H197" si="40">H181</f>
        <v>1</v>
      </c>
      <c r="J190" s="54" cm="1">
        <f t="array" ref="J190">IFERROR(INDEX('Variables and Defaults'!$D$18:$D$25,Calculations!F190),0)</f>
        <v>19.170000000000002</v>
      </c>
      <c r="K190" s="55" cm="1">
        <f t="array" ref="K190">IFERROR(INDEX('Variables and Defaults'!$D$28:$D$35,Calculations!F190),0)</f>
        <v>0.3</v>
      </c>
      <c r="L190" s="55"/>
      <c r="M190" s="73">
        <f t="shared" si="29"/>
        <v>0.31950000000000001</v>
      </c>
      <c r="N190" s="73">
        <f t="shared" si="30"/>
        <v>153.36000000000001</v>
      </c>
      <c r="P190" s="54">
        <f t="shared" si="31"/>
        <v>0.31950000000000001</v>
      </c>
      <c r="Q190" s="54">
        <f t="shared" si="32"/>
        <v>9.5850000000000005E-2</v>
      </c>
      <c r="S190" s="54">
        <f t="shared" ref="S190:S197" si="41">G190*(P190+Q190)</f>
        <v>0.41535</v>
      </c>
      <c r="AA190" s="10"/>
    </row>
    <row r="191" spans="1:33">
      <c r="A191" s="83"/>
      <c r="B191" s="70" t="s">
        <v>66</v>
      </c>
      <c r="E191" s="104"/>
      <c r="F191" s="12">
        <f t="shared" si="39"/>
        <v>9</v>
      </c>
      <c r="G191" s="10">
        <f>'Variables and Defaults'!E211</f>
        <v>0</v>
      </c>
      <c r="H191" s="10">
        <f t="shared" si="40"/>
        <v>1</v>
      </c>
      <c r="J191" s="54" cm="1">
        <f t="array" ref="J191">IFERROR(INDEX('Variables and Defaults'!$D$18:$D$25,Calculations!F191),0)</f>
        <v>0</v>
      </c>
      <c r="K191" s="55" cm="1">
        <f t="array" ref="K191">IFERROR(INDEX('Variables and Defaults'!$D$28:$D$35,Calculations!F191),0)</f>
        <v>0</v>
      </c>
      <c r="L191" s="55"/>
      <c r="M191" s="73">
        <f t="shared" si="29"/>
        <v>0</v>
      </c>
      <c r="N191" s="73">
        <f t="shared" si="30"/>
        <v>0</v>
      </c>
      <c r="P191" s="54">
        <f t="shared" si="31"/>
        <v>0</v>
      </c>
      <c r="Q191" s="54">
        <f t="shared" si="32"/>
        <v>0</v>
      </c>
      <c r="S191" s="54">
        <f t="shared" si="41"/>
        <v>0</v>
      </c>
      <c r="AA191" s="10"/>
    </row>
    <row r="192" spans="1:33">
      <c r="A192" s="83"/>
      <c r="B192" s="70" t="s">
        <v>67</v>
      </c>
      <c r="E192" s="104"/>
      <c r="F192" s="12">
        <f t="shared" si="39"/>
        <v>9</v>
      </c>
      <c r="G192" s="10">
        <f>'Variables and Defaults'!E212</f>
        <v>0</v>
      </c>
      <c r="H192" s="10">
        <f t="shared" si="40"/>
        <v>1</v>
      </c>
      <c r="J192" s="54" cm="1">
        <f t="array" ref="J192">IFERROR(INDEX('Variables and Defaults'!$D$18:$D$25,Calculations!F192),0)</f>
        <v>0</v>
      </c>
      <c r="K192" s="55" cm="1">
        <f t="array" ref="K192">IFERROR(INDEX('Variables and Defaults'!$D$28:$D$35,Calculations!F192),0)</f>
        <v>0</v>
      </c>
      <c r="L192" s="55"/>
      <c r="M192" s="73">
        <f t="shared" si="29"/>
        <v>0</v>
      </c>
      <c r="N192" s="73">
        <f t="shared" si="30"/>
        <v>0</v>
      </c>
      <c r="P192" s="54">
        <f t="shared" si="31"/>
        <v>0</v>
      </c>
      <c r="Q192" s="54">
        <f t="shared" si="32"/>
        <v>0</v>
      </c>
      <c r="S192" s="54">
        <f t="shared" si="41"/>
        <v>0</v>
      </c>
      <c r="AA192" s="10"/>
    </row>
    <row r="193" spans="1:29">
      <c r="A193" s="83"/>
      <c r="B193" s="70" t="s">
        <v>68</v>
      </c>
      <c r="E193" s="104"/>
      <c r="F193" s="12">
        <f t="shared" si="39"/>
        <v>9</v>
      </c>
      <c r="G193" s="10">
        <f>'Variables and Defaults'!E213</f>
        <v>0</v>
      </c>
      <c r="H193" s="10">
        <f t="shared" si="40"/>
        <v>1</v>
      </c>
      <c r="J193" s="54" cm="1">
        <f t="array" ref="J193">IFERROR(INDEX('Variables and Defaults'!$D$18:$D$25,Calculations!F193),0)</f>
        <v>0</v>
      </c>
      <c r="K193" s="55" cm="1">
        <f t="array" ref="K193">IFERROR(INDEX('Variables and Defaults'!$D$28:$D$35,Calculations!F193),0)</f>
        <v>0</v>
      </c>
      <c r="L193" s="55"/>
      <c r="M193" s="73">
        <f t="shared" si="29"/>
        <v>0</v>
      </c>
      <c r="N193" s="73">
        <f t="shared" si="30"/>
        <v>0</v>
      </c>
      <c r="P193" s="54">
        <f t="shared" si="31"/>
        <v>0</v>
      </c>
      <c r="Q193" s="54">
        <f t="shared" si="32"/>
        <v>0</v>
      </c>
      <c r="S193" s="54">
        <f t="shared" si="41"/>
        <v>0</v>
      </c>
      <c r="AA193" s="10"/>
    </row>
    <row r="194" spans="1:29">
      <c r="A194" s="83"/>
      <c r="B194" s="70" t="s">
        <v>69</v>
      </c>
      <c r="E194" s="104"/>
      <c r="F194" s="12">
        <f t="shared" si="39"/>
        <v>9</v>
      </c>
      <c r="G194" s="10">
        <f>'Variables and Defaults'!E214</f>
        <v>0</v>
      </c>
      <c r="H194" s="10">
        <f t="shared" si="40"/>
        <v>1</v>
      </c>
      <c r="J194" s="54" cm="1">
        <f t="array" ref="J194">IFERROR(INDEX('Variables and Defaults'!$D$18:$D$25,Calculations!F194),0)</f>
        <v>0</v>
      </c>
      <c r="K194" s="55" cm="1">
        <f t="array" ref="K194">IFERROR(INDEX('Variables and Defaults'!$D$28:$D$35,Calculations!F194),0)</f>
        <v>0</v>
      </c>
      <c r="L194" s="55"/>
      <c r="M194" s="73">
        <f t="shared" si="29"/>
        <v>0</v>
      </c>
      <c r="N194" s="73">
        <f t="shared" si="30"/>
        <v>0</v>
      </c>
      <c r="P194" s="54">
        <f t="shared" si="31"/>
        <v>0</v>
      </c>
      <c r="Q194" s="54">
        <f t="shared" si="32"/>
        <v>0</v>
      </c>
      <c r="S194" s="54">
        <f t="shared" si="41"/>
        <v>0</v>
      </c>
      <c r="AA194" s="10"/>
    </row>
    <row r="195" spans="1:29">
      <c r="A195" s="83"/>
      <c r="B195" s="70" t="s">
        <v>70</v>
      </c>
      <c r="E195" s="104"/>
      <c r="F195" s="12">
        <f t="shared" si="39"/>
        <v>9</v>
      </c>
      <c r="G195" s="10">
        <f>'Variables and Defaults'!E215</f>
        <v>0</v>
      </c>
      <c r="H195" s="10">
        <f t="shared" si="40"/>
        <v>1</v>
      </c>
      <c r="J195" s="54" cm="1">
        <f t="array" ref="J195">IFERROR(INDEX('Variables and Defaults'!$D$18:$D$25,Calculations!F195),0)</f>
        <v>0</v>
      </c>
      <c r="K195" s="55" cm="1">
        <f t="array" ref="K195">IFERROR(INDEX('Variables and Defaults'!$D$28:$D$35,Calculations!F195),0)</f>
        <v>0</v>
      </c>
      <c r="L195" s="55"/>
      <c r="M195" s="73">
        <f t="shared" si="29"/>
        <v>0</v>
      </c>
      <c r="N195" s="73">
        <f t="shared" si="30"/>
        <v>0</v>
      </c>
      <c r="P195" s="54">
        <f t="shared" si="31"/>
        <v>0</v>
      </c>
      <c r="Q195" s="54">
        <f t="shared" si="32"/>
        <v>0</v>
      </c>
      <c r="S195" s="54">
        <f t="shared" si="41"/>
        <v>0</v>
      </c>
      <c r="AA195" s="10"/>
    </row>
    <row r="196" spans="1:29">
      <c r="A196" s="83"/>
      <c r="B196" s="70" t="s">
        <v>71</v>
      </c>
      <c r="E196" s="104"/>
      <c r="F196" s="12">
        <f t="shared" si="39"/>
        <v>9</v>
      </c>
      <c r="G196" s="10">
        <f>'Variables and Defaults'!E216</f>
        <v>0</v>
      </c>
      <c r="H196" s="10">
        <f t="shared" si="40"/>
        <v>1</v>
      </c>
      <c r="J196" s="54" cm="1">
        <f t="array" ref="J196">IFERROR(INDEX('Variables and Defaults'!$D$18:$D$25,Calculations!F196),0)</f>
        <v>0</v>
      </c>
      <c r="K196" s="55" cm="1">
        <f t="array" ref="K196">IFERROR(INDEX('Variables and Defaults'!$D$28:$D$35,Calculations!F196),0)</f>
        <v>0</v>
      </c>
      <c r="L196" s="55"/>
      <c r="M196" s="73">
        <f t="shared" si="29"/>
        <v>0</v>
      </c>
      <c r="N196" s="73">
        <f t="shared" si="30"/>
        <v>0</v>
      </c>
      <c r="P196" s="54">
        <f t="shared" si="31"/>
        <v>0</v>
      </c>
      <c r="Q196" s="54">
        <f t="shared" si="32"/>
        <v>0</v>
      </c>
      <c r="S196" s="54">
        <f t="shared" si="41"/>
        <v>0</v>
      </c>
      <c r="AA196" s="10"/>
    </row>
    <row r="197" spans="1:29">
      <c r="A197" s="83"/>
      <c r="B197" s="70" t="s">
        <v>72</v>
      </c>
      <c r="E197" s="104"/>
      <c r="F197" s="12">
        <f t="shared" si="39"/>
        <v>9</v>
      </c>
      <c r="G197" s="10">
        <f>'Variables and Defaults'!E217</f>
        <v>0</v>
      </c>
      <c r="H197" s="10">
        <f t="shared" si="40"/>
        <v>1</v>
      </c>
      <c r="J197" s="54" cm="1">
        <f t="array" ref="J197">IFERROR(INDEX('Variables and Defaults'!$D$18:$D$25,Calculations!F197),0)</f>
        <v>0</v>
      </c>
      <c r="K197" s="55" cm="1">
        <f t="array" ref="K197">IFERROR(INDEX('Variables and Defaults'!$D$28:$D$35,Calculations!F197),0)</f>
        <v>0</v>
      </c>
      <c r="L197" s="55"/>
      <c r="M197" s="73">
        <f t="shared" si="29"/>
        <v>0</v>
      </c>
      <c r="N197" s="73">
        <f t="shared" si="30"/>
        <v>0</v>
      </c>
      <c r="P197" s="54">
        <f t="shared" si="31"/>
        <v>0</v>
      </c>
      <c r="Q197" s="54">
        <f t="shared" si="32"/>
        <v>0</v>
      </c>
      <c r="S197" s="54">
        <f t="shared" si="41"/>
        <v>0</v>
      </c>
      <c r="AA197" s="10"/>
    </row>
    <row r="198" spans="1:29">
      <c r="J198" s="54"/>
      <c r="K198" s="55"/>
      <c r="L198" s="55"/>
    </row>
    <row r="199" spans="1:29">
      <c r="A199" s="371"/>
      <c r="B199" s="72" t="s">
        <v>38</v>
      </c>
      <c r="J199" s="54"/>
      <c r="K199" s="55"/>
      <c r="L199" s="55"/>
    </row>
    <row r="200" spans="1:29">
      <c r="A200" s="371">
        <v>15</v>
      </c>
      <c r="B200" s="47" t="s">
        <v>39</v>
      </c>
      <c r="C200" s="65">
        <f>MATCH('Variables and Defaults'!C219,Mechanics!$G$7:$G$10,0)</f>
        <v>3</v>
      </c>
      <c r="E200" s="104"/>
      <c r="F200" s="12"/>
      <c r="G200" s="10"/>
      <c r="H200" s="10"/>
      <c r="J200" s="54"/>
      <c r="K200" s="55"/>
      <c r="L200" s="55"/>
      <c r="T200" s="106">
        <f>SUM(S201:S208)*$C$16</f>
        <v>3588.6240000000003</v>
      </c>
      <c r="U200" s="106">
        <f>SUM(S201:S208)*12</f>
        <v>3588.6240000000003</v>
      </c>
      <c r="V200" s="106">
        <f>SUM(S201:S208)</f>
        <v>299.05200000000002</v>
      </c>
      <c r="W200" s="106">
        <f>SUM(S201:S208)*$C$18</f>
        <v>149526</v>
      </c>
      <c r="X200" s="76">
        <f>CHOOSE(C200,T200,U200,V200,W200)</f>
        <v>299.05200000000002</v>
      </c>
      <c r="Z200" s="76">
        <f>'Variables and Defaults'!H219</f>
        <v>500</v>
      </c>
      <c r="AA200" s="76">
        <f>CHOOSE(C200,Z200*$C$16,Z200*12,Z200,Z200*$C$18)</f>
        <v>500</v>
      </c>
      <c r="AC200" s="76">
        <f>X200+AA200</f>
        <v>799.05200000000002</v>
      </c>
    </row>
    <row r="201" spans="1:29">
      <c r="A201" s="371"/>
      <c r="B201" s="70" t="s">
        <v>57</v>
      </c>
      <c r="E201" s="104"/>
      <c r="F201" s="12">
        <f>MATCH('Variables and Defaults'!D220,Mechanics!$B$7:$B$15,0)</f>
        <v>1</v>
      </c>
      <c r="G201" s="10">
        <f>'Variables and Defaults'!E220</f>
        <v>12</v>
      </c>
      <c r="H201" s="10">
        <f>MATCH('Variables and Defaults'!F220,Mechanics!$L$7:$L$9,0)</f>
        <v>2</v>
      </c>
      <c r="J201" s="54" cm="1">
        <f t="array" ref="J201">IFERROR(INDEX('Variables and Defaults'!$D$18:$D$25,Calculations!F201),0)</f>
        <v>19.170000000000002</v>
      </c>
      <c r="K201" s="55" cm="1">
        <f t="array" ref="K201">IFERROR(INDEX('Variables and Defaults'!$D$28:$D$35,Calculations!F201),0)</f>
        <v>0.3</v>
      </c>
      <c r="L201" s="55"/>
      <c r="M201" s="73">
        <f t="shared" si="29"/>
        <v>0.31950000000000001</v>
      </c>
      <c r="N201" s="73">
        <f t="shared" si="30"/>
        <v>153.36000000000001</v>
      </c>
      <c r="P201" s="54">
        <f t="shared" si="31"/>
        <v>19.170000000000002</v>
      </c>
      <c r="Q201" s="54">
        <f t="shared" si="32"/>
        <v>5.7510000000000003</v>
      </c>
      <c r="S201" s="54">
        <f t="shared" ref="S201:S208" si="42">G201*(P201+Q201)</f>
        <v>299.05200000000002</v>
      </c>
      <c r="AA201" s="10"/>
    </row>
    <row r="202" spans="1:29">
      <c r="A202" s="371"/>
      <c r="B202" s="70" t="s">
        <v>66</v>
      </c>
      <c r="E202" s="104"/>
      <c r="F202" s="12">
        <f>MATCH('Variables and Defaults'!D221,Mechanics!$B$7:$B$15,0)</f>
        <v>9</v>
      </c>
      <c r="G202" s="10">
        <f>'Variables and Defaults'!E221</f>
        <v>0</v>
      </c>
      <c r="H202" s="10">
        <f>MATCH('Variables and Defaults'!F221,Mechanics!$L$7:$L$9,0)</f>
        <v>1</v>
      </c>
      <c r="J202" s="54" cm="1">
        <f t="array" ref="J202">IFERROR(INDEX('Variables and Defaults'!$D$18:$D$25,Calculations!F202),0)</f>
        <v>0</v>
      </c>
      <c r="K202" s="55" cm="1">
        <f t="array" ref="K202">IFERROR(INDEX('Variables and Defaults'!$D$28:$D$35,Calculations!F202),0)</f>
        <v>0</v>
      </c>
      <c r="L202" s="55"/>
      <c r="M202" s="73">
        <f t="shared" ref="M202:M255" si="43">J202/60</f>
        <v>0</v>
      </c>
      <c r="N202" s="73">
        <f t="shared" ref="N202:N255" si="44">J202*8</f>
        <v>0</v>
      </c>
      <c r="P202" s="54">
        <f t="shared" ref="P202:P255" si="45">CHOOSE(H202,M202,J202,N202)</f>
        <v>0</v>
      </c>
      <c r="Q202" s="54">
        <f t="shared" ref="Q202:Q255" si="46">P202*K202</f>
        <v>0</v>
      </c>
      <c r="S202" s="54">
        <f t="shared" si="42"/>
        <v>0</v>
      </c>
      <c r="AA202" s="10"/>
    </row>
    <row r="203" spans="1:29">
      <c r="A203" s="371"/>
      <c r="B203" s="70" t="s">
        <v>67</v>
      </c>
      <c r="E203" s="104"/>
      <c r="F203" s="12">
        <f>MATCH('Variables and Defaults'!D222,Mechanics!$B$7:$B$15,0)</f>
        <v>9</v>
      </c>
      <c r="G203" s="10">
        <f>'Variables and Defaults'!E222</f>
        <v>0</v>
      </c>
      <c r="H203" s="10">
        <f>MATCH('Variables and Defaults'!F222,Mechanics!$L$7:$L$9,0)</f>
        <v>1</v>
      </c>
      <c r="J203" s="54" cm="1">
        <f t="array" ref="J203">IFERROR(INDEX('Variables and Defaults'!$D$18:$D$25,Calculations!F203),0)</f>
        <v>0</v>
      </c>
      <c r="K203" s="55" cm="1">
        <f t="array" ref="K203">IFERROR(INDEX('Variables and Defaults'!$D$28:$D$35,Calculations!F203),0)</f>
        <v>0</v>
      </c>
      <c r="L203" s="55"/>
      <c r="M203" s="73">
        <f t="shared" si="43"/>
        <v>0</v>
      </c>
      <c r="N203" s="73">
        <f t="shared" si="44"/>
        <v>0</v>
      </c>
      <c r="P203" s="54">
        <f t="shared" si="45"/>
        <v>0</v>
      </c>
      <c r="Q203" s="54">
        <f t="shared" si="46"/>
        <v>0</v>
      </c>
      <c r="S203" s="54">
        <f t="shared" si="42"/>
        <v>0</v>
      </c>
      <c r="AA203" s="10"/>
    </row>
    <row r="204" spans="1:29">
      <c r="A204" s="371"/>
      <c r="B204" s="70" t="s">
        <v>68</v>
      </c>
      <c r="E204" s="104"/>
      <c r="F204" s="12">
        <f>MATCH('Variables and Defaults'!D223,Mechanics!$B$7:$B$15,0)</f>
        <v>9</v>
      </c>
      <c r="G204" s="10">
        <f>'Variables and Defaults'!E223</f>
        <v>0</v>
      </c>
      <c r="H204" s="10">
        <f>MATCH('Variables and Defaults'!F223,Mechanics!$L$7:$L$9,0)</f>
        <v>1</v>
      </c>
      <c r="J204" s="54" cm="1">
        <f t="array" ref="J204">IFERROR(INDEX('Variables and Defaults'!$D$18:$D$25,Calculations!F204),0)</f>
        <v>0</v>
      </c>
      <c r="K204" s="55" cm="1">
        <f t="array" ref="K204">IFERROR(INDEX('Variables and Defaults'!$D$28:$D$35,Calculations!F204),0)</f>
        <v>0</v>
      </c>
      <c r="L204" s="55"/>
      <c r="M204" s="73">
        <f t="shared" si="43"/>
        <v>0</v>
      </c>
      <c r="N204" s="73">
        <f t="shared" si="44"/>
        <v>0</v>
      </c>
      <c r="P204" s="54">
        <f t="shared" si="45"/>
        <v>0</v>
      </c>
      <c r="Q204" s="54">
        <f t="shared" si="46"/>
        <v>0</v>
      </c>
      <c r="S204" s="54">
        <f t="shared" si="42"/>
        <v>0</v>
      </c>
      <c r="AA204" s="10"/>
    </row>
    <row r="205" spans="1:29">
      <c r="A205" s="371"/>
      <c r="B205" s="70" t="s">
        <v>69</v>
      </c>
      <c r="E205" s="104"/>
      <c r="F205" s="12">
        <f>MATCH('Variables and Defaults'!D224,Mechanics!$B$7:$B$15,0)</f>
        <v>9</v>
      </c>
      <c r="G205" s="10">
        <f>'Variables and Defaults'!E224</f>
        <v>0</v>
      </c>
      <c r="H205" s="10">
        <f>MATCH('Variables and Defaults'!F224,Mechanics!$L$7:$L$9,0)</f>
        <v>1</v>
      </c>
      <c r="J205" s="54" cm="1">
        <f t="array" ref="J205">IFERROR(INDEX('Variables and Defaults'!$D$18:$D$25,Calculations!F205),0)</f>
        <v>0</v>
      </c>
      <c r="K205" s="55" cm="1">
        <f t="array" ref="K205">IFERROR(INDEX('Variables and Defaults'!$D$28:$D$35,Calculations!F205),0)</f>
        <v>0</v>
      </c>
      <c r="L205" s="55"/>
      <c r="M205" s="73">
        <f t="shared" si="43"/>
        <v>0</v>
      </c>
      <c r="N205" s="73">
        <f t="shared" si="44"/>
        <v>0</v>
      </c>
      <c r="P205" s="54">
        <f t="shared" si="45"/>
        <v>0</v>
      </c>
      <c r="Q205" s="54">
        <f t="shared" si="46"/>
        <v>0</v>
      </c>
      <c r="S205" s="54">
        <f t="shared" si="42"/>
        <v>0</v>
      </c>
      <c r="AA205" s="10"/>
    </row>
    <row r="206" spans="1:29">
      <c r="A206" s="371"/>
      <c r="B206" s="70" t="s">
        <v>70</v>
      </c>
      <c r="E206" s="104"/>
      <c r="F206" s="12">
        <f>MATCH('Variables and Defaults'!D225,Mechanics!$B$7:$B$15,0)</f>
        <v>9</v>
      </c>
      <c r="G206" s="10">
        <f>'Variables and Defaults'!E225</f>
        <v>0</v>
      </c>
      <c r="H206" s="10">
        <f>MATCH('Variables and Defaults'!F225,Mechanics!$L$7:$L$9,0)</f>
        <v>1</v>
      </c>
      <c r="J206" s="54" cm="1">
        <f t="array" ref="J206">IFERROR(INDEX('Variables and Defaults'!$D$18:$D$25,Calculations!F206),0)</f>
        <v>0</v>
      </c>
      <c r="K206" s="55" cm="1">
        <f t="array" ref="K206">IFERROR(INDEX('Variables and Defaults'!$D$28:$D$35,Calculations!F206),0)</f>
        <v>0</v>
      </c>
      <c r="L206" s="55"/>
      <c r="M206" s="73">
        <f t="shared" si="43"/>
        <v>0</v>
      </c>
      <c r="N206" s="73">
        <f t="shared" si="44"/>
        <v>0</v>
      </c>
      <c r="P206" s="54">
        <f t="shared" si="45"/>
        <v>0</v>
      </c>
      <c r="Q206" s="54">
        <f t="shared" si="46"/>
        <v>0</v>
      </c>
      <c r="S206" s="54">
        <f t="shared" si="42"/>
        <v>0</v>
      </c>
      <c r="AA206" s="10"/>
    </row>
    <row r="207" spans="1:29">
      <c r="A207" s="371"/>
      <c r="B207" s="70" t="s">
        <v>71</v>
      </c>
      <c r="E207" s="104"/>
      <c r="F207" s="12">
        <f>MATCH('Variables and Defaults'!D226,Mechanics!$B$7:$B$15,0)</f>
        <v>9</v>
      </c>
      <c r="G207" s="10">
        <f>'Variables and Defaults'!E226</f>
        <v>0</v>
      </c>
      <c r="H207" s="10">
        <f>MATCH('Variables and Defaults'!F226,Mechanics!$L$7:$L$9,0)</f>
        <v>1</v>
      </c>
      <c r="J207" s="54" cm="1">
        <f t="array" ref="J207">IFERROR(INDEX('Variables and Defaults'!$D$18:$D$25,Calculations!F207),0)</f>
        <v>0</v>
      </c>
      <c r="K207" s="55" cm="1">
        <f t="array" ref="K207">IFERROR(INDEX('Variables and Defaults'!$D$28:$D$35,Calculations!F207),0)</f>
        <v>0</v>
      </c>
      <c r="L207" s="55"/>
      <c r="M207" s="73">
        <f t="shared" si="43"/>
        <v>0</v>
      </c>
      <c r="N207" s="73">
        <f t="shared" si="44"/>
        <v>0</v>
      </c>
      <c r="P207" s="54">
        <f t="shared" si="45"/>
        <v>0</v>
      </c>
      <c r="Q207" s="54">
        <f t="shared" si="46"/>
        <v>0</v>
      </c>
      <c r="S207" s="54">
        <f t="shared" si="42"/>
        <v>0</v>
      </c>
      <c r="AA207" s="10"/>
    </row>
    <row r="208" spans="1:29">
      <c r="A208" s="371"/>
      <c r="B208" s="70" t="s">
        <v>72</v>
      </c>
      <c r="E208" s="104"/>
      <c r="F208" s="12">
        <f>MATCH('Variables and Defaults'!D227,Mechanics!$B$7:$B$15,0)</f>
        <v>9</v>
      </c>
      <c r="G208" s="10">
        <f>'Variables and Defaults'!E227</f>
        <v>0</v>
      </c>
      <c r="H208" s="10">
        <f>MATCH('Variables and Defaults'!F227,Mechanics!$L$7:$L$9,0)</f>
        <v>1</v>
      </c>
      <c r="J208" s="54" cm="1">
        <f t="array" ref="J208">IFERROR(INDEX('Variables and Defaults'!$D$18:$D$25,Calculations!F208),0)</f>
        <v>0</v>
      </c>
      <c r="K208" s="55" cm="1">
        <f t="array" ref="K208">IFERROR(INDEX('Variables and Defaults'!$D$28:$D$35,Calculations!F208),0)</f>
        <v>0</v>
      </c>
      <c r="L208" s="55"/>
      <c r="M208" s="73">
        <f t="shared" si="43"/>
        <v>0</v>
      </c>
      <c r="N208" s="73">
        <f t="shared" si="44"/>
        <v>0</v>
      </c>
      <c r="P208" s="54">
        <f t="shared" si="45"/>
        <v>0</v>
      </c>
      <c r="Q208" s="54">
        <f t="shared" si="46"/>
        <v>0</v>
      </c>
      <c r="S208" s="54">
        <f t="shared" si="42"/>
        <v>0</v>
      </c>
      <c r="AA208" s="10"/>
    </row>
    <row r="209" spans="1:29">
      <c r="A209" s="371">
        <v>16</v>
      </c>
      <c r="B209" s="47" t="s">
        <v>40</v>
      </c>
      <c r="C209" s="65">
        <f>MATCH('Variables and Defaults'!C228,Mechanics!$G$7:$G$10,0)</f>
        <v>3</v>
      </c>
      <c r="J209" s="54"/>
      <c r="K209" s="55"/>
      <c r="L209" s="55"/>
      <c r="T209" s="106">
        <f>SUM(S210:S217)*$C$16</f>
        <v>3588.6240000000003</v>
      </c>
      <c r="U209" s="106">
        <f>SUM(S210:S217)*12</f>
        <v>3588.6240000000003</v>
      </c>
      <c r="V209" s="106">
        <f>SUM(S210:S217)</f>
        <v>299.05200000000002</v>
      </c>
      <c r="W209" s="106">
        <f>SUM(S210:S217)*$C$18</f>
        <v>149526</v>
      </c>
      <c r="X209" s="76">
        <f>CHOOSE(C209,T209,U209,V209,W209)</f>
        <v>299.05200000000002</v>
      </c>
      <c r="Z209" s="76">
        <f>'Variables and Defaults'!H228</f>
        <v>1000</v>
      </c>
      <c r="AA209" s="76">
        <f>CHOOSE(C209,Z209*$C$16,Z209*12,Z209,Z209*$C$18)</f>
        <v>1000</v>
      </c>
      <c r="AC209" s="76">
        <f>X209+AA209</f>
        <v>1299.0520000000001</v>
      </c>
    </row>
    <row r="210" spans="1:29">
      <c r="A210" s="371"/>
      <c r="B210" s="70" t="s">
        <v>57</v>
      </c>
      <c r="E210" s="104"/>
      <c r="F210" s="12">
        <f>MATCH('Variables and Defaults'!D229,Mechanics!$B$7:$B$15,0)</f>
        <v>1</v>
      </c>
      <c r="G210" s="10">
        <f>'Variables and Defaults'!E229</f>
        <v>12</v>
      </c>
      <c r="H210" s="10">
        <f>MATCH('Variables and Defaults'!F229,Mechanics!$L$7:$L$9,0)</f>
        <v>2</v>
      </c>
      <c r="J210" s="54" cm="1">
        <f t="array" ref="J210">IFERROR(INDEX('Variables and Defaults'!$D$18:$D$25,Calculations!F210),0)</f>
        <v>19.170000000000002</v>
      </c>
      <c r="K210" s="55" cm="1">
        <f t="array" ref="K210">IFERROR(INDEX('Variables and Defaults'!$D$28:$D$35,Calculations!F210),0)</f>
        <v>0.3</v>
      </c>
      <c r="L210" s="55"/>
      <c r="M210" s="73">
        <f t="shared" si="43"/>
        <v>0.31950000000000001</v>
      </c>
      <c r="N210" s="73">
        <f t="shared" si="44"/>
        <v>153.36000000000001</v>
      </c>
      <c r="P210" s="54">
        <f t="shared" si="45"/>
        <v>19.170000000000002</v>
      </c>
      <c r="Q210" s="54">
        <f t="shared" si="46"/>
        <v>5.7510000000000003</v>
      </c>
      <c r="S210" s="54">
        <f t="shared" ref="S210:S217" si="47">G210*(P210+Q210)</f>
        <v>299.05200000000002</v>
      </c>
      <c r="AA210" s="10"/>
    </row>
    <row r="211" spans="1:29">
      <c r="A211" s="371"/>
      <c r="B211" s="70" t="s">
        <v>66</v>
      </c>
      <c r="E211" s="104"/>
      <c r="F211" s="12">
        <f>MATCH('Variables and Defaults'!D230,Mechanics!$B$7:$B$15,0)</f>
        <v>9</v>
      </c>
      <c r="G211" s="10">
        <f>'Variables and Defaults'!E230</f>
        <v>0</v>
      </c>
      <c r="H211" s="10">
        <f>MATCH('Variables and Defaults'!F230,Mechanics!$L$7:$L$9,0)</f>
        <v>1</v>
      </c>
      <c r="J211" s="54" cm="1">
        <f t="array" ref="J211">IFERROR(INDEX('Variables and Defaults'!$D$18:$D$25,Calculations!F211),0)</f>
        <v>0</v>
      </c>
      <c r="K211" s="55" cm="1">
        <f t="array" ref="K211">IFERROR(INDEX('Variables and Defaults'!$D$28:$D$35,Calculations!F211),0)</f>
        <v>0</v>
      </c>
      <c r="L211" s="55"/>
      <c r="M211" s="73">
        <f t="shared" si="43"/>
        <v>0</v>
      </c>
      <c r="N211" s="73">
        <f t="shared" si="44"/>
        <v>0</v>
      </c>
      <c r="P211" s="54">
        <f t="shared" si="45"/>
        <v>0</v>
      </c>
      <c r="Q211" s="54">
        <f t="shared" si="46"/>
        <v>0</v>
      </c>
      <c r="S211" s="54">
        <f t="shared" si="47"/>
        <v>0</v>
      </c>
      <c r="AA211" s="10"/>
    </row>
    <row r="212" spans="1:29">
      <c r="A212" s="371"/>
      <c r="B212" s="70" t="s">
        <v>67</v>
      </c>
      <c r="E212" s="104"/>
      <c r="F212" s="12">
        <f>MATCH('Variables and Defaults'!D231,Mechanics!$B$7:$B$15,0)</f>
        <v>9</v>
      </c>
      <c r="G212" s="10">
        <f>'Variables and Defaults'!E231</f>
        <v>0</v>
      </c>
      <c r="H212" s="10">
        <f>MATCH('Variables and Defaults'!F231,Mechanics!$L$7:$L$9,0)</f>
        <v>1</v>
      </c>
      <c r="J212" s="54" cm="1">
        <f t="array" ref="J212">IFERROR(INDEX('Variables and Defaults'!$D$18:$D$25,Calculations!F212),0)</f>
        <v>0</v>
      </c>
      <c r="K212" s="55" cm="1">
        <f t="array" ref="K212">IFERROR(INDEX('Variables and Defaults'!$D$28:$D$35,Calculations!F212),0)</f>
        <v>0</v>
      </c>
      <c r="L212" s="55"/>
      <c r="M212" s="73">
        <f t="shared" si="43"/>
        <v>0</v>
      </c>
      <c r="N212" s="73">
        <f t="shared" si="44"/>
        <v>0</v>
      </c>
      <c r="P212" s="54">
        <f t="shared" si="45"/>
        <v>0</v>
      </c>
      <c r="Q212" s="54">
        <f t="shared" si="46"/>
        <v>0</v>
      </c>
      <c r="S212" s="54">
        <f t="shared" si="47"/>
        <v>0</v>
      </c>
      <c r="AA212" s="10"/>
    </row>
    <row r="213" spans="1:29">
      <c r="A213" s="371"/>
      <c r="B213" s="70" t="s">
        <v>68</v>
      </c>
      <c r="E213" s="104"/>
      <c r="F213" s="12">
        <f>MATCH('Variables and Defaults'!D232,Mechanics!$B$7:$B$15,0)</f>
        <v>9</v>
      </c>
      <c r="G213" s="10">
        <f>'Variables and Defaults'!E232</f>
        <v>0</v>
      </c>
      <c r="H213" s="10">
        <f>MATCH('Variables and Defaults'!F232,Mechanics!$L$7:$L$9,0)</f>
        <v>1</v>
      </c>
      <c r="J213" s="54" cm="1">
        <f t="array" ref="J213">IFERROR(INDEX('Variables and Defaults'!$D$18:$D$25,Calculations!F213),0)</f>
        <v>0</v>
      </c>
      <c r="K213" s="55" cm="1">
        <f t="array" ref="K213">IFERROR(INDEX('Variables and Defaults'!$D$28:$D$35,Calculations!F213),0)</f>
        <v>0</v>
      </c>
      <c r="L213" s="55"/>
      <c r="M213" s="73">
        <f t="shared" si="43"/>
        <v>0</v>
      </c>
      <c r="N213" s="73">
        <f t="shared" si="44"/>
        <v>0</v>
      </c>
      <c r="P213" s="54">
        <f t="shared" si="45"/>
        <v>0</v>
      </c>
      <c r="Q213" s="54">
        <f t="shared" si="46"/>
        <v>0</v>
      </c>
      <c r="S213" s="54">
        <f t="shared" si="47"/>
        <v>0</v>
      </c>
      <c r="AA213" s="10"/>
    </row>
    <row r="214" spans="1:29">
      <c r="A214" s="371"/>
      <c r="B214" s="70" t="s">
        <v>69</v>
      </c>
      <c r="E214" s="104"/>
      <c r="F214" s="12">
        <f>MATCH('Variables and Defaults'!D233,Mechanics!$B$7:$B$15,0)</f>
        <v>9</v>
      </c>
      <c r="G214" s="10">
        <f>'Variables and Defaults'!E233</f>
        <v>0</v>
      </c>
      <c r="H214" s="10">
        <f>MATCH('Variables and Defaults'!F233,Mechanics!$L$7:$L$9,0)</f>
        <v>1</v>
      </c>
      <c r="J214" s="54" cm="1">
        <f t="array" ref="J214">IFERROR(INDEX('Variables and Defaults'!$D$18:$D$25,Calculations!F214),0)</f>
        <v>0</v>
      </c>
      <c r="K214" s="55" cm="1">
        <f t="array" ref="K214">IFERROR(INDEX('Variables and Defaults'!$D$28:$D$35,Calculations!F214),0)</f>
        <v>0</v>
      </c>
      <c r="L214" s="55"/>
      <c r="M214" s="73">
        <f t="shared" si="43"/>
        <v>0</v>
      </c>
      <c r="N214" s="73">
        <f t="shared" si="44"/>
        <v>0</v>
      </c>
      <c r="P214" s="54">
        <f t="shared" si="45"/>
        <v>0</v>
      </c>
      <c r="Q214" s="54">
        <f t="shared" si="46"/>
        <v>0</v>
      </c>
      <c r="S214" s="54">
        <f t="shared" si="47"/>
        <v>0</v>
      </c>
      <c r="AA214" s="10"/>
    </row>
    <row r="215" spans="1:29">
      <c r="A215" s="371"/>
      <c r="B215" s="70" t="s">
        <v>70</v>
      </c>
      <c r="E215" s="104"/>
      <c r="F215" s="12">
        <f>MATCH('Variables and Defaults'!D234,Mechanics!$B$7:$B$15,0)</f>
        <v>9</v>
      </c>
      <c r="G215" s="10">
        <f>'Variables and Defaults'!E234</f>
        <v>0</v>
      </c>
      <c r="H215" s="10">
        <f>MATCH('Variables and Defaults'!F234,Mechanics!$L$7:$L$9,0)</f>
        <v>1</v>
      </c>
      <c r="J215" s="54" cm="1">
        <f t="array" ref="J215">IFERROR(INDEX('Variables and Defaults'!$D$18:$D$25,Calculations!F215),0)</f>
        <v>0</v>
      </c>
      <c r="K215" s="55" cm="1">
        <f t="array" ref="K215">IFERROR(INDEX('Variables and Defaults'!$D$28:$D$35,Calculations!F215),0)</f>
        <v>0</v>
      </c>
      <c r="L215" s="55"/>
      <c r="M215" s="73">
        <f t="shared" si="43"/>
        <v>0</v>
      </c>
      <c r="N215" s="73">
        <f t="shared" si="44"/>
        <v>0</v>
      </c>
      <c r="P215" s="54">
        <f t="shared" si="45"/>
        <v>0</v>
      </c>
      <c r="Q215" s="54">
        <f t="shared" si="46"/>
        <v>0</v>
      </c>
      <c r="S215" s="54">
        <f t="shared" si="47"/>
        <v>0</v>
      </c>
      <c r="AA215" s="10"/>
    </row>
    <row r="216" spans="1:29">
      <c r="A216" s="371"/>
      <c r="B216" s="70" t="s">
        <v>71</v>
      </c>
      <c r="E216" s="104"/>
      <c r="F216" s="12">
        <f>MATCH('Variables and Defaults'!D235,Mechanics!$B$7:$B$15,0)</f>
        <v>9</v>
      </c>
      <c r="G216" s="10">
        <f>'Variables and Defaults'!E235</f>
        <v>0</v>
      </c>
      <c r="H216" s="10">
        <f>MATCH('Variables and Defaults'!F235,Mechanics!$L$7:$L$9,0)</f>
        <v>1</v>
      </c>
      <c r="J216" s="54" cm="1">
        <f t="array" ref="J216">IFERROR(INDEX('Variables and Defaults'!$D$18:$D$25,Calculations!F216),0)</f>
        <v>0</v>
      </c>
      <c r="K216" s="55" cm="1">
        <f t="array" ref="K216">IFERROR(INDEX('Variables and Defaults'!$D$28:$D$35,Calculations!F216),0)</f>
        <v>0</v>
      </c>
      <c r="L216" s="55"/>
      <c r="M216" s="73">
        <f t="shared" si="43"/>
        <v>0</v>
      </c>
      <c r="N216" s="73">
        <f t="shared" si="44"/>
        <v>0</v>
      </c>
      <c r="P216" s="54">
        <f t="shared" si="45"/>
        <v>0</v>
      </c>
      <c r="Q216" s="54">
        <f t="shared" si="46"/>
        <v>0</v>
      </c>
      <c r="S216" s="54">
        <f t="shared" si="47"/>
        <v>0</v>
      </c>
      <c r="AA216" s="10"/>
    </row>
    <row r="217" spans="1:29">
      <c r="A217" s="371"/>
      <c r="B217" s="70" t="s">
        <v>72</v>
      </c>
      <c r="E217" s="104"/>
      <c r="F217" s="12">
        <f>MATCH('Variables and Defaults'!D236,Mechanics!$B$7:$B$15,0)</f>
        <v>9</v>
      </c>
      <c r="G217" s="10">
        <f>'Variables and Defaults'!E236</f>
        <v>0</v>
      </c>
      <c r="H217" s="10">
        <f>MATCH('Variables and Defaults'!F236,Mechanics!$L$7:$L$9,0)</f>
        <v>1</v>
      </c>
      <c r="J217" s="54" cm="1">
        <f t="array" ref="J217">IFERROR(INDEX('Variables and Defaults'!$D$18:$D$25,Calculations!F217),0)</f>
        <v>0</v>
      </c>
      <c r="K217" s="55" cm="1">
        <f t="array" ref="K217">IFERROR(INDEX('Variables and Defaults'!$D$28:$D$35,Calculations!F217),0)</f>
        <v>0</v>
      </c>
      <c r="L217" s="55"/>
      <c r="M217" s="73">
        <f t="shared" si="43"/>
        <v>0</v>
      </c>
      <c r="N217" s="73">
        <f t="shared" si="44"/>
        <v>0</v>
      </c>
      <c r="P217" s="54">
        <f t="shared" si="45"/>
        <v>0</v>
      </c>
      <c r="Q217" s="54">
        <f t="shared" si="46"/>
        <v>0</v>
      </c>
      <c r="S217" s="54">
        <f t="shared" si="47"/>
        <v>0</v>
      </c>
      <c r="AA217" s="10"/>
    </row>
    <row r="218" spans="1:29">
      <c r="A218" s="371">
        <v>17</v>
      </c>
      <c r="B218" s="53" t="s">
        <v>142</v>
      </c>
      <c r="C218" s="65">
        <f>MATCH('Variables and Defaults'!C237,Mechanics!$G$7:$G$10,0)</f>
        <v>3</v>
      </c>
      <c r="J218" s="54"/>
      <c r="K218" s="55"/>
      <c r="L218" s="55"/>
      <c r="T218" s="106">
        <f>SUM(S219:S226)*$C$16</f>
        <v>299.05200000000002</v>
      </c>
      <c r="U218" s="106">
        <f>SUM(S219:S226)*12</f>
        <v>299.05200000000002</v>
      </c>
      <c r="V218" s="106">
        <f>SUM(S219:S226)</f>
        <v>24.921000000000003</v>
      </c>
      <c r="W218" s="106">
        <f>SUM(S219:S226)*$C$18</f>
        <v>12460.500000000002</v>
      </c>
      <c r="X218" s="76">
        <f>CHOOSE(C218,T218,U218,V218,W218)</f>
        <v>24.921000000000003</v>
      </c>
      <c r="Z218" s="76">
        <f>'Variables and Defaults'!H237</f>
        <v>500</v>
      </c>
      <c r="AA218" s="76">
        <f>CHOOSE(C218,Z218*$C$16,Z218*12,Z218,Z218*$C$18)</f>
        <v>500</v>
      </c>
      <c r="AC218" s="76">
        <f>X218+AA218</f>
        <v>524.92100000000005</v>
      </c>
    </row>
    <row r="219" spans="1:29">
      <c r="A219" s="371"/>
      <c r="B219" s="70" t="s">
        <v>57</v>
      </c>
      <c r="E219" s="104"/>
      <c r="F219" s="12">
        <f>MATCH('Variables and Defaults'!D238,Mechanics!$B$7:$B$15,0)</f>
        <v>1</v>
      </c>
      <c r="G219" s="10">
        <f>'Variables and Defaults'!E238</f>
        <v>1</v>
      </c>
      <c r="H219" s="10">
        <f>MATCH('Variables and Defaults'!F238,Mechanics!$L$7:$L$9,0)</f>
        <v>2</v>
      </c>
      <c r="J219" s="54" cm="1">
        <f t="array" ref="J219">IFERROR(INDEX('Variables and Defaults'!$D$18:$D$25,Calculations!F219),0)</f>
        <v>19.170000000000002</v>
      </c>
      <c r="K219" s="55" cm="1">
        <f t="array" ref="K219">IFERROR(INDEX('Variables and Defaults'!$D$28:$D$35,Calculations!F219),0)</f>
        <v>0.3</v>
      </c>
      <c r="L219" s="55"/>
      <c r="M219" s="73">
        <f t="shared" si="43"/>
        <v>0.31950000000000001</v>
      </c>
      <c r="N219" s="73">
        <f t="shared" si="44"/>
        <v>153.36000000000001</v>
      </c>
      <c r="P219" s="54">
        <f t="shared" si="45"/>
        <v>19.170000000000002</v>
      </c>
      <c r="Q219" s="54">
        <f t="shared" si="46"/>
        <v>5.7510000000000003</v>
      </c>
      <c r="S219" s="54">
        <f t="shared" ref="S219:S226" si="48">G219*(P219+Q219)</f>
        <v>24.921000000000003</v>
      </c>
      <c r="AA219" s="10"/>
    </row>
    <row r="220" spans="1:29">
      <c r="A220" s="371"/>
      <c r="B220" s="70" t="s">
        <v>66</v>
      </c>
      <c r="E220" s="104"/>
      <c r="F220" s="12">
        <f>MATCH('Variables and Defaults'!D239,Mechanics!$B$7:$B$15,0)</f>
        <v>9</v>
      </c>
      <c r="G220" s="10">
        <f>'Variables and Defaults'!E239</f>
        <v>0</v>
      </c>
      <c r="H220" s="10">
        <f>MATCH('Variables and Defaults'!F239,Mechanics!$L$7:$L$9,0)</f>
        <v>1</v>
      </c>
      <c r="J220" s="54" cm="1">
        <f t="array" ref="J220">IFERROR(INDEX('Variables and Defaults'!$D$18:$D$25,Calculations!F220),0)</f>
        <v>0</v>
      </c>
      <c r="K220" s="55" cm="1">
        <f t="array" ref="K220">IFERROR(INDEX('Variables and Defaults'!$D$28:$D$35,Calculations!F220),0)</f>
        <v>0</v>
      </c>
      <c r="L220" s="55"/>
      <c r="M220" s="73">
        <f t="shared" si="43"/>
        <v>0</v>
      </c>
      <c r="N220" s="73">
        <f t="shared" si="44"/>
        <v>0</v>
      </c>
      <c r="P220" s="54">
        <f t="shared" si="45"/>
        <v>0</v>
      </c>
      <c r="Q220" s="54">
        <f t="shared" si="46"/>
        <v>0</v>
      </c>
      <c r="S220" s="54">
        <f t="shared" si="48"/>
        <v>0</v>
      </c>
      <c r="AA220" s="10"/>
    </row>
    <row r="221" spans="1:29">
      <c r="A221" s="371"/>
      <c r="B221" s="70" t="s">
        <v>67</v>
      </c>
      <c r="E221" s="104"/>
      <c r="F221" s="12">
        <f>MATCH('Variables and Defaults'!D240,Mechanics!$B$7:$B$15,0)</f>
        <v>9</v>
      </c>
      <c r="G221" s="10">
        <f>'Variables and Defaults'!E240</f>
        <v>0</v>
      </c>
      <c r="H221" s="10">
        <f>MATCH('Variables and Defaults'!F240,Mechanics!$L$7:$L$9,0)</f>
        <v>1</v>
      </c>
      <c r="J221" s="54" cm="1">
        <f t="array" ref="J221">IFERROR(INDEX('Variables and Defaults'!$D$18:$D$25,Calculations!F221),0)</f>
        <v>0</v>
      </c>
      <c r="K221" s="55" cm="1">
        <f t="array" ref="K221">IFERROR(INDEX('Variables and Defaults'!$D$28:$D$35,Calculations!F221),0)</f>
        <v>0</v>
      </c>
      <c r="L221" s="55"/>
      <c r="M221" s="73">
        <f t="shared" si="43"/>
        <v>0</v>
      </c>
      <c r="N221" s="73">
        <f t="shared" si="44"/>
        <v>0</v>
      </c>
      <c r="P221" s="54">
        <f t="shared" si="45"/>
        <v>0</v>
      </c>
      <c r="Q221" s="54">
        <f t="shared" si="46"/>
        <v>0</v>
      </c>
      <c r="S221" s="54">
        <f t="shared" si="48"/>
        <v>0</v>
      </c>
      <c r="AA221" s="10"/>
    </row>
    <row r="222" spans="1:29">
      <c r="A222" s="371"/>
      <c r="B222" s="70" t="s">
        <v>68</v>
      </c>
      <c r="E222" s="104"/>
      <c r="F222" s="12">
        <f>MATCH('Variables and Defaults'!D241,Mechanics!$B$7:$B$15,0)</f>
        <v>9</v>
      </c>
      <c r="G222" s="10">
        <f>'Variables and Defaults'!E241</f>
        <v>0</v>
      </c>
      <c r="H222" s="10">
        <f>MATCH('Variables and Defaults'!F241,Mechanics!$L$7:$L$9,0)</f>
        <v>1</v>
      </c>
      <c r="J222" s="54" cm="1">
        <f t="array" ref="J222">IFERROR(INDEX('Variables and Defaults'!$D$18:$D$25,Calculations!F222),0)</f>
        <v>0</v>
      </c>
      <c r="K222" s="55" cm="1">
        <f t="array" ref="K222">IFERROR(INDEX('Variables and Defaults'!$D$28:$D$35,Calculations!F222),0)</f>
        <v>0</v>
      </c>
      <c r="L222" s="55"/>
      <c r="M222" s="73">
        <f t="shared" si="43"/>
        <v>0</v>
      </c>
      <c r="N222" s="73">
        <f t="shared" si="44"/>
        <v>0</v>
      </c>
      <c r="P222" s="54">
        <f t="shared" si="45"/>
        <v>0</v>
      </c>
      <c r="Q222" s="54">
        <f t="shared" si="46"/>
        <v>0</v>
      </c>
      <c r="S222" s="54">
        <f t="shared" si="48"/>
        <v>0</v>
      </c>
      <c r="AA222" s="10"/>
    </row>
    <row r="223" spans="1:29">
      <c r="A223" s="371"/>
      <c r="B223" s="70" t="s">
        <v>69</v>
      </c>
      <c r="E223" s="104"/>
      <c r="F223" s="12">
        <f>MATCH('Variables and Defaults'!D242,Mechanics!$B$7:$B$15,0)</f>
        <v>9</v>
      </c>
      <c r="G223" s="10">
        <f>'Variables and Defaults'!E242</f>
        <v>0</v>
      </c>
      <c r="H223" s="10">
        <f>MATCH('Variables and Defaults'!F242,Mechanics!$L$7:$L$9,0)</f>
        <v>1</v>
      </c>
      <c r="J223" s="54" cm="1">
        <f t="array" ref="J223">IFERROR(INDEX('Variables and Defaults'!$D$18:$D$25,Calculations!F223),0)</f>
        <v>0</v>
      </c>
      <c r="K223" s="55" cm="1">
        <f t="array" ref="K223">IFERROR(INDEX('Variables and Defaults'!$D$28:$D$35,Calculations!F223),0)</f>
        <v>0</v>
      </c>
      <c r="L223" s="55"/>
      <c r="M223" s="73">
        <f t="shared" si="43"/>
        <v>0</v>
      </c>
      <c r="N223" s="73">
        <f t="shared" si="44"/>
        <v>0</v>
      </c>
      <c r="P223" s="54">
        <f t="shared" si="45"/>
        <v>0</v>
      </c>
      <c r="Q223" s="54">
        <f t="shared" si="46"/>
        <v>0</v>
      </c>
      <c r="S223" s="54">
        <f t="shared" si="48"/>
        <v>0</v>
      </c>
      <c r="AA223" s="10"/>
    </row>
    <row r="224" spans="1:29">
      <c r="A224" s="371"/>
      <c r="B224" s="70" t="s">
        <v>70</v>
      </c>
      <c r="E224" s="104"/>
      <c r="F224" s="12">
        <f>MATCH('Variables and Defaults'!D243,Mechanics!$B$7:$B$15,0)</f>
        <v>9</v>
      </c>
      <c r="G224" s="10">
        <f>'Variables and Defaults'!E243</f>
        <v>0</v>
      </c>
      <c r="H224" s="10">
        <f>MATCH('Variables and Defaults'!F243,Mechanics!$L$7:$L$9,0)</f>
        <v>1</v>
      </c>
      <c r="J224" s="54" cm="1">
        <f t="array" ref="J224">IFERROR(INDEX('Variables and Defaults'!$D$18:$D$25,Calculations!F224),0)</f>
        <v>0</v>
      </c>
      <c r="K224" s="55" cm="1">
        <f t="array" ref="K224">IFERROR(INDEX('Variables and Defaults'!$D$28:$D$35,Calculations!F224),0)</f>
        <v>0</v>
      </c>
      <c r="L224" s="55"/>
      <c r="M224" s="73">
        <f t="shared" si="43"/>
        <v>0</v>
      </c>
      <c r="N224" s="73">
        <f t="shared" si="44"/>
        <v>0</v>
      </c>
      <c r="P224" s="54">
        <f t="shared" si="45"/>
        <v>0</v>
      </c>
      <c r="Q224" s="54">
        <f t="shared" si="46"/>
        <v>0</v>
      </c>
      <c r="S224" s="54">
        <f t="shared" si="48"/>
        <v>0</v>
      </c>
      <c r="AA224" s="10"/>
    </row>
    <row r="225" spans="1:33">
      <c r="A225" s="371"/>
      <c r="B225" s="70" t="s">
        <v>71</v>
      </c>
      <c r="E225" s="104"/>
      <c r="F225" s="12">
        <f>MATCH('Variables and Defaults'!D244,Mechanics!$B$7:$B$15,0)</f>
        <v>9</v>
      </c>
      <c r="G225" s="10">
        <f>'Variables and Defaults'!E244</f>
        <v>0</v>
      </c>
      <c r="H225" s="10">
        <f>MATCH('Variables and Defaults'!F244,Mechanics!$L$7:$L$9,0)</f>
        <v>1</v>
      </c>
      <c r="J225" s="54" cm="1">
        <f t="array" ref="J225">IFERROR(INDEX('Variables and Defaults'!$D$18:$D$25,Calculations!F225),0)</f>
        <v>0</v>
      </c>
      <c r="K225" s="55" cm="1">
        <f t="array" ref="K225">IFERROR(INDEX('Variables and Defaults'!$D$28:$D$35,Calculations!F225),0)</f>
        <v>0</v>
      </c>
      <c r="L225" s="55"/>
      <c r="M225" s="73">
        <f t="shared" si="43"/>
        <v>0</v>
      </c>
      <c r="N225" s="73">
        <f t="shared" si="44"/>
        <v>0</v>
      </c>
      <c r="P225" s="54">
        <f t="shared" si="45"/>
        <v>0</v>
      </c>
      <c r="Q225" s="54">
        <f t="shared" si="46"/>
        <v>0</v>
      </c>
      <c r="S225" s="54">
        <f t="shared" si="48"/>
        <v>0</v>
      </c>
      <c r="AA225" s="10"/>
    </row>
    <row r="226" spans="1:33">
      <c r="A226" s="371"/>
      <c r="B226" s="70" t="s">
        <v>72</v>
      </c>
      <c r="E226" s="104"/>
      <c r="F226" s="12">
        <f>MATCH('Variables and Defaults'!D245,Mechanics!$B$7:$B$15,0)</f>
        <v>9</v>
      </c>
      <c r="G226" s="10">
        <f>'Variables and Defaults'!E245</f>
        <v>0</v>
      </c>
      <c r="H226" s="10">
        <f>MATCH('Variables and Defaults'!F245,Mechanics!$L$7:$L$9,0)</f>
        <v>1</v>
      </c>
      <c r="J226" s="54" cm="1">
        <f t="array" ref="J226">IFERROR(INDEX('Variables and Defaults'!$D$18:$D$25,Calculations!F226),0)</f>
        <v>0</v>
      </c>
      <c r="K226" s="55" cm="1">
        <f t="array" ref="K226">IFERROR(INDEX('Variables and Defaults'!$D$28:$D$35,Calculations!F226),0)</f>
        <v>0</v>
      </c>
      <c r="L226" s="55"/>
      <c r="M226" s="73">
        <f t="shared" si="43"/>
        <v>0</v>
      </c>
      <c r="N226" s="73">
        <f t="shared" si="44"/>
        <v>0</v>
      </c>
      <c r="P226" s="54">
        <f t="shared" si="45"/>
        <v>0</v>
      </c>
      <c r="Q226" s="54">
        <f t="shared" si="46"/>
        <v>0</v>
      </c>
      <c r="S226" s="54">
        <f t="shared" si="48"/>
        <v>0</v>
      </c>
      <c r="AA226" s="10"/>
    </row>
    <row r="227" spans="1:33">
      <c r="A227" s="371">
        <v>18</v>
      </c>
      <c r="B227" s="53" t="s">
        <v>143</v>
      </c>
      <c r="C227" s="65">
        <f>MATCH('Variables and Defaults'!C246,Mechanics!$G$7:$G$10,0)</f>
        <v>3</v>
      </c>
      <c r="J227" s="54"/>
      <c r="K227" s="55"/>
      <c r="L227" s="55"/>
      <c r="T227" s="106">
        <f>SUM(S228:S235)*$C$16</f>
        <v>299.05200000000002</v>
      </c>
      <c r="U227" s="106">
        <f>SUM(S228:S235)*12</f>
        <v>299.05200000000002</v>
      </c>
      <c r="V227" s="106">
        <f>SUM(S228:S235)</f>
        <v>24.921000000000003</v>
      </c>
      <c r="W227" s="106">
        <f>SUM(S228:S235)*$C$18</f>
        <v>12460.500000000002</v>
      </c>
      <c r="X227" s="76">
        <f>CHOOSE(C227,T227,U227,V227,W227)</f>
        <v>24.921000000000003</v>
      </c>
      <c r="Z227" s="76">
        <f>'Variables and Defaults'!H246</f>
        <v>100</v>
      </c>
      <c r="AA227" s="76">
        <f>CHOOSE(C227,Z227*$C$16,Z227*12,Z227,Z227*$C$18)</f>
        <v>100</v>
      </c>
      <c r="AC227" s="76">
        <f>X227+AA227</f>
        <v>124.92100000000001</v>
      </c>
    </row>
    <row r="228" spans="1:33">
      <c r="A228" s="371"/>
      <c r="B228" s="70" t="s">
        <v>57</v>
      </c>
      <c r="E228" s="104"/>
      <c r="F228" s="12">
        <f>MATCH('Variables and Defaults'!D247,Mechanics!$B$7:$B$15,0)</f>
        <v>1</v>
      </c>
      <c r="G228" s="10">
        <f>'Variables and Defaults'!E247</f>
        <v>1</v>
      </c>
      <c r="H228" s="10">
        <f>MATCH('Variables and Defaults'!F247,Mechanics!$L$7:$L$9,0)</f>
        <v>2</v>
      </c>
      <c r="J228" s="54" cm="1">
        <f t="array" ref="J228">IFERROR(INDEX('Variables and Defaults'!$D$18:$D$25,Calculations!F228),0)</f>
        <v>19.170000000000002</v>
      </c>
      <c r="K228" s="55" cm="1">
        <f t="array" ref="K228">IFERROR(INDEX('Variables and Defaults'!$D$28:$D$35,Calculations!F228),0)</f>
        <v>0.3</v>
      </c>
      <c r="L228" s="55"/>
      <c r="M228" s="73">
        <f t="shared" si="43"/>
        <v>0.31950000000000001</v>
      </c>
      <c r="N228" s="73">
        <f t="shared" si="44"/>
        <v>153.36000000000001</v>
      </c>
      <c r="P228" s="54">
        <f t="shared" si="45"/>
        <v>19.170000000000002</v>
      </c>
      <c r="Q228" s="54">
        <f t="shared" si="46"/>
        <v>5.7510000000000003</v>
      </c>
      <c r="S228" s="54">
        <f t="shared" ref="S228:S235" si="49">G228*(P228+Q228)</f>
        <v>24.921000000000003</v>
      </c>
      <c r="AA228" s="10"/>
    </row>
    <row r="229" spans="1:33">
      <c r="A229" s="371"/>
      <c r="B229" s="70" t="s">
        <v>66</v>
      </c>
      <c r="E229" s="104"/>
      <c r="F229" s="12">
        <f>MATCH('Variables and Defaults'!D248,Mechanics!$B$7:$B$15,0)</f>
        <v>9</v>
      </c>
      <c r="G229" s="10">
        <f>'Variables and Defaults'!E248</f>
        <v>0</v>
      </c>
      <c r="H229" s="10">
        <f>MATCH('Variables and Defaults'!F248,Mechanics!$L$7:$L$9,0)</f>
        <v>1</v>
      </c>
      <c r="J229" s="54" cm="1">
        <f t="array" ref="J229">IFERROR(INDEX('Variables and Defaults'!$D$18:$D$25,Calculations!F229),0)</f>
        <v>0</v>
      </c>
      <c r="K229" s="55" cm="1">
        <f t="array" ref="K229">IFERROR(INDEX('Variables and Defaults'!$D$28:$D$35,Calculations!F229),0)</f>
        <v>0</v>
      </c>
      <c r="L229" s="55"/>
      <c r="M229" s="73">
        <f t="shared" si="43"/>
        <v>0</v>
      </c>
      <c r="N229" s="73">
        <f t="shared" si="44"/>
        <v>0</v>
      </c>
      <c r="P229" s="54">
        <f t="shared" si="45"/>
        <v>0</v>
      </c>
      <c r="Q229" s="54">
        <f t="shared" si="46"/>
        <v>0</v>
      </c>
      <c r="S229" s="54">
        <f t="shared" si="49"/>
        <v>0</v>
      </c>
      <c r="AA229" s="10"/>
    </row>
    <row r="230" spans="1:33">
      <c r="A230" s="371"/>
      <c r="B230" s="70" t="s">
        <v>67</v>
      </c>
      <c r="E230" s="104"/>
      <c r="F230" s="12">
        <f>MATCH('Variables and Defaults'!D249,Mechanics!$B$7:$B$15,0)</f>
        <v>9</v>
      </c>
      <c r="G230" s="10">
        <f>'Variables and Defaults'!E249</f>
        <v>0</v>
      </c>
      <c r="H230" s="10">
        <f>MATCH('Variables and Defaults'!F249,Mechanics!$L$7:$L$9,0)</f>
        <v>1</v>
      </c>
      <c r="J230" s="54" cm="1">
        <f t="array" ref="J230">IFERROR(INDEX('Variables and Defaults'!$D$18:$D$25,Calculations!F230),0)</f>
        <v>0</v>
      </c>
      <c r="K230" s="55" cm="1">
        <f t="array" ref="K230">IFERROR(INDEX('Variables and Defaults'!$D$28:$D$35,Calculations!F230),0)</f>
        <v>0</v>
      </c>
      <c r="L230" s="55"/>
      <c r="M230" s="73">
        <f t="shared" si="43"/>
        <v>0</v>
      </c>
      <c r="N230" s="73">
        <f t="shared" si="44"/>
        <v>0</v>
      </c>
      <c r="P230" s="54">
        <f t="shared" si="45"/>
        <v>0</v>
      </c>
      <c r="Q230" s="54">
        <f t="shared" si="46"/>
        <v>0</v>
      </c>
      <c r="S230" s="54">
        <f t="shared" si="49"/>
        <v>0</v>
      </c>
      <c r="AA230" s="10"/>
    </row>
    <row r="231" spans="1:33">
      <c r="A231" s="371"/>
      <c r="B231" s="70" t="s">
        <v>68</v>
      </c>
      <c r="E231" s="104"/>
      <c r="F231" s="12">
        <f>MATCH('Variables and Defaults'!D250,Mechanics!$B$7:$B$15,0)</f>
        <v>9</v>
      </c>
      <c r="G231" s="10">
        <f>'Variables and Defaults'!E250</f>
        <v>0</v>
      </c>
      <c r="H231" s="10">
        <f>MATCH('Variables and Defaults'!F250,Mechanics!$L$7:$L$9,0)</f>
        <v>1</v>
      </c>
      <c r="J231" s="54" cm="1">
        <f t="array" ref="J231">IFERROR(INDEX('Variables and Defaults'!$D$18:$D$25,Calculations!F231),0)</f>
        <v>0</v>
      </c>
      <c r="K231" s="55" cm="1">
        <f t="array" ref="K231">IFERROR(INDEX('Variables and Defaults'!$D$28:$D$35,Calculations!F231),0)</f>
        <v>0</v>
      </c>
      <c r="L231" s="55"/>
      <c r="M231" s="73">
        <f t="shared" si="43"/>
        <v>0</v>
      </c>
      <c r="N231" s="73">
        <f t="shared" si="44"/>
        <v>0</v>
      </c>
      <c r="P231" s="54">
        <f t="shared" si="45"/>
        <v>0</v>
      </c>
      <c r="Q231" s="54">
        <f t="shared" si="46"/>
        <v>0</v>
      </c>
      <c r="S231" s="54">
        <f t="shared" si="49"/>
        <v>0</v>
      </c>
      <c r="AA231" s="10"/>
    </row>
    <row r="232" spans="1:33">
      <c r="A232" s="371"/>
      <c r="B232" s="70" t="s">
        <v>69</v>
      </c>
      <c r="E232" s="104"/>
      <c r="F232" s="12">
        <f>MATCH('Variables and Defaults'!D251,Mechanics!$B$7:$B$15,0)</f>
        <v>9</v>
      </c>
      <c r="G232" s="10">
        <f>'Variables and Defaults'!E251</f>
        <v>0</v>
      </c>
      <c r="H232" s="10">
        <f>MATCH('Variables and Defaults'!F251,Mechanics!$L$7:$L$9,0)</f>
        <v>1</v>
      </c>
      <c r="J232" s="54" cm="1">
        <f t="array" ref="J232">IFERROR(INDEX('Variables and Defaults'!$D$18:$D$25,Calculations!F232),0)</f>
        <v>0</v>
      </c>
      <c r="K232" s="55" cm="1">
        <f t="array" ref="K232">IFERROR(INDEX('Variables and Defaults'!$D$28:$D$35,Calculations!F232),0)</f>
        <v>0</v>
      </c>
      <c r="L232" s="55"/>
      <c r="M232" s="73">
        <f t="shared" si="43"/>
        <v>0</v>
      </c>
      <c r="N232" s="73">
        <f t="shared" si="44"/>
        <v>0</v>
      </c>
      <c r="P232" s="54">
        <f t="shared" si="45"/>
        <v>0</v>
      </c>
      <c r="Q232" s="54">
        <f t="shared" si="46"/>
        <v>0</v>
      </c>
      <c r="S232" s="54">
        <f t="shared" si="49"/>
        <v>0</v>
      </c>
      <c r="AA232" s="10"/>
    </row>
    <row r="233" spans="1:33">
      <c r="A233" s="371"/>
      <c r="B233" s="70" t="s">
        <v>70</v>
      </c>
      <c r="E233" s="104"/>
      <c r="F233" s="12">
        <f>MATCH('Variables and Defaults'!D252,Mechanics!$B$7:$B$15,0)</f>
        <v>9</v>
      </c>
      <c r="G233" s="10">
        <f>'Variables and Defaults'!E252</f>
        <v>0</v>
      </c>
      <c r="H233" s="10">
        <f>MATCH('Variables and Defaults'!F252,Mechanics!$L$7:$L$9,0)</f>
        <v>1</v>
      </c>
      <c r="J233" s="54" cm="1">
        <f t="array" ref="J233">IFERROR(INDEX('Variables and Defaults'!$D$18:$D$25,Calculations!F233),0)</f>
        <v>0</v>
      </c>
      <c r="K233" s="55" cm="1">
        <f t="array" ref="K233">IFERROR(INDEX('Variables and Defaults'!$D$28:$D$35,Calculations!F233),0)</f>
        <v>0</v>
      </c>
      <c r="L233" s="55"/>
      <c r="M233" s="73">
        <f t="shared" si="43"/>
        <v>0</v>
      </c>
      <c r="N233" s="73">
        <f t="shared" si="44"/>
        <v>0</v>
      </c>
      <c r="P233" s="54">
        <f t="shared" si="45"/>
        <v>0</v>
      </c>
      <c r="Q233" s="54">
        <f t="shared" si="46"/>
        <v>0</v>
      </c>
      <c r="S233" s="54">
        <f t="shared" si="49"/>
        <v>0</v>
      </c>
      <c r="AA233" s="10"/>
    </row>
    <row r="234" spans="1:33">
      <c r="A234" s="371"/>
      <c r="B234" s="70" t="s">
        <v>71</v>
      </c>
      <c r="E234" s="104"/>
      <c r="F234" s="12">
        <f>MATCH('Variables and Defaults'!D253,Mechanics!$B$7:$B$15,0)</f>
        <v>9</v>
      </c>
      <c r="G234" s="10">
        <f>'Variables and Defaults'!E253</f>
        <v>0</v>
      </c>
      <c r="H234" s="10">
        <f>MATCH('Variables and Defaults'!F253,Mechanics!$L$7:$L$9,0)</f>
        <v>1</v>
      </c>
      <c r="J234" s="54" cm="1">
        <f t="array" ref="J234">IFERROR(INDEX('Variables and Defaults'!$D$18:$D$25,Calculations!F234),0)</f>
        <v>0</v>
      </c>
      <c r="K234" s="55" cm="1">
        <f t="array" ref="K234">IFERROR(INDEX('Variables and Defaults'!$D$28:$D$35,Calculations!F234),0)</f>
        <v>0</v>
      </c>
      <c r="L234" s="55"/>
      <c r="M234" s="73">
        <f t="shared" si="43"/>
        <v>0</v>
      </c>
      <c r="N234" s="73">
        <f t="shared" si="44"/>
        <v>0</v>
      </c>
      <c r="P234" s="54">
        <f t="shared" si="45"/>
        <v>0</v>
      </c>
      <c r="Q234" s="54">
        <f t="shared" si="46"/>
        <v>0</v>
      </c>
      <c r="S234" s="54">
        <f t="shared" si="49"/>
        <v>0</v>
      </c>
      <c r="AA234" s="10"/>
    </row>
    <row r="235" spans="1:33">
      <c r="A235" s="371"/>
      <c r="B235" s="70" t="s">
        <v>72</v>
      </c>
      <c r="E235" s="104"/>
      <c r="F235" s="12">
        <f>MATCH('Variables and Defaults'!D254,Mechanics!$B$7:$B$15,0)</f>
        <v>9</v>
      </c>
      <c r="G235" s="10">
        <f>'Variables and Defaults'!E254</f>
        <v>0</v>
      </c>
      <c r="H235" s="10">
        <f>MATCH('Variables and Defaults'!F254,Mechanics!$L$7:$L$9,0)</f>
        <v>1</v>
      </c>
      <c r="J235" s="54" cm="1">
        <f t="array" ref="J235">IFERROR(INDEX('Variables and Defaults'!$D$18:$D$25,Calculations!F235),0)</f>
        <v>0</v>
      </c>
      <c r="K235" s="55" cm="1">
        <f t="array" ref="K235">IFERROR(INDEX('Variables and Defaults'!$D$28:$D$35,Calculations!F235),0)</f>
        <v>0</v>
      </c>
      <c r="L235" s="55"/>
      <c r="M235" s="73">
        <f t="shared" si="43"/>
        <v>0</v>
      </c>
      <c r="N235" s="73">
        <f t="shared" si="44"/>
        <v>0</v>
      </c>
      <c r="P235" s="54">
        <f t="shared" si="45"/>
        <v>0</v>
      </c>
      <c r="Q235" s="54">
        <f t="shared" si="46"/>
        <v>0</v>
      </c>
      <c r="S235" s="54">
        <f t="shared" si="49"/>
        <v>0</v>
      </c>
      <c r="AA235" s="10"/>
    </row>
    <row r="236" spans="1:33">
      <c r="J236" s="54"/>
      <c r="K236" s="55"/>
      <c r="L236" s="55"/>
    </row>
    <row r="237" spans="1:33">
      <c r="A237" s="372"/>
      <c r="B237" s="72" t="s">
        <v>43</v>
      </c>
      <c r="F237" s="10"/>
      <c r="G237" s="10"/>
      <c r="H237" s="10"/>
      <c r="I237" s="10"/>
      <c r="J237" s="54"/>
      <c r="K237" s="55"/>
      <c r="L237" s="55"/>
      <c r="AA237" s="10"/>
      <c r="AE237" s="10"/>
      <c r="AF237" s="10"/>
      <c r="AG237" s="10"/>
    </row>
    <row r="238" spans="1:33">
      <c r="A238" s="372">
        <v>19</v>
      </c>
      <c r="B238" s="47" t="s">
        <v>42</v>
      </c>
      <c r="C238" s="65">
        <f>MATCH('Variables and Defaults'!C256,Mechanics!$G$7:$G$10,0)</f>
        <v>3</v>
      </c>
      <c r="F238" s="10"/>
      <c r="G238" s="10"/>
      <c r="H238" s="10"/>
      <c r="J238" s="54"/>
      <c r="K238" s="55"/>
      <c r="L238" s="55"/>
      <c r="T238" s="106">
        <f>SUM(S239:S246)*$C$16</f>
        <v>0</v>
      </c>
      <c r="U238" s="106">
        <f>SUM(S239:S246)*12</f>
        <v>0</v>
      </c>
      <c r="V238" s="106">
        <f>SUM(S239:S246)</f>
        <v>0</v>
      </c>
      <c r="W238" s="106">
        <f>SUM(S239:S246)*$C$18</f>
        <v>0</v>
      </c>
      <c r="X238" s="76">
        <f>CHOOSE(C238,T238,U238,V238,W238)</f>
        <v>0</v>
      </c>
      <c r="Z238" s="76">
        <f>'Variables and Defaults'!H256</f>
        <v>3000</v>
      </c>
      <c r="AA238" s="76">
        <f>CHOOSE(C238,Z238*$C$16,Z238*12,Z238,Z238*$C$18)</f>
        <v>3000</v>
      </c>
      <c r="AC238" s="76">
        <f>X238+AA238</f>
        <v>3000</v>
      </c>
    </row>
    <row r="239" spans="1:33">
      <c r="A239" s="372"/>
      <c r="B239" s="70" t="s">
        <v>57</v>
      </c>
      <c r="E239" s="104"/>
      <c r="F239" s="12">
        <f>MATCH('Variables and Defaults'!D257,Mechanics!$B$7:$B$15,0)</f>
        <v>9</v>
      </c>
      <c r="G239" s="10">
        <f>'Variables and Defaults'!E257</f>
        <v>0</v>
      </c>
      <c r="H239" s="10">
        <f>MATCH('Variables and Defaults'!F257,Mechanics!$L$7:$L$9,0)</f>
        <v>1</v>
      </c>
      <c r="J239" s="54" cm="1">
        <f t="array" ref="J239">IFERROR(INDEX('Variables and Defaults'!$D$18:$D$25,Calculations!F239),0)</f>
        <v>0</v>
      </c>
      <c r="K239" s="55" cm="1">
        <f t="array" ref="K239">IFERROR(INDEX('Variables and Defaults'!$D$28:$D$35,Calculations!F239),0)</f>
        <v>0</v>
      </c>
      <c r="L239" s="55"/>
      <c r="M239" s="73">
        <f t="shared" si="43"/>
        <v>0</v>
      </c>
      <c r="N239" s="73">
        <f t="shared" si="44"/>
        <v>0</v>
      </c>
      <c r="P239" s="54">
        <f t="shared" si="45"/>
        <v>0</v>
      </c>
      <c r="Q239" s="54">
        <f t="shared" si="46"/>
        <v>0</v>
      </c>
      <c r="S239" s="54">
        <f t="shared" ref="S239:S246" si="50">G239*(P239+Q239)</f>
        <v>0</v>
      </c>
      <c r="AA239" s="10"/>
    </row>
    <row r="240" spans="1:33">
      <c r="A240" s="372"/>
      <c r="B240" s="70" t="s">
        <v>66</v>
      </c>
      <c r="E240" s="104"/>
      <c r="F240" s="12">
        <f>MATCH('Variables and Defaults'!D258,Mechanics!$B$7:$B$15,0)</f>
        <v>9</v>
      </c>
      <c r="G240" s="10">
        <f>'Variables and Defaults'!E258</f>
        <v>0</v>
      </c>
      <c r="H240" s="10">
        <f>MATCH('Variables and Defaults'!F258,Mechanics!$L$7:$L$9,0)</f>
        <v>1</v>
      </c>
      <c r="J240" s="54" cm="1">
        <f t="array" ref="J240">IFERROR(INDEX('Variables and Defaults'!$D$18:$D$25,Calculations!F240),0)</f>
        <v>0</v>
      </c>
      <c r="K240" s="55" cm="1">
        <f t="array" ref="K240">IFERROR(INDEX('Variables and Defaults'!$D$28:$D$35,Calculations!F240),0)</f>
        <v>0</v>
      </c>
      <c r="L240" s="55"/>
      <c r="M240" s="73">
        <f t="shared" si="43"/>
        <v>0</v>
      </c>
      <c r="N240" s="73">
        <f t="shared" si="44"/>
        <v>0</v>
      </c>
      <c r="P240" s="54">
        <f t="shared" si="45"/>
        <v>0</v>
      </c>
      <c r="Q240" s="54">
        <f t="shared" si="46"/>
        <v>0</v>
      </c>
      <c r="S240" s="54">
        <f t="shared" si="50"/>
        <v>0</v>
      </c>
      <c r="AA240" s="10"/>
    </row>
    <row r="241" spans="1:29">
      <c r="A241" s="372"/>
      <c r="B241" s="70" t="s">
        <v>67</v>
      </c>
      <c r="E241" s="104"/>
      <c r="F241" s="12">
        <f>MATCH('Variables and Defaults'!D259,Mechanics!$B$7:$B$15,0)</f>
        <v>9</v>
      </c>
      <c r="G241" s="10">
        <f>'Variables and Defaults'!E259</f>
        <v>0</v>
      </c>
      <c r="H241" s="10">
        <f>MATCH('Variables and Defaults'!F259,Mechanics!$L$7:$L$9,0)</f>
        <v>1</v>
      </c>
      <c r="J241" s="54" cm="1">
        <f t="array" ref="J241">IFERROR(INDEX('Variables and Defaults'!$D$18:$D$25,Calculations!F241),0)</f>
        <v>0</v>
      </c>
      <c r="K241" s="55" cm="1">
        <f t="array" ref="K241">IFERROR(INDEX('Variables and Defaults'!$D$28:$D$35,Calculations!F241),0)</f>
        <v>0</v>
      </c>
      <c r="L241" s="55"/>
      <c r="M241" s="73">
        <f t="shared" si="43"/>
        <v>0</v>
      </c>
      <c r="N241" s="73">
        <f t="shared" si="44"/>
        <v>0</v>
      </c>
      <c r="P241" s="54">
        <f t="shared" si="45"/>
        <v>0</v>
      </c>
      <c r="Q241" s="54">
        <f t="shared" si="46"/>
        <v>0</v>
      </c>
      <c r="S241" s="54">
        <f t="shared" si="50"/>
        <v>0</v>
      </c>
      <c r="AA241" s="10"/>
    </row>
    <row r="242" spans="1:29">
      <c r="A242" s="372"/>
      <c r="B242" s="70" t="s">
        <v>68</v>
      </c>
      <c r="E242" s="104"/>
      <c r="F242" s="12">
        <f>MATCH('Variables and Defaults'!D260,Mechanics!$B$7:$B$15,0)</f>
        <v>9</v>
      </c>
      <c r="G242" s="10">
        <f>'Variables and Defaults'!E260</f>
        <v>0</v>
      </c>
      <c r="H242" s="10">
        <f>MATCH('Variables and Defaults'!F260,Mechanics!$L$7:$L$9,0)</f>
        <v>1</v>
      </c>
      <c r="J242" s="54" cm="1">
        <f t="array" ref="J242">IFERROR(INDEX('Variables and Defaults'!$D$18:$D$25,Calculations!F242),0)</f>
        <v>0</v>
      </c>
      <c r="K242" s="55" cm="1">
        <f t="array" ref="K242">IFERROR(INDEX('Variables and Defaults'!$D$28:$D$35,Calculations!F242),0)</f>
        <v>0</v>
      </c>
      <c r="L242" s="55"/>
      <c r="M242" s="73">
        <f t="shared" si="43"/>
        <v>0</v>
      </c>
      <c r="N242" s="73">
        <f t="shared" si="44"/>
        <v>0</v>
      </c>
      <c r="P242" s="54">
        <f t="shared" si="45"/>
        <v>0</v>
      </c>
      <c r="Q242" s="54">
        <f t="shared" si="46"/>
        <v>0</v>
      </c>
      <c r="S242" s="54">
        <f t="shared" si="50"/>
        <v>0</v>
      </c>
      <c r="AA242" s="10"/>
    </row>
    <row r="243" spans="1:29">
      <c r="A243" s="372"/>
      <c r="B243" s="70" t="s">
        <v>69</v>
      </c>
      <c r="E243" s="104"/>
      <c r="F243" s="12">
        <f>MATCH('Variables and Defaults'!D261,Mechanics!$B$7:$B$15,0)</f>
        <v>9</v>
      </c>
      <c r="G243" s="10">
        <f>'Variables and Defaults'!E261</f>
        <v>0</v>
      </c>
      <c r="H243" s="10">
        <f>MATCH('Variables and Defaults'!F261,Mechanics!$L$7:$L$9,0)</f>
        <v>1</v>
      </c>
      <c r="J243" s="54" cm="1">
        <f t="array" ref="J243">IFERROR(INDEX('Variables and Defaults'!$D$18:$D$25,Calculations!F243),0)</f>
        <v>0</v>
      </c>
      <c r="K243" s="55" cm="1">
        <f t="array" ref="K243">IFERROR(INDEX('Variables and Defaults'!$D$28:$D$35,Calculations!F243),0)</f>
        <v>0</v>
      </c>
      <c r="L243" s="55"/>
      <c r="M243" s="73">
        <f t="shared" si="43"/>
        <v>0</v>
      </c>
      <c r="N243" s="73">
        <f t="shared" si="44"/>
        <v>0</v>
      </c>
      <c r="P243" s="54">
        <f t="shared" si="45"/>
        <v>0</v>
      </c>
      <c r="Q243" s="54">
        <f t="shared" si="46"/>
        <v>0</v>
      </c>
      <c r="S243" s="54">
        <f t="shared" si="50"/>
        <v>0</v>
      </c>
      <c r="AA243" s="10"/>
    </row>
    <row r="244" spans="1:29">
      <c r="A244" s="372"/>
      <c r="B244" s="70" t="s">
        <v>70</v>
      </c>
      <c r="E244" s="104"/>
      <c r="F244" s="12">
        <f>MATCH('Variables and Defaults'!D262,Mechanics!$B$7:$B$15,0)</f>
        <v>9</v>
      </c>
      <c r="G244" s="10">
        <f>'Variables and Defaults'!E262</f>
        <v>0</v>
      </c>
      <c r="H244" s="10">
        <f>MATCH('Variables and Defaults'!F262,Mechanics!$L$7:$L$9,0)</f>
        <v>1</v>
      </c>
      <c r="J244" s="54" cm="1">
        <f t="array" ref="J244">IFERROR(INDEX('Variables and Defaults'!$D$18:$D$25,Calculations!F244),0)</f>
        <v>0</v>
      </c>
      <c r="K244" s="55" cm="1">
        <f t="array" ref="K244">IFERROR(INDEX('Variables and Defaults'!$D$28:$D$35,Calculations!F244),0)</f>
        <v>0</v>
      </c>
      <c r="L244" s="55"/>
      <c r="M244" s="73">
        <f t="shared" si="43"/>
        <v>0</v>
      </c>
      <c r="N244" s="73">
        <f t="shared" si="44"/>
        <v>0</v>
      </c>
      <c r="P244" s="54">
        <f t="shared" si="45"/>
        <v>0</v>
      </c>
      <c r="Q244" s="54">
        <f t="shared" si="46"/>
        <v>0</v>
      </c>
      <c r="S244" s="54">
        <f t="shared" si="50"/>
        <v>0</v>
      </c>
      <c r="AA244" s="10"/>
    </row>
    <row r="245" spans="1:29">
      <c r="A245" s="372"/>
      <c r="B245" s="70" t="s">
        <v>71</v>
      </c>
      <c r="E245" s="104"/>
      <c r="F245" s="12">
        <f>MATCH('Variables and Defaults'!D263,Mechanics!$B$7:$B$15,0)</f>
        <v>9</v>
      </c>
      <c r="G245" s="10">
        <f>'Variables and Defaults'!E263</f>
        <v>0</v>
      </c>
      <c r="H245" s="10">
        <f>MATCH('Variables and Defaults'!F263,Mechanics!$L$7:$L$9,0)</f>
        <v>1</v>
      </c>
      <c r="J245" s="54" cm="1">
        <f t="array" ref="J245">IFERROR(INDEX('Variables and Defaults'!$D$18:$D$25,Calculations!F245),0)</f>
        <v>0</v>
      </c>
      <c r="K245" s="55" cm="1">
        <f t="array" ref="K245">IFERROR(INDEX('Variables and Defaults'!$D$28:$D$35,Calculations!F245),0)</f>
        <v>0</v>
      </c>
      <c r="L245" s="55"/>
      <c r="M245" s="73">
        <f t="shared" si="43"/>
        <v>0</v>
      </c>
      <c r="N245" s="73">
        <f t="shared" si="44"/>
        <v>0</v>
      </c>
      <c r="P245" s="54">
        <f t="shared" si="45"/>
        <v>0</v>
      </c>
      <c r="Q245" s="54">
        <f t="shared" si="46"/>
        <v>0</v>
      </c>
      <c r="S245" s="54">
        <f t="shared" si="50"/>
        <v>0</v>
      </c>
      <c r="AA245" s="10"/>
    </row>
    <row r="246" spans="1:29">
      <c r="A246" s="372"/>
      <c r="B246" s="70" t="s">
        <v>72</v>
      </c>
      <c r="E246" s="104"/>
      <c r="F246" s="12">
        <f>MATCH('Variables and Defaults'!D264,Mechanics!$B$7:$B$15,0)</f>
        <v>9</v>
      </c>
      <c r="G246" s="10">
        <f>'Variables and Defaults'!E264</f>
        <v>0</v>
      </c>
      <c r="H246" s="10">
        <f>MATCH('Variables and Defaults'!F264,Mechanics!$L$7:$L$9,0)</f>
        <v>1</v>
      </c>
      <c r="J246" s="54" cm="1">
        <f t="array" ref="J246">IFERROR(INDEX('Variables and Defaults'!$D$18:$D$25,Calculations!F246),0)</f>
        <v>0</v>
      </c>
      <c r="K246" s="55" cm="1">
        <f t="array" ref="K246">IFERROR(INDEX('Variables and Defaults'!$D$28:$D$35,Calculations!F246),0)</f>
        <v>0</v>
      </c>
      <c r="L246" s="55"/>
      <c r="M246" s="73">
        <f t="shared" si="43"/>
        <v>0</v>
      </c>
      <c r="N246" s="73">
        <f t="shared" si="44"/>
        <v>0</v>
      </c>
      <c r="P246" s="54">
        <f t="shared" si="45"/>
        <v>0</v>
      </c>
      <c r="Q246" s="54">
        <f t="shared" si="46"/>
        <v>0</v>
      </c>
      <c r="S246" s="54">
        <f t="shared" si="50"/>
        <v>0</v>
      </c>
      <c r="AA246" s="10"/>
    </row>
    <row r="247" spans="1:29">
      <c r="A247" s="372">
        <v>20</v>
      </c>
      <c r="B247" s="47" t="s">
        <v>43</v>
      </c>
      <c r="C247" s="65">
        <f>MATCH('Variables and Defaults'!C265,Mechanics!$G$7:$G$10,0)</f>
        <v>3</v>
      </c>
      <c r="J247" s="54"/>
      <c r="K247" s="55"/>
      <c r="L247" s="55"/>
      <c r="T247" s="106">
        <f>SUM(S248:S255)*$C$16</f>
        <v>19936.800000000003</v>
      </c>
      <c r="U247" s="106">
        <f>SUM(S248:S255)*12</f>
        <v>19936.800000000003</v>
      </c>
      <c r="V247" s="106">
        <f>SUM(S248:S255)</f>
        <v>1661.4</v>
      </c>
      <c r="W247" s="106">
        <f>SUM(S248:S255)*$C$18</f>
        <v>830700</v>
      </c>
      <c r="X247" s="76">
        <f>CHOOSE(C247,T247,U247,V247,W247)</f>
        <v>1661.4</v>
      </c>
      <c r="Z247" s="76">
        <f>'Variables and Defaults'!H265</f>
        <v>0</v>
      </c>
      <c r="AA247" s="76">
        <f>CHOOSE(C247,Z247*$C$16,Z247*12,Z247,Z247*$C$18)</f>
        <v>0</v>
      </c>
      <c r="AC247" s="76">
        <f>X247+AA247</f>
        <v>1661.4</v>
      </c>
    </row>
    <row r="248" spans="1:29">
      <c r="A248" s="372"/>
      <c r="B248" s="70" t="s">
        <v>57</v>
      </c>
      <c r="E248" s="104"/>
      <c r="F248" s="12">
        <f>MATCH('Variables and Defaults'!D266,Mechanics!$B$7:$B$15,0)</f>
        <v>1</v>
      </c>
      <c r="G248" s="10">
        <f>'Variables and Defaults'!E266</f>
        <v>4000</v>
      </c>
      <c r="H248" s="10">
        <f>MATCH('Variables and Defaults'!F266,Mechanics!$L$7:$L$9,0)</f>
        <v>1</v>
      </c>
      <c r="J248" s="54" cm="1">
        <f t="array" ref="J248">IFERROR(INDEX('Variables and Defaults'!$D$18:$D$25,Calculations!F248),0)</f>
        <v>19.170000000000002</v>
      </c>
      <c r="K248" s="55" cm="1">
        <f t="array" ref="K248">IFERROR(INDEX('Variables and Defaults'!$D$28:$D$35,Calculations!F248),0)</f>
        <v>0.3</v>
      </c>
      <c r="L248" s="55"/>
      <c r="M248" s="73">
        <f t="shared" si="43"/>
        <v>0.31950000000000001</v>
      </c>
      <c r="N248" s="73">
        <f t="shared" si="44"/>
        <v>153.36000000000001</v>
      </c>
      <c r="P248" s="54">
        <f t="shared" si="45"/>
        <v>0.31950000000000001</v>
      </c>
      <c r="Q248" s="54">
        <f t="shared" si="46"/>
        <v>9.5850000000000005E-2</v>
      </c>
      <c r="S248" s="54">
        <f t="shared" ref="S248:S255" si="51">G248*(P248+Q248)</f>
        <v>1661.4</v>
      </c>
      <c r="AA248" s="10"/>
    </row>
    <row r="249" spans="1:29">
      <c r="A249" s="372"/>
      <c r="B249" s="70" t="s">
        <v>66</v>
      </c>
      <c r="E249" s="104"/>
      <c r="F249" s="12">
        <f>MATCH('Variables and Defaults'!D267,Mechanics!$B$7:$B$15,0)</f>
        <v>9</v>
      </c>
      <c r="G249" s="10">
        <f>'Variables and Defaults'!E267</f>
        <v>0</v>
      </c>
      <c r="H249" s="10">
        <f>MATCH('Variables and Defaults'!F267,Mechanics!$L$7:$L$9,0)</f>
        <v>1</v>
      </c>
      <c r="J249" s="54" cm="1">
        <f t="array" ref="J249">IFERROR(INDEX('Variables and Defaults'!$D$18:$D$25,Calculations!F249),0)</f>
        <v>0</v>
      </c>
      <c r="K249" s="55" cm="1">
        <f t="array" ref="K249">IFERROR(INDEX('Variables and Defaults'!$D$28:$D$35,Calculations!F249),0)</f>
        <v>0</v>
      </c>
      <c r="L249" s="55"/>
      <c r="M249" s="73">
        <f t="shared" si="43"/>
        <v>0</v>
      </c>
      <c r="N249" s="73">
        <f t="shared" si="44"/>
        <v>0</v>
      </c>
      <c r="P249" s="54">
        <f t="shared" si="45"/>
        <v>0</v>
      </c>
      <c r="Q249" s="54">
        <f t="shared" si="46"/>
        <v>0</v>
      </c>
      <c r="S249" s="54">
        <f t="shared" si="51"/>
        <v>0</v>
      </c>
      <c r="AA249" s="10"/>
    </row>
    <row r="250" spans="1:29">
      <c r="A250" s="372"/>
      <c r="B250" s="70" t="s">
        <v>67</v>
      </c>
      <c r="E250" s="104"/>
      <c r="F250" s="12">
        <f>MATCH('Variables and Defaults'!D268,Mechanics!$B$7:$B$15,0)</f>
        <v>9</v>
      </c>
      <c r="G250" s="10">
        <f>'Variables and Defaults'!E268</f>
        <v>0</v>
      </c>
      <c r="H250" s="10">
        <f>MATCH('Variables and Defaults'!F268,Mechanics!$L$7:$L$9,0)</f>
        <v>1</v>
      </c>
      <c r="J250" s="54" cm="1">
        <f t="array" ref="J250">IFERROR(INDEX('Variables and Defaults'!$D$18:$D$25,Calculations!F250),0)</f>
        <v>0</v>
      </c>
      <c r="K250" s="55" cm="1">
        <f t="array" ref="K250">IFERROR(INDEX('Variables and Defaults'!$D$28:$D$35,Calculations!F250),0)</f>
        <v>0</v>
      </c>
      <c r="L250" s="55"/>
      <c r="M250" s="73">
        <f t="shared" si="43"/>
        <v>0</v>
      </c>
      <c r="N250" s="73">
        <f t="shared" si="44"/>
        <v>0</v>
      </c>
      <c r="P250" s="54">
        <f t="shared" si="45"/>
        <v>0</v>
      </c>
      <c r="Q250" s="54">
        <f t="shared" si="46"/>
        <v>0</v>
      </c>
      <c r="S250" s="54">
        <f t="shared" si="51"/>
        <v>0</v>
      </c>
      <c r="AA250" s="10"/>
    </row>
    <row r="251" spans="1:29">
      <c r="A251" s="372"/>
      <c r="B251" s="70" t="s">
        <v>68</v>
      </c>
      <c r="E251" s="104"/>
      <c r="F251" s="12">
        <f>MATCH('Variables and Defaults'!D269,Mechanics!$B$7:$B$15,0)</f>
        <v>9</v>
      </c>
      <c r="G251" s="10">
        <f>'Variables and Defaults'!E269</f>
        <v>0</v>
      </c>
      <c r="H251" s="10">
        <f>MATCH('Variables and Defaults'!F269,Mechanics!$L$7:$L$9,0)</f>
        <v>1</v>
      </c>
      <c r="J251" s="54" cm="1">
        <f t="array" ref="J251">IFERROR(INDEX('Variables and Defaults'!$D$18:$D$25,Calculations!F251),0)</f>
        <v>0</v>
      </c>
      <c r="K251" s="55" cm="1">
        <f t="array" ref="K251">IFERROR(INDEX('Variables and Defaults'!$D$28:$D$35,Calculations!F251),0)</f>
        <v>0</v>
      </c>
      <c r="L251" s="55"/>
      <c r="M251" s="73">
        <f t="shared" si="43"/>
        <v>0</v>
      </c>
      <c r="N251" s="73">
        <f t="shared" si="44"/>
        <v>0</v>
      </c>
      <c r="P251" s="54">
        <f t="shared" si="45"/>
        <v>0</v>
      </c>
      <c r="Q251" s="54">
        <f t="shared" si="46"/>
        <v>0</v>
      </c>
      <c r="S251" s="54">
        <f t="shared" si="51"/>
        <v>0</v>
      </c>
      <c r="AA251" s="10"/>
    </row>
    <row r="252" spans="1:29">
      <c r="A252" s="372"/>
      <c r="B252" s="70" t="s">
        <v>69</v>
      </c>
      <c r="E252" s="104"/>
      <c r="F252" s="12">
        <f>MATCH('Variables and Defaults'!D270,Mechanics!$B$7:$B$15,0)</f>
        <v>9</v>
      </c>
      <c r="G252" s="10">
        <f>'Variables and Defaults'!E270</f>
        <v>0</v>
      </c>
      <c r="H252" s="10">
        <f>MATCH('Variables and Defaults'!F270,Mechanics!$L$7:$L$9,0)</f>
        <v>1</v>
      </c>
      <c r="J252" s="54" cm="1">
        <f t="array" ref="J252">IFERROR(INDEX('Variables and Defaults'!$D$18:$D$25,Calculations!F252),0)</f>
        <v>0</v>
      </c>
      <c r="K252" s="55" cm="1">
        <f t="array" ref="K252">IFERROR(INDEX('Variables and Defaults'!$D$28:$D$35,Calculations!F252),0)</f>
        <v>0</v>
      </c>
      <c r="L252" s="55"/>
      <c r="M252" s="73">
        <f t="shared" si="43"/>
        <v>0</v>
      </c>
      <c r="N252" s="73">
        <f t="shared" si="44"/>
        <v>0</v>
      </c>
      <c r="P252" s="54">
        <f t="shared" si="45"/>
        <v>0</v>
      </c>
      <c r="Q252" s="54">
        <f t="shared" si="46"/>
        <v>0</v>
      </c>
      <c r="S252" s="54">
        <f t="shared" si="51"/>
        <v>0</v>
      </c>
      <c r="AA252" s="10"/>
    </row>
    <row r="253" spans="1:29">
      <c r="A253" s="372"/>
      <c r="B253" s="70" t="s">
        <v>70</v>
      </c>
      <c r="E253" s="104"/>
      <c r="F253" s="12">
        <f>MATCH('Variables and Defaults'!D271,Mechanics!$B$7:$B$15,0)</f>
        <v>9</v>
      </c>
      <c r="G253" s="10">
        <f>'Variables and Defaults'!E271</f>
        <v>0</v>
      </c>
      <c r="H253" s="10">
        <f>MATCH('Variables and Defaults'!F271,Mechanics!$L$7:$L$9,0)</f>
        <v>1</v>
      </c>
      <c r="J253" s="54" cm="1">
        <f t="array" ref="J253">IFERROR(INDEX('Variables and Defaults'!$D$18:$D$25,Calculations!F253),0)</f>
        <v>0</v>
      </c>
      <c r="K253" s="55" cm="1">
        <f t="array" ref="K253">IFERROR(INDEX('Variables and Defaults'!$D$28:$D$35,Calculations!F253),0)</f>
        <v>0</v>
      </c>
      <c r="L253" s="55"/>
      <c r="M253" s="73">
        <f t="shared" si="43"/>
        <v>0</v>
      </c>
      <c r="N253" s="73">
        <f t="shared" si="44"/>
        <v>0</v>
      </c>
      <c r="P253" s="54">
        <f t="shared" si="45"/>
        <v>0</v>
      </c>
      <c r="Q253" s="54">
        <f t="shared" si="46"/>
        <v>0</v>
      </c>
      <c r="S253" s="54">
        <f t="shared" si="51"/>
        <v>0</v>
      </c>
      <c r="AA253" s="10"/>
    </row>
    <row r="254" spans="1:29">
      <c r="A254" s="372"/>
      <c r="B254" s="70" t="s">
        <v>71</v>
      </c>
      <c r="E254" s="104"/>
      <c r="F254" s="12">
        <f>MATCH('Variables and Defaults'!D272,Mechanics!$B$7:$B$15,0)</f>
        <v>9</v>
      </c>
      <c r="G254" s="10">
        <f>'Variables and Defaults'!E272</f>
        <v>0</v>
      </c>
      <c r="H254" s="10">
        <f>MATCH('Variables and Defaults'!F272,Mechanics!$L$7:$L$9,0)</f>
        <v>1</v>
      </c>
      <c r="J254" s="54" cm="1">
        <f t="array" ref="J254">IFERROR(INDEX('Variables and Defaults'!$D$18:$D$25,Calculations!F254),0)</f>
        <v>0</v>
      </c>
      <c r="K254" s="55" cm="1">
        <f t="array" ref="K254">IFERROR(INDEX('Variables and Defaults'!$D$28:$D$35,Calculations!F254),0)</f>
        <v>0</v>
      </c>
      <c r="L254" s="55"/>
      <c r="M254" s="73">
        <f t="shared" si="43"/>
        <v>0</v>
      </c>
      <c r="N254" s="73">
        <f t="shared" si="44"/>
        <v>0</v>
      </c>
      <c r="P254" s="54">
        <f t="shared" si="45"/>
        <v>0</v>
      </c>
      <c r="Q254" s="54">
        <f t="shared" si="46"/>
        <v>0</v>
      </c>
      <c r="S254" s="54">
        <f t="shared" si="51"/>
        <v>0</v>
      </c>
      <c r="AA254" s="10"/>
    </row>
    <row r="255" spans="1:29">
      <c r="A255" s="372"/>
      <c r="B255" s="70" t="s">
        <v>72</v>
      </c>
      <c r="E255" s="104"/>
      <c r="F255" s="12">
        <f>MATCH('Variables and Defaults'!D273,Mechanics!$B$7:$B$15,0)</f>
        <v>9</v>
      </c>
      <c r="G255" s="10">
        <f>'Variables and Defaults'!E273</f>
        <v>0</v>
      </c>
      <c r="H255" s="10">
        <f>MATCH('Variables and Defaults'!F273,Mechanics!$L$7:$L$9,0)</f>
        <v>1</v>
      </c>
      <c r="J255" s="54" cm="1">
        <f t="array" ref="J255">IFERROR(INDEX('Variables and Defaults'!$D$18:$D$25,Calculations!F255),0)</f>
        <v>0</v>
      </c>
      <c r="K255" s="55" cm="1">
        <f t="array" ref="K255">IFERROR(INDEX('Variables and Defaults'!$D$28:$D$35,Calculations!F255),0)</f>
        <v>0</v>
      </c>
      <c r="L255" s="55"/>
      <c r="M255" s="73">
        <f t="shared" si="43"/>
        <v>0</v>
      </c>
      <c r="N255" s="73">
        <f t="shared" si="44"/>
        <v>0</v>
      </c>
      <c r="P255" s="54">
        <f t="shared" si="45"/>
        <v>0</v>
      </c>
      <c r="Q255" s="54">
        <f t="shared" si="46"/>
        <v>0</v>
      </c>
      <c r="S255" s="54">
        <f t="shared" si="51"/>
        <v>0</v>
      </c>
      <c r="AA255" s="10"/>
    </row>
    <row r="257" spans="1:33">
      <c r="A257" s="373"/>
      <c r="B257" s="72" t="s">
        <v>138</v>
      </c>
      <c r="F257" s="10"/>
      <c r="G257" s="10"/>
      <c r="H257" s="10"/>
      <c r="I257" s="10"/>
      <c r="J257" s="54"/>
      <c r="K257" s="55"/>
      <c r="L257" s="55"/>
      <c r="AA257" s="10"/>
      <c r="AE257" s="10"/>
      <c r="AF257" s="10"/>
      <c r="AG257" s="10"/>
    </row>
    <row r="258" spans="1:33">
      <c r="A258" s="373">
        <v>21</v>
      </c>
      <c r="B258" s="47" t="s">
        <v>51</v>
      </c>
      <c r="C258" s="65">
        <f>MATCH('Variables and Defaults'!C275,Mechanics!$G$7:$G$10,0)</f>
        <v>3</v>
      </c>
      <c r="F258" s="10"/>
      <c r="G258" s="10"/>
      <c r="H258" s="10"/>
      <c r="I258" s="10"/>
      <c r="J258" s="54"/>
      <c r="K258" s="55"/>
      <c r="L258" s="55"/>
      <c r="T258" s="106">
        <f>SUM(S259:S266)*$C$16</f>
        <v>0</v>
      </c>
      <c r="U258" s="106">
        <f>SUM(S259:S266)*12</f>
        <v>0</v>
      </c>
      <c r="V258" s="106">
        <f>SUM(S259:S266)</f>
        <v>0</v>
      </c>
      <c r="W258" s="106">
        <f>SUM(S259:S266)*$C$18</f>
        <v>0</v>
      </c>
      <c r="X258" s="76">
        <f>CHOOSE(C258,T258,U258,V258,W258)</f>
        <v>0</v>
      </c>
      <c r="Z258" s="76">
        <f>'Variables and Defaults'!H275</f>
        <v>0</v>
      </c>
      <c r="AA258" s="76">
        <f>CHOOSE(C258,Z258*$C$16,Z258*12,Z258,Z258*$C$18)</f>
        <v>0</v>
      </c>
      <c r="AC258" s="76">
        <f>X258+AA258</f>
        <v>0</v>
      </c>
      <c r="AE258" s="10"/>
      <c r="AF258" s="10"/>
      <c r="AG258" s="10"/>
    </row>
    <row r="259" spans="1:33">
      <c r="A259" s="373"/>
      <c r="B259" s="70" t="s">
        <v>57</v>
      </c>
      <c r="E259" s="104"/>
      <c r="F259" s="12">
        <f>MATCH('Variables and Defaults'!D276,Mechanics!$B$7:$B$15,0)</f>
        <v>9</v>
      </c>
      <c r="G259" s="10">
        <f>'Variables and Defaults'!E276</f>
        <v>0</v>
      </c>
      <c r="H259" s="10">
        <f>MATCH('Variables and Defaults'!F276,Mechanics!$L$7:$L$9,0)</f>
        <v>1</v>
      </c>
      <c r="I259" s="10"/>
      <c r="J259" s="54" cm="1">
        <f t="array" ref="J259">IFERROR(INDEX('Variables and Defaults'!$D$18:$D$25,Calculations!F259),0)</f>
        <v>0</v>
      </c>
      <c r="K259" s="55" cm="1">
        <f t="array" ref="K259">IFERROR(INDEX('Variables and Defaults'!$D$28:$D$35,Calculations!F259),0)</f>
        <v>0</v>
      </c>
      <c r="L259" s="55"/>
      <c r="M259" s="73">
        <f t="shared" ref="M259:M266" si="52">J259/60</f>
        <v>0</v>
      </c>
      <c r="N259" s="73">
        <f t="shared" ref="N259:N266" si="53">J259*8</f>
        <v>0</v>
      </c>
      <c r="P259" s="54">
        <f t="shared" ref="P259:P266" si="54">CHOOSE(H259,M259,J259,N259)</f>
        <v>0</v>
      </c>
      <c r="Q259" s="54">
        <f t="shared" ref="Q259:Q266" si="55">P259*K259</f>
        <v>0</v>
      </c>
      <c r="S259" s="54">
        <f t="shared" ref="S259:S266" si="56">G259*(P259+Q259)</f>
        <v>0</v>
      </c>
      <c r="AA259" s="10"/>
      <c r="AE259" s="10"/>
      <c r="AF259" s="10"/>
      <c r="AG259" s="10"/>
    </row>
    <row r="260" spans="1:33">
      <c r="A260" s="373"/>
      <c r="B260" s="70" t="s">
        <v>66</v>
      </c>
      <c r="E260" s="104"/>
      <c r="F260" s="12">
        <f>MATCH('Variables and Defaults'!D277,Mechanics!$B$7:$B$15,0)</f>
        <v>9</v>
      </c>
      <c r="G260" s="10">
        <f>'Variables and Defaults'!E277</f>
        <v>0</v>
      </c>
      <c r="H260" s="10">
        <f>MATCH('Variables and Defaults'!F277,Mechanics!$L$7:$L$9,0)</f>
        <v>1</v>
      </c>
      <c r="I260" s="10"/>
      <c r="J260" s="54" cm="1">
        <f t="array" ref="J260">IFERROR(INDEX('Variables and Defaults'!$D$18:$D$25,Calculations!F260),0)</f>
        <v>0</v>
      </c>
      <c r="K260" s="55" cm="1">
        <f t="array" ref="K260">IFERROR(INDEX('Variables and Defaults'!$D$28:$D$35,Calculations!F260),0)</f>
        <v>0</v>
      </c>
      <c r="L260" s="55"/>
      <c r="M260" s="73">
        <f t="shared" si="52"/>
        <v>0</v>
      </c>
      <c r="N260" s="73">
        <f t="shared" si="53"/>
        <v>0</v>
      </c>
      <c r="P260" s="54">
        <f t="shared" si="54"/>
        <v>0</v>
      </c>
      <c r="Q260" s="54">
        <f t="shared" si="55"/>
        <v>0</v>
      </c>
      <c r="S260" s="54">
        <f t="shared" si="56"/>
        <v>0</v>
      </c>
      <c r="AA260" s="10"/>
      <c r="AE260" s="10"/>
      <c r="AF260" s="10"/>
      <c r="AG260" s="10"/>
    </row>
    <row r="261" spans="1:33">
      <c r="A261" s="373"/>
      <c r="B261" s="70" t="s">
        <v>67</v>
      </c>
      <c r="E261" s="104"/>
      <c r="F261" s="12">
        <f>MATCH('Variables and Defaults'!D278,Mechanics!$B$7:$B$15,0)</f>
        <v>9</v>
      </c>
      <c r="G261" s="10">
        <f>'Variables and Defaults'!E278</f>
        <v>0</v>
      </c>
      <c r="H261" s="10">
        <f>MATCH('Variables and Defaults'!F278,Mechanics!$L$7:$L$9,0)</f>
        <v>1</v>
      </c>
      <c r="I261" s="10"/>
      <c r="J261" s="54" cm="1">
        <f t="array" ref="J261">IFERROR(INDEX('Variables and Defaults'!$D$18:$D$25,Calculations!F261),0)</f>
        <v>0</v>
      </c>
      <c r="K261" s="55" cm="1">
        <f t="array" ref="K261">IFERROR(INDEX('Variables and Defaults'!$D$28:$D$35,Calculations!F261),0)</f>
        <v>0</v>
      </c>
      <c r="L261" s="55"/>
      <c r="M261" s="73">
        <f t="shared" si="52"/>
        <v>0</v>
      </c>
      <c r="N261" s="73">
        <f t="shared" si="53"/>
        <v>0</v>
      </c>
      <c r="P261" s="54">
        <f t="shared" si="54"/>
        <v>0</v>
      </c>
      <c r="Q261" s="54">
        <f t="shared" si="55"/>
        <v>0</v>
      </c>
      <c r="S261" s="54">
        <f t="shared" si="56"/>
        <v>0</v>
      </c>
      <c r="AA261" s="10"/>
      <c r="AE261" s="10"/>
      <c r="AF261" s="10"/>
      <c r="AG261" s="10"/>
    </row>
    <row r="262" spans="1:33">
      <c r="A262" s="373"/>
      <c r="B262" s="70" t="s">
        <v>68</v>
      </c>
      <c r="E262" s="104"/>
      <c r="F262" s="12">
        <f>MATCH('Variables and Defaults'!D279,Mechanics!$B$7:$B$15,0)</f>
        <v>9</v>
      </c>
      <c r="G262" s="10">
        <f>'Variables and Defaults'!E279</f>
        <v>0</v>
      </c>
      <c r="H262" s="10">
        <f>MATCH('Variables and Defaults'!F279,Mechanics!$L$7:$L$9,0)</f>
        <v>1</v>
      </c>
      <c r="I262" s="10"/>
      <c r="J262" s="54" cm="1">
        <f t="array" ref="J262">IFERROR(INDEX('Variables and Defaults'!$D$18:$D$25,Calculations!F262),0)</f>
        <v>0</v>
      </c>
      <c r="K262" s="55" cm="1">
        <f t="array" ref="K262">IFERROR(INDEX('Variables and Defaults'!$D$28:$D$35,Calculations!F262),0)</f>
        <v>0</v>
      </c>
      <c r="L262" s="55"/>
      <c r="M262" s="73">
        <f t="shared" si="52"/>
        <v>0</v>
      </c>
      <c r="N262" s="73">
        <f t="shared" si="53"/>
        <v>0</v>
      </c>
      <c r="P262" s="54">
        <f t="shared" si="54"/>
        <v>0</v>
      </c>
      <c r="Q262" s="54">
        <f t="shared" si="55"/>
        <v>0</v>
      </c>
      <c r="S262" s="54">
        <f t="shared" si="56"/>
        <v>0</v>
      </c>
      <c r="AA262" s="10"/>
      <c r="AE262" s="10"/>
      <c r="AF262" s="10"/>
      <c r="AG262" s="10"/>
    </row>
    <row r="263" spans="1:33">
      <c r="A263" s="373"/>
      <c r="B263" s="70" t="s">
        <v>69</v>
      </c>
      <c r="E263" s="104"/>
      <c r="F263" s="12">
        <f>MATCH('Variables and Defaults'!D280,Mechanics!$B$7:$B$15,0)</f>
        <v>9</v>
      </c>
      <c r="G263" s="10">
        <f>'Variables and Defaults'!E280</f>
        <v>0</v>
      </c>
      <c r="H263" s="10">
        <f>MATCH('Variables and Defaults'!F280,Mechanics!$L$7:$L$9,0)</f>
        <v>1</v>
      </c>
      <c r="I263" s="10"/>
      <c r="J263" s="54" cm="1">
        <f t="array" ref="J263">IFERROR(INDEX('Variables and Defaults'!$D$18:$D$25,Calculations!F263),0)</f>
        <v>0</v>
      </c>
      <c r="K263" s="55" cm="1">
        <f t="array" ref="K263">IFERROR(INDEX('Variables and Defaults'!$D$28:$D$35,Calculations!F263),0)</f>
        <v>0</v>
      </c>
      <c r="L263" s="55"/>
      <c r="M263" s="73">
        <f t="shared" si="52"/>
        <v>0</v>
      </c>
      <c r="N263" s="73">
        <f t="shared" si="53"/>
        <v>0</v>
      </c>
      <c r="P263" s="54">
        <f t="shared" si="54"/>
        <v>0</v>
      </c>
      <c r="Q263" s="54">
        <f t="shared" si="55"/>
        <v>0</v>
      </c>
      <c r="S263" s="54">
        <f t="shared" si="56"/>
        <v>0</v>
      </c>
      <c r="AA263" s="10"/>
      <c r="AE263" s="10"/>
      <c r="AF263" s="10"/>
      <c r="AG263" s="10"/>
    </row>
    <row r="264" spans="1:33">
      <c r="A264" s="373"/>
      <c r="B264" s="70" t="s">
        <v>70</v>
      </c>
      <c r="E264" s="104"/>
      <c r="F264" s="12">
        <f>MATCH('Variables and Defaults'!D281,Mechanics!$B$7:$B$15,0)</f>
        <v>9</v>
      </c>
      <c r="G264" s="10">
        <f>'Variables and Defaults'!E281</f>
        <v>0</v>
      </c>
      <c r="H264" s="10">
        <f>MATCH('Variables and Defaults'!F281,Mechanics!$L$7:$L$9,0)</f>
        <v>1</v>
      </c>
      <c r="I264" s="10"/>
      <c r="J264" s="54" cm="1">
        <f t="array" ref="J264">IFERROR(INDEX('Variables and Defaults'!$D$18:$D$25,Calculations!F264),0)</f>
        <v>0</v>
      </c>
      <c r="K264" s="55" cm="1">
        <f t="array" ref="K264">IFERROR(INDEX('Variables and Defaults'!$D$28:$D$35,Calculations!F264),0)</f>
        <v>0</v>
      </c>
      <c r="L264" s="55"/>
      <c r="M264" s="73">
        <f t="shared" si="52"/>
        <v>0</v>
      </c>
      <c r="N264" s="73">
        <f t="shared" si="53"/>
        <v>0</v>
      </c>
      <c r="P264" s="54">
        <f t="shared" si="54"/>
        <v>0</v>
      </c>
      <c r="Q264" s="54">
        <f t="shared" si="55"/>
        <v>0</v>
      </c>
      <c r="S264" s="54">
        <f t="shared" si="56"/>
        <v>0</v>
      </c>
      <c r="AA264" s="10"/>
      <c r="AE264" s="10"/>
      <c r="AF264" s="10"/>
      <c r="AG264" s="10"/>
    </row>
    <row r="265" spans="1:33">
      <c r="A265" s="373"/>
      <c r="B265" s="70" t="s">
        <v>71</v>
      </c>
      <c r="E265" s="104"/>
      <c r="F265" s="12">
        <f>MATCH('Variables and Defaults'!D282,Mechanics!$B$7:$B$15,0)</f>
        <v>9</v>
      </c>
      <c r="G265" s="10">
        <f>'Variables and Defaults'!E282</f>
        <v>0</v>
      </c>
      <c r="H265" s="10">
        <f>MATCH('Variables and Defaults'!F282,Mechanics!$L$7:$L$9,0)</f>
        <v>1</v>
      </c>
      <c r="I265" s="10"/>
      <c r="J265" s="54" cm="1">
        <f t="array" ref="J265">IFERROR(INDEX('Variables and Defaults'!$D$18:$D$25,Calculations!F265),0)</f>
        <v>0</v>
      </c>
      <c r="K265" s="55" cm="1">
        <f t="array" ref="K265">IFERROR(INDEX('Variables and Defaults'!$D$28:$D$35,Calculations!F265),0)</f>
        <v>0</v>
      </c>
      <c r="L265" s="55"/>
      <c r="M265" s="73">
        <f t="shared" si="52"/>
        <v>0</v>
      </c>
      <c r="N265" s="73">
        <f t="shared" si="53"/>
        <v>0</v>
      </c>
      <c r="P265" s="54">
        <f t="shared" si="54"/>
        <v>0</v>
      </c>
      <c r="Q265" s="54">
        <f t="shared" si="55"/>
        <v>0</v>
      </c>
      <c r="S265" s="54">
        <f t="shared" si="56"/>
        <v>0</v>
      </c>
      <c r="AA265" s="10"/>
      <c r="AE265" s="10"/>
      <c r="AF265" s="10"/>
      <c r="AG265" s="10"/>
    </row>
    <row r="266" spans="1:33">
      <c r="A266" s="373"/>
      <c r="B266" s="70" t="s">
        <v>72</v>
      </c>
      <c r="E266" s="104"/>
      <c r="F266" s="12">
        <f>MATCH('Variables and Defaults'!D283,Mechanics!$B$7:$B$15,0)</f>
        <v>9</v>
      </c>
      <c r="G266" s="10">
        <f>'Variables and Defaults'!E283</f>
        <v>0</v>
      </c>
      <c r="H266" s="10">
        <f>MATCH('Variables and Defaults'!F283,Mechanics!$L$7:$L$9,0)</f>
        <v>1</v>
      </c>
      <c r="I266" s="10"/>
      <c r="J266" s="54" cm="1">
        <f t="array" ref="J266">IFERROR(INDEX('Variables and Defaults'!$D$18:$D$25,Calculations!F266),0)</f>
        <v>0</v>
      </c>
      <c r="K266" s="55" cm="1">
        <f t="array" ref="K266">IFERROR(INDEX('Variables and Defaults'!$D$28:$D$35,Calculations!F266),0)</f>
        <v>0</v>
      </c>
      <c r="L266" s="55"/>
      <c r="M266" s="73">
        <f t="shared" si="52"/>
        <v>0</v>
      </c>
      <c r="N266" s="73">
        <f t="shared" si="53"/>
        <v>0</v>
      </c>
      <c r="P266" s="54">
        <f t="shared" si="54"/>
        <v>0</v>
      </c>
      <c r="Q266" s="54">
        <f t="shared" si="55"/>
        <v>0</v>
      </c>
      <c r="S266" s="54">
        <f t="shared" si="56"/>
        <v>0</v>
      </c>
      <c r="AA266" s="10"/>
      <c r="AE266" s="10"/>
      <c r="AF266" s="10"/>
      <c r="AG266" s="10"/>
    </row>
    <row r="267" spans="1:33">
      <c r="A267" s="373">
        <v>22</v>
      </c>
      <c r="B267" s="47" t="s">
        <v>52</v>
      </c>
      <c r="C267" s="65">
        <f>MATCH('Variables and Defaults'!C284,Mechanics!$G$7:$G$10,0)</f>
        <v>3</v>
      </c>
      <c r="F267" s="10"/>
      <c r="G267" s="10"/>
      <c r="H267" s="10"/>
      <c r="I267" s="10"/>
      <c r="J267" s="54"/>
      <c r="K267" s="55"/>
      <c r="L267" s="55"/>
      <c r="T267" s="106">
        <f>SUM(S268:S275)*$C$16</f>
        <v>0</v>
      </c>
      <c r="U267" s="106">
        <f>SUM(S268:S275)*12</f>
        <v>0</v>
      </c>
      <c r="V267" s="106">
        <f>SUM(S268:S275)</f>
        <v>0</v>
      </c>
      <c r="W267" s="106">
        <f>SUM(S268:S275)*$C$18</f>
        <v>0</v>
      </c>
      <c r="X267" s="76">
        <f>CHOOSE(C267,T267,U267,V267,W267)</f>
        <v>0</v>
      </c>
      <c r="Z267" s="76">
        <f>'Variables and Defaults'!H284</f>
        <v>0</v>
      </c>
      <c r="AA267" s="76">
        <f>CHOOSE(C267,Z267*$C$16,Z267*12,Z267,Z267*$C$18)</f>
        <v>0</v>
      </c>
      <c r="AC267" s="76">
        <f>X267+AA267</f>
        <v>0</v>
      </c>
      <c r="AE267" s="10"/>
      <c r="AF267" s="10"/>
      <c r="AG267" s="10"/>
    </row>
    <row r="268" spans="1:33">
      <c r="A268" s="373"/>
      <c r="B268" s="70" t="s">
        <v>57</v>
      </c>
      <c r="E268" s="104"/>
      <c r="F268" s="12">
        <f>MATCH('Variables and Defaults'!D285,Mechanics!$B$7:$B$15,0)</f>
        <v>9</v>
      </c>
      <c r="G268" s="10">
        <f>'Variables and Defaults'!E285</f>
        <v>0</v>
      </c>
      <c r="H268" s="10">
        <f>MATCH('Variables and Defaults'!F285,Mechanics!$L$7:$L$9,0)</f>
        <v>1</v>
      </c>
      <c r="I268" s="10"/>
      <c r="J268" s="54" cm="1">
        <f t="array" ref="J268">IFERROR(INDEX('Variables and Defaults'!$D$18:$D$25,Calculations!F268),0)</f>
        <v>0</v>
      </c>
      <c r="K268" s="55" cm="1">
        <f t="array" ref="K268">IFERROR(INDEX('Variables and Defaults'!$D$28:$D$35,Calculations!F268),0)</f>
        <v>0</v>
      </c>
      <c r="L268" s="55"/>
      <c r="M268" s="73">
        <f t="shared" ref="M268:M275" si="57">J268/60</f>
        <v>0</v>
      </c>
      <c r="N268" s="73">
        <f t="shared" ref="N268:N275" si="58">J268*8</f>
        <v>0</v>
      </c>
      <c r="P268" s="54">
        <f t="shared" ref="P268:P275" si="59">CHOOSE(H268,M268,J268,N268)</f>
        <v>0</v>
      </c>
      <c r="Q268" s="54">
        <f t="shared" ref="Q268:Q275" si="60">P268*K268</f>
        <v>0</v>
      </c>
      <c r="S268" s="54">
        <f t="shared" ref="S268:S275" si="61">G268*(P268+Q268)</f>
        <v>0</v>
      </c>
      <c r="AA268" s="10"/>
      <c r="AE268" s="10"/>
      <c r="AF268" s="10"/>
      <c r="AG268" s="10"/>
    </row>
    <row r="269" spans="1:33">
      <c r="A269" s="373"/>
      <c r="B269" s="70" t="s">
        <v>66</v>
      </c>
      <c r="E269" s="104"/>
      <c r="F269" s="12">
        <f>MATCH('Variables and Defaults'!D286,Mechanics!$B$7:$B$15,0)</f>
        <v>9</v>
      </c>
      <c r="G269" s="10">
        <f>'Variables and Defaults'!E286</f>
        <v>0</v>
      </c>
      <c r="H269" s="10">
        <f>MATCH('Variables and Defaults'!F286,Mechanics!$L$7:$L$9,0)</f>
        <v>1</v>
      </c>
      <c r="I269" s="10"/>
      <c r="J269" s="54" cm="1">
        <f t="array" ref="J269">IFERROR(INDEX('Variables and Defaults'!$D$18:$D$25,Calculations!F269),0)</f>
        <v>0</v>
      </c>
      <c r="K269" s="55" cm="1">
        <f t="array" ref="K269">IFERROR(INDEX('Variables and Defaults'!$D$28:$D$35,Calculations!F269),0)</f>
        <v>0</v>
      </c>
      <c r="L269" s="55"/>
      <c r="M269" s="73">
        <f t="shared" si="57"/>
        <v>0</v>
      </c>
      <c r="N269" s="73">
        <f t="shared" si="58"/>
        <v>0</v>
      </c>
      <c r="P269" s="54">
        <f t="shared" si="59"/>
        <v>0</v>
      </c>
      <c r="Q269" s="54">
        <f t="shared" si="60"/>
        <v>0</v>
      </c>
      <c r="S269" s="54">
        <f t="shared" si="61"/>
        <v>0</v>
      </c>
      <c r="AA269" s="10"/>
      <c r="AE269" s="10"/>
      <c r="AF269" s="10"/>
      <c r="AG269" s="10"/>
    </row>
    <row r="270" spans="1:33">
      <c r="A270" s="373"/>
      <c r="B270" s="70" t="s">
        <v>67</v>
      </c>
      <c r="E270" s="104"/>
      <c r="F270" s="12">
        <f>MATCH('Variables and Defaults'!D287,Mechanics!$B$7:$B$15,0)</f>
        <v>9</v>
      </c>
      <c r="G270" s="10">
        <f>'Variables and Defaults'!E287</f>
        <v>0</v>
      </c>
      <c r="H270" s="10">
        <f>MATCH('Variables and Defaults'!F287,Mechanics!$L$7:$L$9,0)</f>
        <v>1</v>
      </c>
      <c r="I270" s="10"/>
      <c r="J270" s="54" cm="1">
        <f t="array" ref="J270">IFERROR(INDEX('Variables and Defaults'!$D$18:$D$25,Calculations!F270),0)</f>
        <v>0</v>
      </c>
      <c r="K270" s="55" cm="1">
        <f t="array" ref="K270">IFERROR(INDEX('Variables and Defaults'!$D$28:$D$35,Calculations!F270),0)</f>
        <v>0</v>
      </c>
      <c r="L270" s="55"/>
      <c r="M270" s="73">
        <f t="shared" si="57"/>
        <v>0</v>
      </c>
      <c r="N270" s="73">
        <f t="shared" si="58"/>
        <v>0</v>
      </c>
      <c r="P270" s="54">
        <f t="shared" si="59"/>
        <v>0</v>
      </c>
      <c r="Q270" s="54">
        <f t="shared" si="60"/>
        <v>0</v>
      </c>
      <c r="S270" s="54">
        <f t="shared" si="61"/>
        <v>0</v>
      </c>
      <c r="AA270" s="10"/>
      <c r="AE270" s="10"/>
      <c r="AF270" s="10"/>
      <c r="AG270" s="10"/>
    </row>
    <row r="271" spans="1:33">
      <c r="A271" s="373"/>
      <c r="B271" s="70" t="s">
        <v>68</v>
      </c>
      <c r="E271" s="104"/>
      <c r="F271" s="12">
        <f>MATCH('Variables and Defaults'!D288,Mechanics!$B$7:$B$15,0)</f>
        <v>9</v>
      </c>
      <c r="G271" s="10">
        <f>'Variables and Defaults'!E288</f>
        <v>0</v>
      </c>
      <c r="H271" s="10">
        <f>MATCH('Variables and Defaults'!F288,Mechanics!$L$7:$L$9,0)</f>
        <v>1</v>
      </c>
      <c r="I271" s="10"/>
      <c r="J271" s="54" cm="1">
        <f t="array" ref="J271">IFERROR(INDEX('Variables and Defaults'!$D$18:$D$25,Calculations!F271),0)</f>
        <v>0</v>
      </c>
      <c r="K271" s="55" cm="1">
        <f t="array" ref="K271">IFERROR(INDEX('Variables and Defaults'!$D$28:$D$35,Calculations!F271),0)</f>
        <v>0</v>
      </c>
      <c r="L271" s="55"/>
      <c r="M271" s="73">
        <f t="shared" si="57"/>
        <v>0</v>
      </c>
      <c r="N271" s="73">
        <f t="shared" si="58"/>
        <v>0</v>
      </c>
      <c r="P271" s="54">
        <f t="shared" si="59"/>
        <v>0</v>
      </c>
      <c r="Q271" s="54">
        <f t="shared" si="60"/>
        <v>0</v>
      </c>
      <c r="S271" s="54">
        <f t="shared" si="61"/>
        <v>0</v>
      </c>
      <c r="AA271" s="10"/>
      <c r="AE271" s="10"/>
      <c r="AF271" s="10"/>
      <c r="AG271" s="10"/>
    </row>
    <row r="272" spans="1:33">
      <c r="A272" s="373"/>
      <c r="B272" s="70" t="s">
        <v>69</v>
      </c>
      <c r="E272" s="104"/>
      <c r="F272" s="12">
        <f>MATCH('Variables and Defaults'!D289,Mechanics!$B$7:$B$15,0)</f>
        <v>9</v>
      </c>
      <c r="G272" s="10">
        <f>'Variables and Defaults'!E289</f>
        <v>0</v>
      </c>
      <c r="H272" s="10">
        <f>MATCH('Variables and Defaults'!F289,Mechanics!$L$7:$L$9,0)</f>
        <v>1</v>
      </c>
      <c r="I272" s="10"/>
      <c r="J272" s="54" cm="1">
        <f t="array" ref="J272">IFERROR(INDEX('Variables and Defaults'!$D$18:$D$25,Calculations!F272),0)</f>
        <v>0</v>
      </c>
      <c r="K272" s="55" cm="1">
        <f t="array" ref="K272">IFERROR(INDEX('Variables and Defaults'!$D$28:$D$35,Calculations!F272),0)</f>
        <v>0</v>
      </c>
      <c r="L272" s="55"/>
      <c r="M272" s="73">
        <f t="shared" si="57"/>
        <v>0</v>
      </c>
      <c r="N272" s="73">
        <f t="shared" si="58"/>
        <v>0</v>
      </c>
      <c r="P272" s="54">
        <f t="shared" si="59"/>
        <v>0</v>
      </c>
      <c r="Q272" s="54">
        <f t="shared" si="60"/>
        <v>0</v>
      </c>
      <c r="S272" s="54">
        <f t="shared" si="61"/>
        <v>0</v>
      </c>
      <c r="AA272" s="10"/>
      <c r="AE272" s="10"/>
      <c r="AF272" s="10"/>
      <c r="AG272" s="10"/>
    </row>
    <row r="273" spans="1:33">
      <c r="A273" s="373"/>
      <c r="B273" s="70" t="s">
        <v>70</v>
      </c>
      <c r="E273" s="104"/>
      <c r="F273" s="12">
        <f>MATCH('Variables and Defaults'!D290,Mechanics!$B$7:$B$15,0)</f>
        <v>9</v>
      </c>
      <c r="G273" s="10">
        <f>'Variables and Defaults'!E290</f>
        <v>0</v>
      </c>
      <c r="H273" s="10">
        <f>MATCH('Variables and Defaults'!F290,Mechanics!$L$7:$L$9,0)</f>
        <v>1</v>
      </c>
      <c r="I273" s="10"/>
      <c r="J273" s="54" cm="1">
        <f t="array" ref="J273">IFERROR(INDEX('Variables and Defaults'!$D$18:$D$25,Calculations!F273),0)</f>
        <v>0</v>
      </c>
      <c r="K273" s="55" cm="1">
        <f t="array" ref="K273">IFERROR(INDEX('Variables and Defaults'!$D$28:$D$35,Calculations!F273),0)</f>
        <v>0</v>
      </c>
      <c r="L273" s="55"/>
      <c r="M273" s="73">
        <f t="shared" si="57"/>
        <v>0</v>
      </c>
      <c r="N273" s="73">
        <f t="shared" si="58"/>
        <v>0</v>
      </c>
      <c r="P273" s="54">
        <f t="shared" si="59"/>
        <v>0</v>
      </c>
      <c r="Q273" s="54">
        <f t="shared" si="60"/>
        <v>0</v>
      </c>
      <c r="S273" s="54">
        <f t="shared" si="61"/>
        <v>0</v>
      </c>
      <c r="AA273" s="10"/>
      <c r="AE273" s="10"/>
      <c r="AF273" s="10"/>
      <c r="AG273" s="10"/>
    </row>
    <row r="274" spans="1:33">
      <c r="A274" s="373"/>
      <c r="B274" s="70" t="s">
        <v>71</v>
      </c>
      <c r="E274" s="104"/>
      <c r="F274" s="12">
        <f>MATCH('Variables and Defaults'!D291,Mechanics!$B$7:$B$15,0)</f>
        <v>9</v>
      </c>
      <c r="G274" s="10">
        <f>'Variables and Defaults'!E291</f>
        <v>0</v>
      </c>
      <c r="H274" s="10">
        <f>MATCH('Variables and Defaults'!F291,Mechanics!$L$7:$L$9,0)</f>
        <v>1</v>
      </c>
      <c r="I274" s="10"/>
      <c r="J274" s="54" cm="1">
        <f t="array" ref="J274">IFERROR(INDEX('Variables and Defaults'!$D$18:$D$25,Calculations!F274),0)</f>
        <v>0</v>
      </c>
      <c r="K274" s="55" cm="1">
        <f t="array" ref="K274">IFERROR(INDEX('Variables and Defaults'!$D$28:$D$35,Calculations!F274),0)</f>
        <v>0</v>
      </c>
      <c r="L274" s="55"/>
      <c r="M274" s="73">
        <f t="shared" si="57"/>
        <v>0</v>
      </c>
      <c r="N274" s="73">
        <f t="shared" si="58"/>
        <v>0</v>
      </c>
      <c r="P274" s="54">
        <f t="shared" si="59"/>
        <v>0</v>
      </c>
      <c r="Q274" s="54">
        <f t="shared" si="60"/>
        <v>0</v>
      </c>
      <c r="S274" s="54">
        <f t="shared" si="61"/>
        <v>0</v>
      </c>
      <c r="AA274" s="10"/>
      <c r="AE274" s="10"/>
      <c r="AF274" s="10"/>
      <c r="AG274" s="10"/>
    </row>
    <row r="275" spans="1:33">
      <c r="A275" s="373"/>
      <c r="B275" s="70" t="s">
        <v>72</v>
      </c>
      <c r="E275" s="104"/>
      <c r="F275" s="12">
        <f>MATCH('Variables and Defaults'!D292,Mechanics!$B$7:$B$15,0)</f>
        <v>9</v>
      </c>
      <c r="G275" s="10">
        <f>'Variables and Defaults'!E292</f>
        <v>0</v>
      </c>
      <c r="H275" s="10">
        <f>MATCH('Variables and Defaults'!F292,Mechanics!$L$7:$L$9,0)</f>
        <v>1</v>
      </c>
      <c r="I275" s="10"/>
      <c r="J275" s="54" cm="1">
        <f t="array" ref="J275">IFERROR(INDEX('Variables and Defaults'!$D$18:$D$25,Calculations!F275),0)</f>
        <v>0</v>
      </c>
      <c r="K275" s="55" cm="1">
        <f t="array" ref="K275">IFERROR(INDEX('Variables and Defaults'!$D$28:$D$35,Calculations!F275),0)</f>
        <v>0</v>
      </c>
      <c r="L275" s="55"/>
      <c r="M275" s="73">
        <f t="shared" si="57"/>
        <v>0</v>
      </c>
      <c r="N275" s="73">
        <f t="shared" si="58"/>
        <v>0</v>
      </c>
      <c r="P275" s="54">
        <f t="shared" si="59"/>
        <v>0</v>
      </c>
      <c r="Q275" s="54">
        <f t="shared" si="60"/>
        <v>0</v>
      </c>
      <c r="S275" s="54">
        <f t="shared" si="61"/>
        <v>0</v>
      </c>
      <c r="AA275" s="10"/>
      <c r="AE275" s="10"/>
      <c r="AF275" s="10"/>
      <c r="AG275" s="10"/>
    </row>
    <row r="276" spans="1:33">
      <c r="A276" s="373">
        <v>23</v>
      </c>
      <c r="B276" s="47" t="s">
        <v>53</v>
      </c>
      <c r="C276" s="65">
        <f>MATCH('Variables and Defaults'!C293,Mechanics!$G$7:$G$10,0)</f>
        <v>3</v>
      </c>
      <c r="F276" s="10"/>
      <c r="G276" s="10"/>
      <c r="H276" s="10"/>
      <c r="I276" s="10"/>
      <c r="J276" s="54"/>
      <c r="K276" s="55"/>
      <c r="L276" s="55"/>
      <c r="T276" s="106">
        <f>SUM(S277:S284)*$C$16</f>
        <v>0</v>
      </c>
      <c r="U276" s="106">
        <f>SUM(S277:S284)*12</f>
        <v>0</v>
      </c>
      <c r="V276" s="106">
        <f>SUM(S277:S284)</f>
        <v>0</v>
      </c>
      <c r="W276" s="106">
        <f>SUM(S277:S284)*$C$18</f>
        <v>0</v>
      </c>
      <c r="X276" s="76">
        <f>CHOOSE(C276,T276,U276,V276,W276)</f>
        <v>0</v>
      </c>
      <c r="Z276" s="76">
        <f>'Variables and Defaults'!H293</f>
        <v>0</v>
      </c>
      <c r="AA276" s="76">
        <f>CHOOSE(C276,Z276*$C$16,Z276*12,Z276,Z276*$C$18)</f>
        <v>0</v>
      </c>
      <c r="AC276" s="76">
        <f>X276+AA276</f>
        <v>0</v>
      </c>
      <c r="AE276" s="10"/>
      <c r="AF276" s="10"/>
      <c r="AG276" s="10"/>
    </row>
    <row r="277" spans="1:33">
      <c r="A277" s="373"/>
      <c r="B277" s="70" t="s">
        <v>57</v>
      </c>
      <c r="E277" s="104"/>
      <c r="F277" s="12">
        <f>MATCH('Variables and Defaults'!D294,Mechanics!$B$7:$B$15,0)</f>
        <v>9</v>
      </c>
      <c r="G277" s="10">
        <f>'Variables and Defaults'!E294</f>
        <v>0</v>
      </c>
      <c r="H277" s="10">
        <f>MATCH('Variables and Defaults'!F294,Mechanics!$L$7:$L$9,0)</f>
        <v>1</v>
      </c>
      <c r="I277" s="10"/>
      <c r="J277" s="54" cm="1">
        <f t="array" ref="J277">IFERROR(INDEX('Variables and Defaults'!$D$18:$D$25,Calculations!F277),0)</f>
        <v>0</v>
      </c>
      <c r="K277" s="55" cm="1">
        <f t="array" ref="K277">IFERROR(INDEX('Variables and Defaults'!$D$28:$D$35,Calculations!F277),0)</f>
        <v>0</v>
      </c>
      <c r="L277" s="55"/>
      <c r="M277" s="73">
        <f t="shared" ref="M277:M284" si="62">J277/60</f>
        <v>0</v>
      </c>
      <c r="N277" s="73">
        <f t="shared" ref="N277:N284" si="63">J277*8</f>
        <v>0</v>
      </c>
      <c r="P277" s="54">
        <f t="shared" ref="P277:P284" si="64">CHOOSE(H277,M277,J277,N277)</f>
        <v>0</v>
      </c>
      <c r="Q277" s="54">
        <f t="shared" ref="Q277:Q284" si="65">P277*K277</f>
        <v>0</v>
      </c>
      <c r="S277" s="54">
        <f t="shared" ref="S277:S284" si="66">G277*(P277+Q277)</f>
        <v>0</v>
      </c>
      <c r="AA277" s="10"/>
      <c r="AE277" s="10"/>
      <c r="AF277" s="10"/>
      <c r="AG277" s="10"/>
    </row>
    <row r="278" spans="1:33">
      <c r="A278" s="373"/>
      <c r="B278" s="70" t="s">
        <v>66</v>
      </c>
      <c r="E278" s="104"/>
      <c r="F278" s="12">
        <f>MATCH('Variables and Defaults'!D295,Mechanics!$B$7:$B$15,0)</f>
        <v>9</v>
      </c>
      <c r="G278" s="10">
        <f>'Variables and Defaults'!E295</f>
        <v>0</v>
      </c>
      <c r="H278" s="10">
        <f>MATCH('Variables and Defaults'!F295,Mechanics!$L$7:$L$9,0)</f>
        <v>1</v>
      </c>
      <c r="I278" s="10"/>
      <c r="J278" s="54" cm="1">
        <f t="array" ref="J278">IFERROR(INDEX('Variables and Defaults'!$D$18:$D$25,Calculations!F278),0)</f>
        <v>0</v>
      </c>
      <c r="K278" s="55" cm="1">
        <f t="array" ref="K278">IFERROR(INDEX('Variables and Defaults'!$D$28:$D$35,Calculations!F278),0)</f>
        <v>0</v>
      </c>
      <c r="L278" s="55"/>
      <c r="M278" s="73">
        <f t="shared" si="62"/>
        <v>0</v>
      </c>
      <c r="N278" s="73">
        <f t="shared" si="63"/>
        <v>0</v>
      </c>
      <c r="P278" s="54">
        <f t="shared" si="64"/>
        <v>0</v>
      </c>
      <c r="Q278" s="54">
        <f t="shared" si="65"/>
        <v>0</v>
      </c>
      <c r="S278" s="54">
        <f t="shared" si="66"/>
        <v>0</v>
      </c>
      <c r="AA278" s="10"/>
      <c r="AE278" s="10"/>
      <c r="AF278" s="10"/>
      <c r="AG278" s="10"/>
    </row>
    <row r="279" spans="1:33">
      <c r="A279" s="373"/>
      <c r="B279" s="70" t="s">
        <v>67</v>
      </c>
      <c r="E279" s="104"/>
      <c r="F279" s="12">
        <f>MATCH('Variables and Defaults'!D296,Mechanics!$B$7:$B$15,0)</f>
        <v>9</v>
      </c>
      <c r="G279" s="10">
        <f>'Variables and Defaults'!E296</f>
        <v>0</v>
      </c>
      <c r="H279" s="10">
        <f>MATCH('Variables and Defaults'!F296,Mechanics!$L$7:$L$9,0)</f>
        <v>1</v>
      </c>
      <c r="I279" s="10"/>
      <c r="J279" s="54" cm="1">
        <f t="array" ref="J279">IFERROR(INDEX('Variables and Defaults'!$D$18:$D$25,Calculations!F279),0)</f>
        <v>0</v>
      </c>
      <c r="K279" s="55" cm="1">
        <f t="array" ref="K279">IFERROR(INDEX('Variables and Defaults'!$D$28:$D$35,Calculations!F279),0)</f>
        <v>0</v>
      </c>
      <c r="L279" s="55"/>
      <c r="M279" s="73">
        <f t="shared" si="62"/>
        <v>0</v>
      </c>
      <c r="N279" s="73">
        <f t="shared" si="63"/>
        <v>0</v>
      </c>
      <c r="P279" s="54">
        <f t="shared" si="64"/>
        <v>0</v>
      </c>
      <c r="Q279" s="54">
        <f t="shared" si="65"/>
        <v>0</v>
      </c>
      <c r="S279" s="54">
        <f t="shared" si="66"/>
        <v>0</v>
      </c>
      <c r="AA279" s="10"/>
      <c r="AE279" s="10"/>
      <c r="AF279" s="10"/>
      <c r="AG279" s="10"/>
    </row>
    <row r="280" spans="1:33">
      <c r="A280" s="373"/>
      <c r="B280" s="70" t="s">
        <v>68</v>
      </c>
      <c r="E280" s="104"/>
      <c r="F280" s="12">
        <f>MATCH('Variables and Defaults'!D297,Mechanics!$B$7:$B$15,0)</f>
        <v>9</v>
      </c>
      <c r="G280" s="10">
        <f>'Variables and Defaults'!E297</f>
        <v>0</v>
      </c>
      <c r="H280" s="10">
        <f>MATCH('Variables and Defaults'!F297,Mechanics!$L$7:$L$9,0)</f>
        <v>1</v>
      </c>
      <c r="I280" s="10"/>
      <c r="J280" s="54" cm="1">
        <f t="array" ref="J280">IFERROR(INDEX('Variables and Defaults'!$D$18:$D$25,Calculations!F280),0)</f>
        <v>0</v>
      </c>
      <c r="K280" s="55" cm="1">
        <f t="array" ref="K280">IFERROR(INDEX('Variables and Defaults'!$D$28:$D$35,Calculations!F280),0)</f>
        <v>0</v>
      </c>
      <c r="L280" s="55"/>
      <c r="M280" s="73">
        <f t="shared" si="62"/>
        <v>0</v>
      </c>
      <c r="N280" s="73">
        <f t="shared" si="63"/>
        <v>0</v>
      </c>
      <c r="P280" s="54">
        <f t="shared" si="64"/>
        <v>0</v>
      </c>
      <c r="Q280" s="54">
        <f t="shared" si="65"/>
        <v>0</v>
      </c>
      <c r="S280" s="54">
        <f t="shared" si="66"/>
        <v>0</v>
      </c>
      <c r="AA280" s="10"/>
      <c r="AE280" s="10"/>
      <c r="AF280" s="10"/>
      <c r="AG280" s="10"/>
    </row>
    <row r="281" spans="1:33">
      <c r="A281" s="373"/>
      <c r="B281" s="70" t="s">
        <v>69</v>
      </c>
      <c r="E281" s="104"/>
      <c r="F281" s="12">
        <f>MATCH('Variables and Defaults'!D298,Mechanics!$B$7:$B$15,0)</f>
        <v>9</v>
      </c>
      <c r="G281" s="10">
        <f>'Variables and Defaults'!E298</f>
        <v>0</v>
      </c>
      <c r="H281" s="10">
        <f>MATCH('Variables and Defaults'!F298,Mechanics!$L$7:$L$9,0)</f>
        <v>1</v>
      </c>
      <c r="I281" s="10"/>
      <c r="J281" s="54" cm="1">
        <f t="array" ref="J281">IFERROR(INDEX('Variables and Defaults'!$D$18:$D$25,Calculations!F281),0)</f>
        <v>0</v>
      </c>
      <c r="K281" s="55" cm="1">
        <f t="array" ref="K281">IFERROR(INDEX('Variables and Defaults'!$D$28:$D$35,Calculations!F281),0)</f>
        <v>0</v>
      </c>
      <c r="L281" s="55"/>
      <c r="M281" s="73">
        <f t="shared" si="62"/>
        <v>0</v>
      </c>
      <c r="N281" s="73">
        <f t="shared" si="63"/>
        <v>0</v>
      </c>
      <c r="P281" s="54">
        <f t="shared" si="64"/>
        <v>0</v>
      </c>
      <c r="Q281" s="54">
        <f t="shared" si="65"/>
        <v>0</v>
      </c>
      <c r="S281" s="54">
        <f t="shared" si="66"/>
        <v>0</v>
      </c>
      <c r="AA281" s="10"/>
      <c r="AE281" s="10"/>
      <c r="AF281" s="10"/>
      <c r="AG281" s="10"/>
    </row>
    <row r="282" spans="1:33">
      <c r="A282" s="373"/>
      <c r="B282" s="70" t="s">
        <v>70</v>
      </c>
      <c r="E282" s="104"/>
      <c r="F282" s="12">
        <f>MATCH('Variables and Defaults'!D299,Mechanics!$B$7:$B$15,0)</f>
        <v>9</v>
      </c>
      <c r="G282" s="10">
        <f>'Variables and Defaults'!E299</f>
        <v>0</v>
      </c>
      <c r="H282" s="10">
        <f>MATCH('Variables and Defaults'!F299,Mechanics!$L$7:$L$9,0)</f>
        <v>1</v>
      </c>
      <c r="I282" s="10"/>
      <c r="J282" s="54" cm="1">
        <f t="array" ref="J282">IFERROR(INDEX('Variables and Defaults'!$D$18:$D$25,Calculations!F282),0)</f>
        <v>0</v>
      </c>
      <c r="K282" s="55" cm="1">
        <f t="array" ref="K282">IFERROR(INDEX('Variables and Defaults'!$D$28:$D$35,Calculations!F282),0)</f>
        <v>0</v>
      </c>
      <c r="L282" s="55"/>
      <c r="M282" s="73">
        <f t="shared" si="62"/>
        <v>0</v>
      </c>
      <c r="N282" s="73">
        <f t="shared" si="63"/>
        <v>0</v>
      </c>
      <c r="P282" s="54">
        <f t="shared" si="64"/>
        <v>0</v>
      </c>
      <c r="Q282" s="54">
        <f t="shared" si="65"/>
        <v>0</v>
      </c>
      <c r="S282" s="54">
        <f t="shared" si="66"/>
        <v>0</v>
      </c>
      <c r="AA282" s="10"/>
      <c r="AE282" s="10"/>
      <c r="AF282" s="10"/>
      <c r="AG282" s="10"/>
    </row>
    <row r="283" spans="1:33">
      <c r="A283" s="373"/>
      <c r="B283" s="70" t="s">
        <v>71</v>
      </c>
      <c r="E283" s="104"/>
      <c r="F283" s="12">
        <f>MATCH('Variables and Defaults'!D300,Mechanics!$B$7:$B$15,0)</f>
        <v>9</v>
      </c>
      <c r="G283" s="10">
        <f>'Variables and Defaults'!E300</f>
        <v>0</v>
      </c>
      <c r="H283" s="10">
        <f>MATCH('Variables and Defaults'!F300,Mechanics!$L$7:$L$9,0)</f>
        <v>1</v>
      </c>
      <c r="I283" s="10"/>
      <c r="J283" s="54" cm="1">
        <f t="array" ref="J283">IFERROR(INDEX('Variables and Defaults'!$D$18:$D$25,Calculations!F283),0)</f>
        <v>0</v>
      </c>
      <c r="K283" s="55" cm="1">
        <f t="array" ref="K283">IFERROR(INDEX('Variables and Defaults'!$D$28:$D$35,Calculations!F283),0)</f>
        <v>0</v>
      </c>
      <c r="L283" s="55"/>
      <c r="M283" s="73">
        <f t="shared" si="62"/>
        <v>0</v>
      </c>
      <c r="N283" s="73">
        <f t="shared" si="63"/>
        <v>0</v>
      </c>
      <c r="P283" s="54">
        <f t="shared" si="64"/>
        <v>0</v>
      </c>
      <c r="Q283" s="54">
        <f t="shared" si="65"/>
        <v>0</v>
      </c>
      <c r="S283" s="54">
        <f t="shared" si="66"/>
        <v>0</v>
      </c>
      <c r="AA283" s="10"/>
      <c r="AE283" s="10"/>
      <c r="AF283" s="10"/>
      <c r="AG283" s="10"/>
    </row>
    <row r="284" spans="1:33">
      <c r="A284" s="373"/>
      <c r="B284" s="70" t="s">
        <v>72</v>
      </c>
      <c r="E284" s="104"/>
      <c r="F284" s="12">
        <f>MATCH('Variables and Defaults'!D301,Mechanics!$B$7:$B$15,0)</f>
        <v>9</v>
      </c>
      <c r="G284" s="10">
        <f>'Variables and Defaults'!E301</f>
        <v>0</v>
      </c>
      <c r="H284" s="10">
        <f>MATCH('Variables and Defaults'!F301,Mechanics!$L$7:$L$9,0)</f>
        <v>1</v>
      </c>
      <c r="I284" s="10"/>
      <c r="J284" s="54" cm="1">
        <f t="array" ref="J284">IFERROR(INDEX('Variables and Defaults'!$D$18:$D$25,Calculations!F284),0)</f>
        <v>0</v>
      </c>
      <c r="K284" s="55" cm="1">
        <f t="array" ref="K284">IFERROR(INDEX('Variables and Defaults'!$D$28:$D$35,Calculations!F284),0)</f>
        <v>0</v>
      </c>
      <c r="L284" s="55"/>
      <c r="M284" s="73">
        <f t="shared" si="62"/>
        <v>0</v>
      </c>
      <c r="N284" s="73">
        <f t="shared" si="63"/>
        <v>0</v>
      </c>
      <c r="P284" s="54">
        <f t="shared" si="64"/>
        <v>0</v>
      </c>
      <c r="Q284" s="54">
        <f t="shared" si="65"/>
        <v>0</v>
      </c>
      <c r="S284" s="54">
        <f t="shared" si="66"/>
        <v>0</v>
      </c>
      <c r="AA284" s="10"/>
      <c r="AE284" s="10"/>
      <c r="AF284" s="10"/>
      <c r="AG284" s="10"/>
    </row>
    <row r="285" spans="1:33">
      <c r="A285" s="373">
        <v>24</v>
      </c>
      <c r="B285" s="47" t="s">
        <v>116</v>
      </c>
      <c r="C285" s="65">
        <f>MATCH('Variables and Defaults'!C302,Mechanics!$G$7:$G$10,0)</f>
        <v>3</v>
      </c>
      <c r="F285" s="10"/>
      <c r="G285" s="10"/>
      <c r="H285" s="10"/>
      <c r="I285" s="10"/>
      <c r="J285" s="54"/>
      <c r="K285" s="55"/>
      <c r="L285" s="55"/>
      <c r="T285" s="106">
        <f>SUM(S286:S293)*$C$16</f>
        <v>0</v>
      </c>
      <c r="U285" s="106">
        <f>SUM(S286:S293)*12</f>
        <v>0</v>
      </c>
      <c r="V285" s="106">
        <f>SUM(S286:S293)</f>
        <v>0</v>
      </c>
      <c r="W285" s="106">
        <f>SUM(S286:S293)*$C$18</f>
        <v>0</v>
      </c>
      <c r="X285" s="76">
        <f>CHOOSE(C285,T285,U285,V285,W285)</f>
        <v>0</v>
      </c>
      <c r="Z285" s="76">
        <f>'Variables and Defaults'!H302</f>
        <v>0</v>
      </c>
      <c r="AA285" s="76">
        <f>CHOOSE(C285,Z285*$C$16,Z285*12,Z285,Z285*$C$18)</f>
        <v>0</v>
      </c>
      <c r="AC285" s="76">
        <f>X285+AA285</f>
        <v>0</v>
      </c>
      <c r="AE285" s="10"/>
      <c r="AF285" s="10"/>
      <c r="AG285" s="10"/>
    </row>
    <row r="286" spans="1:33">
      <c r="A286" s="373"/>
      <c r="B286" s="70" t="s">
        <v>57</v>
      </c>
      <c r="E286" s="104"/>
      <c r="F286" s="12">
        <f>MATCH('Variables and Defaults'!D303,Mechanics!$B$7:$B$15,0)</f>
        <v>9</v>
      </c>
      <c r="G286" s="10">
        <f>'Variables and Defaults'!E303</f>
        <v>0</v>
      </c>
      <c r="H286" s="10">
        <f>MATCH('Variables and Defaults'!F303,Mechanics!$L$7:$L$9,0)</f>
        <v>1</v>
      </c>
      <c r="I286" s="10"/>
      <c r="J286" s="54" cm="1">
        <f t="array" ref="J286">IFERROR(INDEX('Variables and Defaults'!$D$18:$D$25,Calculations!F286),0)</f>
        <v>0</v>
      </c>
      <c r="K286" s="55" cm="1">
        <f t="array" ref="K286">IFERROR(INDEX('Variables and Defaults'!$D$28:$D$35,Calculations!F286),0)</f>
        <v>0</v>
      </c>
      <c r="L286" s="55"/>
      <c r="M286" s="73">
        <f t="shared" ref="M286:M293" si="67">J286/60</f>
        <v>0</v>
      </c>
      <c r="N286" s="73">
        <f t="shared" ref="N286:N293" si="68">J286*8</f>
        <v>0</v>
      </c>
      <c r="P286" s="54">
        <f t="shared" ref="P286:P293" si="69">CHOOSE(H286,M286,J286,N286)</f>
        <v>0</v>
      </c>
      <c r="Q286" s="54">
        <f t="shared" ref="Q286:Q293" si="70">P286*K286</f>
        <v>0</v>
      </c>
      <c r="S286" s="54">
        <f t="shared" ref="S286:S293" si="71">G286*(P286+Q286)</f>
        <v>0</v>
      </c>
      <c r="AA286" s="10"/>
      <c r="AE286" s="10"/>
      <c r="AF286" s="10"/>
      <c r="AG286" s="10"/>
    </row>
    <row r="287" spans="1:33">
      <c r="A287" s="373"/>
      <c r="B287" s="70" t="s">
        <v>66</v>
      </c>
      <c r="E287" s="104"/>
      <c r="F287" s="12">
        <f>MATCH('Variables and Defaults'!D304,Mechanics!$B$7:$B$15,0)</f>
        <v>9</v>
      </c>
      <c r="G287" s="10">
        <f>'Variables and Defaults'!E304</f>
        <v>0</v>
      </c>
      <c r="H287" s="10">
        <f>MATCH('Variables and Defaults'!F304,Mechanics!$L$7:$L$9,0)</f>
        <v>1</v>
      </c>
      <c r="I287" s="10"/>
      <c r="J287" s="54" cm="1">
        <f t="array" ref="J287">IFERROR(INDEX('Variables and Defaults'!$D$18:$D$25,Calculations!F287),0)</f>
        <v>0</v>
      </c>
      <c r="K287" s="55" cm="1">
        <f t="array" ref="K287">IFERROR(INDEX('Variables and Defaults'!$D$28:$D$35,Calculations!F287),0)</f>
        <v>0</v>
      </c>
      <c r="L287" s="55"/>
      <c r="M287" s="73">
        <f t="shared" si="67"/>
        <v>0</v>
      </c>
      <c r="N287" s="73">
        <f t="shared" si="68"/>
        <v>0</v>
      </c>
      <c r="P287" s="54">
        <f t="shared" si="69"/>
        <v>0</v>
      </c>
      <c r="Q287" s="54">
        <f t="shared" si="70"/>
        <v>0</v>
      </c>
      <c r="S287" s="54">
        <f t="shared" si="71"/>
        <v>0</v>
      </c>
      <c r="AA287" s="10"/>
      <c r="AE287" s="10"/>
      <c r="AF287" s="10"/>
      <c r="AG287" s="10"/>
    </row>
    <row r="288" spans="1:33">
      <c r="A288" s="373"/>
      <c r="B288" s="70" t="s">
        <v>67</v>
      </c>
      <c r="E288" s="104"/>
      <c r="F288" s="12">
        <f>MATCH('Variables and Defaults'!D305,Mechanics!$B$7:$B$15,0)</f>
        <v>9</v>
      </c>
      <c r="G288" s="10">
        <f>'Variables and Defaults'!E305</f>
        <v>0</v>
      </c>
      <c r="H288" s="10">
        <f>MATCH('Variables and Defaults'!F305,Mechanics!$L$7:$L$9,0)</f>
        <v>1</v>
      </c>
      <c r="I288" s="10"/>
      <c r="J288" s="54" cm="1">
        <f t="array" ref="J288">IFERROR(INDEX('Variables and Defaults'!$D$18:$D$25,Calculations!F288),0)</f>
        <v>0</v>
      </c>
      <c r="K288" s="55" cm="1">
        <f t="array" ref="K288">IFERROR(INDEX('Variables and Defaults'!$D$28:$D$35,Calculations!F288),0)</f>
        <v>0</v>
      </c>
      <c r="L288" s="55"/>
      <c r="M288" s="73">
        <f t="shared" si="67"/>
        <v>0</v>
      </c>
      <c r="N288" s="73">
        <f t="shared" si="68"/>
        <v>0</v>
      </c>
      <c r="P288" s="54">
        <f t="shared" si="69"/>
        <v>0</v>
      </c>
      <c r="Q288" s="54">
        <f t="shared" si="70"/>
        <v>0</v>
      </c>
      <c r="S288" s="54">
        <f t="shared" si="71"/>
        <v>0</v>
      </c>
      <c r="AA288" s="10"/>
      <c r="AE288" s="10"/>
      <c r="AF288" s="10"/>
      <c r="AG288" s="10"/>
    </row>
    <row r="289" spans="1:33">
      <c r="A289" s="373"/>
      <c r="B289" s="70" t="s">
        <v>68</v>
      </c>
      <c r="E289" s="104"/>
      <c r="F289" s="12">
        <f>MATCH('Variables and Defaults'!D306,Mechanics!$B$7:$B$15,0)</f>
        <v>9</v>
      </c>
      <c r="G289" s="10">
        <f>'Variables and Defaults'!E306</f>
        <v>0</v>
      </c>
      <c r="H289" s="10">
        <f>MATCH('Variables and Defaults'!F306,Mechanics!$L$7:$L$9,0)</f>
        <v>1</v>
      </c>
      <c r="I289" s="10"/>
      <c r="J289" s="54" cm="1">
        <f t="array" ref="J289">IFERROR(INDEX('Variables and Defaults'!$D$18:$D$25,Calculations!F289),0)</f>
        <v>0</v>
      </c>
      <c r="K289" s="55" cm="1">
        <f t="array" ref="K289">IFERROR(INDEX('Variables and Defaults'!$D$28:$D$35,Calculations!F289),0)</f>
        <v>0</v>
      </c>
      <c r="L289" s="55"/>
      <c r="M289" s="73">
        <f t="shared" si="67"/>
        <v>0</v>
      </c>
      <c r="N289" s="73">
        <f t="shared" si="68"/>
        <v>0</v>
      </c>
      <c r="P289" s="54">
        <f t="shared" si="69"/>
        <v>0</v>
      </c>
      <c r="Q289" s="54">
        <f t="shared" si="70"/>
        <v>0</v>
      </c>
      <c r="S289" s="54">
        <f t="shared" si="71"/>
        <v>0</v>
      </c>
      <c r="AA289" s="10"/>
      <c r="AE289" s="10"/>
      <c r="AF289" s="10"/>
      <c r="AG289" s="10"/>
    </row>
    <row r="290" spans="1:33">
      <c r="A290" s="373"/>
      <c r="B290" s="70" t="s">
        <v>69</v>
      </c>
      <c r="E290" s="104"/>
      <c r="F290" s="12">
        <f>MATCH('Variables and Defaults'!D307,Mechanics!$B$7:$B$15,0)</f>
        <v>9</v>
      </c>
      <c r="G290" s="10">
        <f>'Variables and Defaults'!E307</f>
        <v>0</v>
      </c>
      <c r="H290" s="10">
        <f>MATCH('Variables and Defaults'!F307,Mechanics!$L$7:$L$9,0)</f>
        <v>1</v>
      </c>
      <c r="I290" s="10"/>
      <c r="J290" s="54" cm="1">
        <f t="array" ref="J290">IFERROR(INDEX('Variables and Defaults'!$D$18:$D$25,Calculations!F290),0)</f>
        <v>0</v>
      </c>
      <c r="K290" s="55" cm="1">
        <f t="array" ref="K290">IFERROR(INDEX('Variables and Defaults'!$D$28:$D$35,Calculations!F290),0)</f>
        <v>0</v>
      </c>
      <c r="L290" s="55"/>
      <c r="M290" s="73">
        <f t="shared" si="67"/>
        <v>0</v>
      </c>
      <c r="N290" s="73">
        <f t="shared" si="68"/>
        <v>0</v>
      </c>
      <c r="P290" s="54">
        <f t="shared" si="69"/>
        <v>0</v>
      </c>
      <c r="Q290" s="54">
        <f t="shared" si="70"/>
        <v>0</v>
      </c>
      <c r="S290" s="54">
        <f t="shared" si="71"/>
        <v>0</v>
      </c>
      <c r="AA290" s="10"/>
      <c r="AE290" s="10"/>
      <c r="AF290" s="10"/>
      <c r="AG290" s="10"/>
    </row>
    <row r="291" spans="1:33">
      <c r="A291" s="373"/>
      <c r="B291" s="70" t="s">
        <v>70</v>
      </c>
      <c r="E291" s="104"/>
      <c r="F291" s="12">
        <f>MATCH('Variables and Defaults'!D308,Mechanics!$B$7:$B$15,0)</f>
        <v>9</v>
      </c>
      <c r="G291" s="10">
        <f>'Variables and Defaults'!E308</f>
        <v>0</v>
      </c>
      <c r="H291" s="10">
        <f>MATCH('Variables and Defaults'!F308,Mechanics!$L$7:$L$9,0)</f>
        <v>1</v>
      </c>
      <c r="I291" s="10"/>
      <c r="J291" s="54" cm="1">
        <f t="array" ref="J291">IFERROR(INDEX('Variables and Defaults'!$D$18:$D$25,Calculations!F291),0)</f>
        <v>0</v>
      </c>
      <c r="K291" s="55" cm="1">
        <f t="array" ref="K291">IFERROR(INDEX('Variables and Defaults'!$D$28:$D$35,Calculations!F291),0)</f>
        <v>0</v>
      </c>
      <c r="L291" s="55"/>
      <c r="M291" s="73">
        <f t="shared" si="67"/>
        <v>0</v>
      </c>
      <c r="N291" s="73">
        <f t="shared" si="68"/>
        <v>0</v>
      </c>
      <c r="P291" s="54">
        <f t="shared" si="69"/>
        <v>0</v>
      </c>
      <c r="Q291" s="54">
        <f t="shared" si="70"/>
        <v>0</v>
      </c>
      <c r="S291" s="54">
        <f t="shared" si="71"/>
        <v>0</v>
      </c>
      <c r="AA291" s="10"/>
      <c r="AE291" s="10"/>
      <c r="AF291" s="10"/>
      <c r="AG291" s="10"/>
    </row>
    <row r="292" spans="1:33">
      <c r="A292" s="373"/>
      <c r="B292" s="70" t="s">
        <v>71</v>
      </c>
      <c r="E292" s="104"/>
      <c r="F292" s="12">
        <f>MATCH('Variables and Defaults'!D309,Mechanics!$B$7:$B$15,0)</f>
        <v>9</v>
      </c>
      <c r="G292" s="10">
        <f>'Variables and Defaults'!E309</f>
        <v>0</v>
      </c>
      <c r="H292" s="10">
        <f>MATCH('Variables and Defaults'!F309,Mechanics!$L$7:$L$9,0)</f>
        <v>1</v>
      </c>
      <c r="I292" s="10"/>
      <c r="J292" s="54" cm="1">
        <f t="array" ref="J292">IFERROR(INDEX('Variables and Defaults'!$D$18:$D$25,Calculations!F292),0)</f>
        <v>0</v>
      </c>
      <c r="K292" s="55" cm="1">
        <f t="array" ref="K292">IFERROR(INDEX('Variables and Defaults'!$D$28:$D$35,Calculations!F292),0)</f>
        <v>0</v>
      </c>
      <c r="L292" s="55"/>
      <c r="M292" s="73">
        <f t="shared" si="67"/>
        <v>0</v>
      </c>
      <c r="N292" s="73">
        <f t="shared" si="68"/>
        <v>0</v>
      </c>
      <c r="P292" s="54">
        <f t="shared" si="69"/>
        <v>0</v>
      </c>
      <c r="Q292" s="54">
        <f t="shared" si="70"/>
        <v>0</v>
      </c>
      <c r="S292" s="54">
        <f t="shared" si="71"/>
        <v>0</v>
      </c>
      <c r="AA292" s="10"/>
      <c r="AE292" s="10"/>
      <c r="AF292" s="10"/>
      <c r="AG292" s="10"/>
    </row>
    <row r="293" spans="1:33">
      <c r="A293" s="373"/>
      <c r="B293" s="70" t="s">
        <v>72</v>
      </c>
      <c r="E293" s="104"/>
      <c r="F293" s="12">
        <f>MATCH('Variables and Defaults'!D310,Mechanics!$B$7:$B$15,0)</f>
        <v>9</v>
      </c>
      <c r="G293" s="10">
        <f>'Variables and Defaults'!E310</f>
        <v>0</v>
      </c>
      <c r="H293" s="10">
        <f>MATCH('Variables and Defaults'!F310,Mechanics!$L$7:$L$9,0)</f>
        <v>1</v>
      </c>
      <c r="I293" s="10"/>
      <c r="J293" s="54" cm="1">
        <f t="array" ref="J293">IFERROR(INDEX('Variables and Defaults'!$D$18:$D$25,Calculations!F293),0)</f>
        <v>0</v>
      </c>
      <c r="K293" s="55" cm="1">
        <f t="array" ref="K293">IFERROR(INDEX('Variables and Defaults'!$D$28:$D$35,Calculations!F293),0)</f>
        <v>0</v>
      </c>
      <c r="L293" s="55"/>
      <c r="M293" s="73">
        <f t="shared" si="67"/>
        <v>0</v>
      </c>
      <c r="N293" s="73">
        <f t="shared" si="68"/>
        <v>0</v>
      </c>
      <c r="P293" s="54">
        <f t="shared" si="69"/>
        <v>0</v>
      </c>
      <c r="Q293" s="54">
        <f t="shared" si="70"/>
        <v>0</v>
      </c>
      <c r="S293" s="54">
        <f t="shared" si="71"/>
        <v>0</v>
      </c>
      <c r="AA293" s="10"/>
      <c r="AE293" s="10"/>
      <c r="AF293" s="10"/>
      <c r="AG293" s="10"/>
    </row>
    <row r="294" spans="1:33">
      <c r="A294" s="373">
        <v>25</v>
      </c>
      <c r="B294" s="47" t="s">
        <v>201</v>
      </c>
      <c r="C294" s="65">
        <f>MATCH('Variables and Defaults'!C311,Mechanics!$G$7:$G$10,0)</f>
        <v>3</v>
      </c>
      <c r="F294" s="10"/>
      <c r="G294" s="10"/>
      <c r="H294" s="10"/>
      <c r="I294" s="10"/>
      <c r="J294" s="54"/>
      <c r="K294" s="55"/>
      <c r="L294" s="55"/>
      <c r="T294" s="106">
        <f>SUM(S295:S302)*$C$16</f>
        <v>0</v>
      </c>
      <c r="U294" s="106">
        <f>SUM(S295:S302)*12</f>
        <v>0</v>
      </c>
      <c r="V294" s="106">
        <f>SUM(S295:S302)</f>
        <v>0</v>
      </c>
      <c r="W294" s="106">
        <f>SUM(S295:S302)*$C$18</f>
        <v>0</v>
      </c>
      <c r="X294" s="76">
        <f>CHOOSE(C294,T294,U294,V294,W294)</f>
        <v>0</v>
      </c>
      <c r="Z294" s="76">
        <f>'Variables and Defaults'!H311</f>
        <v>0</v>
      </c>
      <c r="AA294" s="76">
        <f>CHOOSE(C294,Z294*$C$16,Z294*12,Z294,Z294*$C$18)</f>
        <v>0</v>
      </c>
      <c r="AC294" s="76">
        <f>X294+AA294</f>
        <v>0</v>
      </c>
      <c r="AE294" s="10"/>
      <c r="AF294" s="10"/>
      <c r="AG294" s="10"/>
    </row>
    <row r="295" spans="1:33">
      <c r="A295" s="373"/>
      <c r="B295" s="70" t="s">
        <v>57</v>
      </c>
      <c r="E295" s="104"/>
      <c r="F295" s="12">
        <f>MATCH('Variables and Defaults'!D312,Mechanics!$B$7:$B$15,0)</f>
        <v>9</v>
      </c>
      <c r="G295" s="10">
        <f>'Variables and Defaults'!E312</f>
        <v>0</v>
      </c>
      <c r="H295" s="10">
        <f>MATCH('Variables and Defaults'!F312,Mechanics!$L$7:$L$9,0)</f>
        <v>1</v>
      </c>
      <c r="I295" s="10"/>
      <c r="J295" s="54" cm="1">
        <f t="array" ref="J295">IFERROR(INDEX('Variables and Defaults'!$D$18:$D$25,Calculations!F295),0)</f>
        <v>0</v>
      </c>
      <c r="K295" s="55" cm="1">
        <f t="array" ref="K295">IFERROR(INDEX('Variables and Defaults'!$D$28:$D$35,Calculations!F295),0)</f>
        <v>0</v>
      </c>
      <c r="L295" s="55"/>
      <c r="M295" s="73">
        <f t="shared" ref="M295:M302" si="72">J295/60</f>
        <v>0</v>
      </c>
      <c r="N295" s="73">
        <f t="shared" ref="N295:N302" si="73">J295*8</f>
        <v>0</v>
      </c>
      <c r="P295" s="54">
        <f t="shared" ref="P295:P302" si="74">CHOOSE(H295,M295,J295,N295)</f>
        <v>0</v>
      </c>
      <c r="Q295" s="54">
        <f t="shared" ref="Q295:Q302" si="75">P295*K295</f>
        <v>0</v>
      </c>
      <c r="S295" s="54">
        <f t="shared" ref="S295:S302" si="76">G295*(P295+Q295)</f>
        <v>0</v>
      </c>
      <c r="AA295" s="10"/>
      <c r="AE295" s="10"/>
      <c r="AF295" s="10"/>
      <c r="AG295" s="10"/>
    </row>
    <row r="296" spans="1:33">
      <c r="A296" s="373"/>
      <c r="B296" s="70" t="s">
        <v>66</v>
      </c>
      <c r="E296" s="104"/>
      <c r="F296" s="12">
        <f>MATCH('Variables and Defaults'!D313,Mechanics!$B$7:$B$15,0)</f>
        <v>9</v>
      </c>
      <c r="G296" s="10">
        <f>'Variables and Defaults'!E313</f>
        <v>0</v>
      </c>
      <c r="H296" s="10">
        <f>MATCH('Variables and Defaults'!F313,Mechanics!$L$7:$L$9,0)</f>
        <v>1</v>
      </c>
      <c r="I296" s="10"/>
      <c r="J296" s="54" cm="1">
        <f t="array" ref="J296">IFERROR(INDEX('Variables and Defaults'!$D$18:$D$25,Calculations!F296),0)</f>
        <v>0</v>
      </c>
      <c r="K296" s="55" cm="1">
        <f t="array" ref="K296">IFERROR(INDEX('Variables and Defaults'!$D$28:$D$35,Calculations!F296),0)</f>
        <v>0</v>
      </c>
      <c r="L296" s="55"/>
      <c r="M296" s="73">
        <f t="shared" si="72"/>
        <v>0</v>
      </c>
      <c r="N296" s="73">
        <f t="shared" si="73"/>
        <v>0</v>
      </c>
      <c r="P296" s="54">
        <f t="shared" si="74"/>
        <v>0</v>
      </c>
      <c r="Q296" s="54">
        <f t="shared" si="75"/>
        <v>0</v>
      </c>
      <c r="S296" s="54">
        <f t="shared" si="76"/>
        <v>0</v>
      </c>
      <c r="AA296" s="10"/>
      <c r="AE296" s="10"/>
      <c r="AF296" s="10"/>
      <c r="AG296" s="10"/>
    </row>
    <row r="297" spans="1:33">
      <c r="A297" s="373"/>
      <c r="B297" s="70" t="s">
        <v>67</v>
      </c>
      <c r="E297" s="104"/>
      <c r="F297" s="12">
        <f>MATCH('Variables and Defaults'!D314,Mechanics!$B$7:$B$15,0)</f>
        <v>9</v>
      </c>
      <c r="G297" s="10">
        <f>'Variables and Defaults'!E314</f>
        <v>0</v>
      </c>
      <c r="H297" s="10">
        <f>MATCH('Variables and Defaults'!F314,Mechanics!$L$7:$L$9,0)</f>
        <v>1</v>
      </c>
      <c r="I297" s="10"/>
      <c r="J297" s="54" cm="1">
        <f t="array" ref="J297">IFERROR(INDEX('Variables and Defaults'!$D$18:$D$25,Calculations!F297),0)</f>
        <v>0</v>
      </c>
      <c r="K297" s="55" cm="1">
        <f t="array" ref="K297">IFERROR(INDEX('Variables and Defaults'!$D$28:$D$35,Calculations!F297),0)</f>
        <v>0</v>
      </c>
      <c r="L297" s="55"/>
      <c r="M297" s="73">
        <f t="shared" si="72"/>
        <v>0</v>
      </c>
      <c r="N297" s="73">
        <f t="shared" si="73"/>
        <v>0</v>
      </c>
      <c r="P297" s="54">
        <f t="shared" si="74"/>
        <v>0</v>
      </c>
      <c r="Q297" s="54">
        <f t="shared" si="75"/>
        <v>0</v>
      </c>
      <c r="S297" s="54">
        <f t="shared" si="76"/>
        <v>0</v>
      </c>
      <c r="AA297" s="10"/>
      <c r="AE297" s="10"/>
      <c r="AF297" s="10"/>
      <c r="AG297" s="10"/>
    </row>
    <row r="298" spans="1:33">
      <c r="A298" s="373"/>
      <c r="B298" s="70" t="s">
        <v>68</v>
      </c>
      <c r="E298" s="104"/>
      <c r="F298" s="12">
        <f>MATCH('Variables and Defaults'!D315,Mechanics!$B$7:$B$15,0)</f>
        <v>9</v>
      </c>
      <c r="G298" s="10">
        <f>'Variables and Defaults'!E315</f>
        <v>0</v>
      </c>
      <c r="H298" s="10">
        <f>MATCH('Variables and Defaults'!F315,Mechanics!$L$7:$L$9,0)</f>
        <v>1</v>
      </c>
      <c r="I298" s="10"/>
      <c r="J298" s="54" cm="1">
        <f t="array" ref="J298">IFERROR(INDEX('Variables and Defaults'!$D$18:$D$25,Calculations!F298),0)</f>
        <v>0</v>
      </c>
      <c r="K298" s="55" cm="1">
        <f t="array" ref="K298">IFERROR(INDEX('Variables and Defaults'!$D$28:$D$35,Calculations!F298),0)</f>
        <v>0</v>
      </c>
      <c r="L298" s="55"/>
      <c r="M298" s="73">
        <f t="shared" si="72"/>
        <v>0</v>
      </c>
      <c r="N298" s="73">
        <f t="shared" si="73"/>
        <v>0</v>
      </c>
      <c r="P298" s="54">
        <f t="shared" si="74"/>
        <v>0</v>
      </c>
      <c r="Q298" s="54">
        <f t="shared" si="75"/>
        <v>0</v>
      </c>
      <c r="S298" s="54">
        <f t="shared" si="76"/>
        <v>0</v>
      </c>
      <c r="AA298" s="10"/>
      <c r="AE298" s="10"/>
      <c r="AF298" s="10"/>
      <c r="AG298" s="10"/>
    </row>
    <row r="299" spans="1:33">
      <c r="A299" s="373"/>
      <c r="B299" s="70" t="s">
        <v>69</v>
      </c>
      <c r="E299" s="104"/>
      <c r="F299" s="12">
        <f>MATCH('Variables and Defaults'!D316,Mechanics!$B$7:$B$15,0)</f>
        <v>9</v>
      </c>
      <c r="G299" s="10">
        <f>'Variables and Defaults'!E316</f>
        <v>0</v>
      </c>
      <c r="H299" s="10">
        <f>MATCH('Variables and Defaults'!F316,Mechanics!$L$7:$L$9,0)</f>
        <v>1</v>
      </c>
      <c r="I299" s="10"/>
      <c r="J299" s="54" cm="1">
        <f t="array" ref="J299">IFERROR(INDEX('Variables and Defaults'!$D$18:$D$25,Calculations!F299),0)</f>
        <v>0</v>
      </c>
      <c r="K299" s="55" cm="1">
        <f t="array" ref="K299">IFERROR(INDEX('Variables and Defaults'!$D$28:$D$35,Calculations!F299),0)</f>
        <v>0</v>
      </c>
      <c r="L299" s="55"/>
      <c r="M299" s="73">
        <f t="shared" si="72"/>
        <v>0</v>
      </c>
      <c r="N299" s="73">
        <f t="shared" si="73"/>
        <v>0</v>
      </c>
      <c r="P299" s="54">
        <f t="shared" si="74"/>
        <v>0</v>
      </c>
      <c r="Q299" s="54">
        <f t="shared" si="75"/>
        <v>0</v>
      </c>
      <c r="S299" s="54">
        <f t="shared" si="76"/>
        <v>0</v>
      </c>
      <c r="AA299" s="10"/>
      <c r="AE299" s="10"/>
      <c r="AF299" s="10"/>
      <c r="AG299" s="10"/>
    </row>
    <row r="300" spans="1:33">
      <c r="A300" s="373"/>
      <c r="B300" s="70" t="s">
        <v>70</v>
      </c>
      <c r="E300" s="104"/>
      <c r="F300" s="12">
        <f>MATCH('Variables and Defaults'!D317,Mechanics!$B$7:$B$15,0)</f>
        <v>9</v>
      </c>
      <c r="G300" s="10">
        <f>'Variables and Defaults'!E317</f>
        <v>0</v>
      </c>
      <c r="H300" s="10">
        <f>MATCH('Variables and Defaults'!F317,Mechanics!$L$7:$L$9,0)</f>
        <v>1</v>
      </c>
      <c r="I300" s="10"/>
      <c r="J300" s="54" cm="1">
        <f t="array" ref="J300">IFERROR(INDEX('Variables and Defaults'!$D$18:$D$25,Calculations!F300),0)</f>
        <v>0</v>
      </c>
      <c r="K300" s="55" cm="1">
        <f t="array" ref="K300">IFERROR(INDEX('Variables and Defaults'!$D$28:$D$35,Calculations!F300),0)</f>
        <v>0</v>
      </c>
      <c r="L300" s="55"/>
      <c r="M300" s="73">
        <f t="shared" si="72"/>
        <v>0</v>
      </c>
      <c r="N300" s="73">
        <f t="shared" si="73"/>
        <v>0</v>
      </c>
      <c r="P300" s="54">
        <f t="shared" si="74"/>
        <v>0</v>
      </c>
      <c r="Q300" s="54">
        <f t="shared" si="75"/>
        <v>0</v>
      </c>
      <c r="S300" s="54">
        <f t="shared" si="76"/>
        <v>0</v>
      </c>
      <c r="AA300" s="10"/>
      <c r="AE300" s="10"/>
      <c r="AF300" s="10"/>
      <c r="AG300" s="10"/>
    </row>
    <row r="301" spans="1:33">
      <c r="A301" s="373"/>
      <c r="B301" s="70" t="s">
        <v>71</v>
      </c>
      <c r="E301" s="104"/>
      <c r="F301" s="12">
        <f>MATCH('Variables and Defaults'!D318,Mechanics!$B$7:$B$15,0)</f>
        <v>9</v>
      </c>
      <c r="G301" s="10">
        <f>'Variables and Defaults'!E318</f>
        <v>0</v>
      </c>
      <c r="H301" s="10">
        <f>MATCH('Variables and Defaults'!F318,Mechanics!$L$7:$L$9,0)</f>
        <v>1</v>
      </c>
      <c r="I301" s="10"/>
      <c r="J301" s="54" cm="1">
        <f t="array" ref="J301">IFERROR(INDEX('Variables and Defaults'!$D$18:$D$25,Calculations!F301),0)</f>
        <v>0</v>
      </c>
      <c r="K301" s="55" cm="1">
        <f t="array" ref="K301">IFERROR(INDEX('Variables and Defaults'!$D$28:$D$35,Calculations!F301),0)</f>
        <v>0</v>
      </c>
      <c r="L301" s="55"/>
      <c r="M301" s="73">
        <f t="shared" si="72"/>
        <v>0</v>
      </c>
      <c r="N301" s="73">
        <f t="shared" si="73"/>
        <v>0</v>
      </c>
      <c r="P301" s="54">
        <f t="shared" si="74"/>
        <v>0</v>
      </c>
      <c r="Q301" s="54">
        <f t="shared" si="75"/>
        <v>0</v>
      </c>
      <c r="S301" s="54">
        <f t="shared" si="76"/>
        <v>0</v>
      </c>
      <c r="AA301" s="10"/>
      <c r="AE301" s="10"/>
      <c r="AF301" s="10"/>
      <c r="AG301" s="10"/>
    </row>
    <row r="302" spans="1:33">
      <c r="A302" s="373"/>
      <c r="B302" s="70" t="s">
        <v>72</v>
      </c>
      <c r="E302" s="104"/>
      <c r="F302" s="12">
        <f>MATCH('Variables and Defaults'!D319,Mechanics!$B$7:$B$15,0)</f>
        <v>9</v>
      </c>
      <c r="G302" s="10">
        <f>'Variables and Defaults'!E319</f>
        <v>0</v>
      </c>
      <c r="H302" s="10">
        <f>MATCH('Variables and Defaults'!F319,Mechanics!$L$7:$L$9,0)</f>
        <v>1</v>
      </c>
      <c r="I302" s="10"/>
      <c r="J302" s="54" cm="1">
        <f t="array" ref="J302">IFERROR(INDEX('Variables and Defaults'!$D$18:$D$25,Calculations!F302),0)</f>
        <v>0</v>
      </c>
      <c r="K302" s="55" cm="1">
        <f t="array" ref="K302">IFERROR(INDEX('Variables and Defaults'!$D$28:$D$35,Calculations!F302),0)</f>
        <v>0</v>
      </c>
      <c r="L302" s="55"/>
      <c r="M302" s="73">
        <f t="shared" si="72"/>
        <v>0</v>
      </c>
      <c r="N302" s="73">
        <f t="shared" si="73"/>
        <v>0</v>
      </c>
      <c r="P302" s="54">
        <f t="shared" si="74"/>
        <v>0</v>
      </c>
      <c r="Q302" s="54">
        <f t="shared" si="75"/>
        <v>0</v>
      </c>
      <c r="S302" s="54">
        <f t="shared" si="76"/>
        <v>0</v>
      </c>
      <c r="AA302" s="10"/>
      <c r="AE302" s="10"/>
      <c r="AF302" s="10"/>
      <c r="AG302" s="10"/>
    </row>
  </sheetData>
  <sheetProtection algorithmName="SHA-512" hashValue="uCBiHcVjW+L8t+LR4ePAUWikr4R6njw6kF4Gb01u6jJNF7Qt5yskhULM7Cm7sOIuCF0uJ9EyzqaKKKe9EmyZcg==" saltValue="huOhX5EfxUkeHKh5/LkApQ==" spinCount="100000" sheet="1" selectLockedCells="1"/>
  <mergeCells count="5">
    <mergeCell ref="F27:H27"/>
    <mergeCell ref="S27:X27"/>
    <mergeCell ref="J27:Q27"/>
    <mergeCell ref="Z27:AA27"/>
    <mergeCell ref="E27:E28"/>
  </mergeCells>
  <phoneticPr fontId="2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992D8FB1D28409B755E9828B1CF30" ma:contentTypeVersion="20" ma:contentTypeDescription="Create a new document." ma:contentTypeScope="" ma:versionID="2ee74a2ba1e2d22848c854656918c906">
  <xsd:schema xmlns:xsd="http://www.w3.org/2001/XMLSchema" xmlns:xs="http://www.w3.org/2001/XMLSchema" xmlns:p="http://schemas.microsoft.com/office/2006/metadata/properties" xmlns:ns1="http://schemas.microsoft.com/sharepoint/v3" xmlns:ns2="59da1016-2a1b-4f8a-9768-d7a4932f6f16" xmlns:ns3="bc491cc8-08bf-4e57-8629-9d0a2b4ec9d6" targetNamespace="http://schemas.microsoft.com/office/2006/metadata/properties" ma:root="true" ma:fieldsID="c533110c257ec266caa315ff835d6dbe" ns1:_="" ns2:_="" ns3:_="">
    <xsd:import namespace="http://schemas.microsoft.com/sharepoint/v3"/>
    <xsd:import namespace="59da1016-2a1b-4f8a-9768-d7a4932f6f16"/>
    <xsd:import namespace="bc491cc8-08bf-4e57-8629-9d0a2b4ec9d6"/>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491cc8-08bf-4e57-8629-9d0a2b4ec9d6"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2021-11-30T08:00:00+00:00</DocumentExpirationDate>
    <IATopic xmlns="59da1016-2a1b-4f8a-9768-d7a4932f6f16">Programs and Services - Prevention</IATopic>
    <Meta_x0020_Keywords xmlns="bc491cc8-08bf-4e57-8629-9d0a2b4ec9d6" xsi:nil="true"/>
    <IASubtopic xmlns="59da1016-2a1b-4f8a-9768-d7a4932f6f16">Immunizations</IASubtopic>
    <URL xmlns="http://schemas.microsoft.com/sharepoint/v3">
      <Url xsi:nil="true"/>
      <Description xsi:nil="true"/>
    </URL>
    <Meta_x0020_Description xmlns="bc491cc8-08bf-4e57-8629-9d0a2b4ec9d6"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F64D6E2-C3D8-4EE8-A97E-B54F4C896A96}"/>
</file>

<file path=customXml/itemProps2.xml><?xml version="1.0" encoding="utf-8"?>
<ds:datastoreItem xmlns:ds="http://schemas.openxmlformats.org/officeDocument/2006/customXml" ds:itemID="{74385BDB-13F2-4C7B-8CA5-93265146672F}"/>
</file>

<file path=customXml/itemProps3.xml><?xml version="1.0" encoding="utf-8"?>
<ds:datastoreItem xmlns:ds="http://schemas.openxmlformats.org/officeDocument/2006/customXml" ds:itemID="{F1C2F9A1-E324-40CF-89D5-9C994F3C9A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vt:i4>
      </vt:variant>
    </vt:vector>
  </HeadingPairs>
  <TitlesOfParts>
    <vt:vector size="22" baseType="lpstr">
      <vt:lpstr>Cover</vt:lpstr>
      <vt:lpstr>Introduction</vt:lpstr>
      <vt:lpstr>User Guide</vt:lpstr>
      <vt:lpstr>Step 1. Staff Category</vt:lpstr>
      <vt:lpstr>Step 2. Vaccine Administered</vt:lpstr>
      <vt:lpstr>Step 3. Costs</vt:lpstr>
      <vt:lpstr>Source Notes</vt:lpstr>
      <vt:lpstr>Variables and Defaults</vt:lpstr>
      <vt:lpstr>Calculations</vt:lpstr>
      <vt:lpstr>Mechanics</vt:lpstr>
      <vt:lpstr>Administering</vt:lpstr>
      <vt:lpstr>Other</vt:lpstr>
      <vt:lpstr>Ref_Administering</vt:lpstr>
      <vt:lpstr>Ref_Others</vt:lpstr>
      <vt:lpstr>Ref_Supplies</vt:lpstr>
      <vt:lpstr>Ref_Support</vt:lpstr>
      <vt:lpstr>Ref_VaccineManagement</vt:lpstr>
      <vt:lpstr>Step3</vt:lpstr>
      <vt:lpstr>Supplies</vt:lpstr>
      <vt:lpstr>Support</vt:lpstr>
      <vt:lpstr>UserGuide</vt:lpstr>
      <vt:lpstr>VaccineManagement</vt:lpstr>
    </vt:vector>
  </TitlesOfParts>
  <Company>RTI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Estimating the Administrative Cost of Providing Vaccine in Oregon - Simplified version</dc:title>
  <dc:creator>cgraham</dc:creator>
  <cp:lastModifiedBy>VANCUREN Anne M</cp:lastModifiedBy>
  <cp:lastPrinted>2020-07-21T15:59:49Z</cp:lastPrinted>
  <dcterms:created xsi:type="dcterms:W3CDTF">2013-11-14T13:26:09Z</dcterms:created>
  <dcterms:modified xsi:type="dcterms:W3CDTF">2020-11-16T22:16:45Z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0x010100723992D8FB1D28409B755E9828B1CF30</vt:lpwstr>
  </property>
</Properties>
</file>