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S:\Offices\Portland (800 NE Oregon St)\DWS\Rules\Rulemakings - Rule Development\LCRR\Inventory templates\"/>
    </mc:Choice>
  </mc:AlternateContent>
  <xr:revisionPtr revIDLastSave="0" documentId="13_ncr:1_{AA2311E7-9E10-45B1-B226-7C057B0F2D7E}" xr6:coauthVersionLast="47" xr6:coauthVersionMax="47" xr10:uidLastSave="{00000000-0000-0000-0000-000000000000}"/>
  <bookViews>
    <workbookView xWindow="-120" yWindow="-120" windowWidth="29040" windowHeight="15840" activeTab="1" xr2:uid="{C15607DE-9B90-46BD-8342-0CE324778E5D}"/>
  </bookViews>
  <sheets>
    <sheet name="Descriptions" sheetId="5" r:id="rId1"/>
    <sheet name="Inventory" sheetId="6" r:id="rId2"/>
    <sheet name="Replacement Plan" sheetId="8" r:id="rId3"/>
    <sheet name="Methodology" sheetId="10" r:id="rId4"/>
    <sheet name="Optional tap sample locations" sheetId="11" r:id="rId5"/>
  </sheets>
  <definedNames>
    <definedName name="_xlnm._FilterDatabase" localSheetId="1" hidden="1">Inventory!$A$9:$J$9</definedName>
    <definedName name="_xlnm._FilterDatabase" localSheetId="4" hidden="1">'Optional tap sample locations'!$B$6:$J$6</definedName>
    <definedName name="building" localSheetId="1">Inventory!#REF!</definedName>
    <definedName name="building" localSheetId="4">'Optional tap sample locations'!$D$7:$D$1048576</definedName>
    <definedName name="building">#REF!</definedName>
    <definedName name="gooseneck" localSheetId="1">Inventory!#REF!</definedName>
    <definedName name="gooseneck" localSheetId="4">'Optional tap sample locations'!$E$7:$E$1048576</definedName>
    <definedName name="gooseneck">#REF!</definedName>
    <definedName name="interior" localSheetId="1">Inventory!#REF!</definedName>
    <definedName name="interior" localSheetId="4">'Optional tap sample locations'!$F$7:$F$1048576</definedName>
    <definedName name="interior">#REF!</definedName>
    <definedName name="LSL_status" localSheetId="1">Inventory!$J$10:$J$1048576</definedName>
    <definedName name="LSL_status" localSheetId="4">'Optional tap sample locations'!#REF!</definedName>
    <definedName name="LSL_status">#REF!</definedName>
    <definedName name="_xlnm.Print_Titles" localSheetId="1">Inventory!$B:$B,Inventory!$9:$9</definedName>
    <definedName name="_xlnm.Print_Titles" localSheetId="4">'Optional tap sample locations'!$C:$C,'Optional tap sample locations'!$6:$6</definedName>
    <definedName name="Street_Address" localSheetId="1">Inventory!$B$10:$B$1048576</definedName>
    <definedName name="Street_Address" localSheetId="4">'Optional tap sample locations'!$C$7:$C$1048576</definedName>
    <definedName name="Street_Address">#REF!</definedName>
    <definedName name="system_ID" localSheetId="1">Inventory!$A$10:$A$1048576</definedName>
    <definedName name="system_ID" localSheetId="4">'Optional tap sample locations'!$B$7:$B$1048576</definedName>
    <definedName name="system_I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 i="11" l="1"/>
  <c r="J100" i="6" l="1"/>
  <c r="J99" i="6"/>
  <c r="J98" i="6"/>
  <c r="J97" i="6"/>
  <c r="J96" i="6"/>
  <c r="J95" i="6"/>
  <c r="J94" i="6"/>
  <c r="J93" i="6"/>
  <c r="J92" i="6"/>
  <c r="J91" i="6"/>
  <c r="J90" i="6"/>
  <c r="J89" i="6"/>
  <c r="J88" i="6"/>
  <c r="J87" i="6"/>
  <c r="J86" i="6"/>
  <c r="J85" i="6"/>
  <c r="J84" i="6"/>
  <c r="J83" i="6"/>
  <c r="J82" i="6"/>
  <c r="J81" i="6"/>
  <c r="J80" i="6"/>
  <c r="J79" i="6"/>
  <c r="J78" i="6"/>
  <c r="J77" i="6"/>
  <c r="J76" i="6"/>
  <c r="J75" i="6"/>
  <c r="J74" i="6"/>
  <c r="J73" i="6"/>
  <c r="J72" i="6"/>
  <c r="J71" i="6"/>
  <c r="J70" i="6"/>
  <c r="J69" i="6"/>
  <c r="J68" i="6"/>
  <c r="J67" i="6"/>
  <c r="J66" i="6"/>
  <c r="J65" i="6"/>
  <c r="J64" i="6"/>
  <c r="J63" i="6"/>
  <c r="J62" i="6"/>
  <c r="J61" i="6"/>
  <c r="J60" i="6"/>
  <c r="J59" i="6"/>
  <c r="J58" i="6"/>
  <c r="J57" i="6"/>
  <c r="J56" i="6"/>
  <c r="J55" i="6"/>
  <c r="J54" i="6"/>
  <c r="J53" i="6"/>
  <c r="J52" i="6"/>
  <c r="J51" i="6"/>
  <c r="J50" i="6"/>
  <c r="J49" i="6"/>
  <c r="J48" i="6"/>
  <c r="J47" i="6"/>
  <c r="J46" i="6"/>
  <c r="J45" i="6"/>
  <c r="J44" i="6"/>
  <c r="J43" i="6"/>
  <c r="J42" i="6"/>
  <c r="J41" i="6"/>
  <c r="J40" i="6"/>
  <c r="J39" i="6"/>
  <c r="J38" i="6"/>
  <c r="J37" i="6"/>
  <c r="J36" i="6"/>
  <c r="J35" i="6"/>
  <c r="J34" i="6"/>
  <c r="J33" i="6"/>
  <c r="J32" i="6"/>
  <c r="J31" i="6"/>
  <c r="J30" i="6"/>
  <c r="J29" i="6"/>
  <c r="J28" i="6"/>
  <c r="J27" i="6"/>
  <c r="J26" i="6"/>
  <c r="K99" i="11"/>
  <c r="J99" i="11"/>
  <c r="K97" i="11"/>
  <c r="J97" i="11"/>
  <c r="K96" i="11"/>
  <c r="J96" i="11"/>
  <c r="K95" i="11"/>
  <c r="J95" i="11"/>
  <c r="K94" i="11"/>
  <c r="J94" i="11"/>
  <c r="K93" i="11"/>
  <c r="J93" i="11"/>
  <c r="K92" i="11"/>
  <c r="J92" i="11"/>
  <c r="K91" i="11"/>
  <c r="J91" i="11"/>
  <c r="K90" i="11"/>
  <c r="J90" i="11"/>
  <c r="K89" i="11"/>
  <c r="J89" i="11"/>
  <c r="K88" i="11"/>
  <c r="J88" i="11"/>
  <c r="K87" i="11"/>
  <c r="J87" i="11"/>
  <c r="K86" i="11"/>
  <c r="J86" i="11"/>
  <c r="K85" i="11"/>
  <c r="J85" i="11"/>
  <c r="K84" i="11"/>
  <c r="J84" i="11"/>
  <c r="K83" i="11"/>
  <c r="J83" i="11"/>
  <c r="K82" i="11"/>
  <c r="J82" i="11"/>
  <c r="K81" i="11"/>
  <c r="J81" i="11"/>
  <c r="K80" i="11"/>
  <c r="J80" i="11"/>
  <c r="K79" i="11"/>
  <c r="J79" i="11"/>
  <c r="K78" i="11"/>
  <c r="J78" i="11"/>
  <c r="K77" i="11"/>
  <c r="J77" i="11"/>
  <c r="K76" i="11"/>
  <c r="J76" i="11"/>
  <c r="K75" i="11"/>
  <c r="J75" i="11"/>
  <c r="K74" i="11"/>
  <c r="J74" i="11"/>
  <c r="K73" i="11"/>
  <c r="J73" i="11"/>
  <c r="K72" i="11"/>
  <c r="J72" i="11"/>
  <c r="K71" i="11"/>
  <c r="J71" i="11"/>
  <c r="K70" i="11"/>
  <c r="J70" i="11"/>
  <c r="K69" i="11"/>
  <c r="J69" i="11"/>
  <c r="K68" i="11"/>
  <c r="J68" i="11"/>
  <c r="K67" i="11"/>
  <c r="J67" i="11"/>
  <c r="K66" i="11"/>
  <c r="J66" i="11"/>
  <c r="K65" i="11"/>
  <c r="J65" i="11"/>
  <c r="K64" i="11"/>
  <c r="J64" i="11"/>
  <c r="K63" i="11"/>
  <c r="J63" i="11"/>
  <c r="K62" i="11"/>
  <c r="J62" i="11"/>
  <c r="K61" i="11"/>
  <c r="J61" i="11"/>
  <c r="K60" i="11"/>
  <c r="J60" i="11"/>
  <c r="K59" i="11"/>
  <c r="J59" i="11"/>
  <c r="K58" i="11"/>
  <c r="J58" i="11"/>
  <c r="K57" i="11"/>
  <c r="J57" i="11"/>
  <c r="K56" i="11"/>
  <c r="J56" i="11"/>
  <c r="K55" i="11"/>
  <c r="J55" i="11"/>
  <c r="K54" i="11"/>
  <c r="J54" i="11"/>
  <c r="K53" i="11"/>
  <c r="J53" i="11"/>
  <c r="K52" i="11"/>
  <c r="J52" i="11"/>
  <c r="K51" i="11"/>
  <c r="J51" i="11"/>
  <c r="K50" i="11"/>
  <c r="J50" i="11"/>
  <c r="K49" i="11"/>
  <c r="J49" i="11"/>
  <c r="K48" i="11"/>
  <c r="J48" i="11"/>
  <c r="K47" i="11"/>
  <c r="J47" i="11"/>
  <c r="K46" i="11"/>
  <c r="J46" i="11"/>
  <c r="K45" i="11"/>
  <c r="J45" i="11"/>
  <c r="K44" i="11"/>
  <c r="J44" i="11"/>
  <c r="K43" i="11"/>
  <c r="J43" i="11"/>
  <c r="K42" i="11"/>
  <c r="J42" i="11"/>
  <c r="K41" i="11"/>
  <c r="J41" i="11"/>
  <c r="K40" i="11"/>
  <c r="J40" i="11"/>
  <c r="K39" i="11"/>
  <c r="J39" i="11"/>
  <c r="K38" i="11"/>
  <c r="J38" i="11"/>
  <c r="K37" i="11"/>
  <c r="J37" i="11"/>
  <c r="K36" i="11"/>
  <c r="J36" i="11"/>
  <c r="K35" i="11"/>
  <c r="J35" i="11"/>
  <c r="K34" i="11"/>
  <c r="J34" i="11"/>
  <c r="K33" i="11"/>
  <c r="J33" i="11"/>
  <c r="K32" i="11"/>
  <c r="J32" i="11"/>
  <c r="K31" i="11"/>
  <c r="J31" i="11"/>
  <c r="K30" i="11"/>
  <c r="J30" i="11"/>
  <c r="K29" i="11"/>
  <c r="J29" i="11"/>
  <c r="J102" i="6"/>
  <c r="J25" i="6"/>
  <c r="J24" i="6"/>
  <c r="J23" i="6"/>
  <c r="J22" i="6"/>
  <c r="J21" i="6"/>
  <c r="J20" i="6"/>
  <c r="J19" i="6"/>
  <c r="J18" i="6"/>
  <c r="J17" i="6"/>
  <c r="J16" i="6"/>
  <c r="J15" i="6"/>
  <c r="J14" i="6"/>
  <c r="J13" i="6"/>
  <c r="J12" i="6"/>
  <c r="A7" i="11"/>
  <c r="AB7" i="11"/>
  <c r="AC7" i="11" s="1"/>
  <c r="AD7" i="11" s="1"/>
  <c r="A99" i="11" l="1" a="1"/>
  <c r="A99" i="11" s="1"/>
  <c r="A97" i="11" a="1"/>
  <c r="A97" i="11" s="1"/>
  <c r="A96" i="11" a="1"/>
  <c r="A96" i="11" s="1"/>
  <c r="A95" i="11" a="1"/>
  <c r="A95" i="11" s="1"/>
  <c r="A94" i="11" a="1"/>
  <c r="A94" i="11" s="1"/>
  <c r="A93" i="11" a="1"/>
  <c r="A93" i="11" s="1"/>
  <c r="A92" i="11" a="1"/>
  <c r="A92" i="11" s="1"/>
  <c r="A91" i="11" a="1"/>
  <c r="A91" i="11" s="1"/>
  <c r="A90" i="11" a="1"/>
  <c r="A90" i="11" s="1"/>
  <c r="A89" i="11" a="1"/>
  <c r="A89" i="11" s="1"/>
  <c r="A88" i="11" a="1"/>
  <c r="A88" i="11" s="1"/>
  <c r="A87" i="11" a="1"/>
  <c r="A87" i="11" s="1"/>
  <c r="A86" i="11" a="1"/>
  <c r="A86" i="11" s="1"/>
  <c r="A85" i="11" a="1"/>
  <c r="A85" i="11" s="1"/>
  <c r="A84" i="11" a="1"/>
  <c r="A84" i="11" s="1"/>
  <c r="A83" i="11" a="1"/>
  <c r="A83" i="11" s="1"/>
  <c r="A82" i="11" a="1"/>
  <c r="A82" i="11" s="1"/>
  <c r="A81" i="11" a="1"/>
  <c r="A81" i="11" s="1"/>
  <c r="A80" i="11" a="1"/>
  <c r="A80" i="11" s="1"/>
  <c r="A79" i="11" a="1"/>
  <c r="A79" i="11" s="1"/>
  <c r="A78" i="11" a="1"/>
  <c r="A78" i="11" s="1"/>
  <c r="A77" i="11" a="1"/>
  <c r="A77" i="11" s="1"/>
  <c r="A76" i="11" a="1"/>
  <c r="A76" i="11" s="1"/>
  <c r="A75" i="11" a="1"/>
  <c r="A75" i="11" s="1"/>
  <c r="A74" i="11" a="1"/>
  <c r="A74" i="11" s="1"/>
  <c r="A73" i="11" a="1"/>
  <c r="A73" i="11" s="1"/>
  <c r="A72" i="11" a="1"/>
  <c r="A72" i="11" s="1"/>
  <c r="A71" i="11" a="1"/>
  <c r="A71" i="11" s="1"/>
  <c r="A70" i="11" a="1"/>
  <c r="A70" i="11" s="1"/>
  <c r="A69" i="11" a="1"/>
  <c r="A69" i="11" s="1"/>
  <c r="A68" i="11" a="1"/>
  <c r="A68" i="11" s="1"/>
  <c r="A67" i="11" a="1"/>
  <c r="A67" i="11" s="1"/>
  <c r="A66" i="11" a="1"/>
  <c r="A66" i="11" s="1"/>
  <c r="A65" i="11" a="1"/>
  <c r="A65" i="11" s="1"/>
  <c r="A64" i="11" a="1"/>
  <c r="A64" i="11" s="1"/>
  <c r="A63" i="11" a="1"/>
  <c r="A63" i="11" s="1"/>
  <c r="A62" i="11" a="1"/>
  <c r="A62" i="11" s="1"/>
  <c r="A61" i="11" a="1"/>
  <c r="A61" i="11" s="1"/>
  <c r="A60" i="11" a="1"/>
  <c r="A60" i="11" s="1"/>
  <c r="A59" i="11" a="1"/>
  <c r="A59" i="11" s="1"/>
  <c r="A58" i="11" a="1"/>
  <c r="A58" i="11" s="1"/>
  <c r="A57" i="11" a="1"/>
  <c r="A57" i="11" s="1"/>
  <c r="A56" i="11" a="1"/>
  <c r="A56" i="11" s="1"/>
  <c r="A55" i="11" a="1"/>
  <c r="A55" i="11" s="1"/>
  <c r="A54" i="11" a="1"/>
  <c r="A54" i="11" s="1"/>
  <c r="A53" i="11" a="1"/>
  <c r="A53" i="11" s="1"/>
  <c r="A52" i="11" a="1"/>
  <c r="A52" i="11" s="1"/>
  <c r="A51" i="11" a="1"/>
  <c r="A51" i="11" s="1"/>
  <c r="A50" i="11" a="1"/>
  <c r="A50" i="11" s="1"/>
  <c r="A49" i="11" a="1"/>
  <c r="A49" i="11" s="1"/>
  <c r="A48" i="11" a="1"/>
  <c r="A48" i="11" s="1"/>
  <c r="A47" i="11" a="1"/>
  <c r="A47" i="11" s="1"/>
  <c r="A46" i="11" a="1"/>
  <c r="A46" i="11" s="1"/>
  <c r="A45" i="11" a="1"/>
  <c r="A45" i="11" s="1"/>
  <c r="A44" i="11" a="1"/>
  <c r="A44" i="11" s="1"/>
  <c r="A43" i="11" a="1"/>
  <c r="A43" i="11" s="1"/>
  <c r="A42" i="11" a="1"/>
  <c r="A42" i="11" s="1"/>
  <c r="A41" i="11" a="1"/>
  <c r="A41" i="11" s="1"/>
  <c r="A40" i="11" a="1"/>
  <c r="A40" i="11" s="1"/>
  <c r="A39" i="11" a="1"/>
  <c r="A39" i="11" s="1"/>
  <c r="A38" i="11" a="1"/>
  <c r="A38" i="11" s="1"/>
  <c r="A37" i="11" a="1"/>
  <c r="A37" i="11" s="1"/>
  <c r="A36" i="11" a="1"/>
  <c r="A36" i="11" s="1"/>
  <c r="A35" i="11" a="1"/>
  <c r="A35" i="11" s="1"/>
  <c r="A34" i="11" a="1"/>
  <c r="A34" i="11" s="1"/>
  <c r="A33" i="11" a="1"/>
  <c r="A33" i="11" s="1"/>
  <c r="A32" i="11" a="1"/>
  <c r="A32" i="11" s="1"/>
  <c r="A31" i="11" a="1"/>
  <c r="A31" i="11" s="1"/>
  <c r="A30" i="11" a="1"/>
  <c r="A30" i="11" s="1"/>
  <c r="A29" i="11" a="1"/>
  <c r="A29" i="11" s="1"/>
  <c r="I99" i="11" a="1"/>
  <c r="I99" i="11" s="1"/>
  <c r="I97" i="11" a="1"/>
  <c r="I97" i="11" s="1"/>
  <c r="I96" i="11" a="1"/>
  <c r="I96" i="11" s="1"/>
  <c r="I95" i="11" a="1"/>
  <c r="I95" i="11" s="1"/>
  <c r="I94" i="11" a="1"/>
  <c r="I94" i="11" s="1"/>
  <c r="I93" i="11" a="1"/>
  <c r="I93" i="11" s="1"/>
  <c r="I92" i="11" a="1"/>
  <c r="I92" i="11" s="1"/>
  <c r="I91" i="11" a="1"/>
  <c r="I91" i="11" s="1"/>
  <c r="I90" i="11" a="1"/>
  <c r="I90" i="11" s="1"/>
  <c r="I89" i="11" a="1"/>
  <c r="I89" i="11" s="1"/>
  <c r="I88" i="11" a="1"/>
  <c r="I88" i="11" s="1"/>
  <c r="I87" i="11" a="1"/>
  <c r="I87" i="11" s="1"/>
  <c r="I86" i="11" a="1"/>
  <c r="I86" i="11" s="1"/>
  <c r="I85" i="11" a="1"/>
  <c r="I85" i="11" s="1"/>
  <c r="I84" i="11" a="1"/>
  <c r="I84" i="11" s="1"/>
  <c r="I83" i="11" a="1"/>
  <c r="I83" i="11" s="1"/>
  <c r="I82" i="11" a="1"/>
  <c r="I82" i="11" s="1"/>
  <c r="I81" i="11" a="1"/>
  <c r="I81" i="11" s="1"/>
  <c r="I80" i="11" a="1"/>
  <c r="I80" i="11" s="1"/>
  <c r="I79" i="11" a="1"/>
  <c r="I79" i="11" s="1"/>
  <c r="I78" i="11" a="1"/>
  <c r="I78" i="11" s="1"/>
  <c r="I77" i="11" a="1"/>
  <c r="I77" i="11" s="1"/>
  <c r="I76" i="11" a="1"/>
  <c r="I76" i="11" s="1"/>
  <c r="I75" i="11" a="1"/>
  <c r="I75" i="11" s="1"/>
  <c r="I74" i="11" a="1"/>
  <c r="I74" i="11" s="1"/>
  <c r="I73" i="11" a="1"/>
  <c r="I73" i="11" s="1"/>
  <c r="I72" i="11" a="1"/>
  <c r="I72" i="11" s="1"/>
  <c r="I71" i="11" a="1"/>
  <c r="I71" i="11" s="1"/>
  <c r="I70" i="11" a="1"/>
  <c r="I70" i="11" s="1"/>
  <c r="I69" i="11" a="1"/>
  <c r="I69" i="11" s="1"/>
  <c r="I68" i="11" a="1"/>
  <c r="I68" i="11" s="1"/>
  <c r="I67" i="11" a="1"/>
  <c r="I67" i="11" s="1"/>
  <c r="I66" i="11" a="1"/>
  <c r="I66" i="11" s="1"/>
  <c r="I65" i="11" a="1"/>
  <c r="I65" i="11" s="1"/>
  <c r="I64" i="11" a="1"/>
  <c r="I64" i="11" s="1"/>
  <c r="I63" i="11" a="1"/>
  <c r="I63" i="11" s="1"/>
  <c r="I62" i="11" a="1"/>
  <c r="I62" i="11" s="1"/>
  <c r="I61" i="11" a="1"/>
  <c r="I61" i="11" s="1"/>
  <c r="I60" i="11" a="1"/>
  <c r="I60" i="11" s="1"/>
  <c r="I59" i="11" a="1"/>
  <c r="I59" i="11" s="1"/>
  <c r="I58" i="11" a="1"/>
  <c r="I58" i="11" s="1"/>
  <c r="I57" i="11" a="1"/>
  <c r="I57" i="11" s="1"/>
  <c r="I56" i="11" a="1"/>
  <c r="I56" i="11" s="1"/>
  <c r="I55" i="11" a="1"/>
  <c r="I55" i="11" s="1"/>
  <c r="I54" i="11" a="1"/>
  <c r="I54" i="11" s="1"/>
  <c r="I53" i="11" a="1"/>
  <c r="I53" i="11" s="1"/>
  <c r="I52" i="11" a="1"/>
  <c r="I52" i="11" s="1"/>
  <c r="I51" i="11" a="1"/>
  <c r="I51" i="11" s="1"/>
  <c r="I50" i="11" a="1"/>
  <c r="I50" i="11" s="1"/>
  <c r="I49" i="11" a="1"/>
  <c r="I49" i="11" s="1"/>
  <c r="I48" i="11" a="1"/>
  <c r="I48" i="11" s="1"/>
  <c r="I47" i="11" a="1"/>
  <c r="I47" i="11" s="1"/>
  <c r="I46" i="11" a="1"/>
  <c r="I46" i="11" s="1"/>
  <c r="I45" i="11" a="1"/>
  <c r="I45" i="11" s="1"/>
  <c r="I44" i="11" a="1"/>
  <c r="I44" i="11" s="1"/>
  <c r="I43" i="11" a="1"/>
  <c r="I43" i="11" s="1"/>
  <c r="I42" i="11" a="1"/>
  <c r="I42" i="11" s="1"/>
  <c r="I41" i="11" a="1"/>
  <c r="I41" i="11" s="1"/>
  <c r="I40" i="11" a="1"/>
  <c r="I40" i="11" s="1"/>
  <c r="I39" i="11" a="1"/>
  <c r="I39" i="11" s="1"/>
  <c r="I38" i="11" a="1"/>
  <c r="I38" i="11" s="1"/>
  <c r="I37" i="11" a="1"/>
  <c r="I37" i="11" s="1"/>
  <c r="I36" i="11" a="1"/>
  <c r="I36" i="11" s="1"/>
  <c r="I35" i="11" a="1"/>
  <c r="I35" i="11" s="1"/>
  <c r="I34" i="11" a="1"/>
  <c r="I34" i="11" s="1"/>
  <c r="I33" i="11" a="1"/>
  <c r="I33" i="11" s="1"/>
  <c r="I32" i="11" a="1"/>
  <c r="I32" i="11" s="1"/>
  <c r="I31" i="11" a="1"/>
  <c r="I31" i="11" s="1"/>
  <c r="I30" i="11" a="1"/>
  <c r="I30" i="11" s="1"/>
  <c r="I29" i="11" a="1"/>
  <c r="I29" i="11" s="1"/>
  <c r="AB99" i="11"/>
  <c r="AC99" i="11" s="1"/>
  <c r="AD99" i="11" s="1"/>
  <c r="AB97" i="11"/>
  <c r="AC97" i="11" s="1"/>
  <c r="AD97" i="11" s="1"/>
  <c r="AB96" i="11"/>
  <c r="AC96" i="11" s="1"/>
  <c r="AD96" i="11" s="1"/>
  <c r="AB95" i="11"/>
  <c r="AC95" i="11" s="1"/>
  <c r="AD95" i="11" s="1"/>
  <c r="AB94" i="11"/>
  <c r="AC94" i="11" s="1"/>
  <c r="AD94" i="11" s="1"/>
  <c r="AB93" i="11"/>
  <c r="AC93" i="11" s="1"/>
  <c r="AD93" i="11" s="1"/>
  <c r="AB92" i="11"/>
  <c r="AC92" i="11" s="1"/>
  <c r="AD92" i="11" s="1"/>
  <c r="AB91" i="11"/>
  <c r="AC91" i="11" s="1"/>
  <c r="AD91" i="11" s="1"/>
  <c r="AB90" i="11"/>
  <c r="AC90" i="11" s="1"/>
  <c r="AD90" i="11" s="1"/>
  <c r="AB89" i="11"/>
  <c r="AC89" i="11" s="1"/>
  <c r="AD89" i="11" s="1"/>
  <c r="AB88" i="11"/>
  <c r="AC88" i="11" s="1"/>
  <c r="AD88" i="11" s="1"/>
  <c r="AB87" i="11"/>
  <c r="AC87" i="11" s="1"/>
  <c r="AD87" i="11" s="1"/>
  <c r="AB86" i="11"/>
  <c r="AC86" i="11" s="1"/>
  <c r="AD86" i="11" s="1"/>
  <c r="AB85" i="11"/>
  <c r="AC85" i="11" s="1"/>
  <c r="AD85" i="11" s="1"/>
  <c r="AB84" i="11"/>
  <c r="AC84" i="11" s="1"/>
  <c r="AD84" i="11" s="1"/>
  <c r="AB83" i="11"/>
  <c r="AC83" i="11" s="1"/>
  <c r="AD83" i="11" s="1"/>
  <c r="AB82" i="11"/>
  <c r="AC82" i="11" s="1"/>
  <c r="AD82" i="11" s="1"/>
  <c r="AB81" i="11"/>
  <c r="AC81" i="11" s="1"/>
  <c r="AD81" i="11" s="1"/>
  <c r="AB80" i="11"/>
  <c r="AC80" i="11" s="1"/>
  <c r="AD80" i="11" s="1"/>
  <c r="AB79" i="11"/>
  <c r="AC79" i="11" s="1"/>
  <c r="AD79" i="11" s="1"/>
  <c r="AB78" i="11"/>
  <c r="AC78" i="11" s="1"/>
  <c r="AD78" i="11" s="1"/>
  <c r="AB77" i="11"/>
  <c r="AC77" i="11" s="1"/>
  <c r="AD77" i="11" s="1"/>
  <c r="AB76" i="11"/>
  <c r="AC76" i="11" s="1"/>
  <c r="AD76" i="11" s="1"/>
  <c r="AB75" i="11"/>
  <c r="AC75" i="11" s="1"/>
  <c r="AD75" i="11" s="1"/>
  <c r="AB74" i="11"/>
  <c r="AC74" i="11" s="1"/>
  <c r="AD74" i="11" s="1"/>
  <c r="AB73" i="11"/>
  <c r="AC73" i="11" s="1"/>
  <c r="AD73" i="11" s="1"/>
  <c r="AB72" i="11"/>
  <c r="AC72" i="11" s="1"/>
  <c r="AD72" i="11" s="1"/>
  <c r="AB71" i="11"/>
  <c r="AC71" i="11" s="1"/>
  <c r="AD71" i="11" s="1"/>
  <c r="AB70" i="11"/>
  <c r="AC70" i="11" s="1"/>
  <c r="AD70" i="11" s="1"/>
  <c r="AB69" i="11"/>
  <c r="AC69" i="11" s="1"/>
  <c r="AD69" i="11" s="1"/>
  <c r="AB68" i="11"/>
  <c r="AC68" i="11" s="1"/>
  <c r="AD68" i="11" s="1"/>
  <c r="AB67" i="11"/>
  <c r="AC67" i="11" s="1"/>
  <c r="AD67" i="11" s="1"/>
  <c r="AB66" i="11"/>
  <c r="AC66" i="11" s="1"/>
  <c r="AD66" i="11" s="1"/>
  <c r="AB65" i="11"/>
  <c r="AC65" i="11" s="1"/>
  <c r="AD65" i="11" s="1"/>
  <c r="AB64" i="11"/>
  <c r="AC64" i="11" s="1"/>
  <c r="AD64" i="11" s="1"/>
  <c r="AB63" i="11"/>
  <c r="AC63" i="11" s="1"/>
  <c r="AD63" i="11" s="1"/>
  <c r="AB62" i="11"/>
  <c r="AC62" i="11" s="1"/>
  <c r="AD62" i="11" s="1"/>
  <c r="AB61" i="11"/>
  <c r="AC61" i="11" s="1"/>
  <c r="AD61" i="11" s="1"/>
  <c r="AB60" i="11"/>
  <c r="AC60" i="11" s="1"/>
  <c r="AD60" i="11" s="1"/>
  <c r="AB59" i="11"/>
  <c r="AC59" i="11" s="1"/>
  <c r="AD59" i="11" s="1"/>
  <c r="AB58" i="11"/>
  <c r="AC58" i="11" s="1"/>
  <c r="AD58" i="11" s="1"/>
  <c r="AB57" i="11"/>
  <c r="AC57" i="11" s="1"/>
  <c r="AD57" i="11" s="1"/>
  <c r="AB56" i="11"/>
  <c r="AC56" i="11" s="1"/>
  <c r="AD56" i="11" s="1"/>
  <c r="AB55" i="11"/>
  <c r="AC55" i="11" s="1"/>
  <c r="AD55" i="11" s="1"/>
  <c r="AB54" i="11"/>
  <c r="AC54" i="11" s="1"/>
  <c r="AD54" i="11" s="1"/>
  <c r="AB53" i="11"/>
  <c r="AC53" i="11" s="1"/>
  <c r="AD53" i="11" s="1"/>
  <c r="AB52" i="11"/>
  <c r="AC52" i="11" s="1"/>
  <c r="AD52" i="11" s="1"/>
  <c r="AB51" i="11"/>
  <c r="AC51" i="11" s="1"/>
  <c r="AD51" i="11" s="1"/>
  <c r="AB50" i="11"/>
  <c r="AC50" i="11" s="1"/>
  <c r="AD50" i="11" s="1"/>
  <c r="AB49" i="11"/>
  <c r="AC49" i="11" s="1"/>
  <c r="AD49" i="11" s="1"/>
  <c r="AB48" i="11"/>
  <c r="AC48" i="11" s="1"/>
  <c r="AD48" i="11" s="1"/>
  <c r="AB47" i="11"/>
  <c r="AC47" i="11" s="1"/>
  <c r="AD47" i="11" s="1"/>
  <c r="AB46" i="11"/>
  <c r="AC46" i="11" s="1"/>
  <c r="AD46" i="11" s="1"/>
  <c r="AB45" i="11"/>
  <c r="AC45" i="11" s="1"/>
  <c r="AD45" i="11" s="1"/>
  <c r="AB44" i="11"/>
  <c r="AC44" i="11" s="1"/>
  <c r="AD44" i="11" s="1"/>
  <c r="AB43" i="11"/>
  <c r="AC43" i="11" s="1"/>
  <c r="AD43" i="11" s="1"/>
  <c r="AB42" i="11"/>
  <c r="AC42" i="11" s="1"/>
  <c r="AD42" i="11" s="1"/>
  <c r="AB41" i="11"/>
  <c r="AC41" i="11" s="1"/>
  <c r="AD41" i="11" s="1"/>
  <c r="AB40" i="11"/>
  <c r="AC40" i="11" s="1"/>
  <c r="AD40" i="11" s="1"/>
  <c r="AB39" i="11"/>
  <c r="AC39" i="11" s="1"/>
  <c r="AD39" i="11" s="1"/>
  <c r="AB38" i="11"/>
  <c r="AC38" i="11" s="1"/>
  <c r="AD38" i="11" s="1"/>
  <c r="AB37" i="11"/>
  <c r="AC37" i="11" s="1"/>
  <c r="AD37" i="11" s="1"/>
  <c r="AB36" i="11"/>
  <c r="AC36" i="11" s="1"/>
  <c r="AD36" i="11" s="1"/>
  <c r="AB35" i="11"/>
  <c r="AC35" i="11" s="1"/>
  <c r="AD35" i="11" s="1"/>
  <c r="AB34" i="11"/>
  <c r="AC34" i="11" s="1"/>
  <c r="AD34" i="11" s="1"/>
  <c r="AB33" i="11"/>
  <c r="AC33" i="11" s="1"/>
  <c r="AD33" i="11" s="1"/>
  <c r="AB32" i="11"/>
  <c r="AC32" i="11" s="1"/>
  <c r="AD32" i="11" s="1"/>
  <c r="AB31" i="11"/>
  <c r="AC31" i="11" s="1"/>
  <c r="AD31" i="11" s="1"/>
  <c r="AB30" i="11"/>
  <c r="AC30" i="11" s="1"/>
  <c r="AD30" i="11" s="1"/>
  <c r="AB29" i="11"/>
  <c r="AC29" i="11" s="1"/>
  <c r="AD29" i="11" s="1"/>
  <c r="AB28" i="11"/>
  <c r="AC28" i="11" s="1"/>
  <c r="AD28" i="11" s="1"/>
  <c r="AB27" i="11"/>
  <c r="AC27" i="11" s="1"/>
  <c r="AD27" i="11" s="1"/>
  <c r="AB26" i="11"/>
  <c r="AC26" i="11" s="1"/>
  <c r="AD26" i="11" s="1"/>
  <c r="AB25" i="11"/>
  <c r="AC25" i="11" s="1"/>
  <c r="AD25" i="11" s="1"/>
  <c r="AB24" i="11"/>
  <c r="AC24" i="11" s="1"/>
  <c r="AD24" i="11" s="1"/>
  <c r="AB23" i="11"/>
  <c r="AC23" i="11" s="1"/>
  <c r="AD23" i="11" s="1"/>
  <c r="AB22" i="11"/>
  <c r="AC22" i="11" s="1"/>
  <c r="AD22" i="11" s="1"/>
  <c r="AB21" i="11"/>
  <c r="AC21" i="11" s="1"/>
  <c r="AD21" i="11" s="1"/>
  <c r="AB20" i="11"/>
  <c r="AC20" i="11" s="1"/>
  <c r="AD20" i="11" s="1"/>
  <c r="AB19" i="11"/>
  <c r="AC19" i="11" s="1"/>
  <c r="AD19" i="11" s="1"/>
  <c r="AB18" i="11"/>
  <c r="AC18" i="11" s="1"/>
  <c r="AD18" i="11" s="1"/>
  <c r="AB17" i="11"/>
  <c r="AC17" i="11" s="1"/>
  <c r="AD17" i="11" s="1"/>
  <c r="AB16" i="11"/>
  <c r="AC16" i="11" s="1"/>
  <c r="AD16" i="11" s="1"/>
  <c r="AB15" i="11"/>
  <c r="AC15" i="11" s="1"/>
  <c r="AD15" i="11" s="1"/>
  <c r="AB14" i="11"/>
  <c r="AC14" i="11" s="1"/>
  <c r="AD14" i="11" s="1"/>
  <c r="AB13" i="11"/>
  <c r="AC13" i="11" s="1"/>
  <c r="AD13" i="11" s="1"/>
  <c r="AB12" i="11"/>
  <c r="AC12" i="11" s="1"/>
  <c r="AD12" i="11" s="1"/>
  <c r="AB11" i="11"/>
  <c r="AC11" i="11" s="1"/>
  <c r="AD11" i="11" s="1"/>
  <c r="AB10" i="11"/>
  <c r="AC10" i="11" s="1"/>
  <c r="AD10" i="11" s="1"/>
  <c r="AB9" i="11"/>
  <c r="AC9" i="11" s="1"/>
  <c r="AD9" i="11" s="1"/>
  <c r="AB8" i="11"/>
  <c r="AC8" i="11" s="1"/>
  <c r="AD8" i="11" s="1"/>
  <c r="J11" i="6"/>
  <c r="B3" i="11"/>
  <c r="B2" i="11"/>
  <c r="E4" i="10"/>
  <c r="E3" i="10"/>
  <c r="Y61" i="5"/>
  <c r="Y58" i="5"/>
  <c r="Y43" i="5"/>
  <c r="I21" i="11" a="1"/>
  <c r="I19" i="11" a="1"/>
  <c r="I20" i="11" a="1"/>
  <c r="I28" i="11" a="1"/>
  <c r="I12" i="11" a="1"/>
  <c r="I23" i="11" a="1"/>
  <c r="I27" i="11" a="1"/>
  <c r="I26" i="11" a="1"/>
  <c r="I15" i="11" a="1"/>
  <c r="I16" i="11" a="1"/>
  <c r="I13" i="11" a="1"/>
  <c r="I25" i="11" a="1"/>
  <c r="I9" i="11" a="1"/>
  <c r="I11" i="11" a="1"/>
  <c r="I17" i="11" a="1"/>
  <c r="I22" i="11" a="1"/>
  <c r="I24" i="11" a="1"/>
  <c r="I18" i="11" a="1"/>
  <c r="I10" i="11" a="1"/>
  <c r="I8" i="11" a="1"/>
  <c r="I14" i="11" a="1"/>
  <c r="I26" i="11" l="1"/>
  <c r="J26" i="11" s="1"/>
  <c r="K26" i="11" s="1"/>
  <c r="I27" i="11"/>
  <c r="J27" i="11" s="1"/>
  <c r="K27" i="11" s="1"/>
  <c r="I25" i="11"/>
  <c r="J25" i="11" s="1"/>
  <c r="K25" i="11" s="1"/>
  <c r="I28" i="11"/>
  <c r="J28" i="11" s="1"/>
  <c r="K28" i="11" s="1"/>
  <c r="I24" i="11"/>
  <c r="J24" i="11" s="1"/>
  <c r="K24" i="11" s="1"/>
  <c r="I20" i="11"/>
  <c r="J20" i="11" s="1"/>
  <c r="K20" i="11" s="1"/>
  <c r="I22" i="11"/>
  <c r="J22" i="11" s="1"/>
  <c r="K22" i="11" s="1"/>
  <c r="I23" i="11"/>
  <c r="J23" i="11" s="1"/>
  <c r="K23" i="11" s="1"/>
  <c r="I21" i="11"/>
  <c r="J21" i="11" s="1"/>
  <c r="K21" i="11" s="1"/>
  <c r="AE82" i="11"/>
  <c r="AE84" i="11"/>
  <c r="AE50" i="11"/>
  <c r="AE90" i="11"/>
  <c r="AE58" i="11"/>
  <c r="AE92" i="11"/>
  <c r="AE66" i="11"/>
  <c r="AE99" i="11"/>
  <c r="AE68" i="11"/>
  <c r="AE74" i="11"/>
  <c r="AE76" i="11"/>
  <c r="AE10" i="11"/>
  <c r="AE18" i="11"/>
  <c r="AE26" i="11"/>
  <c r="AE34" i="11"/>
  <c r="AE42" i="11"/>
  <c r="AE11" i="11"/>
  <c r="AE19" i="11"/>
  <c r="AE27" i="11"/>
  <c r="AE35" i="11"/>
  <c r="AE43" i="11"/>
  <c r="AE51" i="11"/>
  <c r="AE59" i="11"/>
  <c r="AE67" i="11"/>
  <c r="AE75" i="11"/>
  <c r="AE83" i="11"/>
  <c r="AE91" i="11"/>
  <c r="AE13" i="11"/>
  <c r="AE21" i="11"/>
  <c r="AE29" i="11"/>
  <c r="AE37" i="11"/>
  <c r="AE45" i="11"/>
  <c r="AE53" i="11"/>
  <c r="AE61" i="11"/>
  <c r="AE69" i="11"/>
  <c r="AE77" i="11"/>
  <c r="AE85" i="11"/>
  <c r="AE93" i="11"/>
  <c r="AE20" i="11"/>
  <c r="AE44" i="11"/>
  <c r="AE14" i="11"/>
  <c r="AE22" i="11"/>
  <c r="AE30" i="11"/>
  <c r="AE38" i="11"/>
  <c r="AE46" i="11"/>
  <c r="AE54" i="11"/>
  <c r="AE62" i="11"/>
  <c r="AE70" i="11"/>
  <c r="AE78" i="11"/>
  <c r="AE86" i="11"/>
  <c r="AE94" i="11"/>
  <c r="AE28" i="11"/>
  <c r="AE52" i="11"/>
  <c r="AE15" i="11"/>
  <c r="AE23" i="11"/>
  <c r="AE31" i="11"/>
  <c r="AE39" i="11"/>
  <c r="AE47" i="11"/>
  <c r="AE55" i="11"/>
  <c r="AE63" i="11"/>
  <c r="AE71" i="11"/>
  <c r="AE79" i="11"/>
  <c r="AE87" i="11"/>
  <c r="AE95" i="11"/>
  <c r="AE8" i="11"/>
  <c r="AE16" i="11"/>
  <c r="AE24" i="11"/>
  <c r="AE32" i="11"/>
  <c r="AE40" i="11"/>
  <c r="AE48" i="11"/>
  <c r="AE56" i="11"/>
  <c r="AE64" i="11"/>
  <c r="AE72" i="11"/>
  <c r="AE80" i="11"/>
  <c r="AE88" i="11"/>
  <c r="AE96" i="11"/>
  <c r="AE12" i="11"/>
  <c r="AE36" i="11"/>
  <c r="AE60" i="11"/>
  <c r="AE9" i="11"/>
  <c r="AE17" i="11"/>
  <c r="AE25" i="11"/>
  <c r="AE33" i="11"/>
  <c r="AE41" i="11"/>
  <c r="AE49" i="11"/>
  <c r="AE57" i="11"/>
  <c r="AE65" i="11"/>
  <c r="AE73" i="11"/>
  <c r="AE81" i="11"/>
  <c r="AE89" i="11"/>
  <c r="AE97" i="11"/>
  <c r="I12" i="11"/>
  <c r="J12" i="11" s="1"/>
  <c r="K12" i="11" s="1"/>
  <c r="I16" i="11"/>
  <c r="J16" i="11" s="1"/>
  <c r="K16" i="11" s="1"/>
  <c r="I13" i="11"/>
  <c r="J13" i="11" s="1"/>
  <c r="K13" i="11" s="1"/>
  <c r="I17" i="11"/>
  <c r="J17" i="11" s="1"/>
  <c r="K17" i="11" s="1"/>
  <c r="I9" i="11"/>
  <c r="J9" i="11" s="1"/>
  <c r="K9" i="11" s="1"/>
  <c r="I10" i="11"/>
  <c r="J10" i="11" s="1"/>
  <c r="K10" i="11" s="1"/>
  <c r="I14" i="11"/>
  <c r="J14" i="11" s="1"/>
  <c r="K14" i="11" s="1"/>
  <c r="I18" i="11"/>
  <c r="J18" i="11" s="1"/>
  <c r="K18" i="11" s="1"/>
  <c r="I11" i="11"/>
  <c r="J11" i="11" s="1"/>
  <c r="K11" i="11" s="1"/>
  <c r="I15" i="11"/>
  <c r="J15" i="11" s="1"/>
  <c r="K15" i="11" s="1"/>
  <c r="I19" i="11"/>
  <c r="J19" i="11" s="1"/>
  <c r="K19" i="11" s="1"/>
  <c r="I8" i="11"/>
  <c r="J8" i="11" s="1"/>
  <c r="K8" i="11" s="1"/>
  <c r="E4" i="6"/>
  <c r="Y60" i="5"/>
  <c r="Y59" i="5"/>
  <c r="Y49" i="5"/>
  <c r="Y48" i="5"/>
  <c r="Y47" i="5"/>
  <c r="Y46" i="5"/>
  <c r="Y45" i="5"/>
  <c r="Y44" i="5"/>
  <c r="A15" i="11" a="1"/>
  <c r="A19" i="11" a="1"/>
  <c r="A12" i="11" a="1"/>
  <c r="A18" i="11" a="1"/>
  <c r="A20" i="11" a="1"/>
  <c r="A22" i="11" a="1"/>
  <c r="A27" i="11" a="1"/>
  <c r="A13" i="11" a="1"/>
  <c r="A16" i="11" a="1"/>
  <c r="A25" i="11" a="1"/>
  <c r="A26" i="11" a="1"/>
  <c r="A21" i="11" a="1"/>
  <c r="A11" i="11" a="1"/>
  <c r="A23" i="11" a="1"/>
  <c r="A17" i="11" a="1"/>
  <c r="A24" i="11" a="1"/>
  <c r="A28" i="11" a="1"/>
  <c r="A10" i="11" a="1"/>
  <c r="A8" i="11" a="1"/>
  <c r="A14" i="11" a="1"/>
  <c r="A9" i="11" a="1"/>
  <c r="A26" i="11" l="1"/>
  <c r="A28" i="11"/>
  <c r="A27" i="11"/>
  <c r="A25" i="11"/>
  <c r="A24" i="11"/>
  <c r="A22" i="11"/>
  <c r="A20" i="11"/>
  <c r="A23" i="11"/>
  <c r="A21" i="11"/>
  <c r="A8" i="11"/>
  <c r="A16" i="11"/>
  <c r="A14" i="11"/>
  <c r="A11" i="11"/>
  <c r="A9" i="11"/>
  <c r="A19" i="11"/>
  <c r="A15" i="11"/>
  <c r="A18" i="11"/>
  <c r="A17" i="11"/>
  <c r="A12" i="11"/>
  <c r="A13" i="11"/>
  <c r="A10" i="11"/>
  <c r="G4" i="6"/>
  <c r="F4" i="6"/>
  <c r="H4" i="6"/>
  <c r="I4" i="6"/>
  <c r="J4" i="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<sst xmlns="http://schemas.openxmlformats.org/spreadsheetml/2006/main" count="239" uniqueCount="193">
  <si>
    <t>PWS ID</t>
  </si>
  <si>
    <t>PWS name</t>
  </si>
  <si>
    <t>Lead</t>
  </si>
  <si>
    <t>Unknown</t>
  </si>
  <si>
    <t>Total</t>
  </si>
  <si>
    <t>Operator submitting report</t>
  </si>
  <si>
    <t>Date completed</t>
  </si>
  <si>
    <t>Interior plumbing</t>
  </si>
  <si>
    <t>LSL status</t>
  </si>
  <si>
    <t>Summary</t>
  </si>
  <si>
    <t>GRR</t>
  </si>
  <si>
    <t>Lead Service Line (LSL) Inventory</t>
  </si>
  <si>
    <t>Non-Lead</t>
  </si>
  <si>
    <t>OR41##### - no letters at the end</t>
  </si>
  <si>
    <t>Water system name</t>
  </si>
  <si>
    <t>Black Font required for inventory and must be populated</t>
  </si>
  <si>
    <t>Optional field for water system to make notes if desired.</t>
  </si>
  <si>
    <t>Previously Lead</t>
  </si>
  <si>
    <t>Field Name</t>
  </si>
  <si>
    <t>GRR=Galvanized requiring replacement</t>
  </si>
  <si>
    <t>Description</t>
  </si>
  <si>
    <t>Connector material to water main (i.e. goosenecks)</t>
  </si>
  <si>
    <t>Required for Lead service line inventory</t>
  </si>
  <si>
    <t>Non-lead</t>
  </si>
  <si>
    <t>color key</t>
  </si>
  <si>
    <t>Purple: calculated by spreadsheet - do not edit</t>
  </si>
  <si>
    <t>Calculated by spreadsheet - do not edit</t>
  </si>
  <si>
    <t>Purple font - results are calculated by the spreadsheet using previous inputs.  Do not edit.</t>
  </si>
  <si>
    <t>PWS ID (OR41#####)</t>
  </si>
  <si>
    <t xml:space="preserve">pipe diameter </t>
  </si>
  <si>
    <t>Descriptions for select field options</t>
  </si>
  <si>
    <t>If possible, identify if the type of material used for the short piece of pipe that connects the water main to the service line.   See descriptions below.  Choose from drop down on inventory sheet.</t>
  </si>
  <si>
    <t>Lead Service Line (LSL) Inventory Field descriptions</t>
  </si>
  <si>
    <t>Useful for tap monitoring location determination - OPTIONAL</t>
  </si>
  <si>
    <t>Blue font - Useful for tap monitoring location determination - OPTIONAL</t>
  </si>
  <si>
    <t>Green font - Good information for water system to know - OPTIONAL</t>
  </si>
  <si>
    <t>Connector type definitions</t>
  </si>
  <si>
    <t>No</t>
  </si>
  <si>
    <t>what kind of pipe is the water main supplying the service line.  Include size if desired as well</t>
  </si>
  <si>
    <t>Water system main material &amp; size</t>
  </si>
  <si>
    <t>Non-potable</t>
  </si>
  <si>
    <t>Galvanized (Iron or Steel)</t>
  </si>
  <si>
    <t>Non-lead - UNK - after 1985</t>
  </si>
  <si>
    <t>Copper</t>
  </si>
  <si>
    <t xml:space="preserve">lead pipe </t>
  </si>
  <si>
    <t>copper pipe</t>
  </si>
  <si>
    <t>Current service line material definitions</t>
  </si>
  <si>
    <t>Records only</t>
  </si>
  <si>
    <t>On site inspection only</t>
  </si>
  <si>
    <t>Both records and inspection</t>
  </si>
  <si>
    <t>end of dropdown values.  If more rows needed, please copy next row and insert above this line.</t>
  </si>
  <si>
    <t>If more rows needed, use row above for template row.</t>
  </si>
  <si>
    <t>Example:</t>
  </si>
  <si>
    <t>123 Example Way</t>
  </si>
  <si>
    <t>Non-lead - Copper</t>
  </si>
  <si>
    <t>Non-lead - Plastic</t>
  </si>
  <si>
    <t>Non-lead - Other</t>
  </si>
  <si>
    <t>The material is unknown but records show that it was installed after December 31, 1985.</t>
  </si>
  <si>
    <t>Unknown material</t>
  </si>
  <si>
    <t>Material other than those listed.  Suggested you record the material in notes section.</t>
  </si>
  <si>
    <t>A pipe with a galvanized coating to service water. Pipe material under coating does not make a difference.</t>
  </si>
  <si>
    <t>Example - not included in count</t>
  </si>
  <si>
    <t>1988-1990</t>
  </si>
  <si>
    <t>Error*</t>
  </si>
  <si>
    <t>* resolve all errors prior to submission</t>
  </si>
  <si>
    <t>Operator(s) submitting report</t>
  </si>
  <si>
    <t>Name of person(s) submitting report</t>
  </si>
  <si>
    <t>Interior plumbing types</t>
  </si>
  <si>
    <t>CPVC</t>
  </si>
  <si>
    <t>Pex</t>
  </si>
  <si>
    <t>Anything not listed before.  Recommend to include in water system notes.</t>
  </si>
  <si>
    <t xml:space="preserve">Unknown material </t>
  </si>
  <si>
    <t>Location Identifier 
(Required for Lead and GRR status only - optional for other service lines)</t>
  </si>
  <si>
    <t>The following requirements (found in the OAR) will need to be answered regarding Lead, GRR and unknown service lines:</t>
  </si>
  <si>
    <t>Replacement plan format TBD</t>
  </si>
  <si>
    <t>See drop down for choices by selecting cells on inventory sheet.  See green (optional data) section if you want to record additional information</t>
  </si>
  <si>
    <t>Non-lead - unk - post 1985</t>
  </si>
  <si>
    <t xml:space="preserve">Method used to identify the service line material.  See descriptions below.  Choose from drop down on inventory sheet. </t>
  </si>
  <si>
    <t>Interior plumbing material</t>
  </si>
  <si>
    <t>Is there POE/POU treatment?</t>
  </si>
  <si>
    <t>This will auto-populate based on previous answers.  A running summary is also provided at the top. If error, review information causing error.</t>
  </si>
  <si>
    <t>Any plastic pipe.  More details on the type of plastic can be recorded in the notes section.</t>
  </si>
  <si>
    <t>Service line material identification method definitions</t>
  </si>
  <si>
    <t>On site inspection of the pipe material.</t>
  </si>
  <si>
    <t>Both records and on site inspection were used.</t>
  </si>
  <si>
    <t>Reviewed paper or electronic records.</t>
  </si>
  <si>
    <t xml:space="preserve">This field is required when the service line status is Lead or GRR (galvanized requiring replacement) but optional for all others and is a description of the physical location of the service line. This can be the address but can also be another description (for example "2nd line east from intersection of 5th and Main" or latitude/longitude coordinates). </t>
  </si>
  <si>
    <t xml:space="preserve">This is determined by and is for the water system to track records.  While every effort should be made to not have this change between submittals, circumstances may dictate that it does.  For example, if account number is used it might change when customer ID changes (or the meter is changed). </t>
  </si>
  <si>
    <t>Inventory Methodology</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</si>
  <si>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</si>
  <si>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</si>
  <si>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</si>
  <si>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</si>
  <si>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</si>
  <si>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2. Construction Records and Plumbing Codes
</t>
    </r>
    <r>
      <rPr>
        <i/>
        <sz val="11"/>
        <color theme="1"/>
        <rFont val="Calibri"/>
        <family val="2"/>
        <scheme val="minor"/>
      </rPr>
      <t>Examples: Local ordinance adopting an international plumbing code. Permits for replacing lead service lines.</t>
    </r>
  </si>
  <si>
    <r>
      <t xml:space="preserve">3. Water System Records
</t>
    </r>
    <r>
      <rPr>
        <i/>
        <sz val="11"/>
        <color theme="1"/>
        <rFont val="Calibri"/>
        <family val="2"/>
        <scheme val="minor"/>
      </rPr>
      <t>Examples: Capital improvement plans. Standard operating procedures. Engineering standards.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</si>
  <si>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</si>
  <si>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Part 2: Identifying Service Line Material During Normal Operations</t>
  </si>
  <si>
    <t xml:space="preserve">1. During which normal operating activities are you collecting information on service line material? Check all that apply. </t>
  </si>
  <si>
    <t>If "Other", please explain:</t>
  </si>
  <si>
    <t>2. Did you develop or revise standard operating procedures to collect service line material information 
    during normal operation?</t>
  </si>
  <si>
    <t>Select "Yes" or "No"</t>
  </si>
  <si>
    <t xml:space="preserve">    If "Yes", please describe:</t>
  </si>
  <si>
    <t>Part 3:  Service Line Investigations</t>
  </si>
  <si>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</si>
  <si>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3. How did you prioritize locations for service line materials investigations? For example, did you consider environmental justice and/or sensitive populations, did you use predictive modeling, and/or did you target areas with high number of unknowns?</t>
  </si>
  <si>
    <t>PWS Name:</t>
  </si>
  <si>
    <t>PWSID:</t>
  </si>
  <si>
    <t>NA - not galvanized</t>
  </si>
  <si>
    <t>Yes</t>
  </si>
  <si>
    <t>Other</t>
  </si>
  <si>
    <t>Upstream service line material ever lead</t>
  </si>
  <si>
    <t>5. Other Records</t>
  </si>
  <si>
    <t>2. If "Statistical/Predictive Modeling", please briefly describe the model and inputs used:</t>
  </si>
  <si>
    <t>Date:</t>
  </si>
  <si>
    <t>A strategy for determining the composition of lead status unknown service lines in its inventory</t>
  </si>
  <si>
    <t>A procedure for conducting full lead service line replacement</t>
  </si>
  <si>
    <t>A strategy for informing customers before a full or partial lead service line replacement</t>
  </si>
  <si>
    <t> A procedure for customers to flush service lines and premise plumbing of particulate lead</t>
  </si>
  <si>
    <t> A lead service line replacement prioritization strategy based on factors including but not limited to the targeting of known lead service lines, lead service line replacement for disadvantaged consumers and populations most sensitive to the effects of lead</t>
  </si>
  <si>
    <t>For systems that serve more than 10,000 people, a lead service line replacement goal rate as approved by OHA</t>
  </si>
  <si>
    <t> A funding strategy for replacing lead service lines which considers ways to accommodate customers that are unable to pay to replace the portion they own</t>
  </si>
  <si>
    <t>Visual Inspection at the Meter Pit</t>
  </si>
  <si>
    <t>Customer Self-Identification</t>
  </si>
  <si>
    <t>CCTV Inspection at Curb Box - External</t>
  </si>
  <si>
    <t>CCTV Inspection at Curb Box - Internal</t>
  </si>
  <si>
    <t>Water Quality Sampling - Other</t>
  </si>
  <si>
    <t>Mechanical Excavation</t>
  </si>
  <si>
    <t>Vacuum Excavation</t>
  </si>
  <si>
    <r>
      <t>Statistical/</t>
    </r>
    <r>
      <rPr>
        <sz val="11"/>
        <rFont val="Calibri"/>
        <family val="2"/>
        <scheme val="minor"/>
      </rPr>
      <t xml:space="preserve">Predictive </t>
    </r>
    <r>
      <rPr>
        <sz val="11"/>
        <color theme="1"/>
        <rFont val="Calibri"/>
        <family val="2"/>
        <scheme val="minor"/>
      </rPr>
      <t>Modeling</t>
    </r>
  </si>
  <si>
    <t>Water meter reading</t>
  </si>
  <si>
    <t>Water meter repair or replacement</t>
  </si>
  <si>
    <t>Service line repair or replacement</t>
  </si>
  <si>
    <t>Water main repair or replacement</t>
  </si>
  <si>
    <t>Backflow prevention device inspection</t>
  </si>
  <si>
    <t>Note: not needed if 100% of service lines are non-lead</t>
  </si>
  <si>
    <t>Black - required</t>
  </si>
  <si>
    <t>Testing site tier level (TBD)</t>
  </si>
  <si>
    <t>Water system notes</t>
  </si>
  <si>
    <t>drinking fountain</t>
  </si>
  <si>
    <t>Any faucet dedicated to providing water for consumption including water bottle filling stations.</t>
  </si>
  <si>
    <t>bathroom sink</t>
  </si>
  <si>
    <t>Sink in a bathroom setting including locker rooms.</t>
  </si>
  <si>
    <t>kitchen/handwashing sink</t>
  </si>
  <si>
    <t>Any sink outside a bathroom that is reasonably able to provide water that will be used for drinking.  Examples include kitchen, break room or class room sinks</t>
  </si>
  <si>
    <t>mop sink/hose bib</t>
  </si>
  <si>
    <t>A service line not used for potable water. (Ex. fire suppression or irrigation use only)</t>
  </si>
  <si>
    <t>Service line current material</t>
  </si>
  <si>
    <t>If galvanized, was upstream material ever lead?</t>
  </si>
  <si>
    <t>Service line material identification method</t>
  </si>
  <si>
    <t>Service line size</t>
  </si>
  <si>
    <t>Year (or range) service line installed</t>
  </si>
  <si>
    <t>Service line Site ID</t>
  </si>
  <si>
    <t>room 122 sink #1</t>
  </si>
  <si>
    <t xml:space="preserve">collection location </t>
  </si>
  <si>
    <t>LSL status from inventory</t>
  </si>
  <si>
    <t>Is there POE/POU treatment on this location?</t>
  </si>
  <si>
    <t>OPTIONAL</t>
  </si>
  <si>
    <t>Service line Site ID (must match from column A on inventory)</t>
  </si>
  <si>
    <t>Fields on Inventory Tab</t>
  </si>
  <si>
    <t>these are required for inventory submission</t>
  </si>
  <si>
    <t>Location on Inventory (if entered in inventory column B - this is automatic based on result in next column)</t>
  </si>
  <si>
    <t>Type of faucet for this monitoring location.  See descriptions below.  Choose from drop down on monitoring location sheet.</t>
  </si>
  <si>
    <t>This is the type of pipes inside the building and for this collection location.  See drop down on monitoring location sheet for choices.</t>
  </si>
  <si>
    <t>Example</t>
  </si>
  <si>
    <t>Point of entry (POE)/Point of use (POU) - does this sample location have any treatment present making it non-representative of water at other locations?  Ex. a filter for this sink.</t>
  </si>
  <si>
    <t>See descriptions below</t>
  </si>
  <si>
    <t>Upstream is or was lead while current service line in place</t>
  </si>
  <si>
    <t>Insufficient information on previous materials while current service line in place</t>
  </si>
  <si>
    <t>Determination is only needed when service line is galvanized.</t>
  </si>
  <si>
    <t>N/A</t>
  </si>
  <si>
    <t>Water system does not have water mains.  The service line comes directly from water source or storage.</t>
  </si>
  <si>
    <t>Testing site tier level</t>
  </si>
  <si>
    <t>Used to identify which sites to use in tap monitoring.   US EPA may make changes to this criteria but this determination is based on the LCRR criteria as currently written.</t>
  </si>
  <si>
    <t>LCRR - Lead and Copper Rule Revision (published January 15, 2021)</t>
  </si>
  <si>
    <t>Lead and copper tap sampling location determination (Optional)</t>
  </si>
  <si>
    <t>Galvanized</t>
  </si>
  <si>
    <t>What year (or range of years) was the service line installed?  If repairs or partial replacement include the oldest year - include other years if desired.</t>
  </si>
  <si>
    <t>This tab is optional but available for determination of sample locations</t>
  </si>
  <si>
    <t xml:space="preserve">This needs to perfectly match one of the service lines ID's from the inventory.  </t>
  </si>
  <si>
    <t>Identify the sample sites within the building.  This tab is designed to help track which sample locations can be used for your pool of available sample locations under LCRR.</t>
  </si>
  <si>
    <t>This is automatic based on value supplied in Service line site ID and corresponding value on inventory sheet.</t>
  </si>
  <si>
    <t>Not allowed locations for LCR testing</t>
  </si>
  <si>
    <t xml:space="preserve">Records indicate lead never used while current service line in place.  This often includes piping directly from the well or storage tank. </t>
  </si>
  <si>
    <t>Type of faucet</t>
  </si>
  <si>
    <t>Copper w/Lead solder</t>
  </si>
  <si>
    <t>DWP.DMCE@odhsoha.oregon.gov</t>
  </si>
  <si>
    <t>Submit file to:</t>
  </si>
  <si>
    <t>Fields on Tap sample locations tab</t>
  </si>
  <si>
    <t>Do not edit on tap sample locations tab.  This is pulling data from inventory tab based on the results in next item.</t>
  </si>
  <si>
    <t>Sinks or water supply at lower levels unlikely to be used for drinking water.  Examples include janitorial closets or hose connections.  Note: these locations should NOT be used for LCR testing.</t>
  </si>
  <si>
    <t>Green: OPTIONAL</t>
  </si>
  <si>
    <t>revision October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</si>
</sst>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20"/>
      <color theme="1"/>
      <name val="Calibri"/>
      <family val="2"/>
      <scheme val="minor"/>
    </font>
    <font>
      <sz val="11"/>
      <color rgb="FF7030A0"/>
      <name val="Calibri"/>
      <family val="2"/>
      <scheme val="minor"/>
    </font>
    <font>
      <sz val="11"/>
      <color rgb="FF00B0F0"/>
      <name val="Calibri"/>
      <family val="2"/>
      <scheme val="minor"/>
    </font>
    <font>
      <sz val="11"/>
      <name val="Calibri"/>
      <family val="2"/>
      <scheme val="minor"/>
    </font>
    <font>
      <sz val="11"/>
      <color rgb="FF00B050"/>
      <name val="Calibri"/>
      <family val="2"/>
      <scheme val="minor"/>
    </font>
    <font>
      <sz val="11"/>
      <color rgb="FF9900CC"/>
      <name val="Calibri"/>
      <family val="2"/>
      <scheme val="minor"/>
    </font>
    <font>
      <sz val="11"/>
      <color theme="0"/>
      <name val="Calibri"/>
      <family val="2"/>
      <scheme val="minor"/>
    </font>
    <font>
      <i/>
      <sz val="11"/>
      <color theme="1"/>
      <name val="Calibri"/>
      <family val="2"/>
      <scheme val="minor"/>
    </font>
    <font>
      <sz val="20"/>
      <color theme="1"/>
      <name val="Calibri"/>
      <family val="2"/>
      <scheme val="minor"/>
    </font>
    <font>
      <sz val="18"/>
      <color theme="1"/>
      <name val="Calibri"/>
      <family val="2"/>
      <scheme val="minor"/>
    </font>
    <font>
      <b/>
      <sz val="2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20"/>
      <color theme="0"/>
      <name val="Calibri Light"/>
      <family val="2"/>
      <scheme val="major"/>
    </font>
    <font>
      <sz val="11"/>
      <color theme="4"/>
      <name val="Calibri"/>
      <family val="2"/>
      <scheme val="minor"/>
    </font>
    <font>
      <b/>
      <i/>
      <sz val="11"/>
      <color theme="1"/>
      <name val="Calibri"/>
      <family val="2"/>
      <scheme val="minor"/>
    </font>
    <font>
      <sz val="11"/>
      <color rgb="FF0070C0"/>
      <name val="Calibri"/>
      <family val="2"/>
      <scheme val="minor"/>
    </font>
    <font>
      <b/>
      <sz val="12"/>
      <color theme="0"/>
      <name val="Calibri"/>
      <family val="2"/>
      <scheme val="minor"/>
    </font>
    <font>
      <b/>
      <i/>
      <sz val="11"/>
      <color theme="0"/>
      <name val="Calibri"/>
      <family val="2"/>
      <scheme val="minor"/>
    </font>
    <font>
      <b/>
      <i/>
      <sz val="11"/>
      <name val="Calibri"/>
      <family val="2"/>
      <scheme val="minor"/>
    </font>
    <font>
      <sz val="8"/>
      <name val="Calibri"/>
      <family val="2"/>
      <scheme val="minor"/>
    </font>
    <font>
      <u/>
      <sz val="11"/>
      <color theme="1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rgb="FF005EA2"/>
        <bgColor indexed="64"/>
      </patternFill>
    </fill>
    <fill>
      <patternFill patternType="solid">
        <fgColor rgb="FFDFE1E2"/>
        <bgColor indexed="64"/>
      </patternFill>
    </fill>
    <fill>
      <patternFill patternType="solid">
        <fgColor rgb="FFD9E8F6"/>
        <bgColor indexed="64"/>
      </patternFill>
    </fill>
    <fill>
      <patternFill patternType="solid">
        <fgColor theme="0" tint="-4.9989318521683403E-2"/>
        <bgColor indexed="64"/>
      </patternFill>
    </fill>
    <fill>
      <patternFill patternType="solid">
        <fgColor rgb="FF162E51"/>
        <bgColor indexed="64"/>
      </patternFill>
    </fill>
  </fills>
  <borders count="8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ck">
        <color auto="1"/>
      </left>
      <right/>
      <top style="thick">
        <color auto="1"/>
      </top>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style="thin">
        <color rgb="FF7030A0"/>
      </bottom>
      <diagonal/>
    </border>
    <border>
      <left style="thin">
        <color rgb="FF7030A0"/>
      </left>
      <right style="thick">
        <color rgb="FF7030A0"/>
      </right>
      <top style="thin">
        <color rgb="FF7030A0"/>
      </top>
      <bottom style="thin">
        <color rgb="FF7030A0"/>
      </bottom>
      <diagonal/>
    </border>
    <border>
      <left style="thick">
        <color rgb="FF7030A0"/>
      </left>
      <right style="thin">
        <color rgb="FF7030A0"/>
      </right>
      <top style="thin">
        <color rgb="FF7030A0"/>
      </top>
      <bottom style="thick">
        <color rgb="FF7030A0"/>
      </bottom>
      <diagonal/>
    </border>
    <border>
      <left style="thin">
        <color rgb="FF7030A0"/>
      </left>
      <right style="thin">
        <color rgb="FF7030A0"/>
      </right>
      <top style="thin">
        <color rgb="FF7030A0"/>
      </top>
      <bottom style="thick">
        <color rgb="FF7030A0"/>
      </bottom>
      <diagonal/>
    </border>
    <border>
      <left style="thin">
        <color rgb="FF7030A0"/>
      </left>
      <right style="thick">
        <color rgb="FF7030A0"/>
      </right>
      <top style="thin">
        <color rgb="FF7030A0"/>
      </top>
      <bottom style="thick">
        <color rgb="FF7030A0"/>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thin">
        <color auto="1"/>
      </bottom>
      <diagonal/>
    </border>
    <border>
      <left/>
      <right style="thick">
        <color auto="1"/>
      </right>
      <top style="thick">
        <color auto="1"/>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right style="thick">
        <color auto="1"/>
      </right>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n">
        <color auto="1"/>
      </left>
      <right/>
      <top/>
      <bottom style="thin">
        <color auto="1"/>
      </bottom>
      <diagonal/>
    </border>
    <border>
      <left style="thick">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top style="thick">
        <color auto="1"/>
      </top>
      <bottom style="thick">
        <color auto="1"/>
      </bottom>
      <diagonal/>
    </border>
    <border>
      <left style="thick">
        <color auto="1"/>
      </left>
      <right/>
      <top style="thick">
        <color rgb="FF92D050"/>
      </top>
      <bottom/>
      <diagonal/>
    </border>
    <border>
      <left/>
      <right/>
      <top style="thick">
        <color rgb="FF92D050"/>
      </top>
      <bottom/>
      <diagonal/>
    </border>
    <border>
      <left/>
      <right style="thick">
        <color auto="1"/>
      </right>
      <top style="thick">
        <color rgb="FF92D050"/>
      </top>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auto="1"/>
      </left>
      <right/>
      <top style="thin">
        <color theme="1"/>
      </top>
      <bottom style="thin">
        <color theme="1"/>
      </bottom>
      <diagonal/>
    </border>
    <border>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style="thin">
        <color indexed="64"/>
      </left>
      <right style="thin">
        <color indexed="64"/>
      </right>
      <top/>
      <bottom/>
      <diagonal/>
    </border>
    <border>
      <left/>
      <right/>
      <top/>
      <bottom style="thin">
        <color indexed="64"/>
      </bottom>
      <diagonal/>
    </border>
    <border>
      <left style="thick">
        <color auto="1"/>
      </left>
      <right/>
      <top style="thick">
        <color rgb="FF00B0F0"/>
      </top>
      <bottom style="thick">
        <color auto="1"/>
      </bottom>
      <diagonal/>
    </border>
    <border>
      <left/>
      <right/>
      <top style="thick">
        <color rgb="FF00B0F0"/>
      </top>
      <bottom style="thick">
        <color auto="1"/>
      </bottom>
      <diagonal/>
    </border>
    <border>
      <left/>
      <right style="thick">
        <color auto="1"/>
      </right>
      <top style="thick">
        <color rgb="FF00B0F0"/>
      </top>
      <bottom style="thick">
        <color auto="1"/>
      </bottom>
      <diagonal/>
    </border>
    <border>
      <left style="thick">
        <color auto="1"/>
      </left>
      <right style="thin">
        <color auto="1"/>
      </right>
      <top style="double">
        <color auto="1"/>
      </top>
      <bottom style="thick">
        <color auto="1"/>
      </bottom>
      <diagonal/>
    </border>
    <border>
      <left style="thin">
        <color auto="1"/>
      </left>
      <right style="thin">
        <color auto="1"/>
      </right>
      <top style="double">
        <color auto="1"/>
      </top>
      <bottom style="thick">
        <color auto="1"/>
      </bottom>
      <diagonal/>
    </border>
    <border>
      <left style="thin">
        <color auto="1"/>
      </left>
      <right style="thick">
        <color auto="1"/>
      </right>
      <top style="double">
        <color auto="1"/>
      </top>
      <bottom style="thick">
        <color auto="1"/>
      </bottom>
      <diagonal/>
    </border>
    <border>
      <left style="thick">
        <color auto="1"/>
      </left>
      <right style="thin">
        <color auto="1"/>
      </right>
      <top style="thick">
        <color auto="1"/>
      </top>
      <bottom style="double">
        <color auto="1"/>
      </bottom>
      <diagonal/>
    </border>
    <border>
      <left style="thin">
        <color auto="1"/>
      </left>
      <right style="thin">
        <color auto="1"/>
      </right>
      <top style="thick">
        <color auto="1"/>
      </top>
      <bottom style="double">
        <color auto="1"/>
      </bottom>
      <diagonal/>
    </border>
    <border>
      <left style="thin">
        <color auto="1"/>
      </left>
      <right style="thick">
        <color auto="1"/>
      </right>
      <top style="thick">
        <color auto="1"/>
      </top>
      <bottom style="double">
        <color auto="1"/>
      </bottom>
      <diagonal/>
    </border>
    <border>
      <left style="thick">
        <color auto="1"/>
      </left>
      <right style="thick">
        <color auto="1"/>
      </right>
      <top style="thick">
        <color rgb="FF7030A0"/>
      </top>
      <bottom/>
      <diagonal/>
    </border>
    <border>
      <left style="thick">
        <color auto="1"/>
      </left>
      <right style="thick">
        <color auto="1"/>
      </right>
      <top style="thick">
        <color auto="1"/>
      </top>
      <bottom/>
      <diagonal/>
    </border>
    <border>
      <left style="thick">
        <color auto="1"/>
      </left>
      <right style="thick">
        <color auto="1"/>
      </right>
      <top style="thick">
        <color auto="1"/>
      </top>
      <bottom style="thick">
        <color auto="1"/>
      </bottom>
      <diagonal/>
    </border>
    <border>
      <left style="thick">
        <color auto="1"/>
      </left>
      <right style="thick">
        <color auto="1"/>
      </right>
      <top/>
      <bottom style="thin">
        <color auto="1"/>
      </bottom>
      <diagonal/>
    </border>
    <border>
      <left style="thick">
        <color auto="1"/>
      </left>
      <right style="thick">
        <color auto="1"/>
      </right>
      <top style="thin">
        <color auto="1"/>
      </top>
      <bottom style="thin">
        <color auto="1"/>
      </bottom>
      <diagonal/>
    </border>
    <border>
      <left style="thin">
        <color auto="1"/>
      </left>
      <right style="thick">
        <color auto="1"/>
      </right>
      <top/>
      <bottom/>
      <diagonal/>
    </border>
    <border>
      <left style="thick">
        <color auto="1"/>
      </left>
      <right/>
      <top style="thick">
        <color rgb="FF7030A0"/>
      </top>
      <bottom style="thick">
        <color auto="1"/>
      </bottom>
      <diagonal/>
    </border>
    <border>
      <left/>
      <right/>
      <top style="thick">
        <color auto="1"/>
      </top>
      <bottom style="thick">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thick">
        <color auto="1"/>
      </right>
      <top style="thick">
        <color rgb="FF7030A0"/>
      </top>
      <bottom style="thick">
        <color auto="1"/>
      </bottom>
      <diagonal/>
    </border>
    <border>
      <left style="thick">
        <color rgb="FF7030A0"/>
      </left>
      <right/>
      <top style="thick">
        <color rgb="FF7030A0"/>
      </top>
      <bottom style="thin">
        <color rgb="FF7030A0"/>
      </bottom>
      <diagonal/>
    </border>
    <border>
      <left/>
      <right/>
      <top style="thick">
        <color rgb="FF7030A0"/>
      </top>
      <bottom style="thin">
        <color rgb="FF7030A0"/>
      </bottom>
      <diagonal/>
    </border>
    <border>
      <left/>
      <right style="thick">
        <color rgb="FF7030A0"/>
      </right>
      <top style="thick">
        <color rgb="FF7030A0"/>
      </top>
      <bottom style="thin">
        <color rgb="FF7030A0"/>
      </bottom>
      <diagonal/>
    </border>
  </borders>
  <cellStyleXfs count="2">
    <xf numFmtId="0" fontId="0" fillId="0" borderId="0"/>
    <xf numFmtId="0" fontId="23" fillId="0" borderId="0" applyNumberFormat="0" applyFill="0" applyBorder="0" applyAlignment="0" applyProtection="0"/>
  </cellStyleXfs>
  <cellXfs count="319">
    <xf numFmtId="0" fontId="0" fillId="0" borderId="0" xfId="0"/>
    <xf numFmtId="0" fontId="0" fillId="0" borderId="0" xfId="0" applyAlignment="1">
      <alignment wrapText="1"/>
    </xf>
    <xf numFmtId="0" fontId="2" fillId="0" borderId="0" xfId="0" applyFont="1"/>
    <xf numFmtId="0" fontId="3" fillId="0" borderId="0" xfId="0" applyFont="1"/>
    <xf numFmtId="0" fontId="0" fillId="0" borderId="6" xfId="0" applyBorder="1"/>
    <xf numFmtId="0" fontId="0" fillId="0" borderId="7" xfId="0" applyBorder="1" applyAlignment="1">
      <alignment wrapText="1"/>
    </xf>
    <xf numFmtId="0" fontId="0" fillId="0" borderId="17" xfId="0" applyBorder="1" applyAlignment="1">
      <alignment wrapText="1"/>
    </xf>
    <xf numFmtId="0" fontId="5" fillId="0" borderId="0" xfId="0" applyFont="1"/>
    <xf numFmtId="0" fontId="6" fillId="0" borderId="0" xfId="0" applyFont="1"/>
    <xf numFmtId="0" fontId="3" fillId="0" borderId="6" xfId="0" applyFont="1" applyBorder="1"/>
    <xf numFmtId="0" fontId="3" fillId="0" borderId="6" xfId="0" applyFont="1" applyBorder="1" applyAlignment="1">
      <alignment vertical="center"/>
    </xf>
    <xf numFmtId="0" fontId="3" fillId="0" borderId="7" xfId="0" applyFont="1" applyBorder="1" applyAlignment="1">
      <alignment wrapText="1"/>
    </xf>
    <xf numFmtId="0" fontId="3" fillId="0" borderId="17" xfId="0" applyFont="1" applyBorder="1" applyAlignment="1">
      <alignment wrapText="1"/>
    </xf>
    <xf numFmtId="0" fontId="0" fillId="0" borderId="16" xfId="0" applyBorder="1"/>
    <xf numFmtId="0" fontId="7" fillId="3" borderId="0" xfId="0" applyFont="1" applyFill="1"/>
    <xf numFmtId="0" fontId="0" fillId="2" borderId="0" xfId="0" applyFill="1"/>
    <xf numFmtId="0" fontId="0" fillId="0" borderId="6" xfId="0" applyBorder="1" applyAlignment="1">
      <alignment vertical="center"/>
    </xf>
    <xf numFmtId="0" fontId="0" fillId="0" borderId="16" xfId="0" applyBorder="1" applyAlignment="1">
      <alignment vertical="center"/>
    </xf>
    <xf numFmtId="0" fontId="0" fillId="0" borderId="0" xfId="0" applyAlignment="1">
      <alignment vertical="center"/>
    </xf>
    <xf numFmtId="0" fontId="3" fillId="0" borderId="16" xfId="0" applyFont="1" applyBorder="1"/>
    <xf numFmtId="0" fontId="7" fillId="3" borderId="7" xfId="0" applyFont="1" applyFill="1" applyBorder="1" applyProtection="1">
      <protection hidden="1"/>
    </xf>
    <xf numFmtId="0" fontId="2" fillId="2" borderId="7" xfId="0" applyFont="1" applyFill="1" applyBorder="1" applyProtection="1">
      <protection hidden="1"/>
    </xf>
    <xf numFmtId="0" fontId="1" fillId="2" borderId="0" xfId="0" applyFont="1" applyFill="1" applyBorder="1" applyAlignment="1"/>
    <xf numFmtId="0" fontId="0" fillId="2" borderId="0" xfId="0" applyFill="1" applyBorder="1"/>
    <xf numFmtId="0" fontId="0" fillId="2" borderId="0" xfId="0" applyFill="1" applyAlignment="1">
      <alignment horizontal="right"/>
    </xf>
    <xf numFmtId="0" fontId="8" fillId="2" borderId="0" xfId="0" applyFont="1" applyFill="1"/>
    <xf numFmtId="0" fontId="0" fillId="2" borderId="0" xfId="0" applyFill="1" applyBorder="1" applyAlignment="1">
      <alignment horizontal="right"/>
    </xf>
    <xf numFmtId="0" fontId="2" fillId="2" borderId="0" xfId="0" applyFont="1" applyFill="1" applyBorder="1" applyAlignment="1">
      <alignment horizontal="center"/>
    </xf>
    <xf numFmtId="0" fontId="2" fillId="2" borderId="0" xfId="0" applyFont="1" applyFill="1" applyBorder="1"/>
    <xf numFmtId="0" fontId="5" fillId="2" borderId="0" xfId="0" applyFont="1" applyFill="1" applyAlignment="1">
      <alignment horizontal="right"/>
    </xf>
    <xf numFmtId="0" fontId="6" fillId="2" borderId="0" xfId="0" applyFont="1" applyFill="1" applyAlignment="1">
      <alignment horizontal="right"/>
    </xf>
    <xf numFmtId="0" fontId="0" fillId="0" borderId="3" xfId="0" applyFill="1" applyBorder="1" applyProtection="1">
      <protection locked="0"/>
    </xf>
    <xf numFmtId="0" fontId="2" fillId="2" borderId="29" xfId="0" applyFont="1" applyFill="1" applyBorder="1" applyProtection="1">
      <protection hidden="1"/>
    </xf>
    <xf numFmtId="0" fontId="0" fillId="2" borderId="30" xfId="0" applyFill="1" applyBorder="1"/>
    <xf numFmtId="0" fontId="0" fillId="2" borderId="31" xfId="0" applyFill="1" applyBorder="1"/>
    <xf numFmtId="0" fontId="0" fillId="2" borderId="32" xfId="0" applyFill="1" applyBorder="1"/>
    <xf numFmtId="0" fontId="0" fillId="2" borderId="33" xfId="0" applyFill="1" applyBorder="1"/>
    <xf numFmtId="0" fontId="5" fillId="2" borderId="32" xfId="0" applyFont="1" applyFill="1" applyBorder="1"/>
    <xf numFmtId="0" fontId="5" fillId="2" borderId="34" xfId="0" applyFont="1" applyFill="1" applyBorder="1"/>
    <xf numFmtId="0" fontId="0" fillId="2" borderId="38" xfId="0" applyFill="1" applyBorder="1" applyAlignment="1">
      <alignment vertical="center" wrapText="1"/>
    </xf>
    <xf numFmtId="0" fontId="4" fillId="2" borderId="39" xfId="0" applyFont="1" applyFill="1" applyBorder="1" applyAlignment="1">
      <alignment vertical="center" wrapText="1"/>
    </xf>
    <xf numFmtId="0" fontId="0" fillId="2" borderId="39" xfId="0" applyFill="1" applyBorder="1" applyAlignment="1">
      <alignment vertical="center" wrapText="1"/>
    </xf>
    <xf numFmtId="0" fontId="0" fillId="2" borderId="40" xfId="0" applyFill="1" applyBorder="1" applyAlignment="1">
      <alignment vertical="center" wrapText="1"/>
    </xf>
    <xf numFmtId="0" fontId="5" fillId="2" borderId="39" xfId="0" applyFont="1" applyFill="1" applyBorder="1" applyAlignment="1">
      <alignment vertical="center" wrapText="1"/>
    </xf>
    <xf numFmtId="0" fontId="0" fillId="2" borderId="0" xfId="0" applyFill="1" applyAlignment="1">
      <alignment vertical="center" wrapText="1"/>
    </xf>
    <xf numFmtId="0" fontId="0" fillId="0" borderId="6" xfId="0" applyFill="1" applyBorder="1" applyProtection="1">
      <protection locked="0"/>
    </xf>
    <xf numFmtId="0" fontId="0" fillId="0" borderId="5" xfId="0" applyFill="1" applyBorder="1" applyProtection="1">
      <protection locked="0"/>
    </xf>
    <xf numFmtId="0" fontId="0" fillId="0" borderId="1" xfId="0" applyFill="1" applyBorder="1" applyProtection="1">
      <protection locked="0"/>
    </xf>
    <xf numFmtId="0" fontId="0" fillId="0" borderId="7" xfId="0" applyFill="1" applyBorder="1" applyProtection="1">
      <protection locked="0"/>
    </xf>
    <xf numFmtId="0" fontId="3" fillId="0" borderId="6" xfId="0" applyFont="1" applyFill="1" applyBorder="1" applyProtection="1">
      <protection locked="0"/>
    </xf>
    <xf numFmtId="0" fontId="3" fillId="0" borderId="1" xfId="0" applyFont="1" applyFill="1" applyBorder="1" applyProtection="1">
      <protection locked="0"/>
    </xf>
    <xf numFmtId="0" fontId="3" fillId="0" borderId="7" xfId="0" applyFont="1" applyFill="1" applyBorder="1" applyProtection="1">
      <protection locked="0"/>
    </xf>
    <xf numFmtId="0" fontId="5" fillId="0" borderId="1" xfId="0" applyFont="1" applyFill="1" applyBorder="1" applyProtection="1">
      <protection locked="0"/>
    </xf>
    <xf numFmtId="0" fontId="5" fillId="0" borderId="2" xfId="0" applyFont="1" applyFill="1" applyBorder="1" applyProtection="1">
      <protection locked="0"/>
    </xf>
    <xf numFmtId="0" fontId="5" fillId="0" borderId="7" xfId="0" applyFont="1" applyFill="1" applyBorder="1" applyProtection="1">
      <protection locked="0"/>
    </xf>
    <xf numFmtId="0" fontId="0" fillId="0" borderId="26" xfId="0" applyFill="1" applyBorder="1" applyProtection="1">
      <protection locked="0"/>
    </xf>
    <xf numFmtId="0" fontId="0" fillId="0" borderId="27" xfId="0" applyFill="1" applyBorder="1" applyProtection="1">
      <protection locked="0"/>
    </xf>
    <xf numFmtId="0" fontId="0" fillId="0" borderId="28" xfId="0" applyFill="1" applyBorder="1" applyProtection="1">
      <protection locked="0"/>
    </xf>
    <xf numFmtId="0" fontId="0" fillId="0" borderId="29" xfId="0" applyFill="1" applyBorder="1" applyProtection="1">
      <protection locked="0"/>
    </xf>
    <xf numFmtId="0" fontId="3" fillId="0" borderId="26" xfId="0" applyFont="1" applyFill="1" applyBorder="1" applyProtection="1">
      <protection locked="0"/>
    </xf>
    <xf numFmtId="0" fontId="3" fillId="0" borderId="28" xfId="0" applyFont="1" applyFill="1" applyBorder="1" applyProtection="1">
      <protection locked="0"/>
    </xf>
    <xf numFmtId="0" fontId="3" fillId="0" borderId="29" xfId="0" applyFont="1" applyFill="1" applyBorder="1" applyProtection="1">
      <protection locked="0"/>
    </xf>
    <xf numFmtId="0" fontId="5" fillId="0" borderId="28" xfId="0" applyFont="1" applyFill="1" applyBorder="1" applyProtection="1">
      <protection locked="0"/>
    </xf>
    <xf numFmtId="0" fontId="5" fillId="0" borderId="25" xfId="0" applyFont="1" applyFill="1" applyBorder="1" applyProtection="1">
      <protection locked="0"/>
    </xf>
    <xf numFmtId="0" fontId="5" fillId="0" borderId="29" xfId="0" applyFont="1" applyFill="1" applyBorder="1" applyProtection="1">
      <protection locked="0"/>
    </xf>
    <xf numFmtId="0" fontId="7" fillId="3" borderId="2" xfId="0" applyFont="1" applyFill="1" applyBorder="1" applyProtection="1"/>
    <xf numFmtId="0" fontId="7" fillId="3" borderId="6" xfId="0" applyFont="1" applyFill="1" applyBorder="1" applyProtection="1"/>
    <xf numFmtId="0" fontId="7" fillId="3" borderId="5" xfId="0" applyFont="1" applyFill="1" applyBorder="1" applyProtection="1"/>
    <xf numFmtId="0" fontId="7" fillId="3" borderId="1" xfId="0" applyFont="1" applyFill="1" applyBorder="1" applyProtection="1"/>
    <xf numFmtId="0" fontId="7" fillId="3" borderId="7" xfId="0" applyFont="1" applyFill="1" applyBorder="1" applyProtection="1"/>
    <xf numFmtId="0" fontId="7" fillId="3" borderId="0" xfId="0" applyFont="1" applyFill="1" applyProtection="1"/>
    <xf numFmtId="0" fontId="0" fillId="0" borderId="0" xfId="0" applyProtection="1">
      <protection hidden="1"/>
    </xf>
    <xf numFmtId="0" fontId="0" fillId="0" borderId="3" xfId="0" applyFill="1" applyBorder="1" applyAlignment="1">
      <alignment horizontal="center"/>
    </xf>
    <xf numFmtId="0" fontId="0" fillId="0" borderId="3" xfId="0" applyFill="1" applyBorder="1" applyAlignment="1">
      <alignment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13" xfId="0" applyFont="1" applyFill="1" applyBorder="1" applyAlignment="1">
      <alignment horizontal="center"/>
    </xf>
    <xf numFmtId="0" fontId="11" fillId="2" borderId="0" xfId="0" applyFont="1" applyFill="1" applyBorder="1" applyAlignment="1"/>
    <xf numFmtId="0" fontId="4" fillId="2" borderId="2" xfId="0" applyFont="1" applyFill="1" applyBorder="1"/>
    <xf numFmtId="0" fontId="4" fillId="2" borderId="0" xfId="0" applyFont="1" applyFill="1" applyBorder="1"/>
    <xf numFmtId="0" fontId="4" fillId="2" borderId="22" xfId="0" applyFont="1" applyFill="1" applyBorder="1"/>
    <xf numFmtId="0" fontId="4" fillId="2" borderId="4" xfId="0" applyFont="1" applyFill="1" applyBorder="1" applyAlignment="1">
      <alignment vertical="center" wrapText="1"/>
    </xf>
    <xf numFmtId="0" fontId="4" fillId="2" borderId="23" xfId="0" applyFont="1" applyFill="1" applyBorder="1"/>
    <xf numFmtId="0" fontId="4" fillId="0" borderId="25" xfId="0" applyFont="1" applyFill="1" applyBorder="1" applyProtection="1">
      <protection locked="0"/>
    </xf>
    <xf numFmtId="0" fontId="4" fillId="0" borderId="2" xfId="0" applyFont="1" applyFill="1" applyBorder="1" applyProtection="1">
      <protection locked="0"/>
    </xf>
    <xf numFmtId="0" fontId="7" fillId="3" borderId="41" xfId="0" applyFont="1" applyFill="1" applyBorder="1"/>
    <xf numFmtId="0" fontId="7" fillId="3" borderId="20" xfId="0" applyFont="1" applyFill="1" applyBorder="1"/>
    <xf numFmtId="0" fontId="7" fillId="3" borderId="42" xfId="0" applyFont="1" applyFill="1" applyBorder="1"/>
    <xf numFmtId="0" fontId="7" fillId="3" borderId="43" xfId="0" applyFont="1" applyFill="1" applyBorder="1"/>
    <xf numFmtId="0" fontId="7" fillId="3" borderId="21" xfId="0" applyFont="1" applyFill="1" applyBorder="1"/>
    <xf numFmtId="0" fontId="7" fillId="3" borderId="20" xfId="0" applyFont="1" applyFill="1" applyBorder="1" applyProtection="1">
      <protection hidden="1"/>
    </xf>
    <xf numFmtId="0" fontId="7" fillId="3" borderId="21" xfId="0" applyFont="1" applyFill="1" applyBorder="1" applyProtection="1">
      <protection hidden="1"/>
    </xf>
    <xf numFmtId="0" fontId="3" fillId="2" borderId="0" xfId="0" applyFont="1" applyFill="1" applyBorder="1"/>
    <xf numFmtId="0" fontId="5" fillId="2" borderId="0" xfId="0" applyFont="1" applyFill="1" applyBorder="1"/>
    <xf numFmtId="0" fontId="2" fillId="2" borderId="0" xfId="0" applyFont="1" applyFill="1" applyBorder="1" applyProtection="1">
      <protection hidden="1"/>
    </xf>
    <xf numFmtId="0" fontId="0" fillId="0" borderId="0" xfId="0" applyAlignment="1">
      <alignment wrapText="1"/>
    </xf>
    <xf numFmtId="0" fontId="0" fillId="4" borderId="0" xfId="0" applyFill="1"/>
    <xf numFmtId="0" fontId="13" fillId="4" borderId="0" xfId="0" applyFont="1" applyFill="1"/>
    <xf numFmtId="0" fontId="13" fillId="0" borderId="0" xfId="0" applyFont="1"/>
    <xf numFmtId="0" fontId="16" fillId="0" borderId="0" xfId="0" applyFont="1"/>
    <xf numFmtId="0" fontId="0" fillId="4" borderId="59" xfId="0" applyFill="1" applyBorder="1"/>
    <xf numFmtId="0" fontId="18" fillId="0" borderId="0" xfId="0" applyFont="1"/>
    <xf numFmtId="0" fontId="0" fillId="4" borderId="0" xfId="0" applyFill="1" applyAlignment="1">
      <alignment vertical="center"/>
    </xf>
    <xf numFmtId="0" fontId="13" fillId="4" borderId="0" xfId="0" applyFont="1" applyFill="1" applyAlignment="1">
      <alignment vertical="center"/>
    </xf>
    <xf numFmtId="0" fontId="0" fillId="4" borderId="0" xfId="0" applyFill="1" applyAlignment="1">
      <alignment vertical="top"/>
    </xf>
    <xf numFmtId="0" fontId="0" fillId="0" borderId="0" xfId="0" applyAlignment="1">
      <alignment vertical="top"/>
    </xf>
    <xf numFmtId="0" fontId="14" fillId="4" borderId="50" xfId="0" applyFont="1" applyFill="1" applyBorder="1" applyAlignment="1">
      <alignment vertical="top" wrapText="1"/>
    </xf>
    <xf numFmtId="0" fontId="8" fillId="4" borderId="50" xfId="0" applyFont="1" applyFill="1" applyBorder="1" applyAlignment="1">
      <alignment vertical="top" wrapText="1"/>
    </xf>
    <xf numFmtId="0" fontId="0" fillId="4" borderId="50" xfId="0" applyFill="1" applyBorder="1" applyAlignment="1">
      <alignment horizontal="left" vertical="top" wrapText="1"/>
    </xf>
    <xf numFmtId="0" fontId="13" fillId="0" borderId="0" xfId="0" applyFont="1" applyAlignment="1">
      <alignment vertical="top"/>
    </xf>
    <xf numFmtId="0" fontId="0" fillId="4" borderId="51" xfId="0" applyFill="1" applyBorder="1" applyAlignment="1">
      <alignment horizontal="left" vertical="top" wrapText="1"/>
    </xf>
    <xf numFmtId="0" fontId="0" fillId="4" borderId="0" xfId="0" applyFill="1" applyAlignment="1">
      <alignment horizontal="left" vertical="top" wrapText="1"/>
    </xf>
    <xf numFmtId="0" fontId="0" fillId="4" borderId="52" xfId="0" applyFill="1" applyBorder="1" applyAlignment="1">
      <alignment horizontal="left" vertical="top" wrapText="1"/>
    </xf>
    <xf numFmtId="0" fontId="16" fillId="0" borderId="0" xfId="0" applyFont="1" applyAlignment="1">
      <alignment vertical="top"/>
    </xf>
    <xf numFmtId="0" fontId="8" fillId="7" borderId="42" xfId="0" applyFont="1" applyFill="1" applyBorder="1" applyAlignment="1" applyProtection="1">
      <alignment horizontal="left" vertical="top" wrapText="1"/>
      <protection locked="0"/>
    </xf>
    <xf numFmtId="0" fontId="4" fillId="4" borderId="51"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52" xfId="0" applyFont="1" applyFill="1" applyBorder="1" applyAlignment="1">
      <alignment horizontal="left" vertical="center" wrapText="1"/>
    </xf>
    <xf numFmtId="0" fontId="0" fillId="4" borderId="51" xfId="0" applyFill="1" applyBorder="1" applyAlignment="1">
      <alignment vertical="center" wrapText="1"/>
    </xf>
    <xf numFmtId="0" fontId="0" fillId="4" borderId="0" xfId="0" applyFill="1" applyAlignment="1">
      <alignment vertical="center" wrapText="1"/>
    </xf>
    <xf numFmtId="0" fontId="0" fillId="4" borderId="52" xfId="0" applyFill="1" applyBorder="1" applyAlignment="1">
      <alignment vertical="center" wrapText="1"/>
    </xf>
    <xf numFmtId="0" fontId="0" fillId="4" borderId="52" xfId="0" applyFill="1" applyBorder="1"/>
    <xf numFmtId="0" fontId="0" fillId="0" borderId="0" xfId="0" applyAlignment="1">
      <alignment horizontal="left" vertical="center" wrapText="1"/>
    </xf>
    <xf numFmtId="0" fontId="0" fillId="4" borderId="0" xfId="0" applyFill="1" applyBorder="1"/>
    <xf numFmtId="0" fontId="0" fillId="4" borderId="0" xfId="0" applyFill="1" applyBorder="1" applyAlignment="1">
      <alignment horizontal="left" vertical="top" wrapText="1"/>
    </xf>
    <xf numFmtId="0" fontId="4" fillId="4" borderId="0" xfId="0" applyFont="1" applyFill="1" applyBorder="1" applyAlignment="1">
      <alignment horizontal="left" vertical="center" wrapText="1"/>
    </xf>
    <xf numFmtId="0" fontId="0" fillId="4" borderId="0" xfId="0" applyFill="1" applyBorder="1" applyAlignment="1">
      <alignment vertical="center" wrapText="1"/>
    </xf>
    <xf numFmtId="0" fontId="0" fillId="4" borderId="1" xfId="0" applyFill="1" applyBorder="1" applyAlignment="1" applyProtection="1">
      <alignment horizontal="center" vertical="top" wrapText="1"/>
      <protection locked="0"/>
    </xf>
    <xf numFmtId="0" fontId="0" fillId="4" borderId="1" xfId="0" applyFill="1" applyBorder="1" applyAlignment="1" applyProtection="1">
      <alignment horizontal="center" vertical="center" wrapText="1"/>
      <protection locked="0"/>
    </xf>
    <xf numFmtId="0" fontId="2" fillId="2" borderId="72" xfId="0" applyFont="1" applyFill="1" applyBorder="1" applyAlignment="1">
      <alignment vertical="center" wrapText="1"/>
    </xf>
    <xf numFmtId="0" fontId="2" fillId="2" borderId="73" xfId="0" applyFont="1" applyFill="1" applyBorder="1"/>
    <xf numFmtId="0" fontId="2" fillId="2" borderId="74" xfId="0" applyFont="1" applyFill="1" applyBorder="1" applyProtection="1">
      <protection hidden="1"/>
    </xf>
    <xf numFmtId="0" fontId="7" fillId="3" borderId="75" xfId="0" applyFont="1" applyFill="1" applyBorder="1" applyProtection="1"/>
    <xf numFmtId="0" fontId="7" fillId="3" borderId="3" xfId="0" applyFont="1" applyFill="1" applyBorder="1" applyProtection="1"/>
    <xf numFmtId="0" fontId="7" fillId="3" borderId="50" xfId="0" applyFont="1" applyFill="1" applyBorder="1"/>
    <xf numFmtId="0" fontId="0" fillId="0" borderId="0" xfId="0" applyAlignment="1"/>
    <xf numFmtId="0" fontId="14" fillId="0" borderId="0" xfId="0" applyFont="1" applyAlignment="1">
      <alignment horizontal="center"/>
    </xf>
    <xf numFmtId="0" fontId="0" fillId="0" borderId="44" xfId="0" applyFill="1" applyBorder="1"/>
    <xf numFmtId="0" fontId="0" fillId="0" borderId="45" xfId="0" applyFill="1" applyBorder="1" applyAlignment="1">
      <alignment wrapText="1"/>
    </xf>
    <xf numFmtId="0" fontId="0" fillId="0" borderId="46" xfId="0" applyFill="1" applyBorder="1"/>
    <xf numFmtId="0" fontId="0" fillId="0" borderId="47" xfId="0" applyFill="1" applyBorder="1" applyAlignment="1">
      <alignment wrapText="1"/>
    </xf>
    <xf numFmtId="0" fontId="0" fillId="0" borderId="46" xfId="0" applyFill="1" applyBorder="1" applyAlignment="1">
      <alignment wrapText="1"/>
    </xf>
    <xf numFmtId="0" fontId="4" fillId="0" borderId="47" xfId="0" applyFont="1" applyFill="1" applyBorder="1" applyAlignment="1">
      <alignment wrapText="1"/>
    </xf>
    <xf numFmtId="0" fontId="5" fillId="0" borderId="47" xfId="0" applyFont="1" applyFill="1" applyBorder="1" applyAlignment="1">
      <alignment wrapText="1"/>
    </xf>
    <xf numFmtId="0" fontId="5" fillId="0" borderId="47" xfId="0" applyFont="1" applyFill="1" applyBorder="1"/>
    <xf numFmtId="0" fontId="2" fillId="0" borderId="0" xfId="0" applyFont="1" applyBorder="1"/>
    <xf numFmtId="0" fontId="2" fillId="0" borderId="0" xfId="0" applyFont="1" applyBorder="1" applyAlignment="1">
      <alignment wrapText="1"/>
    </xf>
    <xf numFmtId="0" fontId="0" fillId="0" borderId="46" xfId="0" applyFill="1" applyBorder="1" applyAlignment="1">
      <alignment vertical="center" wrapText="1"/>
    </xf>
    <xf numFmtId="0" fontId="4" fillId="0" borderId="46" xfId="0" applyFont="1" applyFill="1" applyBorder="1" applyAlignment="1">
      <alignment vertical="center" wrapText="1"/>
    </xf>
    <xf numFmtId="0" fontId="5" fillId="0" borderId="46" xfId="0" applyFont="1" applyFill="1" applyBorder="1" applyAlignment="1">
      <alignment vertical="center" wrapText="1"/>
    </xf>
    <xf numFmtId="0" fontId="5" fillId="0" borderId="46" xfId="0" applyFont="1" applyFill="1" applyBorder="1"/>
    <xf numFmtId="0" fontId="2" fillId="0" borderId="48" xfId="0" applyFont="1" applyFill="1" applyBorder="1"/>
    <xf numFmtId="0" fontId="2" fillId="0" borderId="49" xfId="0" applyFont="1" applyFill="1" applyBorder="1" applyAlignment="1">
      <alignment wrapText="1"/>
    </xf>
    <xf numFmtId="0" fontId="4" fillId="0" borderId="44" xfId="0" applyFont="1" applyFill="1" applyBorder="1" applyAlignment="1">
      <alignment vertical="center" wrapText="1"/>
    </xf>
    <xf numFmtId="0" fontId="4" fillId="0" borderId="45" xfId="0" applyFont="1" applyFill="1" applyBorder="1" applyAlignment="1">
      <alignment wrapText="1"/>
    </xf>
    <xf numFmtId="0" fontId="3" fillId="0" borderId="46" xfId="0" applyFont="1" applyFill="1" applyBorder="1"/>
    <xf numFmtId="0" fontId="3" fillId="0" borderId="47" xfId="0" applyFont="1" applyFill="1" applyBorder="1" applyAlignment="1">
      <alignment wrapText="1"/>
    </xf>
    <xf numFmtId="0" fontId="3" fillId="0" borderId="46" xfId="0" applyFont="1" applyFill="1" applyBorder="1" applyAlignment="1">
      <alignment wrapText="1"/>
    </xf>
    <xf numFmtId="0" fontId="2" fillId="0" borderId="46" xfId="0" applyFont="1" applyFill="1" applyBorder="1" applyAlignment="1">
      <alignment vertical="center" wrapText="1"/>
    </xf>
    <xf numFmtId="0" fontId="2" fillId="0" borderId="47" xfId="0" applyFont="1" applyFill="1" applyBorder="1" applyAlignment="1">
      <alignment wrapText="1"/>
    </xf>
    <xf numFmtId="0" fontId="2" fillId="0" borderId="48" xfId="0" applyFont="1" applyFill="1" applyBorder="1" applyAlignment="1">
      <alignment vertical="center" wrapText="1"/>
    </xf>
    <xf numFmtId="0" fontId="0" fillId="0" borderId="0" xfId="0" applyAlignment="1">
      <alignment wrapText="1"/>
    </xf>
    <xf numFmtId="0" fontId="2" fillId="2" borderId="71" xfId="0" applyFont="1" applyFill="1" applyBorder="1" applyAlignment="1">
      <alignment horizontal="left"/>
    </xf>
    <xf numFmtId="0" fontId="13" fillId="0" borderId="6" xfId="0" applyFont="1" applyBorder="1" applyAlignment="1">
      <alignment vertical="center"/>
    </xf>
    <xf numFmtId="0" fontId="13" fillId="0" borderId="7" xfId="0" applyFont="1" applyBorder="1" applyAlignment="1">
      <alignment wrapText="1"/>
    </xf>
    <xf numFmtId="0" fontId="13" fillId="0" borderId="16" xfId="0" applyFont="1" applyBorder="1" applyAlignment="1">
      <alignment vertical="center"/>
    </xf>
    <xf numFmtId="0" fontId="13" fillId="0" borderId="17" xfId="0" applyFont="1" applyBorder="1" applyAlignment="1">
      <alignment wrapText="1"/>
    </xf>
    <xf numFmtId="0" fontId="0" fillId="0" borderId="0" xfId="0" applyFill="1" applyAlignment="1"/>
    <xf numFmtId="0" fontId="0" fillId="2" borderId="0" xfId="0" applyFill="1" applyAlignment="1">
      <alignment vertical="center"/>
    </xf>
    <xf numFmtId="0" fontId="2" fillId="2" borderId="7" xfId="0" applyFont="1" applyFill="1" applyBorder="1" applyAlignment="1" applyProtection="1">
      <alignment vertical="center"/>
      <protection hidden="1"/>
    </xf>
    <xf numFmtId="0" fontId="7" fillId="3" borderId="0" xfId="0" applyFont="1" applyFill="1" applyAlignment="1" applyProtection="1">
      <alignment vertical="center"/>
    </xf>
    <xf numFmtId="0" fontId="7" fillId="3" borderId="0" xfId="0" applyFont="1" applyFill="1" applyAlignment="1">
      <alignment vertical="center"/>
    </xf>
    <xf numFmtId="0" fontId="0" fillId="2" borderId="0" xfId="0" applyFill="1" applyBorder="1" applyAlignment="1">
      <alignment vertical="center"/>
    </xf>
    <xf numFmtId="0" fontId="0" fillId="0" borderId="0" xfId="0" applyFill="1"/>
    <xf numFmtId="0" fontId="0" fillId="0" borderId="0" xfId="0" applyFill="1" applyProtection="1">
      <protection hidden="1"/>
    </xf>
    <xf numFmtId="0" fontId="3" fillId="0" borderId="6" xfId="0" applyFont="1" applyFill="1" applyBorder="1" applyAlignment="1">
      <alignment vertical="center"/>
    </xf>
    <xf numFmtId="0" fontId="3" fillId="0" borderId="7" xfId="0" applyFont="1" applyFill="1" applyBorder="1" applyAlignment="1">
      <alignment wrapText="1"/>
    </xf>
    <xf numFmtId="0" fontId="3" fillId="0" borderId="20" xfId="0" applyFont="1" applyFill="1" applyBorder="1" applyAlignment="1">
      <alignment vertical="center"/>
    </xf>
    <xf numFmtId="0" fontId="3" fillId="0" borderId="21" xfId="0" applyFont="1" applyFill="1" applyBorder="1" applyAlignment="1">
      <alignment wrapText="1"/>
    </xf>
    <xf numFmtId="0" fontId="3" fillId="0" borderId="16" xfId="0" applyFont="1" applyFill="1" applyBorder="1" applyAlignment="1">
      <alignment vertical="center"/>
    </xf>
    <xf numFmtId="0" fontId="3" fillId="0" borderId="17" xfId="0" applyFont="1" applyFill="1" applyBorder="1" applyAlignment="1">
      <alignment wrapText="1"/>
    </xf>
    <xf numFmtId="0" fontId="4" fillId="2" borderId="0" xfId="0" applyFont="1" applyFill="1" applyAlignment="1">
      <alignment horizontal="right"/>
    </xf>
    <xf numFmtId="0" fontId="23" fillId="2" borderId="0" xfId="1" applyFill="1" applyBorder="1" applyProtection="1">
      <protection locked="0"/>
    </xf>
    <xf numFmtId="0" fontId="4" fillId="2" borderId="61" xfId="0" applyFont="1" applyFill="1" applyBorder="1" applyProtection="1">
      <protection hidden="1"/>
    </xf>
    <xf numFmtId="0" fontId="11" fillId="2" borderId="0" xfId="0" applyFont="1" applyFill="1" applyBorder="1" applyAlignment="1" applyProtection="1"/>
    <xf numFmtId="0" fontId="1" fillId="2" borderId="0" xfId="0" applyFont="1" applyFill="1" applyBorder="1" applyAlignment="1" applyProtection="1"/>
    <xf numFmtId="0" fontId="0" fillId="2" borderId="0" xfId="0" applyFill="1" applyProtection="1"/>
    <xf numFmtId="0" fontId="4" fillId="2" borderId="2" xfId="0" applyFont="1" applyFill="1" applyBorder="1" applyProtection="1"/>
    <xf numFmtId="0" fontId="0" fillId="2" borderId="3" xfId="0" applyFill="1" applyBorder="1" applyProtection="1"/>
    <xf numFmtId="0" fontId="4" fillId="2" borderId="0" xfId="0" applyFont="1" applyFill="1" applyBorder="1" applyProtection="1"/>
    <xf numFmtId="0" fontId="4" fillId="2" borderId="0" xfId="0" applyFont="1" applyFill="1" applyProtection="1"/>
    <xf numFmtId="0" fontId="4" fillId="2" borderId="22" xfId="0" applyFont="1" applyFill="1" applyBorder="1" applyProtection="1"/>
    <xf numFmtId="0" fontId="0" fillId="2" borderId="4" xfId="0" applyFill="1" applyBorder="1" applyAlignment="1" applyProtection="1"/>
    <xf numFmtId="0" fontId="5" fillId="2" borderId="37" xfId="0" applyFont="1" applyFill="1" applyBorder="1" applyAlignment="1" applyProtection="1">
      <alignment horizontal="center"/>
    </xf>
    <xf numFmtId="0" fontId="4" fillId="2" borderId="4" xfId="0" applyFont="1" applyFill="1" applyBorder="1" applyAlignment="1" applyProtection="1">
      <alignment vertical="center" wrapText="1"/>
    </xf>
    <xf numFmtId="0" fontId="0" fillId="2" borderId="38" xfId="0" applyFill="1" applyBorder="1" applyAlignment="1" applyProtection="1">
      <alignment vertical="center" wrapText="1"/>
    </xf>
    <xf numFmtId="0" fontId="3" fillId="2" borderId="68" xfId="0" applyFont="1" applyFill="1" applyBorder="1" applyAlignment="1" applyProtection="1">
      <alignment vertical="center" wrapText="1"/>
    </xf>
    <xf numFmtId="0" fontId="3" fillId="2" borderId="69" xfId="0" applyFont="1" applyFill="1" applyBorder="1" applyAlignment="1" applyProtection="1">
      <alignment vertical="center" wrapText="1"/>
    </xf>
    <xf numFmtId="0" fontId="3" fillId="2" borderId="70" xfId="0" applyFont="1" applyFill="1" applyBorder="1" applyAlignment="1" applyProtection="1">
      <alignment vertical="center" wrapText="1"/>
    </xf>
    <xf numFmtId="0" fontId="5" fillId="2" borderId="40" xfId="0" applyFont="1" applyFill="1" applyBorder="1" applyAlignment="1" applyProtection="1">
      <alignment vertical="center" wrapText="1"/>
    </xf>
    <xf numFmtId="0" fontId="2" fillId="2" borderId="76" xfId="0" applyFont="1" applyFill="1" applyBorder="1" applyAlignment="1" applyProtection="1">
      <alignment vertical="center" wrapText="1"/>
    </xf>
    <xf numFmtId="0" fontId="4" fillId="2" borderId="61" xfId="0" applyFont="1" applyFill="1" applyBorder="1" applyProtection="1"/>
    <xf numFmtId="0" fontId="4" fillId="2" borderId="23" xfId="0" applyFont="1" applyFill="1" applyBorder="1" applyProtection="1"/>
    <xf numFmtId="0" fontId="0" fillId="2" borderId="30" xfId="0" applyFill="1" applyBorder="1" applyProtection="1"/>
    <xf numFmtId="0" fontId="3" fillId="2" borderId="65" xfId="0" applyFont="1" applyFill="1" applyBorder="1" applyProtection="1"/>
    <xf numFmtId="0" fontId="3" fillId="2" borderId="66" xfId="0" applyFont="1" applyFill="1" applyBorder="1" applyProtection="1"/>
    <xf numFmtId="0" fontId="3" fillId="2" borderId="67" xfId="0" applyFont="1" applyFill="1" applyBorder="1" applyProtection="1"/>
    <xf numFmtId="0" fontId="5" fillId="2" borderId="33" xfId="0" applyFont="1" applyFill="1" applyBorder="1" applyProtection="1"/>
    <xf numFmtId="0" fontId="2" fillId="2" borderId="73" xfId="0" applyFont="1" applyFill="1" applyBorder="1" applyProtection="1"/>
    <xf numFmtId="0" fontId="2" fillId="2" borderId="33" xfId="0" applyFont="1" applyFill="1" applyBorder="1" applyProtection="1"/>
    <xf numFmtId="0" fontId="0" fillId="4" borderId="41" xfId="0" applyFill="1" applyBorder="1" applyAlignment="1" applyProtection="1">
      <alignment horizontal="center" vertical="center" wrapText="1"/>
      <protection locked="0"/>
    </xf>
    <xf numFmtId="0" fontId="0" fillId="4" borderId="51" xfId="0" applyFill="1" applyBorder="1" applyAlignment="1" applyProtection="1">
      <alignment horizontal="center" vertical="center" wrapText="1"/>
      <protection locked="0"/>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9" fillId="0" borderId="0" xfId="0" applyFont="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4" xfId="0" applyBorder="1" applyAlignment="1">
      <alignment horizontal="center" vertical="center"/>
    </xf>
    <xf numFmtId="0" fontId="0" fillId="0" borderId="15" xfId="0" applyBorder="1" applyAlignment="1">
      <alignment horizontal="center" vertic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14" fillId="0" borderId="0" xfId="0" applyFont="1" applyAlignment="1">
      <alignment horizontal="center"/>
    </xf>
    <xf numFmtId="0" fontId="13" fillId="0" borderId="79" xfId="0" applyFont="1" applyBorder="1" applyAlignment="1">
      <alignment horizontal="center" vertical="center"/>
    </xf>
    <xf numFmtId="0" fontId="13" fillId="0" borderId="80" xfId="0" applyFont="1" applyBorder="1" applyAlignment="1">
      <alignment horizontal="center" vertical="center"/>
    </xf>
    <xf numFmtId="0" fontId="5" fillId="0" borderId="2" xfId="0" applyFont="1" applyFill="1" applyBorder="1" applyAlignment="1" applyProtection="1">
      <alignment horizontal="center"/>
      <protection locked="0"/>
    </xf>
    <xf numFmtId="0" fontId="5" fillId="0" borderId="80" xfId="0" applyFont="1" applyFill="1" applyBorder="1" applyAlignment="1" applyProtection="1">
      <alignment horizontal="center"/>
      <protection locked="0"/>
    </xf>
    <xf numFmtId="0" fontId="2" fillId="2" borderId="82" xfId="0" applyFont="1" applyFill="1" applyBorder="1" applyAlignment="1">
      <alignment horizontal="center"/>
    </xf>
    <xf numFmtId="0" fontId="2" fillId="2" borderId="83" xfId="0" applyFont="1" applyFill="1" applyBorder="1" applyAlignment="1">
      <alignment horizontal="center"/>
    </xf>
    <xf numFmtId="0" fontId="2" fillId="2" borderId="84" xfId="0" applyFont="1" applyFill="1" applyBorder="1" applyAlignment="1">
      <alignment horizontal="center"/>
    </xf>
    <xf numFmtId="0" fontId="5" fillId="2" borderId="35" xfId="0" applyFont="1" applyFill="1" applyBorder="1" applyAlignment="1">
      <alignment horizontal="center"/>
    </xf>
    <xf numFmtId="0" fontId="5" fillId="2" borderId="36" xfId="0" applyFont="1" applyFill="1" applyBorder="1" applyAlignment="1">
      <alignment horizontal="center"/>
    </xf>
    <xf numFmtId="0" fontId="5" fillId="2" borderId="37" xfId="0" applyFont="1" applyFill="1" applyBorder="1" applyAlignment="1">
      <alignment horizontal="center"/>
    </xf>
    <xf numFmtId="0" fontId="0" fillId="2" borderId="23" xfId="0" applyFill="1" applyBorder="1" applyAlignment="1">
      <alignment horizontal="center"/>
    </xf>
    <xf numFmtId="0" fontId="0" fillId="2" borderId="78" xfId="0" applyFill="1" applyBorder="1" applyAlignment="1">
      <alignment horizontal="center"/>
    </xf>
    <xf numFmtId="0" fontId="0" fillId="2" borderId="24" xfId="0" applyFill="1" applyBorder="1" applyAlignment="1">
      <alignment horizontal="center"/>
    </xf>
    <xf numFmtId="0" fontId="5" fillId="2" borderId="34"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34" xfId="0" applyFont="1" applyFill="1" applyBorder="1" applyAlignment="1">
      <alignment horizontal="center"/>
    </xf>
    <xf numFmtId="0" fontId="5" fillId="2" borderId="24" xfId="0" applyFont="1" applyFill="1" applyBorder="1" applyAlignment="1">
      <alignment horizontal="center"/>
    </xf>
    <xf numFmtId="0" fontId="0" fillId="0" borderId="0" xfId="0" applyAlignment="1">
      <alignment wrapText="1"/>
    </xf>
    <xf numFmtId="0" fontId="10" fillId="0" borderId="0" xfId="0" applyFont="1" applyAlignment="1">
      <alignment horizontal="center"/>
    </xf>
    <xf numFmtId="0" fontId="12" fillId="5" borderId="2"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5" xfId="0" applyFont="1" applyFill="1" applyBorder="1" applyAlignment="1">
      <alignment horizontal="center" vertical="center"/>
    </xf>
    <xf numFmtId="0" fontId="0" fillId="4" borderId="51" xfId="0" applyFill="1" applyBorder="1" applyAlignment="1">
      <alignment horizontal="left" vertical="center" wrapText="1"/>
    </xf>
    <xf numFmtId="0" fontId="0" fillId="4" borderId="0" xfId="0" applyFill="1" applyBorder="1" applyAlignment="1">
      <alignment horizontal="left" vertical="center" wrapText="1"/>
    </xf>
    <xf numFmtId="0" fontId="0" fillId="4" borderId="0" xfId="0" applyFill="1" applyAlignment="1">
      <alignment horizontal="left" vertical="center" wrapText="1"/>
    </xf>
    <xf numFmtId="0" fontId="0" fillId="4" borderId="52" xfId="0" applyFill="1" applyBorder="1" applyAlignment="1">
      <alignment horizontal="left" vertical="center" wrapText="1"/>
    </xf>
    <xf numFmtId="0" fontId="0" fillId="7" borderId="25" xfId="0" applyFill="1" applyBorder="1" applyAlignment="1" applyProtection="1">
      <alignment horizontal="left" vertical="center" wrapText="1"/>
      <protection locked="0"/>
    </xf>
    <xf numFmtId="0" fontId="0" fillId="7" borderId="61" xfId="0" applyFill="1" applyBorder="1" applyAlignment="1" applyProtection="1">
      <alignment horizontal="left" vertical="center" wrapText="1"/>
      <protection locked="0"/>
    </xf>
    <xf numFmtId="0" fontId="0" fillId="7" borderId="27" xfId="0" applyFill="1" applyBorder="1" applyAlignment="1" applyProtection="1">
      <alignment horizontal="left" vertical="center" wrapText="1"/>
      <protection locked="0"/>
    </xf>
    <xf numFmtId="0" fontId="4" fillId="4" borderId="5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52" xfId="0" applyFont="1" applyFill="1" applyBorder="1" applyAlignment="1">
      <alignment horizontal="left" vertical="center" wrapText="1"/>
    </xf>
    <xf numFmtId="0" fontId="12" fillId="5" borderId="2"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0" fillId="7" borderId="2" xfId="0" applyFill="1" applyBorder="1" applyAlignment="1" applyProtection="1">
      <alignment horizontal="left" vertical="center" wrapText="1"/>
      <protection locked="0"/>
    </xf>
    <xf numFmtId="0" fontId="0" fillId="7" borderId="5" xfId="0" applyFill="1" applyBorder="1" applyAlignment="1" applyProtection="1">
      <alignment horizontal="left" vertical="center" wrapText="1"/>
      <protection locked="0"/>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5" xfId="0" applyBorder="1" applyAlignment="1">
      <alignment horizontal="center" vertical="top" wrapText="1"/>
    </xf>
    <xf numFmtId="0" fontId="4" fillId="0" borderId="43" xfId="0" applyFont="1" applyBorder="1" applyAlignment="1">
      <alignment horizontal="left" vertical="center" wrapText="1"/>
    </xf>
    <xf numFmtId="0" fontId="0" fillId="7" borderId="28" xfId="0" applyFill="1" applyBorder="1" applyAlignment="1" applyProtection="1">
      <alignment horizontal="left" vertical="center" wrapText="1"/>
      <protection locked="0"/>
    </xf>
    <xf numFmtId="0" fontId="0" fillId="0" borderId="51" xfId="0" applyBorder="1" applyAlignment="1">
      <alignment horizontal="left" vertical="top" wrapText="1"/>
    </xf>
    <xf numFmtId="0" fontId="0" fillId="0" borderId="0" xfId="0" applyBorder="1" applyAlignment="1">
      <alignment horizontal="left" vertical="top" wrapText="1"/>
    </xf>
    <xf numFmtId="0" fontId="0" fillId="0" borderId="0" xfId="0" applyAlignment="1">
      <alignment horizontal="left" vertical="top" wrapText="1"/>
    </xf>
    <xf numFmtId="0" fontId="0" fillId="0" borderId="52" xfId="0" applyBorder="1" applyAlignment="1">
      <alignment horizontal="left" vertical="top" wrapText="1"/>
    </xf>
    <xf numFmtId="0" fontId="14" fillId="7" borderId="25" xfId="0" applyFont="1" applyFill="1" applyBorder="1" applyAlignment="1" applyProtection="1">
      <alignment horizontal="left" vertical="center" wrapText="1"/>
      <protection locked="0"/>
    </xf>
    <xf numFmtId="0" fontId="14" fillId="7" borderId="61" xfId="0" applyFont="1" applyFill="1" applyBorder="1" applyAlignment="1" applyProtection="1">
      <alignment horizontal="left" vertical="center" wrapText="1"/>
      <protection locked="0"/>
    </xf>
    <xf numFmtId="0" fontId="14" fillId="7" borderId="27" xfId="0" applyFont="1" applyFill="1" applyBorder="1" applyAlignment="1" applyProtection="1">
      <alignment horizontal="left" vertical="center" wrapText="1"/>
      <protection locked="0"/>
    </xf>
    <xf numFmtId="0" fontId="14" fillId="4" borderId="0" xfId="0" applyFont="1" applyFill="1" applyAlignment="1">
      <alignment horizontal="left" vertical="top" wrapText="1"/>
    </xf>
    <xf numFmtId="0" fontId="19" fillId="9" borderId="51" xfId="0" applyFont="1" applyFill="1" applyBorder="1" applyAlignment="1">
      <alignment horizontal="left" vertical="center"/>
    </xf>
    <xf numFmtId="0" fontId="19" fillId="9" borderId="0" xfId="0" applyFont="1" applyFill="1" applyBorder="1" applyAlignment="1">
      <alignment horizontal="left" vertical="center"/>
    </xf>
    <xf numFmtId="0" fontId="19" fillId="9" borderId="0" xfId="0" applyFont="1" applyFill="1" applyAlignment="1">
      <alignment horizontal="left" vertical="center"/>
    </xf>
    <xf numFmtId="0" fontId="19" fillId="9" borderId="52" xfId="0" applyFont="1" applyFill="1" applyBorder="1" applyAlignment="1">
      <alignment horizontal="left" vertical="center"/>
    </xf>
    <xf numFmtId="0" fontId="4" fillId="4" borderId="41" xfId="0" applyFont="1" applyFill="1" applyBorder="1" applyAlignment="1">
      <alignment horizontal="left" vertical="center" wrapText="1"/>
    </xf>
    <xf numFmtId="0" fontId="4" fillId="4" borderId="50"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19" fillId="9" borderId="41" xfId="0" applyFont="1" applyFill="1" applyBorder="1" applyAlignment="1">
      <alignment horizontal="left" vertical="center"/>
    </xf>
    <xf numFmtId="0" fontId="19" fillId="9" borderId="50" xfId="0" applyFont="1" applyFill="1" applyBorder="1" applyAlignment="1">
      <alignment horizontal="left" vertical="center"/>
    </xf>
    <xf numFmtId="0" fontId="19" fillId="9" borderId="42" xfId="0" applyFont="1" applyFill="1" applyBorder="1" applyAlignment="1">
      <alignment horizontal="left" vertical="center"/>
    </xf>
    <xf numFmtId="0" fontId="0" fillId="4" borderId="41" xfId="0" applyFill="1" applyBorder="1" applyAlignment="1">
      <alignment horizontal="left" vertical="top" wrapText="1"/>
    </xf>
    <xf numFmtId="0" fontId="0" fillId="4" borderId="50" xfId="0" applyFill="1" applyBorder="1" applyAlignment="1">
      <alignment horizontal="left" vertical="top" wrapText="1"/>
    </xf>
    <xf numFmtId="0" fontId="0" fillId="4" borderId="42" xfId="0" applyFill="1" applyBorder="1" applyAlignment="1">
      <alignment horizontal="left" vertical="top" wrapText="1"/>
    </xf>
    <xf numFmtId="0" fontId="0" fillId="4" borderId="60" xfId="0" applyFill="1" applyBorder="1" applyAlignment="1">
      <alignment horizontal="left" vertical="center" wrapText="1"/>
    </xf>
    <xf numFmtId="0" fontId="14" fillId="7" borderId="51" xfId="0" applyFont="1" applyFill="1" applyBorder="1" applyAlignment="1" applyProtection="1">
      <alignment horizontal="left" vertical="center" wrapText="1"/>
      <protection locked="0"/>
    </xf>
    <xf numFmtId="0" fontId="14" fillId="7" borderId="0" xfId="0" applyFont="1" applyFill="1" applyBorder="1" applyAlignment="1" applyProtection="1">
      <alignment horizontal="left" vertical="center" wrapText="1"/>
      <protection locked="0"/>
    </xf>
    <xf numFmtId="0" fontId="14" fillId="7" borderId="0" xfId="0" applyFont="1" applyFill="1" applyAlignment="1" applyProtection="1">
      <alignment horizontal="left" vertical="center" wrapText="1"/>
      <protection locked="0"/>
    </xf>
    <xf numFmtId="0" fontId="14" fillId="7" borderId="52" xfId="0" applyFont="1" applyFill="1" applyBorder="1" applyAlignment="1" applyProtection="1">
      <alignment horizontal="left" vertical="center" wrapText="1"/>
      <protection locked="0"/>
    </xf>
    <xf numFmtId="0" fontId="14" fillId="0" borderId="56" xfId="0" applyNumberFormat="1" applyFont="1" applyBorder="1" applyAlignment="1" applyProtection="1"/>
    <xf numFmtId="0" fontId="14" fillId="0" borderId="57" xfId="0" applyNumberFormat="1" applyFont="1" applyBorder="1" applyAlignment="1" applyProtection="1"/>
    <xf numFmtId="0" fontId="0" fillId="6" borderId="0" xfId="0" applyNumberFormat="1" applyFill="1" applyAlignment="1" applyProtection="1"/>
    <xf numFmtId="0" fontId="0" fillId="6" borderId="52" xfId="0" applyNumberFormat="1" applyFill="1" applyBorder="1" applyAlignment="1" applyProtection="1"/>
    <xf numFmtId="0" fontId="0" fillId="6" borderId="54" xfId="0" applyNumberFormat="1" applyFill="1" applyBorder="1" applyAlignment="1" applyProtection="1"/>
    <xf numFmtId="0" fontId="0" fillId="6" borderId="55" xfId="0" applyNumberFormat="1" applyFill="1" applyBorder="1" applyAlignment="1" applyProtection="1"/>
    <xf numFmtId="0" fontId="15" fillId="5" borderId="41" xfId="0" applyFont="1" applyFill="1" applyBorder="1" applyAlignment="1">
      <alignment horizontal="center"/>
    </xf>
    <xf numFmtId="0" fontId="15" fillId="5" borderId="50" xfId="0" applyFont="1" applyFill="1" applyBorder="1" applyAlignment="1">
      <alignment horizontal="center"/>
    </xf>
    <xf numFmtId="0" fontId="15" fillId="5" borderId="42" xfId="0" applyFont="1" applyFill="1" applyBorder="1" applyAlignment="1">
      <alignment horizontal="center"/>
    </xf>
    <xf numFmtId="0" fontId="0" fillId="6" borderId="51" xfId="0" applyNumberFormat="1" applyFill="1" applyBorder="1" applyAlignment="1" applyProtection="1"/>
    <xf numFmtId="0" fontId="0" fillId="6" borderId="0" xfId="0" applyNumberFormat="1" applyFill="1" applyBorder="1" applyAlignment="1" applyProtection="1"/>
    <xf numFmtId="0" fontId="0" fillId="6" borderId="53" xfId="0" applyNumberFormat="1" applyFill="1" applyBorder="1" applyAlignment="1" applyProtection="1"/>
    <xf numFmtId="14" fontId="14" fillId="7" borderId="57" xfId="0" applyNumberFormat="1" applyFont="1" applyFill="1" applyBorder="1" applyAlignment="1" applyProtection="1">
      <alignment horizontal="left" vertical="center" wrapText="1"/>
      <protection locked="0"/>
    </xf>
    <xf numFmtId="0" fontId="14" fillId="7" borderId="58" xfId="0" applyNumberFormat="1" applyFont="1" applyFill="1" applyBorder="1" applyAlignment="1" applyProtection="1">
      <alignment horizontal="left" vertical="center" wrapText="1"/>
      <protection locked="0"/>
    </xf>
    <xf numFmtId="0" fontId="8" fillId="8" borderId="0" xfId="0" applyFont="1" applyFill="1" applyAlignment="1">
      <alignment horizontal="left"/>
    </xf>
    <xf numFmtId="0" fontId="3" fillId="2" borderId="62" xfId="0" applyFont="1" applyFill="1" applyBorder="1" applyAlignment="1" applyProtection="1">
      <alignment horizontal="center"/>
    </xf>
    <xf numFmtId="0" fontId="3" fillId="2" borderId="63" xfId="0" applyFont="1" applyFill="1" applyBorder="1" applyAlignment="1" applyProtection="1">
      <alignment horizontal="center"/>
    </xf>
    <xf numFmtId="0" fontId="3" fillId="2" borderId="64" xfId="0" applyFont="1" applyFill="1" applyBorder="1" applyAlignment="1" applyProtection="1">
      <alignment horizontal="center"/>
    </xf>
    <xf numFmtId="0" fontId="2" fillId="2" borderId="77" xfId="0" applyFont="1" applyFill="1" applyBorder="1" applyAlignment="1" applyProtection="1">
      <alignment horizontal="center"/>
    </xf>
    <xf numFmtId="0" fontId="2" fillId="2" borderId="81" xfId="0" applyFont="1" applyFill="1" applyBorder="1" applyAlignment="1" applyProtection="1">
      <alignment horizontal="center"/>
    </xf>
  </cellXfs>
  <cellStyles count="2">
    <cellStyle name="Hyperlink" xfId="1" builtinId="8"/>
    <cellStyle name="Normal" xfId="0" builtinId="0"/>
  </cellStyles>
  <dxfs count="4">
    <dxf>
      <fill>
        <patternFill>
          <bgColor rgb="FFFF0000"/>
        </patternFill>
      </fill>
    </dxf>
    <dxf>
      <fill>
        <patternFill>
          <bgColor rgb="FFFF0000"/>
        </patternFill>
      </fill>
    </dxf>
    <dxf>
      <fill>
        <patternFill patternType="solid">
          <bgColor rgb="FFFF0000"/>
        </patternFill>
      </fill>
    </dxf>
    <dxf>
      <fill>
        <patternFill>
          <bgColor rgb="FFFF0000"/>
        </patternFill>
      </fill>
    </dxf>
  </dxfs>
  <tableStyles count="0" defaultTableStyle="TableStyleMedium2" defaultPivotStyle="PivotStyleLight16"/>
  <colors>
    <mruColors>
      <color rgb="FFFF6D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219075</xdr:rowOff>
    </xdr:from>
    <xdr:to>
      <xdr:col>3</xdr:col>
      <xdr:colOff>15875</xdr:colOff>
      <xdr:row>3</xdr:row>
      <xdr:rowOff>191186</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86300" y="219075"/>
          <a:ext cx="1876425" cy="705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85725</xdr:colOff>
          <xdr:row>36</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36</xdr:row>
          <xdr:rowOff>0</xdr:rowOff>
        </xdr:from>
        <xdr:to>
          <xdr:col>1</xdr:col>
          <xdr:colOff>85725</xdr:colOff>
          <xdr:row>37</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0</xdr:rowOff>
        </xdr:from>
        <xdr:to>
          <xdr:col>1</xdr:col>
          <xdr:colOff>85725</xdr:colOff>
          <xdr:row>38</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38</xdr:row>
          <xdr:rowOff>0</xdr:rowOff>
        </xdr:from>
        <xdr:to>
          <xdr:col>1</xdr:col>
          <xdr:colOff>85725</xdr:colOff>
          <xdr:row>39</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32</xdr:row>
          <xdr:rowOff>0</xdr:rowOff>
        </xdr:from>
        <xdr:to>
          <xdr:col>4</xdr:col>
          <xdr:colOff>85725</xdr:colOff>
          <xdr:row>33</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33</xdr:row>
          <xdr:rowOff>0</xdr:rowOff>
        </xdr:from>
        <xdr:to>
          <xdr:col>4</xdr:col>
          <xdr:colOff>85725</xdr:colOff>
          <xdr:row>34</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34</xdr:row>
          <xdr:rowOff>0</xdr:rowOff>
        </xdr:from>
        <xdr:to>
          <xdr:col>4</xdr:col>
          <xdr:colOff>85725</xdr:colOff>
          <xdr:row>35</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35</xdr:row>
          <xdr:rowOff>0</xdr:rowOff>
        </xdr:from>
        <xdr:to>
          <xdr:col>4</xdr:col>
          <xdr:colOff>85725</xdr:colOff>
          <xdr:row>36</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36</xdr:row>
          <xdr:rowOff>0</xdr:rowOff>
        </xdr:from>
        <xdr:to>
          <xdr:col>4</xdr:col>
          <xdr:colOff>85725</xdr:colOff>
          <xdr:row>37</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32</xdr:row>
          <xdr:rowOff>0</xdr:rowOff>
        </xdr:from>
        <xdr:to>
          <xdr:col>1</xdr:col>
          <xdr:colOff>85725</xdr:colOff>
          <xdr:row>33</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0</xdr:rowOff>
        </xdr:from>
        <xdr:to>
          <xdr:col>1</xdr:col>
          <xdr:colOff>85725</xdr:colOff>
          <xdr:row>34</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85725</xdr:colOff>
          <xdr:row>35</xdr:row>
          <xdr:rowOff>9525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0</xdr:rowOff>
        </xdr:from>
        <xdr:to>
          <xdr:col>1</xdr:col>
          <xdr:colOff>85725</xdr:colOff>
          <xdr:row>20</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0</xdr:rowOff>
        </xdr:from>
        <xdr:to>
          <xdr:col>1</xdr:col>
          <xdr:colOff>85725</xdr:colOff>
          <xdr:row>21</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0</xdr:rowOff>
        </xdr:from>
        <xdr:to>
          <xdr:col>1</xdr:col>
          <xdr:colOff>85725</xdr:colOff>
          <xdr:row>22</xdr:row>
          <xdr:rowOff>9525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19</xdr:row>
          <xdr:rowOff>0</xdr:rowOff>
        </xdr:from>
        <xdr:to>
          <xdr:col>4</xdr:col>
          <xdr:colOff>85725</xdr:colOff>
          <xdr:row>20</xdr:row>
          <xdr:rowOff>9525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20</xdr:row>
          <xdr:rowOff>0</xdr:rowOff>
        </xdr:from>
        <xdr:to>
          <xdr:col>4</xdr:col>
          <xdr:colOff>85725</xdr:colOff>
          <xdr:row>21</xdr:row>
          <xdr:rowOff>9525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21</xdr:row>
          <xdr:rowOff>0</xdr:rowOff>
        </xdr:from>
        <xdr:to>
          <xdr:col>4</xdr:col>
          <xdr:colOff>85725</xdr:colOff>
          <xdr:row>22</xdr:row>
          <xdr:rowOff>9525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0</xdr:rowOff>
        </xdr:from>
        <xdr:to>
          <xdr:col>2</xdr:col>
          <xdr:colOff>85725</xdr:colOff>
          <xdr:row>36</xdr:row>
          <xdr:rowOff>9525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0</xdr:rowOff>
        </xdr:from>
        <xdr:to>
          <xdr:col>2</xdr:col>
          <xdr:colOff>85725</xdr:colOff>
          <xdr:row>37</xdr:row>
          <xdr:rowOff>9525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37</xdr:row>
          <xdr:rowOff>0</xdr:rowOff>
        </xdr:from>
        <xdr:to>
          <xdr:col>2</xdr:col>
          <xdr:colOff>85725</xdr:colOff>
          <xdr:row>38</xdr:row>
          <xdr:rowOff>9525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38</xdr:row>
          <xdr:rowOff>0</xdr:rowOff>
        </xdr:from>
        <xdr:to>
          <xdr:col>2</xdr:col>
          <xdr:colOff>85725</xdr:colOff>
          <xdr:row>39</xdr:row>
          <xdr:rowOff>9525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0</xdr:rowOff>
        </xdr:from>
        <xdr:to>
          <xdr:col>2</xdr:col>
          <xdr:colOff>85725</xdr:colOff>
          <xdr:row>33</xdr:row>
          <xdr:rowOff>9525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85725</xdr:colOff>
          <xdr:row>34</xdr:row>
          <xdr:rowOff>9525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85725</xdr:colOff>
          <xdr:row>35</xdr:row>
          <xdr:rowOff>9525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19</xdr:row>
          <xdr:rowOff>0</xdr:rowOff>
        </xdr:from>
        <xdr:to>
          <xdr:col>2</xdr:col>
          <xdr:colOff>85725</xdr:colOff>
          <xdr:row>20</xdr:row>
          <xdr:rowOff>9525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3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20</xdr:row>
          <xdr:rowOff>0</xdr:rowOff>
        </xdr:from>
        <xdr:to>
          <xdr:col>2</xdr:col>
          <xdr:colOff>85725</xdr:colOff>
          <xdr:row>21</xdr:row>
          <xdr:rowOff>9525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21</xdr:row>
          <xdr:rowOff>0</xdr:rowOff>
        </xdr:from>
        <xdr:to>
          <xdr:col>2</xdr:col>
          <xdr:colOff>85725</xdr:colOff>
          <xdr:row>22</xdr:row>
          <xdr:rowOff>9525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3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4</xdr:col>
      <xdr:colOff>638175</xdr:colOff>
      <xdr:row>0</xdr:row>
      <xdr:rowOff>95250</xdr:rowOff>
    </xdr:from>
    <xdr:to>
      <xdr:col>5</xdr:col>
      <xdr:colOff>1238250</xdr:colOff>
      <xdr:row>3</xdr:row>
      <xdr:rowOff>92761</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01450" y="95250"/>
          <a:ext cx="1876425" cy="705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DWP.DMCE@odhsoha.oregon.gov"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063AA-1147-4F3A-8525-6B0938E20B72}">
  <sheetPr codeName="Sheet1"/>
  <dimension ref="A1:Y90"/>
  <sheetViews>
    <sheetView topLeftCell="A41" workbookViewId="0">
      <selection activeCell="A46" sqref="A46"/>
    </sheetView>
  </sheetViews>
  <sheetFormatPr defaultRowHeight="15" x14ac:dyDescent="0.25"/>
  <cols>
    <col min="1" max="1" width="31.28515625" customWidth="1"/>
    <col min="2" max="2" width="48" style="1" customWidth="1"/>
    <col min="25" max="25" width="9.140625" style="71" hidden="1" customWidth="1"/>
  </cols>
  <sheetData>
    <row r="1" spans="1:2" ht="26.25" x14ac:dyDescent="0.4">
      <c r="A1" s="217" t="s">
        <v>32</v>
      </c>
      <c r="B1" s="217"/>
    </row>
    <row r="3" spans="1:2" x14ac:dyDescent="0.25">
      <c r="A3" t="s">
        <v>15</v>
      </c>
      <c r="B3"/>
    </row>
    <row r="4" spans="1:2" x14ac:dyDescent="0.25">
      <c r="A4" s="3" t="s">
        <v>34</v>
      </c>
      <c r="B4" s="3"/>
    </row>
    <row r="5" spans="1:2" x14ac:dyDescent="0.25">
      <c r="A5" s="7" t="s">
        <v>35</v>
      </c>
      <c r="B5" s="7"/>
    </row>
    <row r="6" spans="1:2" x14ac:dyDescent="0.25">
      <c r="A6" s="2" t="s">
        <v>27</v>
      </c>
      <c r="B6" s="8"/>
    </row>
    <row r="8" spans="1:2" x14ac:dyDescent="0.25">
      <c r="A8" t="s">
        <v>174</v>
      </c>
      <c r="B8" s="164"/>
    </row>
    <row r="9" spans="1:2" x14ac:dyDescent="0.25">
      <c r="B9" s="164"/>
    </row>
    <row r="10" spans="1:2" x14ac:dyDescent="0.25">
      <c r="A10" s="230" t="s">
        <v>159</v>
      </c>
      <c r="B10" s="230"/>
    </row>
    <row r="11" spans="1:2" x14ac:dyDescent="0.25">
      <c r="A11" s="230" t="s">
        <v>160</v>
      </c>
      <c r="B11" s="230"/>
    </row>
    <row r="12" spans="1:2" ht="15.75" thickBot="1" x14ac:dyDescent="0.3">
      <c r="A12" t="s">
        <v>18</v>
      </c>
      <c r="B12" s="1" t="s">
        <v>20</v>
      </c>
    </row>
    <row r="13" spans="1:2" x14ac:dyDescent="0.25">
      <c r="A13" s="140" t="s">
        <v>0</v>
      </c>
      <c r="B13" s="141" t="s">
        <v>13</v>
      </c>
    </row>
    <row r="14" spans="1:2" x14ac:dyDescent="0.25">
      <c r="A14" s="142" t="s">
        <v>1</v>
      </c>
      <c r="B14" s="143" t="s">
        <v>14</v>
      </c>
    </row>
    <row r="15" spans="1:2" x14ac:dyDescent="0.25">
      <c r="A15" s="142" t="s">
        <v>65</v>
      </c>
      <c r="B15" s="143" t="s">
        <v>66</v>
      </c>
    </row>
    <row r="16" spans="1:2" x14ac:dyDescent="0.25">
      <c r="A16" s="142" t="s">
        <v>6</v>
      </c>
      <c r="B16" s="143" t="s">
        <v>6</v>
      </c>
    </row>
    <row r="17" spans="1:25" ht="105" x14ac:dyDescent="0.25">
      <c r="A17" s="144" t="s">
        <v>152</v>
      </c>
      <c r="B17" s="145" t="s">
        <v>87</v>
      </c>
      <c r="D17" s="138"/>
      <c r="E17" s="138"/>
      <c r="F17" s="138"/>
      <c r="G17" s="138"/>
      <c r="H17" s="138"/>
    </row>
    <row r="18" spans="1:25" ht="105" x14ac:dyDescent="0.25">
      <c r="A18" s="144" t="s">
        <v>72</v>
      </c>
      <c r="B18" s="143" t="s">
        <v>86</v>
      </c>
      <c r="D18" s="138"/>
      <c r="E18" s="138"/>
      <c r="F18" s="138"/>
      <c r="G18" s="138"/>
      <c r="H18" s="138"/>
    </row>
    <row r="19" spans="1:25" ht="45" x14ac:dyDescent="0.25">
      <c r="A19" s="150" t="s">
        <v>147</v>
      </c>
      <c r="B19" s="143" t="s">
        <v>75</v>
      </c>
      <c r="D19" s="138"/>
      <c r="E19" s="138"/>
      <c r="F19" s="138"/>
      <c r="G19" s="138"/>
      <c r="H19" s="138"/>
    </row>
    <row r="20" spans="1:25" ht="45.75" customHeight="1" x14ac:dyDescent="0.25">
      <c r="A20" s="151" t="s">
        <v>148</v>
      </c>
      <c r="B20" s="143" t="s">
        <v>166</v>
      </c>
      <c r="D20" s="138"/>
      <c r="E20" s="138"/>
      <c r="F20" s="138"/>
      <c r="G20" s="138"/>
      <c r="H20" s="138"/>
    </row>
    <row r="21" spans="1:25" ht="62.25" customHeight="1" x14ac:dyDescent="0.25">
      <c r="A21" s="150" t="s">
        <v>149</v>
      </c>
      <c r="B21" s="143" t="s">
        <v>77</v>
      </c>
      <c r="D21" s="138"/>
      <c r="E21" s="138"/>
      <c r="F21" s="138"/>
      <c r="G21" s="138"/>
      <c r="H21" s="138"/>
    </row>
    <row r="22" spans="1:25" ht="30" x14ac:dyDescent="0.25">
      <c r="A22" s="152" t="s">
        <v>39</v>
      </c>
      <c r="B22" s="146" t="s">
        <v>38</v>
      </c>
      <c r="D22" s="138"/>
      <c r="E22" s="138"/>
      <c r="F22" s="138"/>
      <c r="G22" s="138"/>
      <c r="H22" s="138"/>
    </row>
    <row r="23" spans="1:25" x14ac:dyDescent="0.25">
      <c r="A23" s="152" t="s">
        <v>150</v>
      </c>
      <c r="B23" s="147" t="s">
        <v>29</v>
      </c>
      <c r="D23" s="138"/>
      <c r="E23" s="138"/>
      <c r="F23" s="138"/>
      <c r="G23" s="138"/>
      <c r="H23" s="138"/>
    </row>
    <row r="24" spans="1:25" ht="45" x14ac:dyDescent="0.25">
      <c r="A24" s="152" t="s">
        <v>151</v>
      </c>
      <c r="B24" s="146" t="s">
        <v>177</v>
      </c>
      <c r="D24" s="138"/>
      <c r="E24" s="138"/>
      <c r="F24" s="138"/>
      <c r="G24" s="138"/>
      <c r="H24" s="138"/>
    </row>
    <row r="25" spans="1:25" ht="30" x14ac:dyDescent="0.25">
      <c r="A25" s="153" t="s">
        <v>138</v>
      </c>
      <c r="B25" s="146" t="s">
        <v>16</v>
      </c>
      <c r="D25" s="138"/>
      <c r="E25" s="138"/>
      <c r="F25" s="138"/>
      <c r="G25" s="138"/>
      <c r="H25" s="138"/>
    </row>
    <row r="26" spans="1:25" ht="45.75" thickBot="1" x14ac:dyDescent="0.3">
      <c r="A26" s="154" t="s">
        <v>8</v>
      </c>
      <c r="B26" s="155" t="s">
        <v>80</v>
      </c>
      <c r="D26" s="138"/>
      <c r="E26" s="138"/>
      <c r="F26" s="138"/>
      <c r="G26" s="138"/>
      <c r="H26" s="138"/>
    </row>
    <row r="27" spans="1:25" x14ac:dyDescent="0.25">
      <c r="A27" s="148"/>
      <c r="B27" s="149"/>
      <c r="D27" s="138"/>
      <c r="E27" s="138"/>
      <c r="F27" s="138"/>
      <c r="G27" s="138"/>
      <c r="H27" s="138"/>
    </row>
    <row r="28" spans="1:25" x14ac:dyDescent="0.25">
      <c r="A28" s="230" t="s">
        <v>188</v>
      </c>
      <c r="B28" s="230"/>
      <c r="X28" s="71"/>
      <c r="Y28"/>
    </row>
    <row r="29" spans="1:25" x14ac:dyDescent="0.25">
      <c r="A29" s="230" t="s">
        <v>178</v>
      </c>
      <c r="B29" s="230"/>
      <c r="D29" s="138"/>
      <c r="E29" s="138"/>
      <c r="F29" s="138"/>
      <c r="G29" s="138"/>
      <c r="X29" s="71"/>
      <c r="Y29"/>
    </row>
    <row r="30" spans="1:25" ht="15.75" thickBot="1" x14ac:dyDescent="0.3">
      <c r="A30" s="139"/>
      <c r="B30" s="139"/>
      <c r="D30" s="138"/>
      <c r="E30" s="138"/>
      <c r="F30" s="138"/>
      <c r="G30" s="138"/>
      <c r="H30" s="138"/>
    </row>
    <row r="31" spans="1:25" ht="60" x14ac:dyDescent="0.25">
      <c r="A31" s="156" t="s">
        <v>161</v>
      </c>
      <c r="B31" s="157" t="s">
        <v>189</v>
      </c>
      <c r="D31" s="138"/>
      <c r="E31" s="138"/>
      <c r="F31" s="138"/>
      <c r="G31" s="138"/>
      <c r="H31" s="138"/>
    </row>
    <row r="32" spans="1:25" ht="30" x14ac:dyDescent="0.25">
      <c r="A32" s="151" t="s">
        <v>158</v>
      </c>
      <c r="B32" s="145" t="s">
        <v>179</v>
      </c>
      <c r="D32" s="138"/>
      <c r="E32" s="138"/>
      <c r="F32" s="138"/>
      <c r="G32" s="138"/>
      <c r="H32" s="138"/>
    </row>
    <row r="33" spans="1:25" ht="60" x14ac:dyDescent="0.25">
      <c r="A33" s="150" t="s">
        <v>154</v>
      </c>
      <c r="B33" s="145" t="s">
        <v>180</v>
      </c>
      <c r="D33" s="138"/>
      <c r="E33" s="138"/>
      <c r="F33" s="138"/>
      <c r="G33" s="138"/>
      <c r="H33" s="138"/>
    </row>
    <row r="34" spans="1:25" ht="45" x14ac:dyDescent="0.25">
      <c r="A34" s="158" t="s">
        <v>184</v>
      </c>
      <c r="B34" s="159" t="s">
        <v>162</v>
      </c>
      <c r="D34" s="138"/>
      <c r="E34" s="138"/>
      <c r="F34" s="138"/>
      <c r="G34" s="138"/>
      <c r="H34" s="138"/>
    </row>
    <row r="35" spans="1:25" ht="60" x14ac:dyDescent="0.25">
      <c r="A35" s="160" t="s">
        <v>21</v>
      </c>
      <c r="B35" s="159" t="s">
        <v>31</v>
      </c>
      <c r="D35" s="138"/>
      <c r="E35" s="138"/>
      <c r="F35" s="138"/>
      <c r="G35" s="138"/>
      <c r="H35" s="138"/>
    </row>
    <row r="36" spans="1:25" ht="45" x14ac:dyDescent="0.25">
      <c r="A36" s="158" t="s">
        <v>7</v>
      </c>
      <c r="B36" s="159" t="s">
        <v>163</v>
      </c>
      <c r="D36" s="138"/>
      <c r="E36" s="138"/>
      <c r="F36" s="138"/>
      <c r="G36" s="138"/>
      <c r="H36" s="138"/>
    </row>
    <row r="37" spans="1:25" ht="60" x14ac:dyDescent="0.25">
      <c r="A37" s="158" t="s">
        <v>79</v>
      </c>
      <c r="B37" s="159" t="s">
        <v>165</v>
      </c>
      <c r="D37" s="138"/>
      <c r="E37" s="138"/>
      <c r="F37" s="138"/>
      <c r="G37" s="138"/>
      <c r="H37" s="138"/>
    </row>
    <row r="38" spans="1:25" ht="30" x14ac:dyDescent="0.25">
      <c r="A38" s="153" t="s">
        <v>138</v>
      </c>
      <c r="B38" s="146" t="s">
        <v>16</v>
      </c>
      <c r="D38" s="138"/>
      <c r="E38" s="138"/>
      <c r="F38" s="138"/>
      <c r="G38" s="138"/>
      <c r="H38" s="138"/>
    </row>
    <row r="39" spans="1:25" ht="45" x14ac:dyDescent="0.25">
      <c r="A39" s="161" t="s">
        <v>155</v>
      </c>
      <c r="B39" s="162" t="s">
        <v>181</v>
      </c>
      <c r="D39" s="138"/>
      <c r="E39" s="138"/>
      <c r="F39" s="138"/>
      <c r="G39" s="138"/>
      <c r="H39" s="138"/>
    </row>
    <row r="40" spans="1:25" ht="60.75" thickBot="1" x14ac:dyDescent="0.3">
      <c r="A40" s="163" t="s">
        <v>172</v>
      </c>
      <c r="B40" s="155" t="s">
        <v>173</v>
      </c>
      <c r="D40" s="138"/>
      <c r="E40" s="138"/>
      <c r="F40" s="138"/>
      <c r="G40" s="138"/>
      <c r="H40" s="138"/>
    </row>
    <row r="41" spans="1:25" ht="15.75" thickBot="1" x14ac:dyDescent="0.3">
      <c r="D41" s="138"/>
      <c r="E41" s="138"/>
      <c r="F41" s="138"/>
      <c r="G41" s="138"/>
      <c r="H41" s="138"/>
    </row>
    <row r="42" spans="1:25" ht="16.5" thickTop="1" thickBot="1" x14ac:dyDescent="0.3">
      <c r="A42" s="218" t="s">
        <v>30</v>
      </c>
      <c r="B42" s="219"/>
      <c r="D42" s="138"/>
      <c r="E42" s="138"/>
      <c r="F42" s="138"/>
      <c r="G42" s="138"/>
      <c r="H42" s="138"/>
    </row>
    <row r="43" spans="1:25" ht="16.5" thickTop="1" thickBot="1" x14ac:dyDescent="0.3">
      <c r="D43" s="138"/>
      <c r="E43" s="138"/>
      <c r="F43" s="138"/>
      <c r="G43" s="138"/>
      <c r="H43" s="138"/>
      <c r="Y43" s="71" t="str">
        <f>A45</f>
        <v>Lead</v>
      </c>
    </row>
    <row r="44" spans="1:25" ht="15.75" thickTop="1" x14ac:dyDescent="0.25">
      <c r="A44" s="220" t="s">
        <v>46</v>
      </c>
      <c r="B44" s="221"/>
      <c r="D44" s="138"/>
      <c r="E44" s="138"/>
      <c r="F44" s="138"/>
      <c r="G44" s="138"/>
      <c r="H44" s="138"/>
      <c r="Y44" s="71" t="str">
        <f>A46</f>
        <v>Galvanized (Iron or Steel)</v>
      </c>
    </row>
    <row r="45" spans="1:25" x14ac:dyDescent="0.25">
      <c r="A45" s="4" t="s">
        <v>2</v>
      </c>
      <c r="B45" s="5" t="s">
        <v>44</v>
      </c>
      <c r="D45" s="138"/>
      <c r="E45" s="138"/>
      <c r="F45" s="138"/>
      <c r="G45" s="138"/>
      <c r="H45" s="138"/>
      <c r="Y45" s="71" t="str">
        <f t="shared" ref="Y45:Y60" si="0">A47</f>
        <v>Non-lead - Copper</v>
      </c>
    </row>
    <row r="46" spans="1:25" ht="45" x14ac:dyDescent="0.25">
      <c r="A46" s="4" t="s">
        <v>41</v>
      </c>
      <c r="B46" s="5" t="s">
        <v>60</v>
      </c>
      <c r="D46" s="138"/>
      <c r="E46" s="138"/>
      <c r="F46" s="138"/>
      <c r="G46" s="138"/>
      <c r="H46" s="138"/>
      <c r="Y46" s="71" t="str">
        <f t="shared" si="0"/>
        <v>Non-lead - Plastic</v>
      </c>
    </row>
    <row r="47" spans="1:25" x14ac:dyDescent="0.25">
      <c r="A47" s="4" t="s">
        <v>54</v>
      </c>
      <c r="B47" s="5" t="s">
        <v>45</v>
      </c>
      <c r="D47" s="138"/>
      <c r="E47" s="138"/>
      <c r="F47" s="138"/>
      <c r="G47" s="138"/>
      <c r="H47" s="138"/>
      <c r="Y47" s="71" t="str">
        <f t="shared" si="0"/>
        <v>Non-lead - Other</v>
      </c>
    </row>
    <row r="48" spans="1:25" ht="30" x14ac:dyDescent="0.25">
      <c r="A48" s="4" t="s">
        <v>55</v>
      </c>
      <c r="B48" s="5" t="s">
        <v>81</v>
      </c>
      <c r="D48" s="138"/>
      <c r="E48" s="138"/>
      <c r="F48" s="138"/>
      <c r="G48" s="138"/>
      <c r="H48" s="138"/>
      <c r="Y48" s="71" t="str">
        <f t="shared" si="0"/>
        <v>Non-lead - unk - post 1985</v>
      </c>
    </row>
    <row r="49" spans="1:25" ht="30" x14ac:dyDescent="0.25">
      <c r="A49" s="4" t="s">
        <v>56</v>
      </c>
      <c r="B49" s="5" t="s">
        <v>59</v>
      </c>
      <c r="D49" s="138"/>
      <c r="E49" s="138"/>
      <c r="F49" s="138"/>
      <c r="G49" s="138"/>
      <c r="H49" s="138"/>
      <c r="Y49" s="71" t="str">
        <f t="shared" si="0"/>
        <v>Unknown</v>
      </c>
    </row>
    <row r="50" spans="1:25" ht="30" x14ac:dyDescent="0.25">
      <c r="A50" s="4" t="s">
        <v>76</v>
      </c>
      <c r="B50" s="5" t="s">
        <v>57</v>
      </c>
      <c r="D50" s="138"/>
      <c r="E50" s="138"/>
      <c r="F50" s="138"/>
      <c r="G50" s="138"/>
      <c r="H50" s="138"/>
    </row>
    <row r="51" spans="1:25" ht="15.75" thickBot="1" x14ac:dyDescent="0.3">
      <c r="A51" s="13" t="s">
        <v>3</v>
      </c>
      <c r="B51" s="6" t="s">
        <v>58</v>
      </c>
      <c r="D51" s="138"/>
      <c r="E51" s="138"/>
      <c r="F51" s="138"/>
      <c r="G51" s="138"/>
      <c r="H51" s="138"/>
    </row>
    <row r="52" spans="1:25" ht="16.5" thickTop="1" thickBot="1" x14ac:dyDescent="0.3">
      <c r="D52" s="138"/>
      <c r="E52" s="138"/>
      <c r="F52" s="138"/>
      <c r="G52" s="138"/>
      <c r="H52" s="138"/>
    </row>
    <row r="53" spans="1:25" ht="15.75" thickTop="1" x14ac:dyDescent="0.25">
      <c r="A53" s="228" t="s">
        <v>111</v>
      </c>
      <c r="B53" s="229"/>
      <c r="D53" s="138"/>
      <c r="E53" s="138"/>
      <c r="F53" s="138"/>
      <c r="G53" s="138"/>
      <c r="H53" s="138"/>
    </row>
    <row r="54" spans="1:25" ht="30" x14ac:dyDescent="0.25">
      <c r="A54" s="4" t="s">
        <v>109</v>
      </c>
      <c r="B54" s="5" t="s">
        <v>167</v>
      </c>
      <c r="D54" s="138"/>
      <c r="E54" s="138"/>
      <c r="F54" s="138"/>
      <c r="G54" s="138"/>
      <c r="H54" s="138"/>
    </row>
    <row r="55" spans="1:25" ht="45" x14ac:dyDescent="0.25">
      <c r="A55" s="4" t="s">
        <v>37</v>
      </c>
      <c r="B55" s="5" t="s">
        <v>183</v>
      </c>
      <c r="D55" s="170"/>
      <c r="E55" s="138"/>
      <c r="F55" s="138"/>
      <c r="G55" s="138"/>
      <c r="H55" s="138"/>
    </row>
    <row r="56" spans="1:25" ht="30" x14ac:dyDescent="0.25">
      <c r="A56" s="4" t="s">
        <v>3</v>
      </c>
      <c r="B56" s="5" t="s">
        <v>168</v>
      </c>
      <c r="D56" s="138"/>
      <c r="E56" s="138"/>
      <c r="F56" s="138"/>
      <c r="G56" s="138"/>
      <c r="H56" s="138"/>
    </row>
    <row r="57" spans="1:25" ht="30.75" thickBot="1" x14ac:dyDescent="0.3">
      <c r="A57" s="13" t="s">
        <v>108</v>
      </c>
      <c r="B57" s="6" t="s">
        <v>169</v>
      </c>
      <c r="D57" s="138"/>
      <c r="E57" s="138"/>
      <c r="F57" s="138"/>
      <c r="G57" s="138"/>
      <c r="H57" s="138"/>
    </row>
    <row r="58" spans="1:25" ht="16.5" thickTop="1" thickBot="1" x14ac:dyDescent="0.3">
      <c r="B58" s="98"/>
      <c r="D58" s="138"/>
      <c r="E58" s="138"/>
      <c r="F58" s="138"/>
      <c r="G58" s="138"/>
      <c r="H58" s="138"/>
      <c r="Y58" s="71" t="str">
        <f t="shared" si="0"/>
        <v>Records only</v>
      </c>
    </row>
    <row r="59" spans="1:25" ht="15.75" thickTop="1" x14ac:dyDescent="0.25">
      <c r="A59" s="222" t="s">
        <v>82</v>
      </c>
      <c r="B59" s="223"/>
      <c r="D59" s="138"/>
      <c r="E59" s="138"/>
      <c r="F59" s="138"/>
      <c r="G59" s="138"/>
      <c r="H59" s="138"/>
      <c r="Y59" s="71" t="str">
        <f t="shared" si="0"/>
        <v>On site inspection only</v>
      </c>
    </row>
    <row r="60" spans="1:25" x14ac:dyDescent="0.25">
      <c r="A60" s="16" t="s">
        <v>47</v>
      </c>
      <c r="B60" s="5" t="s">
        <v>85</v>
      </c>
      <c r="D60" s="138"/>
      <c r="E60" s="138"/>
      <c r="F60" s="138"/>
      <c r="G60" s="138"/>
      <c r="H60" s="138"/>
      <c r="Y60" s="71" t="str">
        <f t="shared" si="0"/>
        <v>Both records and inspection</v>
      </c>
    </row>
    <row r="61" spans="1:25" x14ac:dyDescent="0.25">
      <c r="A61" s="16" t="s">
        <v>48</v>
      </c>
      <c r="B61" s="5" t="s">
        <v>83</v>
      </c>
      <c r="D61" s="138"/>
      <c r="E61" s="138"/>
      <c r="F61" s="138"/>
      <c r="G61" s="138"/>
      <c r="H61" s="138"/>
      <c r="Y61" s="71">
        <f>A64</f>
        <v>0</v>
      </c>
    </row>
    <row r="62" spans="1:25" x14ac:dyDescent="0.25">
      <c r="A62" s="16" t="s">
        <v>49</v>
      </c>
      <c r="B62" s="5" t="s">
        <v>84</v>
      </c>
      <c r="D62" s="138"/>
      <c r="E62" s="138"/>
      <c r="F62" s="138"/>
      <c r="G62" s="138"/>
      <c r="H62" s="138"/>
    </row>
    <row r="63" spans="1:25" x14ac:dyDescent="0.25">
      <c r="A63" s="16"/>
      <c r="B63" s="5"/>
    </row>
    <row r="64" spans="1:25" ht="15.75" thickBot="1" x14ac:dyDescent="0.3">
      <c r="A64" s="17"/>
      <c r="B64" s="6"/>
    </row>
    <row r="65" spans="1:25" ht="16.5" thickTop="1" thickBot="1" x14ac:dyDescent="0.3"/>
    <row r="66" spans="1:25" ht="15.75" thickTop="1" x14ac:dyDescent="0.25">
      <c r="A66" s="224" t="s">
        <v>184</v>
      </c>
      <c r="B66" s="225"/>
    </row>
    <row r="67" spans="1:25" ht="30" x14ac:dyDescent="0.25">
      <c r="A67" s="10" t="s">
        <v>139</v>
      </c>
      <c r="B67" s="11" t="s">
        <v>140</v>
      </c>
    </row>
    <row r="68" spans="1:25" x14ac:dyDescent="0.25">
      <c r="A68" s="10" t="s">
        <v>141</v>
      </c>
      <c r="B68" s="11" t="s">
        <v>142</v>
      </c>
    </row>
    <row r="69" spans="1:25" ht="60" x14ac:dyDescent="0.25">
      <c r="A69" s="10" t="s">
        <v>143</v>
      </c>
      <c r="B69" s="11" t="s">
        <v>144</v>
      </c>
    </row>
    <row r="70" spans="1:25" x14ac:dyDescent="0.25">
      <c r="A70" s="231" t="s">
        <v>182</v>
      </c>
      <c r="B70" s="232"/>
    </row>
    <row r="71" spans="1:25" ht="60" x14ac:dyDescent="0.25">
      <c r="A71" s="166" t="s">
        <v>145</v>
      </c>
      <c r="B71" s="167" t="s">
        <v>190</v>
      </c>
    </row>
    <row r="72" spans="1:25" ht="30.75" thickBot="1" x14ac:dyDescent="0.3">
      <c r="A72" s="168" t="s">
        <v>40</v>
      </c>
      <c r="B72" s="169" t="s">
        <v>146</v>
      </c>
    </row>
    <row r="73" spans="1:25" ht="16.5" thickTop="1" thickBot="1" x14ac:dyDescent="0.3">
      <c r="A73" s="18"/>
    </row>
    <row r="74" spans="1:25" s="176" customFormat="1" ht="15.75" thickTop="1" x14ac:dyDescent="0.25">
      <c r="A74" s="226" t="s">
        <v>36</v>
      </c>
      <c r="B74" s="227"/>
      <c r="Y74" s="177"/>
    </row>
    <row r="75" spans="1:25" s="176" customFormat="1" x14ac:dyDescent="0.25">
      <c r="A75" s="178" t="s">
        <v>2</v>
      </c>
      <c r="B75" s="179"/>
      <c r="Y75" s="177"/>
    </row>
    <row r="76" spans="1:25" s="176" customFormat="1" x14ac:dyDescent="0.25">
      <c r="A76" s="178" t="s">
        <v>17</v>
      </c>
      <c r="B76" s="179"/>
      <c r="Y76" s="177"/>
    </row>
    <row r="77" spans="1:25" s="176" customFormat="1" x14ac:dyDescent="0.25">
      <c r="A77" s="180" t="s">
        <v>23</v>
      </c>
      <c r="B77" s="181"/>
      <c r="Y77" s="177"/>
    </row>
    <row r="78" spans="1:25" s="176" customFormat="1" ht="45" x14ac:dyDescent="0.25">
      <c r="A78" s="180" t="s">
        <v>170</v>
      </c>
      <c r="B78" s="181" t="s">
        <v>171</v>
      </c>
      <c r="Y78" s="177"/>
    </row>
    <row r="79" spans="1:25" s="176" customFormat="1" ht="15.75" thickBot="1" x14ac:dyDescent="0.3">
      <c r="A79" s="182" t="s">
        <v>3</v>
      </c>
      <c r="B79" s="183"/>
      <c r="Y79" s="177"/>
    </row>
    <row r="80" spans="1:25" ht="16.5" thickTop="1" thickBot="1" x14ac:dyDescent="0.3">
      <c r="A80" s="18"/>
    </row>
    <row r="81" spans="1:2" ht="15.75" thickTop="1" x14ac:dyDescent="0.25">
      <c r="A81" s="215" t="s">
        <v>67</v>
      </c>
      <c r="B81" s="216"/>
    </row>
    <row r="82" spans="1:2" x14ac:dyDescent="0.25">
      <c r="A82" s="9" t="s">
        <v>2</v>
      </c>
      <c r="B82" s="11"/>
    </row>
    <row r="83" spans="1:2" x14ac:dyDescent="0.25">
      <c r="A83" s="9" t="s">
        <v>43</v>
      </c>
      <c r="B83" s="11"/>
    </row>
    <row r="84" spans="1:2" x14ac:dyDescent="0.25">
      <c r="A84" s="9" t="s">
        <v>185</v>
      </c>
      <c r="B84" s="11"/>
    </row>
    <row r="85" spans="1:2" x14ac:dyDescent="0.25">
      <c r="A85" s="9" t="s">
        <v>68</v>
      </c>
      <c r="B85" s="11"/>
    </row>
    <row r="86" spans="1:2" x14ac:dyDescent="0.25">
      <c r="A86" s="9" t="s">
        <v>69</v>
      </c>
      <c r="B86" s="11"/>
    </row>
    <row r="87" spans="1:2" x14ac:dyDescent="0.25">
      <c r="A87" s="9" t="s">
        <v>176</v>
      </c>
      <c r="B87" s="11"/>
    </row>
    <row r="88" spans="1:2" ht="30" x14ac:dyDescent="0.25">
      <c r="A88" s="9" t="s">
        <v>110</v>
      </c>
      <c r="B88" s="11" t="s">
        <v>70</v>
      </c>
    </row>
    <row r="89" spans="1:2" ht="15.75" thickBot="1" x14ac:dyDescent="0.3">
      <c r="A89" s="19" t="s">
        <v>3</v>
      </c>
      <c r="B89" s="12" t="s">
        <v>71</v>
      </c>
    </row>
    <row r="90" spans="1:2" ht="15.75" thickTop="1" x14ac:dyDescent="0.25"/>
  </sheetData>
  <sheetProtection algorithmName="SHA-512" hashValue="p/NPlWrjJFPfMbVixq0ZUvFPKF0TZV162D9+STpckRl3UzEc1ekjsf5eBw6UpjA0pxMHJPgfm+D1/S8B6IvQYg==" saltValue="Ec+hj5Zvp3kFbZ03mhBBVw==" spinCount="100000" sheet="1" objects="1" scenarios="1"/>
  <mergeCells count="13">
    <mergeCell ref="A81:B81"/>
    <mergeCell ref="A1:B1"/>
    <mergeCell ref="A42:B42"/>
    <mergeCell ref="A44:B44"/>
    <mergeCell ref="A59:B59"/>
    <mergeCell ref="A66:B66"/>
    <mergeCell ref="A74:B74"/>
    <mergeCell ref="A53:B53"/>
    <mergeCell ref="A10:B10"/>
    <mergeCell ref="A28:B28"/>
    <mergeCell ref="A11:B11"/>
    <mergeCell ref="A29:B29"/>
    <mergeCell ref="A70:B70"/>
  </mergeCells>
  <conditionalFormatting sqref="A45:B51">
    <cfRule type="expression" dxfId="3" priority="61">
      <formula>AND(#REF!="NA",$D43="NA")</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7ED17-6C8C-448C-A2FF-85C33CE172D6}">
  <sheetPr codeName="Sheet2"/>
  <dimension ref="A1:N103"/>
  <sheetViews>
    <sheetView tabSelected="1" zoomScaleNormal="100" workbookViewId="0">
      <pane ySplit="9" topLeftCell="A10" activePane="bottomLeft" state="frozen"/>
      <selection pane="bottomLeft" activeCell="B2" sqref="B2"/>
    </sheetView>
  </sheetViews>
  <sheetFormatPr defaultColWidth="9.140625" defaultRowHeight="15" x14ac:dyDescent="0.25"/>
  <cols>
    <col min="1" max="1" width="27.28515625" style="82" customWidth="1"/>
    <col min="2" max="2" width="40.5703125" style="23" customWidth="1"/>
    <col min="3" max="3" width="30.42578125" style="23" customWidth="1"/>
    <col min="4" max="4" width="20.28515625" style="23" customWidth="1"/>
    <col min="5" max="5" width="29.28515625" style="23" customWidth="1"/>
    <col min="6" max="9" width="19" style="96" customWidth="1"/>
    <col min="10" max="10" width="36" style="97" customWidth="1"/>
    <col min="11" max="12" width="9.140625" style="23"/>
    <col min="13" max="16384" width="9.140625" style="15"/>
  </cols>
  <sheetData>
    <row r="1" spans="1:14" ht="27" thickBot="1" x14ac:dyDescent="0.45">
      <c r="A1" s="80" t="s">
        <v>11</v>
      </c>
      <c r="B1" s="22"/>
      <c r="F1" s="23"/>
      <c r="G1" s="23"/>
      <c r="H1" s="25" t="s">
        <v>192</v>
      </c>
      <c r="I1" s="23"/>
      <c r="J1" s="23"/>
      <c r="M1" s="23"/>
    </row>
    <row r="2" spans="1:14" ht="15.75" thickTop="1" x14ac:dyDescent="0.25">
      <c r="A2" s="81" t="s">
        <v>28</v>
      </c>
      <c r="B2" s="31"/>
      <c r="C2" s="15"/>
      <c r="D2" s="24" t="s">
        <v>24</v>
      </c>
      <c r="E2" s="235" t="s">
        <v>9</v>
      </c>
      <c r="F2" s="236"/>
      <c r="G2" s="236"/>
      <c r="H2" s="236"/>
      <c r="I2" s="236"/>
      <c r="J2" s="237"/>
      <c r="K2" s="15"/>
      <c r="L2" s="15"/>
      <c r="N2" s="27"/>
    </row>
    <row r="3" spans="1:14" x14ac:dyDescent="0.25">
      <c r="A3" s="81" t="s">
        <v>1</v>
      </c>
      <c r="B3" s="31"/>
      <c r="C3" s="15"/>
      <c r="D3" s="26" t="s">
        <v>136</v>
      </c>
      <c r="E3" s="74" t="s">
        <v>2</v>
      </c>
      <c r="F3" s="75" t="s">
        <v>10</v>
      </c>
      <c r="G3" s="75" t="s">
        <v>3</v>
      </c>
      <c r="H3" s="75" t="s">
        <v>12</v>
      </c>
      <c r="I3" s="75" t="s">
        <v>63</v>
      </c>
      <c r="J3" s="76" t="s">
        <v>4</v>
      </c>
      <c r="K3" s="15"/>
      <c r="L3" s="15"/>
      <c r="N3" s="28"/>
    </row>
    <row r="4" spans="1:14" ht="15.75" thickBot="1" x14ac:dyDescent="0.3">
      <c r="A4" s="81" t="s">
        <v>5</v>
      </c>
      <c r="B4" s="31"/>
      <c r="C4" s="15"/>
      <c r="D4" s="29" t="s">
        <v>191</v>
      </c>
      <c r="E4" s="77">
        <f>COUNTIF(LSL_status,E3)</f>
        <v>0</v>
      </c>
      <c r="F4" s="78">
        <f>COUNTIF(LSL_status,F3)</f>
        <v>0</v>
      </c>
      <c r="G4" s="78">
        <f>COUNTIF(LSL_status,G3)</f>
        <v>0</v>
      </c>
      <c r="H4" s="78">
        <f>COUNTIF(LSL_status,H3)</f>
        <v>0</v>
      </c>
      <c r="I4" s="78">
        <f>COUNTIF(LSL_status,I3)</f>
        <v>0</v>
      </c>
      <c r="J4" s="79">
        <f>SUM(E4:I4)</f>
        <v>0</v>
      </c>
      <c r="K4" s="15"/>
      <c r="L4" s="15"/>
      <c r="N4" s="28"/>
    </row>
    <row r="5" spans="1:14" ht="15.75" thickTop="1" x14ac:dyDescent="0.25">
      <c r="A5" s="81" t="s">
        <v>6</v>
      </c>
      <c r="B5" s="31"/>
      <c r="C5" s="15"/>
      <c r="D5" s="30" t="s">
        <v>25</v>
      </c>
      <c r="E5" s="15"/>
      <c r="F5" s="23" t="s">
        <v>19</v>
      </c>
      <c r="G5" s="15"/>
      <c r="H5" s="15"/>
      <c r="I5" s="15" t="s">
        <v>64</v>
      </c>
      <c r="J5" s="15"/>
      <c r="K5" s="15"/>
      <c r="L5" s="15"/>
    </row>
    <row r="6" spans="1:14" x14ac:dyDescent="0.25">
      <c r="A6" s="184" t="s">
        <v>187</v>
      </c>
      <c r="B6" s="185" t="s">
        <v>186</v>
      </c>
      <c r="C6" s="15"/>
      <c r="F6" s="15"/>
      <c r="G6" s="15"/>
      <c r="H6" s="15"/>
      <c r="I6" s="15"/>
      <c r="J6" s="15"/>
      <c r="K6" s="15"/>
      <c r="L6" s="15"/>
    </row>
    <row r="7" spans="1:14" ht="15.75" thickBot="1" x14ac:dyDescent="0.3">
      <c r="B7" s="15"/>
      <c r="C7" s="15"/>
      <c r="D7" s="15"/>
      <c r="E7" s="15"/>
      <c r="F7" s="15"/>
      <c r="G7" s="15"/>
      <c r="H7" s="15"/>
      <c r="I7" s="15"/>
      <c r="J7" s="15"/>
      <c r="K7" s="15"/>
      <c r="L7" s="15"/>
    </row>
    <row r="8" spans="1:14" ht="16.5" thickTop="1" thickBot="1" x14ac:dyDescent="0.3">
      <c r="A8" s="83"/>
      <c r="B8" s="241" t="s">
        <v>22</v>
      </c>
      <c r="C8" s="242"/>
      <c r="D8" s="242"/>
      <c r="E8" s="243"/>
      <c r="F8" s="238" t="s">
        <v>157</v>
      </c>
      <c r="G8" s="239"/>
      <c r="H8" s="239"/>
      <c r="I8" s="240"/>
      <c r="J8" s="165" t="s">
        <v>26</v>
      </c>
      <c r="K8" s="15"/>
      <c r="L8" s="15"/>
    </row>
    <row r="9" spans="1:14" s="44" customFormat="1" ht="46.5" thickTop="1" thickBot="1" x14ac:dyDescent="0.3">
      <c r="A9" s="84" t="s">
        <v>152</v>
      </c>
      <c r="B9" s="39" t="s">
        <v>72</v>
      </c>
      <c r="C9" s="41" t="s">
        <v>147</v>
      </c>
      <c r="D9" s="40" t="s">
        <v>148</v>
      </c>
      <c r="E9" s="42" t="s">
        <v>149</v>
      </c>
      <c r="F9" s="43" t="s">
        <v>150</v>
      </c>
      <c r="G9" s="43" t="s">
        <v>151</v>
      </c>
      <c r="H9" s="244" t="s">
        <v>138</v>
      </c>
      <c r="I9" s="245"/>
      <c r="J9" s="132" t="s">
        <v>8</v>
      </c>
    </row>
    <row r="10" spans="1:14" ht="16.5" thickTop="1" thickBot="1" x14ac:dyDescent="0.3">
      <c r="A10" s="85" t="s">
        <v>52</v>
      </c>
      <c r="B10" s="33" t="s">
        <v>53</v>
      </c>
      <c r="C10" s="35" t="s">
        <v>42</v>
      </c>
      <c r="D10" s="34" t="s">
        <v>37</v>
      </c>
      <c r="E10" s="36" t="s">
        <v>47</v>
      </c>
      <c r="F10" s="37"/>
      <c r="G10" s="38" t="s">
        <v>62</v>
      </c>
      <c r="H10" s="246"/>
      <c r="I10" s="247"/>
      <c r="J10" s="133" t="s">
        <v>61</v>
      </c>
      <c r="K10" s="15"/>
      <c r="L10" s="15"/>
    </row>
    <row r="11" spans="1:14" ht="15.75" thickTop="1" x14ac:dyDescent="0.25">
      <c r="A11" s="86"/>
      <c r="B11" s="55"/>
      <c r="C11" s="57"/>
      <c r="D11" s="56"/>
      <c r="E11" s="58"/>
      <c r="F11" s="62"/>
      <c r="G11" s="63"/>
      <c r="H11" s="233"/>
      <c r="I11" s="234"/>
      <c r="J11" s="134" t="str">
        <f>IF(AND(C11="", D11=""),"",IF(OR(C11="", D11=""),"Error - missing information",IF(C11=Descriptions!$A$45,IF(B11="","Error-Location required","Lead"),IF(AND(C11=Descriptions!A$46,D11=Descriptions!A$57),"Error - need upstream determination",IF(AND(OR(D11="yes",D11="unknown"),C11=Descriptions!$A$46),IF(B11="","Error-Location required","GRR"),IF(C11=Descriptions!$A$51,"Unknown","Non-Lead"))))))</f>
        <v/>
      </c>
      <c r="K11" s="15"/>
      <c r="L11" s="15"/>
    </row>
    <row r="12" spans="1:14" x14ac:dyDescent="0.25">
      <c r="A12" s="87"/>
      <c r="B12" s="45"/>
      <c r="C12" s="47"/>
      <c r="D12" s="46"/>
      <c r="E12" s="48"/>
      <c r="F12" s="52"/>
      <c r="G12" s="53"/>
      <c r="H12" s="233"/>
      <c r="I12" s="234"/>
      <c r="J12" s="134" t="str">
        <f>IF(AND(C12="", D12=""),"",IF(OR(C12="", D12=""),"Error - missing information",IF(C12=Descriptions!$A$45,IF(B12="","Error-Location required","Lead"),IF(AND(C12=Descriptions!A$46,D12=Descriptions!A$57),"Error - need upstream determination",IF(AND(OR(D12="yes",D12="unknown"),C12=Descriptions!$A$46),IF(B12="","Error-Location required","GRR"),IF(C12=Descriptions!$A$51,"Unknown","Non-Lead"))))))</f>
        <v/>
      </c>
      <c r="K12" s="15"/>
      <c r="L12" s="15"/>
    </row>
    <row r="13" spans="1:14" x14ac:dyDescent="0.25">
      <c r="A13" s="87"/>
      <c r="B13" s="45"/>
      <c r="C13" s="47"/>
      <c r="D13" s="46"/>
      <c r="E13" s="48"/>
      <c r="F13" s="52"/>
      <c r="G13" s="53"/>
      <c r="H13" s="233"/>
      <c r="I13" s="234"/>
      <c r="J13" s="134" t="str">
        <f>IF(AND(C13="", D13=""),"",IF(OR(C13="", D13=""),"Error - missing information",IF(C13=Descriptions!$A$45,IF(B13="","Error-Location required","Lead"),IF(AND(C13=Descriptions!A$46,D13=Descriptions!A$57),"Error - need upstream determination",IF(AND(OR(D13="yes",D13="unknown"),C13=Descriptions!$A$46),IF(B13="","Error-Location required","GRR"),IF(C13=Descriptions!$A$51,"Unknown","Non-Lead"))))))</f>
        <v/>
      </c>
      <c r="K13" s="15"/>
      <c r="L13" s="15"/>
    </row>
    <row r="14" spans="1:14" x14ac:dyDescent="0.25">
      <c r="A14" s="87"/>
      <c r="B14" s="45"/>
      <c r="C14" s="47"/>
      <c r="D14" s="46"/>
      <c r="E14" s="48"/>
      <c r="F14" s="52"/>
      <c r="G14" s="53"/>
      <c r="H14" s="233"/>
      <c r="I14" s="234"/>
      <c r="J14" s="134" t="str">
        <f>IF(AND(C14="", D14=""),"",IF(OR(C14="", D14=""),"Error - missing information",IF(C14=Descriptions!$A$45,IF(B14="","Error-Location required","Lead"),IF(AND(C14=Descriptions!A$46,D14=Descriptions!A$57),"Error - need upstream determination",IF(AND(OR(D14="yes",D14="unknown"),C14=Descriptions!$A$46),IF(B14="","Error-Location required","GRR"),IF(C14=Descriptions!$A$51,"Unknown","Non-Lead"))))))</f>
        <v/>
      </c>
      <c r="K14" s="15"/>
      <c r="L14" s="15"/>
    </row>
    <row r="15" spans="1:14" x14ac:dyDescent="0.25">
      <c r="A15" s="87"/>
      <c r="B15" s="45"/>
      <c r="C15" s="47"/>
      <c r="D15" s="46"/>
      <c r="E15" s="48"/>
      <c r="F15" s="52"/>
      <c r="G15" s="53"/>
      <c r="H15" s="233"/>
      <c r="I15" s="234"/>
      <c r="J15" s="134" t="str">
        <f>IF(AND(C15="", D15=""),"",IF(OR(C15="", D15=""),"Error - missing information",IF(C15=Descriptions!$A$45,IF(B15="","Error-Location required","Lead"),IF(AND(C15=Descriptions!A$46,D15=Descriptions!A$57),"Error - need upstream determination",IF(AND(OR(D15="yes",D15="unknown"),C15=Descriptions!$A$46),IF(B15="","Error-Location required","GRR"),IF(C15=Descriptions!$A$51,"Unknown","Non-Lead"))))))</f>
        <v/>
      </c>
      <c r="K15" s="15"/>
      <c r="L15" s="15"/>
    </row>
    <row r="16" spans="1:14" x14ac:dyDescent="0.25">
      <c r="A16" s="87"/>
      <c r="B16" s="45"/>
      <c r="C16" s="47"/>
      <c r="D16" s="46"/>
      <c r="E16" s="48"/>
      <c r="F16" s="52"/>
      <c r="G16" s="53"/>
      <c r="H16" s="233"/>
      <c r="I16" s="234"/>
      <c r="J16" s="134" t="str">
        <f>IF(AND(C16="", D16=""),"",IF(OR(C16="", D16=""),"Error - missing information",IF(C16=Descriptions!$A$45,IF(B16="","Error-Location required","Lead"),IF(AND(C16=Descriptions!A$46,D16=Descriptions!A$57),"Error - need upstream determination",IF(AND(OR(D16="yes",D16="unknown"),C16=Descriptions!$A$46),IF(B16="","Error-Location required","GRR"),IF(C16=Descriptions!$A$51,"Unknown","Non-Lead"))))))</f>
        <v/>
      </c>
      <c r="K16" s="15"/>
      <c r="L16" s="15"/>
    </row>
    <row r="17" spans="1:12" x14ac:dyDescent="0.25">
      <c r="A17" s="87"/>
      <c r="B17" s="45"/>
      <c r="C17" s="47"/>
      <c r="D17" s="46"/>
      <c r="E17" s="48"/>
      <c r="F17" s="52"/>
      <c r="G17" s="53"/>
      <c r="H17" s="233"/>
      <c r="I17" s="234"/>
      <c r="J17" s="134" t="str">
        <f>IF(AND(C17="", D17=""),"",IF(OR(C17="", D17=""),"Error - missing information",IF(C17=Descriptions!$A$45,IF(B17="","Error-Location required","Lead"),IF(AND(C17=Descriptions!A$46,D17=Descriptions!A$57),"Error - need upstream determination",IF(AND(OR(D17="yes",D17="unknown"),C17=Descriptions!$A$46),IF(B17="","Error-Location required","GRR"),IF(C17=Descriptions!$A$51,"Unknown","Non-Lead"))))))</f>
        <v/>
      </c>
      <c r="K17" s="15"/>
      <c r="L17" s="15"/>
    </row>
    <row r="18" spans="1:12" x14ac:dyDescent="0.25">
      <c r="A18" s="87"/>
      <c r="B18" s="45"/>
      <c r="C18" s="47"/>
      <c r="D18" s="46"/>
      <c r="E18" s="48"/>
      <c r="F18" s="52"/>
      <c r="G18" s="53"/>
      <c r="H18" s="233"/>
      <c r="I18" s="234"/>
      <c r="J18" s="134" t="str">
        <f>IF(AND(C18="", D18=""),"",IF(OR(C18="", D18=""),"Error - missing information",IF(C18=Descriptions!$A$45,IF(B18="","Error-Location required","Lead"),IF(AND(C18=Descriptions!A$46,D18=Descriptions!A$57),"Error - need upstream determination",IF(AND(OR(D18="yes",D18="unknown"),C18=Descriptions!$A$46),IF(B18="","Error-Location required","GRR"),IF(C18=Descriptions!$A$51,"Unknown","Non-Lead"))))))</f>
        <v/>
      </c>
      <c r="K18" s="15"/>
      <c r="L18" s="15"/>
    </row>
    <row r="19" spans="1:12" x14ac:dyDescent="0.25">
      <c r="A19" s="87"/>
      <c r="B19" s="45"/>
      <c r="C19" s="47"/>
      <c r="D19" s="46"/>
      <c r="E19" s="48"/>
      <c r="F19" s="52"/>
      <c r="G19" s="53"/>
      <c r="H19" s="233"/>
      <c r="I19" s="234"/>
      <c r="J19" s="134" t="str">
        <f>IF(AND(C19="", D19=""),"",IF(OR(C19="", D19=""),"Error - missing information",IF(C19=Descriptions!$A$45,IF(B19="","Error-Location required","Lead"),IF(AND(C19=Descriptions!A$46,D19=Descriptions!A$57),"Error - need upstream determination",IF(AND(OR(D19="yes",D19="unknown"),C19=Descriptions!$A$46),IF(B19="","Error-Location required","GRR"),IF(C19=Descriptions!$A$51,"Unknown","Non-Lead"))))))</f>
        <v/>
      </c>
      <c r="K19" s="15"/>
      <c r="L19" s="15"/>
    </row>
    <row r="20" spans="1:12" x14ac:dyDescent="0.25">
      <c r="A20" s="87"/>
      <c r="B20" s="45"/>
      <c r="C20" s="47"/>
      <c r="D20" s="46"/>
      <c r="E20" s="48"/>
      <c r="F20" s="52"/>
      <c r="G20" s="53"/>
      <c r="H20" s="233"/>
      <c r="I20" s="234"/>
      <c r="J20" s="134" t="str">
        <f>IF(AND(C20="", D20=""),"",IF(OR(C20="", D20=""),"Error - missing information",IF(C20=Descriptions!$A$45,IF(B20="","Error-Location required","Lead"),IF(AND(C20=Descriptions!A$46,D20=Descriptions!A$57),"Error - need upstream determination",IF(AND(OR(D20="yes",D20="unknown"),C20=Descriptions!$A$46),IF(B20="","Error-Location required","GRR"),IF(C20=Descriptions!$A$51,"Unknown","Non-Lead"))))))</f>
        <v/>
      </c>
      <c r="K20" s="15"/>
      <c r="L20" s="15"/>
    </row>
    <row r="21" spans="1:12" x14ac:dyDescent="0.25">
      <c r="A21" s="87"/>
      <c r="B21" s="45"/>
      <c r="C21" s="47"/>
      <c r="D21" s="46"/>
      <c r="E21" s="48"/>
      <c r="F21" s="52"/>
      <c r="G21" s="53"/>
      <c r="H21" s="233"/>
      <c r="I21" s="234"/>
      <c r="J21" s="134" t="str">
        <f>IF(AND(C21="", D21=""),"",IF(OR(C21="", D21=""),"Error - missing information",IF(C21=Descriptions!$A$45,IF(B21="","Error-Location required","Lead"),IF(AND(C21=Descriptions!A$46,D21=Descriptions!A$57),"Error - need upstream determination",IF(AND(OR(D21="yes",D21="unknown"),C21=Descriptions!$A$46),IF(B21="","Error-Location required","GRR"),IF(C21=Descriptions!$A$51,"Unknown","Non-Lead"))))))</f>
        <v/>
      </c>
      <c r="K21" s="15"/>
      <c r="L21" s="15"/>
    </row>
    <row r="22" spans="1:12" x14ac:dyDescent="0.25">
      <c r="A22" s="87"/>
      <c r="B22" s="45"/>
      <c r="C22" s="47"/>
      <c r="D22" s="46"/>
      <c r="E22" s="48"/>
      <c r="F22" s="52"/>
      <c r="G22" s="53"/>
      <c r="H22" s="233"/>
      <c r="I22" s="234"/>
      <c r="J22" s="134" t="str">
        <f>IF(AND(C22="", D22=""),"",IF(OR(C22="", D22=""),"Error - missing information",IF(C22=Descriptions!$A$45,IF(B22="","Error-Location required","Lead"),IF(AND(C22=Descriptions!A$46,D22=Descriptions!A$57),"Error - need upstream determination",IF(AND(OR(D22="yes",D22="unknown"),C22=Descriptions!$A$46),IF(B22="","Error-Location required","GRR"),IF(C22=Descriptions!$A$51,"Unknown","Non-Lead"))))))</f>
        <v/>
      </c>
      <c r="K22" s="15"/>
      <c r="L22" s="15"/>
    </row>
    <row r="23" spans="1:12" x14ac:dyDescent="0.25">
      <c r="A23" s="87"/>
      <c r="B23" s="45"/>
      <c r="C23" s="47"/>
      <c r="D23" s="46"/>
      <c r="E23" s="48"/>
      <c r="F23" s="52"/>
      <c r="G23" s="53"/>
      <c r="H23" s="233"/>
      <c r="I23" s="234"/>
      <c r="J23" s="134" t="str">
        <f>IF(AND(C23="", D23=""),"",IF(OR(C23="", D23=""),"Error - missing information",IF(C23=Descriptions!$A$45,IF(B23="","Error-Location required","Lead"),IF(AND(C23=Descriptions!A$46,D23=Descriptions!A$57),"Error - need upstream determination",IF(AND(OR(D23="yes",D23="unknown"),C23=Descriptions!$A$46),IF(B23="","Error-Location required","GRR"),IF(C23=Descriptions!$A$51,"Unknown","Non-Lead"))))))</f>
        <v/>
      </c>
      <c r="K23" s="15"/>
      <c r="L23" s="15"/>
    </row>
    <row r="24" spans="1:12" x14ac:dyDescent="0.25">
      <c r="A24" s="87"/>
      <c r="B24" s="45"/>
      <c r="C24" s="47"/>
      <c r="D24" s="46"/>
      <c r="E24" s="48"/>
      <c r="F24" s="52"/>
      <c r="G24" s="53"/>
      <c r="H24" s="233"/>
      <c r="I24" s="234"/>
      <c r="J24" s="134" t="str">
        <f>IF(AND(C24="", D24=""),"",IF(OR(C24="", D24=""),"Error - missing information",IF(C24=Descriptions!$A$45,IF(B24="","Error-Location required","Lead"),IF(AND(C24=Descriptions!A$46,D24=Descriptions!A$57),"Error - need upstream determination",IF(AND(OR(D24="yes",D24="unknown"),C24=Descriptions!$A$46),IF(B24="","Error-Location required","GRR"),IF(C24=Descriptions!$A$51,"Unknown","Non-Lead"))))))</f>
        <v/>
      </c>
      <c r="K24" s="15"/>
      <c r="L24" s="15"/>
    </row>
    <row r="25" spans="1:12" x14ac:dyDescent="0.25">
      <c r="A25" s="87"/>
      <c r="B25" s="45"/>
      <c r="C25" s="47"/>
      <c r="D25" s="46"/>
      <c r="E25" s="48"/>
      <c r="F25" s="52"/>
      <c r="G25" s="53"/>
      <c r="H25" s="233"/>
      <c r="I25" s="234"/>
      <c r="J25" s="134" t="str">
        <f>IF(AND(C25="", D25=""),"",IF(OR(C25="", D25=""),"Error - missing information",IF(C25=Descriptions!$A$45,IF(B25="","Error-Location required","Lead"),IF(AND(C25=Descriptions!A$46,D25=Descriptions!A$57),"Error - need upstream determination",IF(AND(OR(D25="yes",D25="unknown"),C25=Descriptions!$A$46),IF(B25="","Error-Location required","GRR"),IF(C25=Descriptions!$A$51,"Unknown","Non-Lead"))))))</f>
        <v/>
      </c>
      <c r="K25" s="15"/>
      <c r="L25" s="15"/>
    </row>
    <row r="26" spans="1:12" x14ac:dyDescent="0.25">
      <c r="A26" s="87"/>
      <c r="B26" s="45"/>
      <c r="C26" s="47"/>
      <c r="D26" s="46"/>
      <c r="E26" s="48"/>
      <c r="F26" s="52"/>
      <c r="G26" s="53"/>
      <c r="H26" s="233"/>
      <c r="I26" s="234"/>
      <c r="J26" s="134" t="str">
        <f>IF(AND(C26="", D26=""),"",IF(OR(C26="", D26=""),"Error - missing information",IF(C26=Descriptions!$A$45,IF(B26="","Error-Location required","Lead"),IF(AND(C26=Descriptions!A$46,D26=Descriptions!A$57),"Error - need upstream determination",IF(AND(OR(D26="yes",D26="unknown"),C26=Descriptions!$A$46),IF(B26="","Error-Location required","GRR"),IF(C26=Descriptions!$A$51,"Unknown","Non-Lead"))))))</f>
        <v/>
      </c>
      <c r="K26" s="15"/>
      <c r="L26" s="15"/>
    </row>
    <row r="27" spans="1:12" x14ac:dyDescent="0.25">
      <c r="A27" s="87"/>
      <c r="B27" s="45"/>
      <c r="C27" s="47"/>
      <c r="D27" s="46"/>
      <c r="E27" s="48"/>
      <c r="F27" s="52"/>
      <c r="G27" s="53"/>
      <c r="H27" s="233"/>
      <c r="I27" s="234"/>
      <c r="J27" s="134" t="str">
        <f>IF(AND(C27="", D27=""),"",IF(OR(C27="", D27=""),"Error - missing information",IF(C27=Descriptions!$A$45,IF(B27="","Error-Location required","Lead"),IF(AND(C27=Descriptions!A$46,D27=Descriptions!A$57),"Error - need upstream determination",IF(AND(OR(D27="yes",D27="unknown"),C27=Descriptions!$A$46),IF(B27="","Error-Location required","GRR"),IF(C27=Descriptions!$A$51,"Unknown","Non-Lead"))))))</f>
        <v/>
      </c>
      <c r="K27" s="15"/>
      <c r="L27" s="15"/>
    </row>
    <row r="28" spans="1:12" x14ac:dyDescent="0.25">
      <c r="A28" s="87"/>
      <c r="B28" s="45"/>
      <c r="C28" s="47"/>
      <c r="D28" s="46"/>
      <c r="E28" s="48"/>
      <c r="F28" s="52"/>
      <c r="G28" s="53"/>
      <c r="H28" s="233"/>
      <c r="I28" s="234"/>
      <c r="J28" s="134" t="str">
        <f>IF(AND(C28="", D28=""),"",IF(OR(C28="", D28=""),"Error - missing information",IF(C28=Descriptions!$A$45,IF(B28="","Error-Location required","Lead"),IF(AND(C28=Descriptions!A$46,D28=Descriptions!A$57),"Error - need upstream determination",IF(AND(OR(D28="yes",D28="unknown"),C28=Descriptions!$A$46),IF(B28="","Error-Location required","GRR"),IF(C28=Descriptions!$A$51,"Unknown","Non-Lead"))))))</f>
        <v/>
      </c>
      <c r="K28" s="15"/>
      <c r="L28" s="15"/>
    </row>
    <row r="29" spans="1:12" x14ac:dyDescent="0.25">
      <c r="A29" s="87"/>
      <c r="B29" s="45"/>
      <c r="C29" s="47"/>
      <c r="D29" s="46"/>
      <c r="E29" s="48"/>
      <c r="F29" s="52"/>
      <c r="G29" s="53"/>
      <c r="H29" s="233"/>
      <c r="I29" s="234"/>
      <c r="J29" s="134" t="str">
        <f>IF(AND(C29="", D29=""),"",IF(OR(C29="", D29=""),"Error - missing information",IF(C29=Descriptions!$A$45,IF(B29="","Error-Location required","Lead"),IF(AND(C29=Descriptions!A$46,D29=Descriptions!A$57),"Error - need upstream determination",IF(AND(OR(D29="yes",D29="unknown"),C29=Descriptions!$A$46),IF(B29="","Error-Location required","GRR"),IF(C29=Descriptions!$A$51,"Unknown","Non-Lead"))))))</f>
        <v/>
      </c>
      <c r="K29" s="15"/>
      <c r="L29" s="15"/>
    </row>
    <row r="30" spans="1:12" x14ac:dyDescent="0.25">
      <c r="A30" s="87"/>
      <c r="B30" s="45"/>
      <c r="C30" s="47"/>
      <c r="D30" s="46"/>
      <c r="E30" s="48"/>
      <c r="F30" s="52"/>
      <c r="G30" s="53"/>
      <c r="H30" s="233"/>
      <c r="I30" s="234"/>
      <c r="J30" s="134" t="str">
        <f>IF(AND(C30="", D30=""),"",IF(OR(C30="", D30=""),"Error - missing information",IF(C30=Descriptions!$A$45,IF(B30="","Error-Location required","Lead"),IF(AND(C30=Descriptions!A$46,D30=Descriptions!A$57),"Error - need upstream determination",IF(AND(OR(D30="yes",D30="unknown"),C30=Descriptions!$A$46),IF(B30="","Error-Location required","GRR"),IF(C30=Descriptions!$A$51,"Unknown","Non-Lead"))))))</f>
        <v/>
      </c>
      <c r="K30" s="15"/>
      <c r="L30" s="15"/>
    </row>
    <row r="31" spans="1:12" x14ac:dyDescent="0.25">
      <c r="A31" s="87"/>
      <c r="B31" s="45"/>
      <c r="C31" s="47"/>
      <c r="D31" s="46"/>
      <c r="E31" s="48"/>
      <c r="F31" s="52"/>
      <c r="G31" s="53"/>
      <c r="H31" s="233"/>
      <c r="I31" s="234"/>
      <c r="J31" s="134" t="str">
        <f>IF(AND(C31="", D31=""),"",IF(OR(C31="", D31=""),"Error - missing information",IF(C31=Descriptions!$A$45,IF(B31="","Error-Location required","Lead"),IF(AND(C31=Descriptions!A$46,D31=Descriptions!A$57),"Error - need upstream determination",IF(AND(OR(D31="yes",D31="unknown"),C31=Descriptions!$A$46),IF(B31="","Error-Location required","GRR"),IF(C31=Descriptions!$A$51,"Unknown","Non-Lead"))))))</f>
        <v/>
      </c>
      <c r="K31" s="15"/>
      <c r="L31" s="15"/>
    </row>
    <row r="32" spans="1:12" x14ac:dyDescent="0.25">
      <c r="A32" s="87"/>
      <c r="B32" s="45"/>
      <c r="C32" s="47"/>
      <c r="D32" s="46"/>
      <c r="E32" s="48"/>
      <c r="F32" s="52"/>
      <c r="G32" s="53"/>
      <c r="H32" s="233"/>
      <c r="I32" s="234"/>
      <c r="J32" s="134" t="str">
        <f>IF(AND(C32="", D32=""),"",IF(OR(C32="", D32=""),"Error - missing information",IF(C32=Descriptions!$A$45,IF(B32="","Error-Location required","Lead"),IF(AND(C32=Descriptions!A$46,D32=Descriptions!A$57),"Error - need upstream determination",IF(AND(OR(D32="yes",D32="unknown"),C32=Descriptions!$A$46),IF(B32="","Error-Location required","GRR"),IF(C32=Descriptions!$A$51,"Unknown","Non-Lead"))))))</f>
        <v/>
      </c>
      <c r="K32" s="15"/>
      <c r="L32" s="15"/>
    </row>
    <row r="33" spans="1:12" x14ac:dyDescent="0.25">
      <c r="A33" s="87"/>
      <c r="B33" s="45"/>
      <c r="C33" s="47"/>
      <c r="D33" s="46"/>
      <c r="E33" s="48"/>
      <c r="F33" s="52"/>
      <c r="G33" s="53"/>
      <c r="H33" s="233"/>
      <c r="I33" s="234"/>
      <c r="J33" s="134" t="str">
        <f>IF(AND(C33="", D33=""),"",IF(OR(C33="", D33=""),"Error - missing information",IF(C33=Descriptions!$A$45,IF(B33="","Error-Location required","Lead"),IF(AND(C33=Descriptions!A$46,D33=Descriptions!A$57),"Error - need upstream determination",IF(AND(OR(D33="yes",D33="unknown"),C33=Descriptions!$A$46),IF(B33="","Error-Location required","GRR"),IF(C33=Descriptions!$A$51,"Unknown","Non-Lead"))))))</f>
        <v/>
      </c>
      <c r="K33" s="15"/>
      <c r="L33" s="15"/>
    </row>
    <row r="34" spans="1:12" x14ac:dyDescent="0.25">
      <c r="A34" s="87"/>
      <c r="B34" s="45"/>
      <c r="C34" s="47"/>
      <c r="D34" s="46"/>
      <c r="E34" s="48"/>
      <c r="F34" s="52"/>
      <c r="G34" s="53"/>
      <c r="H34" s="233"/>
      <c r="I34" s="234"/>
      <c r="J34" s="134" t="str">
        <f>IF(AND(C34="", D34=""),"",IF(OR(C34="", D34=""),"Error - missing information",IF(C34=Descriptions!$A$45,IF(B34="","Error-Location required","Lead"),IF(AND(C34=Descriptions!A$46,D34=Descriptions!A$57),"Error - need upstream determination",IF(AND(OR(D34="yes",D34="unknown"),C34=Descriptions!$A$46),IF(B34="","Error-Location required","GRR"),IF(C34=Descriptions!$A$51,"Unknown","Non-Lead"))))))</f>
        <v/>
      </c>
      <c r="K34" s="15"/>
      <c r="L34" s="15"/>
    </row>
    <row r="35" spans="1:12" x14ac:dyDescent="0.25">
      <c r="A35" s="87"/>
      <c r="B35" s="45"/>
      <c r="C35" s="47"/>
      <c r="D35" s="46"/>
      <c r="E35" s="48"/>
      <c r="F35" s="52"/>
      <c r="G35" s="53"/>
      <c r="H35" s="233"/>
      <c r="I35" s="234"/>
      <c r="J35" s="134" t="str">
        <f>IF(AND(C35="", D35=""),"",IF(OR(C35="", D35=""),"Error - missing information",IF(C35=Descriptions!$A$45,IF(B35="","Error-Location required","Lead"),IF(AND(C35=Descriptions!A$46,D35=Descriptions!A$57),"Error - need upstream determination",IF(AND(OR(D35="yes",D35="unknown"),C35=Descriptions!$A$46),IF(B35="","Error-Location required","GRR"),IF(C35=Descriptions!$A$51,"Unknown","Non-Lead"))))))</f>
        <v/>
      </c>
      <c r="K35" s="15"/>
      <c r="L35" s="15"/>
    </row>
    <row r="36" spans="1:12" x14ac:dyDescent="0.25">
      <c r="A36" s="87"/>
      <c r="B36" s="45"/>
      <c r="C36" s="47"/>
      <c r="D36" s="46"/>
      <c r="E36" s="48"/>
      <c r="F36" s="52"/>
      <c r="G36" s="53"/>
      <c r="H36" s="233"/>
      <c r="I36" s="234"/>
      <c r="J36" s="134" t="str">
        <f>IF(AND(C36="", D36=""),"",IF(OR(C36="", D36=""),"Error - missing information",IF(C36=Descriptions!$A$45,IF(B36="","Error-Location required","Lead"),IF(AND(C36=Descriptions!A$46,D36=Descriptions!A$57),"Error - need upstream determination",IF(AND(OR(D36="yes",D36="unknown"),C36=Descriptions!$A$46),IF(B36="","Error-Location required","GRR"),IF(C36=Descriptions!$A$51,"Unknown","Non-Lead"))))))</f>
        <v/>
      </c>
      <c r="K36" s="15"/>
      <c r="L36" s="15"/>
    </row>
    <row r="37" spans="1:12" x14ac:dyDescent="0.25">
      <c r="A37" s="87"/>
      <c r="B37" s="45"/>
      <c r="C37" s="47"/>
      <c r="D37" s="46"/>
      <c r="E37" s="48"/>
      <c r="F37" s="52"/>
      <c r="G37" s="53"/>
      <c r="H37" s="233"/>
      <c r="I37" s="234"/>
      <c r="J37" s="134" t="str">
        <f>IF(AND(C37="", D37=""),"",IF(OR(C37="", D37=""),"Error - missing information",IF(C37=Descriptions!$A$45,IF(B37="","Error-Location required","Lead"),IF(AND(C37=Descriptions!A$46,D37=Descriptions!A$57),"Error - need upstream determination",IF(AND(OR(D37="yes",D37="unknown"),C37=Descriptions!$A$46),IF(B37="","Error-Location required","GRR"),IF(C37=Descriptions!$A$51,"Unknown","Non-Lead"))))))</f>
        <v/>
      </c>
      <c r="K37" s="15"/>
      <c r="L37" s="15"/>
    </row>
    <row r="38" spans="1:12" x14ac:dyDescent="0.25">
      <c r="A38" s="87"/>
      <c r="B38" s="45"/>
      <c r="C38" s="47"/>
      <c r="D38" s="46"/>
      <c r="E38" s="48"/>
      <c r="F38" s="52"/>
      <c r="G38" s="53"/>
      <c r="H38" s="233"/>
      <c r="I38" s="234"/>
      <c r="J38" s="134" t="str">
        <f>IF(AND(C38="", D38=""),"",IF(OR(C38="", D38=""),"Error - missing information",IF(C38=Descriptions!$A$45,IF(B38="","Error-Location required","Lead"),IF(AND(C38=Descriptions!A$46,D38=Descriptions!A$57),"Error - need upstream determination",IF(AND(OR(D38="yes",D38="unknown"),C38=Descriptions!$A$46),IF(B38="","Error-Location required","GRR"),IF(C38=Descriptions!$A$51,"Unknown","Non-Lead"))))))</f>
        <v/>
      </c>
      <c r="K38" s="15"/>
      <c r="L38" s="15"/>
    </row>
    <row r="39" spans="1:12" x14ac:dyDescent="0.25">
      <c r="A39" s="87"/>
      <c r="B39" s="45"/>
      <c r="C39" s="47"/>
      <c r="D39" s="46"/>
      <c r="E39" s="48"/>
      <c r="F39" s="52"/>
      <c r="G39" s="53"/>
      <c r="H39" s="233"/>
      <c r="I39" s="234"/>
      <c r="J39" s="134" t="str">
        <f>IF(AND(C39="", D39=""),"",IF(OR(C39="", D39=""),"Error - missing information",IF(C39=Descriptions!$A$45,IF(B39="","Error-Location required","Lead"),IF(AND(C39=Descriptions!A$46,D39=Descriptions!A$57),"Error - need upstream determination",IF(AND(OR(D39="yes",D39="unknown"),C39=Descriptions!$A$46),IF(B39="","Error-Location required","GRR"),IF(C39=Descriptions!$A$51,"Unknown","Non-Lead"))))))</f>
        <v/>
      </c>
      <c r="K39" s="15"/>
      <c r="L39" s="15"/>
    </row>
    <row r="40" spans="1:12" x14ac:dyDescent="0.25">
      <c r="A40" s="87"/>
      <c r="B40" s="45"/>
      <c r="C40" s="47"/>
      <c r="D40" s="46"/>
      <c r="E40" s="48"/>
      <c r="F40" s="52"/>
      <c r="G40" s="53"/>
      <c r="H40" s="233"/>
      <c r="I40" s="234"/>
      <c r="J40" s="134" t="str">
        <f>IF(AND(C40="", D40=""),"",IF(OR(C40="", D40=""),"Error - missing information",IF(C40=Descriptions!$A$45,IF(B40="","Error-Location required","Lead"),IF(AND(C40=Descriptions!A$46,D40=Descriptions!A$57),"Error - need upstream determination",IF(AND(OR(D40="yes",D40="unknown"),C40=Descriptions!$A$46),IF(B40="","Error-Location required","GRR"),IF(C40=Descriptions!$A$51,"Unknown","Non-Lead"))))))</f>
        <v/>
      </c>
      <c r="K40" s="15"/>
      <c r="L40" s="15"/>
    </row>
    <row r="41" spans="1:12" x14ac:dyDescent="0.25">
      <c r="A41" s="87"/>
      <c r="B41" s="45"/>
      <c r="C41" s="47"/>
      <c r="D41" s="46"/>
      <c r="E41" s="48"/>
      <c r="F41" s="52"/>
      <c r="G41" s="53"/>
      <c r="H41" s="233"/>
      <c r="I41" s="234"/>
      <c r="J41" s="134" t="str">
        <f>IF(AND(C41="", D41=""),"",IF(OR(C41="", D41=""),"Error - missing information",IF(C41=Descriptions!$A$45,IF(B41="","Error-Location required","Lead"),IF(AND(C41=Descriptions!A$46,D41=Descriptions!A$57),"Error - need upstream determination",IF(AND(OR(D41="yes",D41="unknown"),C41=Descriptions!$A$46),IF(B41="","Error-Location required","GRR"),IF(C41=Descriptions!$A$51,"Unknown","Non-Lead"))))))</f>
        <v/>
      </c>
      <c r="K41" s="15"/>
      <c r="L41" s="15"/>
    </row>
    <row r="42" spans="1:12" x14ac:dyDescent="0.25">
      <c r="A42" s="87"/>
      <c r="B42" s="45"/>
      <c r="C42" s="47"/>
      <c r="D42" s="46"/>
      <c r="E42" s="48"/>
      <c r="F42" s="52"/>
      <c r="G42" s="53"/>
      <c r="H42" s="233"/>
      <c r="I42" s="234"/>
      <c r="J42" s="134" t="str">
        <f>IF(AND(C42="", D42=""),"",IF(OR(C42="", D42=""),"Error - missing information",IF(C42=Descriptions!$A$45,IF(B42="","Error-Location required","Lead"),IF(AND(C42=Descriptions!A$46,D42=Descriptions!A$57),"Error - need upstream determination",IF(AND(OR(D42="yes",D42="unknown"),C42=Descriptions!$A$46),IF(B42="","Error-Location required","GRR"),IF(C42=Descriptions!$A$51,"Unknown","Non-Lead"))))))</f>
        <v/>
      </c>
      <c r="K42" s="15"/>
      <c r="L42" s="15"/>
    </row>
    <row r="43" spans="1:12" x14ac:dyDescent="0.25">
      <c r="A43" s="87"/>
      <c r="B43" s="45"/>
      <c r="C43" s="47"/>
      <c r="D43" s="46"/>
      <c r="E43" s="48"/>
      <c r="F43" s="52"/>
      <c r="G43" s="53"/>
      <c r="H43" s="233"/>
      <c r="I43" s="234"/>
      <c r="J43" s="134" t="str">
        <f>IF(AND(C43="", D43=""),"",IF(OR(C43="", D43=""),"Error - missing information",IF(C43=Descriptions!$A$45,IF(B43="","Error-Location required","Lead"),IF(AND(C43=Descriptions!A$46,D43=Descriptions!A$57),"Error - need upstream determination",IF(AND(OR(D43="yes",D43="unknown"),C43=Descriptions!$A$46),IF(B43="","Error-Location required","GRR"),IF(C43=Descriptions!$A$51,"Unknown","Non-Lead"))))))</f>
        <v/>
      </c>
      <c r="K43" s="15"/>
      <c r="L43" s="15"/>
    </row>
    <row r="44" spans="1:12" x14ac:dyDescent="0.25">
      <c r="A44" s="87"/>
      <c r="B44" s="45"/>
      <c r="C44" s="47"/>
      <c r="D44" s="46"/>
      <c r="E44" s="48"/>
      <c r="F44" s="52"/>
      <c r="G44" s="53"/>
      <c r="H44" s="233"/>
      <c r="I44" s="234"/>
      <c r="J44" s="134" t="str">
        <f>IF(AND(C44="", D44=""),"",IF(OR(C44="", D44=""),"Error - missing information",IF(C44=Descriptions!$A$45,IF(B44="","Error-Location required","Lead"),IF(AND(C44=Descriptions!A$46,D44=Descriptions!A$57),"Error - need upstream determination",IF(AND(OR(D44="yes",D44="unknown"),C44=Descriptions!$A$46),IF(B44="","Error-Location required","GRR"),IF(C44=Descriptions!$A$51,"Unknown","Non-Lead"))))))</f>
        <v/>
      </c>
      <c r="K44" s="15"/>
      <c r="L44" s="15"/>
    </row>
    <row r="45" spans="1:12" x14ac:dyDescent="0.25">
      <c r="A45" s="87"/>
      <c r="B45" s="45"/>
      <c r="C45" s="47"/>
      <c r="D45" s="46"/>
      <c r="E45" s="48"/>
      <c r="F45" s="52"/>
      <c r="G45" s="53"/>
      <c r="H45" s="233"/>
      <c r="I45" s="234"/>
      <c r="J45" s="134" t="str">
        <f>IF(AND(C45="", D45=""),"",IF(OR(C45="", D45=""),"Error - missing information",IF(C45=Descriptions!$A$45,IF(B45="","Error-Location required","Lead"),IF(AND(C45=Descriptions!A$46,D45=Descriptions!A$57),"Error - need upstream determination",IF(AND(OR(D45="yes",D45="unknown"),C45=Descriptions!$A$46),IF(B45="","Error-Location required","GRR"),IF(C45=Descriptions!$A$51,"Unknown","Non-Lead"))))))</f>
        <v/>
      </c>
      <c r="K45" s="15"/>
      <c r="L45" s="15"/>
    </row>
    <row r="46" spans="1:12" x14ac:dyDescent="0.25">
      <c r="A46" s="87"/>
      <c r="B46" s="45"/>
      <c r="C46" s="47"/>
      <c r="D46" s="46"/>
      <c r="E46" s="48"/>
      <c r="F46" s="52"/>
      <c r="G46" s="53"/>
      <c r="H46" s="233"/>
      <c r="I46" s="234"/>
      <c r="J46" s="134" t="str">
        <f>IF(AND(C46="", D46=""),"",IF(OR(C46="", D46=""),"Error - missing information",IF(C46=Descriptions!$A$45,IF(B46="","Error-Location required","Lead"),IF(AND(C46=Descriptions!A$46,D46=Descriptions!A$57),"Error - need upstream determination",IF(AND(OR(D46="yes",D46="unknown"),C46=Descriptions!$A$46),IF(B46="","Error-Location required","GRR"),IF(C46=Descriptions!$A$51,"Unknown","Non-Lead"))))))</f>
        <v/>
      </c>
      <c r="K46" s="15"/>
      <c r="L46" s="15"/>
    </row>
    <row r="47" spans="1:12" x14ac:dyDescent="0.25">
      <c r="A47" s="87"/>
      <c r="B47" s="45"/>
      <c r="C47" s="47"/>
      <c r="D47" s="46"/>
      <c r="E47" s="48"/>
      <c r="F47" s="52"/>
      <c r="G47" s="53"/>
      <c r="H47" s="233"/>
      <c r="I47" s="234"/>
      <c r="J47" s="134" t="str">
        <f>IF(AND(C47="", D47=""),"",IF(OR(C47="", D47=""),"Error - missing information",IF(C47=Descriptions!$A$45,IF(B47="","Error-Location required","Lead"),IF(AND(C47=Descriptions!A$46,D47=Descriptions!A$57),"Error - need upstream determination",IF(AND(OR(D47="yes",D47="unknown"),C47=Descriptions!$A$46),IF(B47="","Error-Location required","GRR"),IF(C47=Descriptions!$A$51,"Unknown","Non-Lead"))))))</f>
        <v/>
      </c>
      <c r="K47" s="15"/>
      <c r="L47" s="15"/>
    </row>
    <row r="48" spans="1:12" x14ac:dyDescent="0.25">
      <c r="A48" s="87"/>
      <c r="B48" s="45"/>
      <c r="C48" s="47"/>
      <c r="D48" s="46"/>
      <c r="E48" s="48"/>
      <c r="F48" s="52"/>
      <c r="G48" s="53"/>
      <c r="H48" s="233"/>
      <c r="I48" s="234"/>
      <c r="J48" s="134" t="str">
        <f>IF(AND(C48="", D48=""),"",IF(OR(C48="", D48=""),"Error - missing information",IF(C48=Descriptions!$A$45,IF(B48="","Error-Location required","Lead"),IF(AND(C48=Descriptions!A$46,D48=Descriptions!A$57),"Error - need upstream determination",IF(AND(OR(D48="yes",D48="unknown"),C48=Descriptions!$A$46),IF(B48="","Error-Location required","GRR"),IF(C48=Descriptions!$A$51,"Unknown","Non-Lead"))))))</f>
        <v/>
      </c>
      <c r="K48" s="15"/>
      <c r="L48" s="15"/>
    </row>
    <row r="49" spans="1:12" x14ac:dyDescent="0.25">
      <c r="A49" s="87"/>
      <c r="B49" s="45"/>
      <c r="C49" s="47"/>
      <c r="D49" s="46"/>
      <c r="E49" s="48"/>
      <c r="F49" s="52"/>
      <c r="G49" s="53"/>
      <c r="H49" s="233"/>
      <c r="I49" s="234"/>
      <c r="J49" s="134" t="str">
        <f>IF(AND(C49="", D49=""),"",IF(OR(C49="", D49=""),"Error - missing information",IF(C49=Descriptions!$A$45,IF(B49="","Error-Location required","Lead"),IF(AND(C49=Descriptions!A$46,D49=Descriptions!A$57),"Error - need upstream determination",IF(AND(OR(D49="yes",D49="unknown"),C49=Descriptions!$A$46),IF(B49="","Error-Location required","GRR"),IF(C49=Descriptions!$A$51,"Unknown","Non-Lead"))))))</f>
        <v/>
      </c>
      <c r="K49" s="15"/>
      <c r="L49" s="15"/>
    </row>
    <row r="50" spans="1:12" x14ac:dyDescent="0.25">
      <c r="A50" s="87"/>
      <c r="B50" s="45"/>
      <c r="C50" s="47"/>
      <c r="D50" s="46"/>
      <c r="E50" s="48"/>
      <c r="F50" s="52"/>
      <c r="G50" s="53"/>
      <c r="H50" s="233"/>
      <c r="I50" s="234"/>
      <c r="J50" s="134" t="str">
        <f>IF(AND(C50="", D50=""),"",IF(OR(C50="", D50=""),"Error - missing information",IF(C50=Descriptions!$A$45,IF(B50="","Error-Location required","Lead"),IF(AND(C50=Descriptions!A$46,D50=Descriptions!A$57),"Error - need upstream determination",IF(AND(OR(D50="yes",D50="unknown"),C50=Descriptions!$A$46),IF(B50="","Error-Location required","GRR"),IF(C50=Descriptions!$A$51,"Unknown","Non-Lead"))))))</f>
        <v/>
      </c>
      <c r="K50" s="15"/>
      <c r="L50" s="15"/>
    </row>
    <row r="51" spans="1:12" x14ac:dyDescent="0.25">
      <c r="A51" s="87"/>
      <c r="B51" s="45"/>
      <c r="C51" s="47"/>
      <c r="D51" s="46"/>
      <c r="E51" s="48"/>
      <c r="F51" s="52"/>
      <c r="G51" s="53"/>
      <c r="H51" s="233"/>
      <c r="I51" s="234"/>
      <c r="J51" s="134" t="str">
        <f>IF(AND(C51="", D51=""),"",IF(OR(C51="", D51=""),"Error - missing information",IF(C51=Descriptions!$A$45,IF(B51="","Error-Location required","Lead"),IF(AND(C51=Descriptions!A$46,D51=Descriptions!A$57),"Error - need upstream determination",IF(AND(OR(D51="yes",D51="unknown"),C51=Descriptions!$A$46),IF(B51="","Error-Location required","GRR"),IF(C51=Descriptions!$A$51,"Unknown","Non-Lead"))))))</f>
        <v/>
      </c>
      <c r="K51" s="15"/>
      <c r="L51" s="15"/>
    </row>
    <row r="52" spans="1:12" x14ac:dyDescent="0.25">
      <c r="A52" s="87"/>
      <c r="B52" s="45"/>
      <c r="C52" s="47"/>
      <c r="D52" s="46"/>
      <c r="E52" s="48"/>
      <c r="F52" s="52"/>
      <c r="G52" s="53"/>
      <c r="H52" s="233"/>
      <c r="I52" s="234"/>
      <c r="J52" s="134" t="str">
        <f>IF(AND(C52="", D52=""),"",IF(OR(C52="", D52=""),"Error - missing information",IF(C52=Descriptions!$A$45,IF(B52="","Error-Location required","Lead"),IF(AND(C52=Descriptions!A$46,D52=Descriptions!A$57),"Error - need upstream determination",IF(AND(OR(D52="yes",D52="unknown"),C52=Descriptions!$A$46),IF(B52="","Error-Location required","GRR"),IF(C52=Descriptions!$A$51,"Unknown","Non-Lead"))))))</f>
        <v/>
      </c>
      <c r="K52" s="15"/>
      <c r="L52" s="15"/>
    </row>
    <row r="53" spans="1:12" x14ac:dyDescent="0.25">
      <c r="A53" s="87"/>
      <c r="B53" s="45"/>
      <c r="C53" s="47"/>
      <c r="D53" s="46"/>
      <c r="E53" s="48"/>
      <c r="F53" s="52"/>
      <c r="G53" s="53"/>
      <c r="H53" s="233"/>
      <c r="I53" s="234"/>
      <c r="J53" s="134" t="str">
        <f>IF(AND(C53="", D53=""),"",IF(OR(C53="", D53=""),"Error - missing information",IF(C53=Descriptions!$A$45,IF(B53="","Error-Location required","Lead"),IF(AND(C53=Descriptions!A$46,D53=Descriptions!A$57),"Error - need upstream determination",IF(AND(OR(D53="yes",D53="unknown"),C53=Descriptions!$A$46),IF(B53="","Error-Location required","GRR"),IF(C53=Descriptions!$A$51,"Unknown","Non-Lead"))))))</f>
        <v/>
      </c>
      <c r="K53" s="15"/>
      <c r="L53" s="15"/>
    </row>
    <row r="54" spans="1:12" x14ac:dyDescent="0.25">
      <c r="A54" s="87"/>
      <c r="B54" s="45"/>
      <c r="C54" s="47"/>
      <c r="D54" s="46"/>
      <c r="E54" s="48"/>
      <c r="F54" s="52"/>
      <c r="G54" s="53"/>
      <c r="H54" s="233"/>
      <c r="I54" s="234"/>
      <c r="J54" s="134" t="str">
        <f>IF(AND(C54="", D54=""),"",IF(OR(C54="", D54=""),"Error - missing information",IF(C54=Descriptions!$A$45,IF(B54="","Error-Location required","Lead"),IF(AND(C54=Descriptions!A$46,D54=Descriptions!A$57),"Error - need upstream determination",IF(AND(OR(D54="yes",D54="unknown"),C54=Descriptions!$A$46),IF(B54="","Error-Location required","GRR"),IF(C54=Descriptions!$A$51,"Unknown","Non-Lead"))))))</f>
        <v/>
      </c>
      <c r="K54" s="15"/>
      <c r="L54" s="15"/>
    </row>
    <row r="55" spans="1:12" x14ac:dyDescent="0.25">
      <c r="A55" s="87"/>
      <c r="B55" s="45"/>
      <c r="C55" s="47"/>
      <c r="D55" s="46"/>
      <c r="E55" s="48"/>
      <c r="F55" s="52"/>
      <c r="G55" s="53"/>
      <c r="H55" s="233"/>
      <c r="I55" s="234"/>
      <c r="J55" s="134" t="str">
        <f>IF(AND(C55="", D55=""),"",IF(OR(C55="", D55=""),"Error - missing information",IF(C55=Descriptions!$A$45,IF(B55="","Error-Location required","Lead"),IF(AND(C55=Descriptions!A$46,D55=Descriptions!A$57),"Error - need upstream determination",IF(AND(OR(D55="yes",D55="unknown"),C55=Descriptions!$A$46),IF(B55="","Error-Location required","GRR"),IF(C55=Descriptions!$A$51,"Unknown","Non-Lead"))))))</f>
        <v/>
      </c>
      <c r="K55" s="15"/>
      <c r="L55" s="15"/>
    </row>
    <row r="56" spans="1:12" x14ac:dyDescent="0.25">
      <c r="A56" s="87"/>
      <c r="B56" s="45"/>
      <c r="C56" s="47"/>
      <c r="D56" s="46"/>
      <c r="E56" s="48"/>
      <c r="F56" s="52"/>
      <c r="G56" s="53"/>
      <c r="H56" s="233"/>
      <c r="I56" s="234"/>
      <c r="J56" s="134" t="str">
        <f>IF(AND(C56="", D56=""),"",IF(OR(C56="", D56=""),"Error - missing information",IF(C56=Descriptions!$A$45,IF(B56="","Error-Location required","Lead"),IF(AND(C56=Descriptions!A$46,D56=Descriptions!A$57),"Error - need upstream determination",IF(AND(OR(D56="yes",D56="unknown"),C56=Descriptions!$A$46),IF(B56="","Error-Location required","GRR"),IF(C56=Descriptions!$A$51,"Unknown","Non-Lead"))))))</f>
        <v/>
      </c>
      <c r="K56" s="15"/>
      <c r="L56" s="15"/>
    </row>
    <row r="57" spans="1:12" x14ac:dyDescent="0.25">
      <c r="A57" s="87"/>
      <c r="B57" s="45"/>
      <c r="C57" s="47"/>
      <c r="D57" s="46"/>
      <c r="E57" s="48"/>
      <c r="F57" s="52"/>
      <c r="G57" s="53"/>
      <c r="H57" s="233"/>
      <c r="I57" s="234"/>
      <c r="J57" s="134" t="str">
        <f>IF(AND(C57="", D57=""),"",IF(OR(C57="", D57=""),"Error - missing information",IF(C57=Descriptions!$A$45,IF(B57="","Error-Location required","Lead"),IF(AND(C57=Descriptions!A$46,D57=Descriptions!A$57),"Error - need upstream determination",IF(AND(OR(D57="yes",D57="unknown"),C57=Descriptions!$A$46),IF(B57="","Error-Location required","GRR"),IF(C57=Descriptions!$A$51,"Unknown","Non-Lead"))))))</f>
        <v/>
      </c>
      <c r="K57" s="15"/>
      <c r="L57" s="15"/>
    </row>
    <row r="58" spans="1:12" x14ac:dyDescent="0.25">
      <c r="A58" s="87"/>
      <c r="B58" s="45"/>
      <c r="C58" s="47"/>
      <c r="D58" s="46"/>
      <c r="E58" s="48"/>
      <c r="F58" s="52"/>
      <c r="G58" s="53"/>
      <c r="H58" s="233"/>
      <c r="I58" s="234"/>
      <c r="J58" s="134" t="str">
        <f>IF(AND(C58="", D58=""),"",IF(OR(C58="", D58=""),"Error - missing information",IF(C58=Descriptions!$A$45,IF(B58="","Error-Location required","Lead"),IF(AND(C58=Descriptions!A$46,D58=Descriptions!A$57),"Error - need upstream determination",IF(AND(OR(D58="yes",D58="unknown"),C58=Descriptions!$A$46),IF(B58="","Error-Location required","GRR"),IF(C58=Descriptions!$A$51,"Unknown","Non-Lead"))))))</f>
        <v/>
      </c>
      <c r="K58" s="15"/>
      <c r="L58" s="15"/>
    </row>
    <row r="59" spans="1:12" x14ac:dyDescent="0.25">
      <c r="A59" s="87"/>
      <c r="B59" s="45"/>
      <c r="C59" s="47"/>
      <c r="D59" s="46"/>
      <c r="E59" s="48"/>
      <c r="F59" s="52"/>
      <c r="G59" s="53"/>
      <c r="H59" s="233"/>
      <c r="I59" s="234"/>
      <c r="J59" s="134" t="str">
        <f>IF(AND(C59="", D59=""),"",IF(OR(C59="", D59=""),"Error - missing information",IF(C59=Descriptions!$A$45,IF(B59="","Error-Location required","Lead"),IF(AND(C59=Descriptions!A$46,D59=Descriptions!A$57),"Error - need upstream determination",IF(AND(OR(D59="yes",D59="unknown"),C59=Descriptions!$A$46),IF(B59="","Error-Location required","GRR"),IF(C59=Descriptions!$A$51,"Unknown","Non-Lead"))))))</f>
        <v/>
      </c>
      <c r="K59" s="15"/>
      <c r="L59" s="15"/>
    </row>
    <row r="60" spans="1:12" x14ac:dyDescent="0.25">
      <c r="A60" s="87"/>
      <c r="B60" s="45"/>
      <c r="C60" s="47"/>
      <c r="D60" s="46"/>
      <c r="E60" s="48"/>
      <c r="F60" s="52"/>
      <c r="G60" s="53"/>
      <c r="H60" s="233"/>
      <c r="I60" s="234"/>
      <c r="J60" s="134" t="str">
        <f>IF(AND(C60="", D60=""),"",IF(OR(C60="", D60=""),"Error - missing information",IF(C60=Descriptions!$A$45,IF(B60="","Error-Location required","Lead"),IF(AND(C60=Descriptions!A$46,D60=Descriptions!A$57),"Error - need upstream determination",IF(AND(OR(D60="yes",D60="unknown"),C60=Descriptions!$A$46),IF(B60="","Error-Location required","GRR"),IF(C60=Descriptions!$A$51,"Unknown","Non-Lead"))))))</f>
        <v/>
      </c>
      <c r="K60" s="15"/>
      <c r="L60" s="15"/>
    </row>
    <row r="61" spans="1:12" x14ac:dyDescent="0.25">
      <c r="A61" s="87"/>
      <c r="B61" s="45"/>
      <c r="C61" s="47"/>
      <c r="D61" s="46"/>
      <c r="E61" s="48"/>
      <c r="F61" s="52"/>
      <c r="G61" s="53"/>
      <c r="H61" s="233"/>
      <c r="I61" s="234"/>
      <c r="J61" s="134" t="str">
        <f>IF(AND(C61="", D61=""),"",IF(OR(C61="", D61=""),"Error - missing information",IF(C61=Descriptions!$A$45,IF(B61="","Error-Location required","Lead"),IF(AND(C61=Descriptions!A$46,D61=Descriptions!A$57),"Error - need upstream determination",IF(AND(OR(D61="yes",D61="unknown"),C61=Descriptions!$A$46),IF(B61="","Error-Location required","GRR"),IF(C61=Descriptions!$A$51,"Unknown","Non-Lead"))))))</f>
        <v/>
      </c>
      <c r="K61" s="15"/>
      <c r="L61" s="15"/>
    </row>
    <row r="62" spans="1:12" x14ac:dyDescent="0.25">
      <c r="A62" s="87"/>
      <c r="B62" s="45"/>
      <c r="C62" s="47"/>
      <c r="D62" s="46"/>
      <c r="E62" s="48"/>
      <c r="F62" s="52"/>
      <c r="G62" s="53"/>
      <c r="H62" s="233"/>
      <c r="I62" s="234"/>
      <c r="J62" s="134" t="str">
        <f>IF(AND(C62="", D62=""),"",IF(OR(C62="", D62=""),"Error - missing information",IF(C62=Descriptions!$A$45,IF(B62="","Error-Location required","Lead"),IF(AND(C62=Descriptions!A$46,D62=Descriptions!A$57),"Error - need upstream determination",IF(AND(OR(D62="yes",D62="unknown"),C62=Descriptions!$A$46),IF(B62="","Error-Location required","GRR"),IF(C62=Descriptions!$A$51,"Unknown","Non-Lead"))))))</f>
        <v/>
      </c>
      <c r="K62" s="15"/>
      <c r="L62" s="15"/>
    </row>
    <row r="63" spans="1:12" x14ac:dyDescent="0.25">
      <c r="A63" s="87"/>
      <c r="B63" s="45"/>
      <c r="C63" s="47"/>
      <c r="D63" s="46"/>
      <c r="E63" s="48"/>
      <c r="F63" s="52"/>
      <c r="G63" s="53"/>
      <c r="H63" s="233"/>
      <c r="I63" s="234"/>
      <c r="J63" s="134" t="str">
        <f>IF(AND(C63="", D63=""),"",IF(OR(C63="", D63=""),"Error - missing information",IF(C63=Descriptions!$A$45,IF(B63="","Error-Location required","Lead"),IF(AND(C63=Descriptions!A$46,D63=Descriptions!A$57),"Error - need upstream determination",IF(AND(OR(D63="yes",D63="unknown"),C63=Descriptions!$A$46),IF(B63="","Error-Location required","GRR"),IF(C63=Descriptions!$A$51,"Unknown","Non-Lead"))))))</f>
        <v/>
      </c>
      <c r="K63" s="15"/>
      <c r="L63" s="15"/>
    </row>
    <row r="64" spans="1:12" x14ac:dyDescent="0.25">
      <c r="A64" s="87"/>
      <c r="B64" s="45"/>
      <c r="C64" s="47"/>
      <c r="D64" s="46"/>
      <c r="E64" s="48"/>
      <c r="F64" s="52"/>
      <c r="G64" s="53"/>
      <c r="H64" s="233"/>
      <c r="I64" s="234"/>
      <c r="J64" s="134" t="str">
        <f>IF(AND(C64="", D64=""),"",IF(OR(C64="", D64=""),"Error - missing information",IF(C64=Descriptions!$A$45,IF(B64="","Error-Location required","Lead"),IF(AND(C64=Descriptions!A$46,D64=Descriptions!A$57),"Error - need upstream determination",IF(AND(OR(D64="yes",D64="unknown"),C64=Descriptions!$A$46),IF(B64="","Error-Location required","GRR"),IF(C64=Descriptions!$A$51,"Unknown","Non-Lead"))))))</f>
        <v/>
      </c>
      <c r="K64" s="15"/>
      <c r="L64" s="15"/>
    </row>
    <row r="65" spans="1:12" x14ac:dyDescent="0.25">
      <c r="A65" s="87"/>
      <c r="B65" s="45"/>
      <c r="C65" s="47"/>
      <c r="D65" s="46"/>
      <c r="E65" s="48"/>
      <c r="F65" s="52"/>
      <c r="G65" s="53"/>
      <c r="H65" s="233"/>
      <c r="I65" s="234"/>
      <c r="J65" s="134" t="str">
        <f>IF(AND(C65="", D65=""),"",IF(OR(C65="", D65=""),"Error - missing information",IF(C65=Descriptions!$A$45,IF(B65="","Error-Location required","Lead"),IF(AND(C65=Descriptions!A$46,D65=Descriptions!A$57),"Error - need upstream determination",IF(AND(OR(D65="yes",D65="unknown"),C65=Descriptions!$A$46),IF(B65="","Error-Location required","GRR"),IF(C65=Descriptions!$A$51,"Unknown","Non-Lead"))))))</f>
        <v/>
      </c>
      <c r="K65" s="15"/>
      <c r="L65" s="15"/>
    </row>
    <row r="66" spans="1:12" x14ac:dyDescent="0.25">
      <c r="A66" s="87"/>
      <c r="B66" s="45"/>
      <c r="C66" s="47"/>
      <c r="D66" s="46"/>
      <c r="E66" s="48"/>
      <c r="F66" s="52"/>
      <c r="G66" s="53"/>
      <c r="H66" s="233"/>
      <c r="I66" s="234"/>
      <c r="J66" s="134" t="str">
        <f>IF(AND(C66="", D66=""),"",IF(OR(C66="", D66=""),"Error - missing information",IF(C66=Descriptions!$A$45,IF(B66="","Error-Location required","Lead"),IF(AND(C66=Descriptions!A$46,D66=Descriptions!A$57),"Error - need upstream determination",IF(AND(OR(D66="yes",D66="unknown"),C66=Descriptions!$A$46),IF(B66="","Error-Location required","GRR"),IF(C66=Descriptions!$A$51,"Unknown","Non-Lead"))))))</f>
        <v/>
      </c>
      <c r="K66" s="15"/>
      <c r="L66" s="15"/>
    </row>
    <row r="67" spans="1:12" x14ac:dyDescent="0.25">
      <c r="A67" s="87"/>
      <c r="B67" s="45"/>
      <c r="C67" s="47"/>
      <c r="D67" s="46"/>
      <c r="E67" s="48"/>
      <c r="F67" s="52"/>
      <c r="G67" s="53"/>
      <c r="H67" s="233"/>
      <c r="I67" s="234"/>
      <c r="J67" s="134" t="str">
        <f>IF(AND(C67="", D67=""),"",IF(OR(C67="", D67=""),"Error - missing information",IF(C67=Descriptions!$A$45,IF(B67="","Error-Location required","Lead"),IF(AND(C67=Descriptions!A$46,D67=Descriptions!A$57),"Error - need upstream determination",IF(AND(OR(D67="yes",D67="unknown"),C67=Descriptions!$A$46),IF(B67="","Error-Location required","GRR"),IF(C67=Descriptions!$A$51,"Unknown","Non-Lead"))))))</f>
        <v/>
      </c>
      <c r="K67" s="15"/>
      <c r="L67" s="15"/>
    </row>
    <row r="68" spans="1:12" x14ac:dyDescent="0.25">
      <c r="A68" s="87"/>
      <c r="B68" s="45"/>
      <c r="C68" s="47"/>
      <c r="D68" s="46"/>
      <c r="E68" s="48"/>
      <c r="F68" s="52"/>
      <c r="G68" s="53"/>
      <c r="H68" s="233"/>
      <c r="I68" s="234"/>
      <c r="J68" s="134" t="str">
        <f>IF(AND(C68="", D68=""),"",IF(OR(C68="", D68=""),"Error - missing information",IF(C68=Descriptions!$A$45,IF(B68="","Error-Location required","Lead"),IF(AND(C68=Descriptions!A$46,D68=Descriptions!A$57),"Error - need upstream determination",IF(AND(OR(D68="yes",D68="unknown"),C68=Descriptions!$A$46),IF(B68="","Error-Location required","GRR"),IF(C68=Descriptions!$A$51,"Unknown","Non-Lead"))))))</f>
        <v/>
      </c>
      <c r="K68" s="15"/>
      <c r="L68" s="15"/>
    </row>
    <row r="69" spans="1:12" x14ac:dyDescent="0.25">
      <c r="A69" s="87"/>
      <c r="B69" s="45"/>
      <c r="C69" s="47"/>
      <c r="D69" s="46"/>
      <c r="E69" s="48"/>
      <c r="F69" s="52"/>
      <c r="G69" s="53"/>
      <c r="H69" s="233"/>
      <c r="I69" s="234"/>
      <c r="J69" s="134" t="str">
        <f>IF(AND(C69="", D69=""),"",IF(OR(C69="", D69=""),"Error - missing information",IF(C69=Descriptions!$A$45,IF(B69="","Error-Location required","Lead"),IF(AND(C69=Descriptions!A$46,D69=Descriptions!A$57),"Error - need upstream determination",IF(AND(OR(D69="yes",D69="unknown"),C69=Descriptions!$A$46),IF(B69="","Error-Location required","GRR"),IF(C69=Descriptions!$A$51,"Unknown","Non-Lead"))))))</f>
        <v/>
      </c>
      <c r="K69" s="15"/>
      <c r="L69" s="15"/>
    </row>
    <row r="70" spans="1:12" x14ac:dyDescent="0.25">
      <c r="A70" s="87"/>
      <c r="B70" s="45"/>
      <c r="C70" s="47"/>
      <c r="D70" s="46"/>
      <c r="E70" s="48"/>
      <c r="F70" s="52"/>
      <c r="G70" s="53"/>
      <c r="H70" s="233"/>
      <c r="I70" s="234"/>
      <c r="J70" s="134" t="str">
        <f>IF(AND(C70="", D70=""),"",IF(OR(C70="", D70=""),"Error - missing information",IF(C70=Descriptions!$A$45,IF(B70="","Error-Location required","Lead"),IF(AND(C70=Descriptions!A$46,D70=Descriptions!A$57),"Error - need upstream determination",IF(AND(OR(D70="yes",D70="unknown"),C70=Descriptions!$A$46),IF(B70="","Error-Location required","GRR"),IF(C70=Descriptions!$A$51,"Unknown","Non-Lead"))))))</f>
        <v/>
      </c>
      <c r="K70" s="15"/>
      <c r="L70" s="15"/>
    </row>
    <row r="71" spans="1:12" x14ac:dyDescent="0.25">
      <c r="A71" s="87"/>
      <c r="B71" s="45"/>
      <c r="C71" s="47"/>
      <c r="D71" s="46"/>
      <c r="E71" s="48"/>
      <c r="F71" s="52"/>
      <c r="G71" s="53"/>
      <c r="H71" s="233"/>
      <c r="I71" s="234"/>
      <c r="J71" s="134" t="str">
        <f>IF(AND(C71="", D71=""),"",IF(OR(C71="", D71=""),"Error - missing information",IF(C71=Descriptions!$A$45,IF(B71="","Error-Location required","Lead"),IF(AND(C71=Descriptions!A$46,D71=Descriptions!A$57),"Error - need upstream determination",IF(AND(OR(D71="yes",D71="unknown"),C71=Descriptions!$A$46),IF(B71="","Error-Location required","GRR"),IF(C71=Descriptions!$A$51,"Unknown","Non-Lead"))))))</f>
        <v/>
      </c>
      <c r="K71" s="15"/>
      <c r="L71" s="15"/>
    </row>
    <row r="72" spans="1:12" x14ac:dyDescent="0.25">
      <c r="A72" s="87"/>
      <c r="B72" s="45"/>
      <c r="C72" s="47"/>
      <c r="D72" s="46"/>
      <c r="E72" s="48"/>
      <c r="F72" s="52"/>
      <c r="G72" s="53"/>
      <c r="H72" s="233"/>
      <c r="I72" s="234"/>
      <c r="J72" s="134" t="str">
        <f>IF(AND(C72="", D72=""),"",IF(OR(C72="", D72=""),"Error - missing information",IF(C72=Descriptions!$A$45,IF(B72="","Error-Location required","Lead"),IF(AND(C72=Descriptions!A$46,D72=Descriptions!A$57),"Error - need upstream determination",IF(AND(OR(D72="yes",D72="unknown"),C72=Descriptions!$A$46),IF(B72="","Error-Location required","GRR"),IF(C72=Descriptions!$A$51,"Unknown","Non-Lead"))))))</f>
        <v/>
      </c>
      <c r="K72" s="15"/>
      <c r="L72" s="15"/>
    </row>
    <row r="73" spans="1:12" x14ac:dyDescent="0.25">
      <c r="A73" s="87"/>
      <c r="B73" s="45"/>
      <c r="C73" s="47"/>
      <c r="D73" s="46"/>
      <c r="E73" s="48"/>
      <c r="F73" s="52"/>
      <c r="G73" s="53"/>
      <c r="H73" s="233"/>
      <c r="I73" s="234"/>
      <c r="J73" s="134" t="str">
        <f>IF(AND(C73="", D73=""),"",IF(OR(C73="", D73=""),"Error - missing information",IF(C73=Descriptions!$A$45,IF(B73="","Error-Location required","Lead"),IF(AND(C73=Descriptions!A$46,D73=Descriptions!A$57),"Error - need upstream determination",IF(AND(OR(D73="yes",D73="unknown"),C73=Descriptions!$A$46),IF(B73="","Error-Location required","GRR"),IF(C73=Descriptions!$A$51,"Unknown","Non-Lead"))))))</f>
        <v/>
      </c>
      <c r="K73" s="15"/>
      <c r="L73" s="15"/>
    </row>
    <row r="74" spans="1:12" x14ac:dyDescent="0.25">
      <c r="A74" s="87"/>
      <c r="B74" s="45"/>
      <c r="C74" s="47"/>
      <c r="D74" s="46"/>
      <c r="E74" s="48"/>
      <c r="F74" s="52"/>
      <c r="G74" s="53"/>
      <c r="H74" s="233"/>
      <c r="I74" s="234"/>
      <c r="J74" s="134" t="str">
        <f>IF(AND(C74="", D74=""),"",IF(OR(C74="", D74=""),"Error - missing information",IF(C74=Descriptions!$A$45,IF(B74="","Error-Location required","Lead"),IF(AND(C74=Descriptions!A$46,D74=Descriptions!A$57),"Error - need upstream determination",IF(AND(OR(D74="yes",D74="unknown"),C74=Descriptions!$A$46),IF(B74="","Error-Location required","GRR"),IF(C74=Descriptions!$A$51,"Unknown","Non-Lead"))))))</f>
        <v/>
      </c>
      <c r="K74" s="15"/>
      <c r="L74" s="15"/>
    </row>
    <row r="75" spans="1:12" x14ac:dyDescent="0.25">
      <c r="A75" s="87"/>
      <c r="B75" s="45"/>
      <c r="C75" s="47"/>
      <c r="D75" s="46"/>
      <c r="E75" s="48"/>
      <c r="F75" s="52"/>
      <c r="G75" s="53"/>
      <c r="H75" s="233"/>
      <c r="I75" s="234"/>
      <c r="J75" s="134" t="str">
        <f>IF(AND(C75="", D75=""),"",IF(OR(C75="", D75=""),"Error - missing information",IF(C75=Descriptions!$A$45,IF(B75="","Error-Location required","Lead"),IF(AND(C75=Descriptions!A$46,D75=Descriptions!A$57),"Error - need upstream determination",IF(AND(OR(D75="yes",D75="unknown"),C75=Descriptions!$A$46),IF(B75="","Error-Location required","GRR"),IF(C75=Descriptions!$A$51,"Unknown","Non-Lead"))))))</f>
        <v/>
      </c>
      <c r="K75" s="15"/>
      <c r="L75" s="15"/>
    </row>
    <row r="76" spans="1:12" x14ac:dyDescent="0.25">
      <c r="A76" s="87"/>
      <c r="B76" s="45"/>
      <c r="C76" s="47"/>
      <c r="D76" s="46"/>
      <c r="E76" s="48"/>
      <c r="F76" s="52"/>
      <c r="G76" s="53"/>
      <c r="H76" s="233"/>
      <c r="I76" s="234"/>
      <c r="J76" s="134" t="str">
        <f>IF(AND(C76="", D76=""),"",IF(OR(C76="", D76=""),"Error - missing information",IF(C76=Descriptions!$A$45,IF(B76="","Error-Location required","Lead"),IF(AND(C76=Descriptions!A$46,D76=Descriptions!A$57),"Error - need upstream determination",IF(AND(OR(D76="yes",D76="unknown"),C76=Descriptions!$A$46),IF(B76="","Error-Location required","GRR"),IF(C76=Descriptions!$A$51,"Unknown","Non-Lead"))))))</f>
        <v/>
      </c>
      <c r="K76" s="15"/>
      <c r="L76" s="15"/>
    </row>
    <row r="77" spans="1:12" x14ac:dyDescent="0.25">
      <c r="A77" s="87"/>
      <c r="B77" s="45"/>
      <c r="C77" s="47"/>
      <c r="D77" s="46"/>
      <c r="E77" s="48"/>
      <c r="F77" s="52"/>
      <c r="G77" s="53"/>
      <c r="H77" s="233"/>
      <c r="I77" s="234"/>
      <c r="J77" s="134" t="str">
        <f>IF(AND(C77="", D77=""),"",IF(OR(C77="", D77=""),"Error - missing information",IF(C77=Descriptions!$A$45,IF(B77="","Error-Location required","Lead"),IF(AND(C77=Descriptions!A$46,D77=Descriptions!A$57),"Error - need upstream determination",IF(AND(OR(D77="yes",D77="unknown"),C77=Descriptions!$A$46),IF(B77="","Error-Location required","GRR"),IF(C77=Descriptions!$A$51,"Unknown","Non-Lead"))))))</f>
        <v/>
      </c>
      <c r="K77" s="15"/>
      <c r="L77" s="15"/>
    </row>
    <row r="78" spans="1:12" x14ac:dyDescent="0.25">
      <c r="A78" s="87"/>
      <c r="B78" s="45"/>
      <c r="C78" s="47"/>
      <c r="D78" s="46"/>
      <c r="E78" s="48"/>
      <c r="F78" s="52"/>
      <c r="G78" s="53"/>
      <c r="H78" s="233"/>
      <c r="I78" s="234"/>
      <c r="J78" s="134" t="str">
        <f>IF(AND(C78="", D78=""),"",IF(OR(C78="", D78=""),"Error - missing information",IF(C78=Descriptions!$A$45,IF(B78="","Error-Location required","Lead"),IF(AND(C78=Descriptions!A$46,D78=Descriptions!A$57),"Error - need upstream determination",IF(AND(OR(D78="yes",D78="unknown"),C78=Descriptions!$A$46),IF(B78="","Error-Location required","GRR"),IF(C78=Descriptions!$A$51,"Unknown","Non-Lead"))))))</f>
        <v/>
      </c>
      <c r="K78" s="15"/>
      <c r="L78" s="15"/>
    </row>
    <row r="79" spans="1:12" x14ac:dyDescent="0.25">
      <c r="A79" s="87"/>
      <c r="B79" s="45"/>
      <c r="C79" s="47"/>
      <c r="D79" s="46"/>
      <c r="E79" s="48"/>
      <c r="F79" s="52"/>
      <c r="G79" s="53"/>
      <c r="H79" s="233"/>
      <c r="I79" s="234"/>
      <c r="J79" s="134" t="str">
        <f>IF(AND(C79="", D79=""),"",IF(OR(C79="", D79=""),"Error - missing information",IF(C79=Descriptions!$A$45,IF(B79="","Error-Location required","Lead"),IF(AND(C79=Descriptions!A$46,D79=Descriptions!A$57),"Error - need upstream determination",IF(AND(OR(D79="yes",D79="unknown"),C79=Descriptions!$A$46),IF(B79="","Error-Location required","GRR"),IF(C79=Descriptions!$A$51,"Unknown","Non-Lead"))))))</f>
        <v/>
      </c>
      <c r="K79" s="15"/>
      <c r="L79" s="15"/>
    </row>
    <row r="80" spans="1:12" x14ac:dyDescent="0.25">
      <c r="A80" s="87"/>
      <c r="B80" s="45"/>
      <c r="C80" s="47"/>
      <c r="D80" s="46"/>
      <c r="E80" s="48"/>
      <c r="F80" s="52"/>
      <c r="G80" s="53"/>
      <c r="H80" s="233"/>
      <c r="I80" s="234"/>
      <c r="J80" s="134" t="str">
        <f>IF(AND(C80="", D80=""),"",IF(OR(C80="", D80=""),"Error - missing information",IF(C80=Descriptions!$A$45,IF(B80="","Error-Location required","Lead"),IF(AND(C80=Descriptions!A$46,D80=Descriptions!A$57),"Error - need upstream determination",IF(AND(OR(D80="yes",D80="unknown"),C80=Descriptions!$A$46),IF(B80="","Error-Location required","GRR"),IF(C80=Descriptions!$A$51,"Unknown","Non-Lead"))))))</f>
        <v/>
      </c>
      <c r="K80" s="15"/>
      <c r="L80" s="15"/>
    </row>
    <row r="81" spans="1:12" x14ac:dyDescent="0.25">
      <c r="A81" s="87"/>
      <c r="B81" s="45"/>
      <c r="C81" s="47"/>
      <c r="D81" s="46"/>
      <c r="E81" s="48"/>
      <c r="F81" s="52"/>
      <c r="G81" s="53"/>
      <c r="H81" s="233"/>
      <c r="I81" s="234"/>
      <c r="J81" s="134" t="str">
        <f>IF(AND(C81="", D81=""),"",IF(OR(C81="", D81=""),"Error - missing information",IF(C81=Descriptions!$A$45,IF(B81="","Error-Location required","Lead"),IF(AND(C81=Descriptions!A$46,D81=Descriptions!A$57),"Error - need upstream determination",IF(AND(OR(D81="yes",D81="unknown"),C81=Descriptions!$A$46),IF(B81="","Error-Location required","GRR"),IF(C81=Descriptions!$A$51,"Unknown","Non-Lead"))))))</f>
        <v/>
      </c>
      <c r="K81" s="15"/>
      <c r="L81" s="15"/>
    </row>
    <row r="82" spans="1:12" x14ac:dyDescent="0.25">
      <c r="A82" s="87"/>
      <c r="B82" s="45"/>
      <c r="C82" s="47"/>
      <c r="D82" s="46"/>
      <c r="E82" s="48"/>
      <c r="F82" s="52"/>
      <c r="G82" s="53"/>
      <c r="H82" s="233"/>
      <c r="I82" s="234"/>
      <c r="J82" s="134" t="str">
        <f>IF(AND(C82="", D82=""),"",IF(OR(C82="", D82=""),"Error - missing information",IF(C82=Descriptions!$A$45,IF(B82="","Error-Location required","Lead"),IF(AND(C82=Descriptions!A$46,D82=Descriptions!A$57),"Error - need upstream determination",IF(AND(OR(D82="yes",D82="unknown"),C82=Descriptions!$A$46),IF(B82="","Error-Location required","GRR"),IF(C82=Descriptions!$A$51,"Unknown","Non-Lead"))))))</f>
        <v/>
      </c>
      <c r="K82" s="15"/>
      <c r="L82" s="15"/>
    </row>
    <row r="83" spans="1:12" x14ac:dyDescent="0.25">
      <c r="A83" s="87"/>
      <c r="B83" s="45"/>
      <c r="C83" s="47"/>
      <c r="D83" s="46"/>
      <c r="E83" s="48"/>
      <c r="F83" s="52"/>
      <c r="G83" s="53"/>
      <c r="H83" s="233"/>
      <c r="I83" s="234"/>
      <c r="J83" s="134" t="str">
        <f>IF(AND(C83="", D83=""),"",IF(OR(C83="", D83=""),"Error - missing information",IF(C83=Descriptions!$A$45,IF(B83="","Error-Location required","Lead"),IF(AND(C83=Descriptions!A$46,D83=Descriptions!A$57),"Error - need upstream determination",IF(AND(OR(D83="yes",D83="unknown"),C83=Descriptions!$A$46),IF(B83="","Error-Location required","GRR"),IF(C83=Descriptions!$A$51,"Unknown","Non-Lead"))))))</f>
        <v/>
      </c>
      <c r="K83" s="15"/>
      <c r="L83" s="15"/>
    </row>
    <row r="84" spans="1:12" x14ac:dyDescent="0.25">
      <c r="A84" s="87"/>
      <c r="B84" s="45"/>
      <c r="C84" s="47"/>
      <c r="D84" s="46"/>
      <c r="E84" s="48"/>
      <c r="F84" s="52"/>
      <c r="G84" s="53"/>
      <c r="H84" s="233"/>
      <c r="I84" s="234"/>
      <c r="J84" s="134" t="str">
        <f>IF(AND(C84="", D84=""),"",IF(OR(C84="", D84=""),"Error - missing information",IF(C84=Descriptions!$A$45,IF(B84="","Error-Location required","Lead"),IF(AND(C84=Descriptions!A$46,D84=Descriptions!A$57),"Error - need upstream determination",IF(AND(OR(D84="yes",D84="unknown"),C84=Descriptions!$A$46),IF(B84="","Error-Location required","GRR"),IF(C84=Descriptions!$A$51,"Unknown","Non-Lead"))))))</f>
        <v/>
      </c>
      <c r="K84" s="15"/>
      <c r="L84" s="15"/>
    </row>
    <row r="85" spans="1:12" x14ac:dyDescent="0.25">
      <c r="A85" s="87"/>
      <c r="B85" s="45"/>
      <c r="C85" s="47"/>
      <c r="D85" s="46"/>
      <c r="E85" s="48"/>
      <c r="F85" s="52"/>
      <c r="G85" s="53"/>
      <c r="H85" s="233"/>
      <c r="I85" s="234"/>
      <c r="J85" s="134" t="str">
        <f>IF(AND(C85="", D85=""),"",IF(OR(C85="", D85=""),"Error - missing information",IF(C85=Descriptions!$A$45,IF(B85="","Error-Location required","Lead"),IF(AND(C85=Descriptions!A$46,D85=Descriptions!A$57),"Error - need upstream determination",IF(AND(OR(D85="yes",D85="unknown"),C85=Descriptions!$A$46),IF(B85="","Error-Location required","GRR"),IF(C85=Descriptions!$A$51,"Unknown","Non-Lead"))))))</f>
        <v/>
      </c>
      <c r="K85" s="15"/>
      <c r="L85" s="15"/>
    </row>
    <row r="86" spans="1:12" x14ac:dyDescent="0.25">
      <c r="A86" s="87"/>
      <c r="B86" s="45"/>
      <c r="C86" s="47"/>
      <c r="D86" s="46"/>
      <c r="E86" s="48"/>
      <c r="F86" s="52"/>
      <c r="G86" s="53"/>
      <c r="H86" s="233"/>
      <c r="I86" s="234"/>
      <c r="J86" s="134" t="str">
        <f>IF(AND(C86="", D86=""),"",IF(OR(C86="", D86=""),"Error - missing information",IF(C86=Descriptions!$A$45,IF(B86="","Error-Location required","Lead"),IF(AND(C86=Descriptions!A$46,D86=Descriptions!A$57),"Error - need upstream determination",IF(AND(OR(D86="yes",D86="unknown"),C86=Descriptions!$A$46),IF(B86="","Error-Location required","GRR"),IF(C86=Descriptions!$A$51,"Unknown","Non-Lead"))))))</f>
        <v/>
      </c>
      <c r="K86" s="15"/>
      <c r="L86" s="15"/>
    </row>
    <row r="87" spans="1:12" x14ac:dyDescent="0.25">
      <c r="A87" s="87"/>
      <c r="B87" s="45"/>
      <c r="C87" s="47"/>
      <c r="D87" s="46"/>
      <c r="E87" s="48"/>
      <c r="F87" s="52"/>
      <c r="G87" s="53"/>
      <c r="H87" s="233"/>
      <c r="I87" s="234"/>
      <c r="J87" s="134" t="str">
        <f>IF(AND(C87="", D87=""),"",IF(OR(C87="", D87=""),"Error - missing information",IF(C87=Descriptions!$A$45,IF(B87="","Error-Location required","Lead"),IF(AND(C87=Descriptions!A$46,D87=Descriptions!A$57),"Error - need upstream determination",IF(AND(OR(D87="yes",D87="unknown"),C87=Descriptions!$A$46),IF(B87="","Error-Location required","GRR"),IF(C87=Descriptions!$A$51,"Unknown","Non-Lead"))))))</f>
        <v/>
      </c>
      <c r="K87" s="15"/>
      <c r="L87" s="15"/>
    </row>
    <row r="88" spans="1:12" x14ac:dyDescent="0.25">
      <c r="A88" s="87"/>
      <c r="B88" s="45"/>
      <c r="C88" s="47"/>
      <c r="D88" s="46"/>
      <c r="E88" s="48"/>
      <c r="F88" s="52"/>
      <c r="G88" s="53"/>
      <c r="H88" s="233"/>
      <c r="I88" s="234"/>
      <c r="J88" s="134" t="str">
        <f>IF(AND(C88="", D88=""),"",IF(OR(C88="", D88=""),"Error - missing information",IF(C88=Descriptions!$A$45,IF(B88="","Error-Location required","Lead"),IF(AND(C88=Descriptions!A$46,D88=Descriptions!A$57),"Error - need upstream determination",IF(AND(OR(D88="yes",D88="unknown"),C88=Descriptions!$A$46),IF(B88="","Error-Location required","GRR"),IF(C88=Descriptions!$A$51,"Unknown","Non-Lead"))))))</f>
        <v/>
      </c>
      <c r="K88" s="15"/>
      <c r="L88" s="15"/>
    </row>
    <row r="89" spans="1:12" x14ac:dyDescent="0.25">
      <c r="A89" s="87"/>
      <c r="B89" s="45"/>
      <c r="C89" s="47"/>
      <c r="D89" s="46"/>
      <c r="E89" s="48"/>
      <c r="F89" s="52"/>
      <c r="G89" s="53"/>
      <c r="H89" s="233"/>
      <c r="I89" s="234"/>
      <c r="J89" s="134" t="str">
        <f>IF(AND(C89="", D89=""),"",IF(OR(C89="", D89=""),"Error - missing information",IF(C89=Descriptions!$A$45,IF(B89="","Error-Location required","Lead"),IF(AND(C89=Descriptions!A$46,D89=Descriptions!A$57),"Error - need upstream determination",IF(AND(OR(D89="yes",D89="unknown"),C89=Descriptions!$A$46),IF(B89="","Error-Location required","GRR"),IF(C89=Descriptions!$A$51,"Unknown","Non-Lead"))))))</f>
        <v/>
      </c>
      <c r="K89" s="15"/>
      <c r="L89" s="15"/>
    </row>
    <row r="90" spans="1:12" x14ac:dyDescent="0.25">
      <c r="A90" s="87"/>
      <c r="B90" s="45"/>
      <c r="C90" s="47"/>
      <c r="D90" s="46"/>
      <c r="E90" s="48"/>
      <c r="F90" s="52"/>
      <c r="G90" s="53"/>
      <c r="H90" s="233"/>
      <c r="I90" s="234"/>
      <c r="J90" s="134" t="str">
        <f>IF(AND(C90="", D90=""),"",IF(OR(C90="", D90=""),"Error - missing information",IF(C90=Descriptions!$A$45,IF(B90="","Error-Location required","Lead"),IF(AND(C90=Descriptions!A$46,D90=Descriptions!A$57),"Error - need upstream determination",IF(AND(OR(D90="yes",D90="unknown"),C90=Descriptions!$A$46),IF(B90="","Error-Location required","GRR"),IF(C90=Descriptions!$A$51,"Unknown","Non-Lead"))))))</f>
        <v/>
      </c>
      <c r="K90" s="15"/>
      <c r="L90" s="15"/>
    </row>
    <row r="91" spans="1:12" x14ac:dyDescent="0.25">
      <c r="A91" s="87"/>
      <c r="B91" s="45"/>
      <c r="C91" s="47"/>
      <c r="D91" s="46"/>
      <c r="E91" s="48"/>
      <c r="F91" s="52"/>
      <c r="G91" s="53"/>
      <c r="H91" s="233"/>
      <c r="I91" s="234"/>
      <c r="J91" s="134" t="str">
        <f>IF(AND(C91="", D91=""),"",IF(OR(C91="", D91=""),"Error - missing information",IF(C91=Descriptions!$A$45,IF(B91="","Error-Location required","Lead"),IF(AND(C91=Descriptions!A$46,D91=Descriptions!A$57),"Error - need upstream determination",IF(AND(OR(D91="yes",D91="unknown"),C91=Descriptions!$A$46),IF(B91="","Error-Location required","GRR"),IF(C91=Descriptions!$A$51,"Unknown","Non-Lead"))))))</f>
        <v/>
      </c>
      <c r="K91" s="15"/>
      <c r="L91" s="15"/>
    </row>
    <row r="92" spans="1:12" x14ac:dyDescent="0.25">
      <c r="A92" s="87"/>
      <c r="B92" s="45"/>
      <c r="C92" s="47"/>
      <c r="D92" s="46"/>
      <c r="E92" s="48"/>
      <c r="F92" s="52"/>
      <c r="G92" s="53"/>
      <c r="H92" s="233"/>
      <c r="I92" s="234"/>
      <c r="J92" s="134" t="str">
        <f>IF(AND(C92="", D92=""),"",IF(OR(C92="", D92=""),"Error - missing information",IF(C92=Descriptions!$A$45,IF(B92="","Error-Location required","Lead"),IF(AND(C92=Descriptions!A$46,D92=Descriptions!A$57),"Error - need upstream determination",IF(AND(OR(D92="yes",D92="unknown"),C92=Descriptions!$A$46),IF(B92="","Error-Location required","GRR"),IF(C92=Descriptions!$A$51,"Unknown","Non-Lead"))))))</f>
        <v/>
      </c>
      <c r="K92" s="15"/>
      <c r="L92" s="15"/>
    </row>
    <row r="93" spans="1:12" x14ac:dyDescent="0.25">
      <c r="A93" s="87"/>
      <c r="B93" s="45"/>
      <c r="C93" s="47"/>
      <c r="D93" s="46"/>
      <c r="E93" s="48"/>
      <c r="F93" s="52"/>
      <c r="G93" s="53"/>
      <c r="H93" s="233"/>
      <c r="I93" s="234"/>
      <c r="J93" s="134" t="str">
        <f>IF(AND(C93="", D93=""),"",IF(OR(C93="", D93=""),"Error - missing information",IF(C93=Descriptions!$A$45,IF(B93="","Error-Location required","Lead"),IF(AND(C93=Descriptions!A$46,D93=Descriptions!A$57),"Error - need upstream determination",IF(AND(OR(D93="yes",D93="unknown"),C93=Descriptions!$A$46),IF(B93="","Error-Location required","GRR"),IF(C93=Descriptions!$A$51,"Unknown","Non-Lead"))))))</f>
        <v/>
      </c>
      <c r="K93" s="15"/>
      <c r="L93" s="15"/>
    </row>
    <row r="94" spans="1:12" x14ac:dyDescent="0.25">
      <c r="A94" s="87"/>
      <c r="B94" s="45"/>
      <c r="C94" s="47"/>
      <c r="D94" s="46"/>
      <c r="E94" s="48"/>
      <c r="F94" s="52"/>
      <c r="G94" s="53"/>
      <c r="H94" s="233"/>
      <c r="I94" s="234"/>
      <c r="J94" s="134" t="str">
        <f>IF(AND(C94="", D94=""),"",IF(OR(C94="", D94=""),"Error - missing information",IF(C94=Descriptions!$A$45,IF(B94="","Error-Location required","Lead"),IF(AND(C94=Descriptions!A$46,D94=Descriptions!A$57),"Error - need upstream determination",IF(AND(OR(D94="yes",D94="unknown"),C94=Descriptions!$A$46),IF(B94="","Error-Location required","GRR"),IF(C94=Descriptions!$A$51,"Unknown","Non-Lead"))))))</f>
        <v/>
      </c>
      <c r="K94" s="15"/>
      <c r="L94" s="15"/>
    </row>
    <row r="95" spans="1:12" x14ac:dyDescent="0.25">
      <c r="A95" s="87"/>
      <c r="B95" s="45"/>
      <c r="C95" s="47"/>
      <c r="D95" s="46"/>
      <c r="E95" s="48"/>
      <c r="F95" s="52"/>
      <c r="G95" s="53"/>
      <c r="H95" s="233"/>
      <c r="I95" s="234"/>
      <c r="J95" s="134" t="str">
        <f>IF(AND(C95="", D95=""),"",IF(OR(C95="", D95=""),"Error - missing information",IF(C95=Descriptions!$A$45,IF(B95="","Error-Location required","Lead"),IF(AND(C95=Descriptions!A$46,D95=Descriptions!A$57),"Error - need upstream determination",IF(AND(OR(D95="yes",D95="unknown"),C95=Descriptions!$A$46),IF(B95="","Error-Location required","GRR"),IF(C95=Descriptions!$A$51,"Unknown","Non-Lead"))))))</f>
        <v/>
      </c>
      <c r="K95" s="15"/>
      <c r="L95" s="15"/>
    </row>
    <row r="96" spans="1:12" x14ac:dyDescent="0.25">
      <c r="A96" s="87"/>
      <c r="B96" s="45"/>
      <c r="C96" s="47"/>
      <c r="D96" s="46"/>
      <c r="E96" s="48"/>
      <c r="F96" s="52"/>
      <c r="G96" s="53"/>
      <c r="H96" s="233"/>
      <c r="I96" s="234"/>
      <c r="J96" s="134" t="str">
        <f>IF(AND(C96="", D96=""),"",IF(OR(C96="", D96=""),"Error - missing information",IF(C96=Descriptions!$A$45,IF(B96="","Error-Location required","Lead"),IF(AND(C96=Descriptions!A$46,D96=Descriptions!A$57),"Error - need upstream determination",IF(AND(OR(D96="yes",D96="unknown"),C96=Descriptions!$A$46),IF(B96="","Error-Location required","GRR"),IF(C96=Descriptions!$A$51,"Unknown","Non-Lead"))))))</f>
        <v/>
      </c>
      <c r="K96" s="15"/>
      <c r="L96" s="15"/>
    </row>
    <row r="97" spans="1:12" x14ac:dyDescent="0.25">
      <c r="A97" s="87"/>
      <c r="B97" s="45"/>
      <c r="C97" s="47"/>
      <c r="D97" s="46"/>
      <c r="E97" s="48"/>
      <c r="F97" s="52"/>
      <c r="G97" s="53"/>
      <c r="H97" s="233"/>
      <c r="I97" s="234"/>
      <c r="J97" s="134" t="str">
        <f>IF(AND(C97="", D97=""),"",IF(OR(C97="", D97=""),"Error - missing information",IF(C97=Descriptions!$A$45,IF(B97="","Error-Location required","Lead"),IF(AND(C97=Descriptions!A$46,D97=Descriptions!A$57),"Error - need upstream determination",IF(AND(OR(D97="yes",D97="unknown"),C97=Descriptions!$A$46),IF(B97="","Error-Location required","GRR"),IF(C97=Descriptions!$A$51,"Unknown","Non-Lead"))))))</f>
        <v/>
      </c>
      <c r="K97" s="15"/>
      <c r="L97" s="15"/>
    </row>
    <row r="98" spans="1:12" x14ac:dyDescent="0.25">
      <c r="A98" s="87"/>
      <c r="B98" s="45"/>
      <c r="C98" s="47"/>
      <c r="D98" s="46"/>
      <c r="E98" s="48"/>
      <c r="F98" s="52"/>
      <c r="G98" s="53"/>
      <c r="H98" s="233"/>
      <c r="I98" s="234"/>
      <c r="J98" s="134" t="str">
        <f>IF(AND(C98="", D98=""),"",IF(OR(C98="", D98=""),"Error - missing information",IF(C98=Descriptions!$A$45,IF(B98="","Error-Location required","Lead"),IF(AND(C98=Descriptions!A$46,D98=Descriptions!A$57),"Error - need upstream determination",IF(AND(OR(D98="yes",D98="unknown"),C98=Descriptions!$A$46),IF(B98="","Error-Location required","GRR"),IF(C98=Descriptions!$A$51,"Unknown","Non-Lead"))))))</f>
        <v/>
      </c>
      <c r="K98" s="15"/>
      <c r="L98" s="15"/>
    </row>
    <row r="99" spans="1:12" x14ac:dyDescent="0.25">
      <c r="A99" s="87"/>
      <c r="B99" s="45"/>
      <c r="C99" s="47"/>
      <c r="D99" s="46"/>
      <c r="E99" s="48"/>
      <c r="F99" s="52"/>
      <c r="G99" s="53"/>
      <c r="H99" s="233"/>
      <c r="I99" s="234"/>
      <c r="J99" s="134" t="str">
        <f>IF(AND(C99="", D99=""),"",IF(OR(C99="", D99=""),"Error - missing information",IF(C99=Descriptions!$A$45,IF(B99="","Error-Location required","Lead"),IF(AND(C99=Descriptions!A$46,D99=Descriptions!A$57),"Error - need upstream determination",IF(AND(OR(D99="yes",D99="unknown"),C99=Descriptions!$A$46),IF(B99="","Error-Location required","GRR"),IF(C99=Descriptions!$A$51,"Unknown","Non-Lead"))))))</f>
        <v/>
      </c>
      <c r="K99" s="15"/>
      <c r="L99" s="15"/>
    </row>
    <row r="100" spans="1:12" x14ac:dyDescent="0.25">
      <c r="A100" s="87"/>
      <c r="B100" s="45"/>
      <c r="C100" s="47"/>
      <c r="D100" s="46"/>
      <c r="E100" s="48"/>
      <c r="F100" s="52"/>
      <c r="G100" s="53"/>
      <c r="H100" s="233"/>
      <c r="I100" s="234"/>
      <c r="J100" s="134" t="str">
        <f>IF(AND(C100="", D100=""),"",IF(OR(C100="", D100=""),"Error - missing information",IF(C100=Descriptions!$A$45,IF(B100="","Error-Location required","Lead"),IF(AND(C100=Descriptions!A$46,D100=Descriptions!A$57),"Error - need upstream determination",IF(AND(OR(D100="yes",D100="unknown"),C100=Descriptions!$A$46),IF(B100="","Error-Location required","GRR"),IF(C100=Descriptions!$A$51,"Unknown","Non-Lead"))))))</f>
        <v/>
      </c>
      <c r="K100" s="15"/>
      <c r="L100" s="15"/>
    </row>
    <row r="101" spans="1:12" s="70" customFormat="1" x14ac:dyDescent="0.25">
      <c r="A101" s="65" t="s">
        <v>50</v>
      </c>
      <c r="B101" s="66"/>
      <c r="C101" s="68"/>
      <c r="D101" s="67"/>
      <c r="E101" s="69"/>
      <c r="F101" s="68"/>
      <c r="G101" s="65"/>
      <c r="H101" s="65"/>
      <c r="I101" s="69"/>
      <c r="J101" s="135"/>
    </row>
    <row r="102" spans="1:12" x14ac:dyDescent="0.25">
      <c r="A102" s="87"/>
      <c r="B102" s="45"/>
      <c r="C102" s="47"/>
      <c r="D102" s="46"/>
      <c r="E102" s="48"/>
      <c r="F102" s="52"/>
      <c r="G102" s="53"/>
      <c r="H102" s="233"/>
      <c r="I102" s="234"/>
      <c r="J102" s="134" t="str">
        <f>IF(AND(C102="", D102=""),"",IF(OR(C102="", D102=""),"Error - missing information",IF(C102=Descriptions!$A$45,IF(B102="","Error-Location required","Lead"),IF(AND(C102=Descriptions!A$46,D102=Descriptions!A$57),"Error - need upstream determination",IF(AND(OR(D102="yes",D102="unknown"),C102=Descriptions!$A$46),IF(B102="","Error-Location required","GRR"),IF(C102=Descriptions!$A$51,"Unknown","Non-Lead"))))))</f>
        <v/>
      </c>
      <c r="K102" s="15"/>
      <c r="L102" s="15"/>
    </row>
    <row r="103" spans="1:12" s="14" customFormat="1" x14ac:dyDescent="0.25">
      <c r="A103" s="88" t="s">
        <v>51</v>
      </c>
      <c r="B103" s="89"/>
      <c r="C103" s="91"/>
      <c r="D103" s="90"/>
      <c r="E103" s="92"/>
      <c r="F103" s="91"/>
      <c r="G103" s="88"/>
      <c r="H103" s="88"/>
      <c r="I103" s="92"/>
      <c r="J103" s="93"/>
    </row>
  </sheetData>
  <sheetProtection algorithmName="SHA-512" hashValue="W1E8rOweR4RtnKGs0JUwxed7wsOM/MOmERfgP8HyR/T7xyUMqp32I3HKZ0IjWRrEc0k5BuYbmX7RYoTEi3vISg==" saltValue="PYLC4Nt4tT2kcHIJQFr42w==" spinCount="100000" sheet="1" insertRows="0" selectLockedCells="1" sort="0" autoFilter="0"/>
  <autoFilter ref="A9:J9" xr:uid="{E087ED17-6C8C-448C-A2FF-85C33CE172D6}">
    <filterColumn colId="7" showButton="0"/>
  </autoFilter>
  <mergeCells count="96">
    <mergeCell ref="F8:I8"/>
    <mergeCell ref="B8:E8"/>
    <mergeCell ref="H9:I9"/>
    <mergeCell ref="H10:I10"/>
    <mergeCell ref="H11:I11"/>
    <mergeCell ref="H12:I12"/>
    <mergeCell ref="H14:I14"/>
    <mergeCell ref="H13:I13"/>
    <mergeCell ref="H15:I15"/>
    <mergeCell ref="H16:I16"/>
    <mergeCell ref="H17:I17"/>
    <mergeCell ref="H18:I18"/>
    <mergeCell ref="H19:I19"/>
    <mergeCell ref="H20:I20"/>
    <mergeCell ref="H21:I21"/>
    <mergeCell ref="H22:I22"/>
    <mergeCell ref="H23:I23"/>
    <mergeCell ref="H24:I24"/>
    <mergeCell ref="H25:I25"/>
    <mergeCell ref="H26:I26"/>
    <mergeCell ref="H102:I102"/>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0:I60"/>
    <mergeCell ref="H61:I61"/>
    <mergeCell ref="H62:I62"/>
    <mergeCell ref="H63:I63"/>
    <mergeCell ref="H64:I64"/>
    <mergeCell ref="H65:I65"/>
    <mergeCell ref="H66:I66"/>
    <mergeCell ref="H67:I67"/>
    <mergeCell ref="H68:I68"/>
    <mergeCell ref="H69:I69"/>
    <mergeCell ref="H70:I70"/>
    <mergeCell ref="H71:I71"/>
    <mergeCell ref="H72:I72"/>
    <mergeCell ref="H73:I73"/>
    <mergeCell ref="H74:I74"/>
    <mergeCell ref="H75:I75"/>
    <mergeCell ref="H76:I76"/>
    <mergeCell ref="H83:I83"/>
    <mergeCell ref="H84:I84"/>
    <mergeCell ref="H85:I85"/>
    <mergeCell ref="H86:I86"/>
    <mergeCell ref="H77:I77"/>
    <mergeCell ref="H78:I78"/>
    <mergeCell ref="H79:I79"/>
    <mergeCell ref="H80:I80"/>
    <mergeCell ref="H81:I81"/>
    <mergeCell ref="H97:I97"/>
    <mergeCell ref="H98:I98"/>
    <mergeCell ref="H99:I99"/>
    <mergeCell ref="H100:I100"/>
    <mergeCell ref="E2:J2"/>
    <mergeCell ref="H92:I92"/>
    <mergeCell ref="H93:I93"/>
    <mergeCell ref="H94:I94"/>
    <mergeCell ref="H95:I95"/>
    <mergeCell ref="H96:I96"/>
    <mergeCell ref="H87:I87"/>
    <mergeCell ref="H88:I88"/>
    <mergeCell ref="H89:I89"/>
    <mergeCell ref="H90:I90"/>
    <mergeCell ref="H91:I91"/>
    <mergeCell ref="H82:I82"/>
  </mergeCells>
  <conditionalFormatting sqref="I4">
    <cfRule type="cellIs" dxfId="2" priority="2" operator="greaterThan">
      <formula>0</formula>
    </cfRule>
  </conditionalFormatting>
  <conditionalFormatting sqref="C10:D1048576">
    <cfRule type="expression" dxfId="1" priority="63">
      <formula>AND(#REF!="NA",$C10="NA")</formula>
    </cfRule>
  </conditionalFormatting>
  <dataValidations count="3">
    <dataValidation type="textLength" allowBlank="1" showInputMessage="1" showErrorMessage="1" errorTitle="PWS ID" error="the entered value does not meet ID format.  The ID format starts with OR41 followed by 5 numbers.  There are also no letters at the end." sqref="B2:D2" xr:uid="{6A8C9D72-52F1-4203-8B72-07B3FF838333}">
      <formula1>9</formula1>
      <formula2>9</formula2>
    </dataValidation>
    <dataValidation type="list" allowBlank="1" showInputMessage="1" showErrorMessage="1" sqref="D10" xr:uid="{44FA5D37-2C96-4273-AD6C-D06182D4A3F8}">
      <formula1>"Yes,No,Unknown"</formula1>
    </dataValidation>
    <dataValidation type="list" allowBlank="1" showInputMessage="1" showErrorMessage="1" sqref="D103" xr:uid="{7B3DA030-F121-4979-B141-BD6F5A0FDF67}">
      <formula1>"Yes,No,Unknown,NA - not galvanized"</formula1>
    </dataValidation>
  </dataValidations>
  <hyperlinks>
    <hyperlink ref="B6" r:id="rId1" xr:uid="{A87C502D-C9E4-44CE-B44F-E9FFDC62DA53}"/>
  </hyperlinks>
  <pageMargins left="0.7" right="0.7" top="0.75" bottom="0.75" header="0.3" footer="0.3"/>
  <pageSetup scale="72" pageOrder="overThenDown" orientation="landscape"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F366D6C1-24AE-49B2-948C-2CAB6C716613}">
          <x14:formula1>
            <xm:f>Descriptions!$A$61:$A$65</xm:f>
          </x14:formula1>
          <xm:sqref>E10</xm:sqref>
        </x14:dataValidation>
        <x14:dataValidation type="list" allowBlank="1" showInputMessage="1" showErrorMessage="1" xr:uid="{2EC4D63B-8E87-4461-85E6-2B52B6EEFC17}">
          <x14:formula1>
            <xm:f>Descriptions!$A$54:$A$57</xm:f>
          </x14:formula1>
          <xm:sqref>D11:D102</xm:sqref>
        </x14:dataValidation>
        <x14:dataValidation type="list" allowBlank="1" showInputMessage="1" showErrorMessage="1" xr:uid="{06740145-C011-4A92-9E5A-5A121A36E088}">
          <x14:formula1>
            <xm:f>Descriptions!$A$60:$A$64</xm:f>
          </x14:formula1>
          <xm:sqref>E11:E102</xm:sqref>
        </x14:dataValidation>
        <x14:dataValidation type="list" allowBlank="1" showInputMessage="1" showErrorMessage="1" xr:uid="{888BD804-66E8-497F-990A-0388233734A6}">
          <x14:formula1>
            <xm:f>Descriptions!$Y$44:$Y$49</xm:f>
          </x14:formula1>
          <xm:sqref>C10:D10</xm:sqref>
        </x14:dataValidation>
        <x14:dataValidation type="list" allowBlank="1" showInputMessage="1" showErrorMessage="1" xr:uid="{82CC4790-A804-4D1B-B59E-5DAA0751FB7D}">
          <x14:formula1>
            <xm:f>Descriptions!$Y$43:$Y$49</xm:f>
          </x14:formula1>
          <xm:sqref>C11:C102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BB57E-3988-49F9-97A6-644A9B5871BF}">
  <sheetPr codeName="Sheet4"/>
  <dimension ref="A1:B12"/>
  <sheetViews>
    <sheetView workbookViewId="0">
      <selection sqref="A1:B1"/>
    </sheetView>
  </sheetViews>
  <sheetFormatPr defaultRowHeight="15" x14ac:dyDescent="0.25"/>
  <cols>
    <col min="2" max="2" width="46.7109375" style="1" customWidth="1"/>
    <col min="9" max="9" width="15" customWidth="1"/>
  </cols>
  <sheetData>
    <row r="1" spans="1:2" ht="23.25" x14ac:dyDescent="0.35">
      <c r="A1" s="249" t="s">
        <v>74</v>
      </c>
      <c r="B1" s="249"/>
    </row>
    <row r="3" spans="1:2" x14ac:dyDescent="0.25">
      <c r="A3" t="s">
        <v>135</v>
      </c>
    </row>
    <row r="5" spans="1:2" ht="33" customHeight="1" x14ac:dyDescent="0.25">
      <c r="A5" s="248" t="s">
        <v>73</v>
      </c>
      <c r="B5" s="248"/>
    </row>
    <row r="6" spans="1:2" ht="45" x14ac:dyDescent="0.25">
      <c r="A6" s="72">
        <v>1</v>
      </c>
      <c r="B6" s="73" t="s">
        <v>115</v>
      </c>
    </row>
    <row r="7" spans="1:2" ht="30" x14ac:dyDescent="0.25">
      <c r="A7" s="72">
        <v>2</v>
      </c>
      <c r="B7" s="73" t="s">
        <v>116</v>
      </c>
    </row>
    <row r="8" spans="1:2" ht="30" x14ac:dyDescent="0.25">
      <c r="A8" s="72">
        <v>3</v>
      </c>
      <c r="B8" s="73" t="s">
        <v>117</v>
      </c>
    </row>
    <row r="9" spans="1:2" ht="30" x14ac:dyDescent="0.25">
      <c r="A9" s="72">
        <v>4</v>
      </c>
      <c r="B9" s="73" t="s">
        <v>118</v>
      </c>
    </row>
    <row r="10" spans="1:2" ht="90" x14ac:dyDescent="0.25">
      <c r="A10" s="72">
        <v>5</v>
      </c>
      <c r="B10" s="73" t="s">
        <v>119</v>
      </c>
    </row>
    <row r="11" spans="1:2" ht="60" x14ac:dyDescent="0.25">
      <c r="A11" s="72">
        <v>6</v>
      </c>
      <c r="B11" s="73" t="s">
        <v>121</v>
      </c>
    </row>
    <row r="12" spans="1:2" ht="45" x14ac:dyDescent="0.25">
      <c r="A12" s="72">
        <v>7</v>
      </c>
      <c r="B12" s="73" t="s">
        <v>120</v>
      </c>
    </row>
  </sheetData>
  <sheetProtection algorithmName="SHA-512" hashValue="wrwA6VGXhf3fqXGDaxpJmREve9T/WyosImCf0JvR+Sb+aQkH+5fZOaRllNl5baenRnoKEjlR8BhShHoSvD7Jaw==" saltValue="bxxsueyB0u2/AUNKY/ujkw==" spinCount="100000" sheet="1" objects="1" scenarios="1"/>
  <mergeCells count="2">
    <mergeCell ref="A5:B5"/>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D49D0-C747-485C-93C1-08C5E3C1732E}">
  <sheetPr codeName="Sheet5"/>
  <dimension ref="A1:P54"/>
  <sheetViews>
    <sheetView topLeftCell="A15" workbookViewId="0">
      <selection activeCell="F37" sqref="F37"/>
    </sheetView>
  </sheetViews>
  <sheetFormatPr defaultColWidth="0" defaultRowHeight="15" x14ac:dyDescent="0.25"/>
  <cols>
    <col min="1" max="1" width="6.140625" style="99" customWidth="1"/>
    <col min="2" max="2" width="4.140625" customWidth="1"/>
    <col min="3" max="3" width="41.5703125" customWidth="1"/>
    <col min="4" max="4" width="4.140625" customWidth="1"/>
    <col min="5" max="5" width="43.85546875" customWidth="1"/>
    <col min="6" max="6" width="45.85546875" customWidth="1"/>
    <col min="7" max="7" width="6.140625" style="99" customWidth="1"/>
    <col min="8" max="16384" width="8.85546875" hidden="1"/>
  </cols>
  <sheetData>
    <row r="1" spans="1:14" x14ac:dyDescent="0.25">
      <c r="B1" s="99"/>
      <c r="C1" s="99"/>
      <c r="D1" s="99"/>
      <c r="E1" s="99"/>
      <c r="F1" s="99"/>
    </row>
    <row r="2" spans="1:14" ht="26.25" x14ac:dyDescent="0.4">
      <c r="B2" s="305" t="s">
        <v>88</v>
      </c>
      <c r="C2" s="306"/>
      <c r="D2" s="306"/>
      <c r="E2" s="306"/>
      <c r="F2" s="307"/>
      <c r="G2" s="100"/>
      <c r="H2" s="101"/>
    </row>
    <row r="3" spans="1:14" x14ac:dyDescent="0.25">
      <c r="B3" s="308" t="s">
        <v>106</v>
      </c>
      <c r="C3" s="309"/>
      <c r="D3" s="309"/>
      <c r="E3" s="301" t="str">
        <f>IF(Inventory!B3 =0,"",Inventory!B3)</f>
        <v/>
      </c>
      <c r="F3" s="302"/>
      <c r="H3" s="102"/>
    </row>
    <row r="4" spans="1:14" x14ac:dyDescent="0.25">
      <c r="B4" s="310" t="s">
        <v>107</v>
      </c>
      <c r="C4" s="303"/>
      <c r="D4" s="303"/>
      <c r="E4" s="303" t="str">
        <f>IF(Inventory!B2 =0,"",Inventory!B2)</f>
        <v/>
      </c>
      <c r="F4" s="304"/>
    </row>
    <row r="5" spans="1:14" x14ac:dyDescent="0.25">
      <c r="B5" s="299" t="s">
        <v>114</v>
      </c>
      <c r="C5" s="300"/>
      <c r="D5" s="300"/>
      <c r="E5" s="311"/>
      <c r="F5" s="312"/>
    </row>
    <row r="6" spans="1:14" x14ac:dyDescent="0.25">
      <c r="B6" s="103"/>
      <c r="C6" s="126"/>
      <c r="D6" s="126"/>
      <c r="E6" s="99"/>
      <c r="F6" s="99"/>
    </row>
    <row r="7" spans="1:14" x14ac:dyDescent="0.25">
      <c r="B7" s="313" t="s">
        <v>89</v>
      </c>
      <c r="C7" s="313"/>
      <c r="D7" s="313"/>
      <c r="E7" s="313"/>
      <c r="F7" s="313"/>
      <c r="H7" s="104"/>
      <c r="I7" s="104"/>
      <c r="J7" s="104"/>
      <c r="K7" s="104"/>
      <c r="L7" s="104"/>
      <c r="M7" s="104"/>
      <c r="N7" s="104"/>
    </row>
    <row r="8" spans="1:14" x14ac:dyDescent="0.25">
      <c r="B8" s="99"/>
      <c r="C8" s="99"/>
      <c r="D8" s="99"/>
      <c r="E8" s="99"/>
      <c r="F8" s="99"/>
      <c r="H8" s="104"/>
    </row>
    <row r="9" spans="1:14" s="18" customFormat="1" ht="15.75" x14ac:dyDescent="0.25">
      <c r="A9" s="105"/>
      <c r="B9" s="281" t="s">
        <v>90</v>
      </c>
      <c r="C9" s="282"/>
      <c r="D9" s="282"/>
      <c r="E9" s="283"/>
      <c r="F9" s="284"/>
      <c r="G9" s="106"/>
    </row>
    <row r="10" spans="1:14" ht="51.75" customHeight="1" x14ac:dyDescent="0.25">
      <c r="B10" s="250" t="s">
        <v>91</v>
      </c>
      <c r="C10" s="251"/>
      <c r="D10" s="252"/>
      <c r="E10" s="264" t="s">
        <v>92</v>
      </c>
      <c r="F10" s="265"/>
    </row>
    <row r="11" spans="1:14" s="108" customFormat="1" ht="65.25" customHeight="1" x14ac:dyDescent="0.25">
      <c r="A11" s="107"/>
      <c r="B11" s="268" t="s">
        <v>93</v>
      </c>
      <c r="C11" s="269"/>
      <c r="D11" s="270"/>
      <c r="E11" s="266"/>
      <c r="F11" s="267"/>
      <c r="G11" s="107"/>
    </row>
    <row r="12" spans="1:14" s="108" customFormat="1" ht="65.25" customHeight="1" x14ac:dyDescent="0.25">
      <c r="A12" s="107"/>
      <c r="B12" s="268" t="s">
        <v>94</v>
      </c>
      <c r="C12" s="269"/>
      <c r="D12" s="270"/>
      <c r="E12" s="266"/>
      <c r="F12" s="267"/>
      <c r="G12" s="107"/>
    </row>
    <row r="13" spans="1:14" s="108" customFormat="1" ht="65.25" customHeight="1" x14ac:dyDescent="0.25">
      <c r="A13" s="107"/>
      <c r="B13" s="268" t="s">
        <v>95</v>
      </c>
      <c r="C13" s="269"/>
      <c r="D13" s="270"/>
      <c r="E13" s="266"/>
      <c r="F13" s="267"/>
      <c r="G13" s="107"/>
    </row>
    <row r="14" spans="1:14" s="108" customFormat="1" ht="65.25" customHeight="1" x14ac:dyDescent="0.25">
      <c r="A14" s="107"/>
      <c r="B14" s="268" t="s">
        <v>96</v>
      </c>
      <c r="C14" s="269"/>
      <c r="D14" s="270"/>
      <c r="E14" s="266"/>
      <c r="F14" s="267"/>
      <c r="G14" s="107"/>
    </row>
    <row r="15" spans="1:14" s="108" customFormat="1" ht="65.25" customHeight="1" x14ac:dyDescent="0.25">
      <c r="A15" s="107"/>
      <c r="B15" s="268" t="s">
        <v>112</v>
      </c>
      <c r="C15" s="269"/>
      <c r="D15" s="270"/>
      <c r="E15" s="266"/>
      <c r="F15" s="267"/>
      <c r="G15" s="107"/>
    </row>
    <row r="16" spans="1:14" s="108" customFormat="1" x14ac:dyDescent="0.25">
      <c r="A16" s="107"/>
      <c r="B16" s="109"/>
      <c r="C16" s="109"/>
      <c r="D16" s="109"/>
      <c r="E16" s="110"/>
      <c r="F16" s="111"/>
      <c r="G16" s="107"/>
    </row>
    <row r="17" spans="1:8" s="18" customFormat="1" ht="15.75" x14ac:dyDescent="0.25">
      <c r="A17" s="105"/>
      <c r="B17" s="288" t="s">
        <v>97</v>
      </c>
      <c r="C17" s="289"/>
      <c r="D17" s="289"/>
      <c r="E17" s="289"/>
      <c r="F17" s="290"/>
      <c r="G17" s="106"/>
    </row>
    <row r="18" spans="1:8" s="108" customFormat="1" x14ac:dyDescent="0.25">
      <c r="A18" s="107"/>
      <c r="B18" s="291" t="s">
        <v>98</v>
      </c>
      <c r="C18" s="292"/>
      <c r="D18" s="292"/>
      <c r="E18" s="292"/>
      <c r="F18" s="293"/>
      <c r="G18" s="107"/>
      <c r="H18" s="112"/>
    </row>
    <row r="19" spans="1:8" s="108" customFormat="1" ht="11.1" customHeight="1" x14ac:dyDescent="0.25">
      <c r="A19" s="107"/>
      <c r="B19" s="113"/>
      <c r="C19" s="127"/>
      <c r="D19" s="127"/>
      <c r="E19" s="114"/>
      <c r="F19" s="115"/>
      <c r="G19" s="107"/>
      <c r="H19" s="112"/>
    </row>
    <row r="20" spans="1:8" s="108" customFormat="1" x14ac:dyDescent="0.25">
      <c r="A20" s="107"/>
      <c r="B20" s="130"/>
      <c r="C20" s="113" t="s">
        <v>130</v>
      </c>
      <c r="D20" s="130"/>
      <c r="E20" s="108" t="s">
        <v>133</v>
      </c>
      <c r="F20" s="115"/>
      <c r="G20" s="107"/>
      <c r="H20" s="116"/>
    </row>
    <row r="21" spans="1:8" s="108" customFormat="1" x14ac:dyDescent="0.25">
      <c r="A21" s="107"/>
      <c r="B21" s="130"/>
      <c r="C21" s="113" t="s">
        <v>131</v>
      </c>
      <c r="D21" s="130"/>
      <c r="E21" s="114" t="s">
        <v>134</v>
      </c>
      <c r="F21" s="115"/>
      <c r="G21" s="107"/>
      <c r="H21" s="112"/>
    </row>
    <row r="22" spans="1:8" s="108" customFormat="1" x14ac:dyDescent="0.25">
      <c r="A22" s="107"/>
      <c r="B22" s="130"/>
      <c r="C22" s="113" t="s">
        <v>132</v>
      </c>
      <c r="D22" s="130"/>
      <c r="E22" s="114" t="s">
        <v>110</v>
      </c>
      <c r="F22" s="115"/>
      <c r="G22" s="107"/>
      <c r="H22" s="112"/>
    </row>
    <row r="23" spans="1:8" s="108" customFormat="1" ht="11.45" customHeight="1" x14ac:dyDescent="0.25">
      <c r="A23" s="107"/>
      <c r="B23" s="113"/>
      <c r="C23" s="127"/>
      <c r="D23" s="127"/>
      <c r="E23" s="114"/>
      <c r="F23" s="115"/>
      <c r="G23" s="107"/>
      <c r="H23" s="112"/>
    </row>
    <row r="24" spans="1:8" x14ac:dyDescent="0.25">
      <c r="B24" s="294" t="s">
        <v>99</v>
      </c>
      <c r="C24" s="294"/>
      <c r="D24" s="294"/>
      <c r="E24" s="294"/>
      <c r="F24" s="294"/>
    </row>
    <row r="25" spans="1:8" ht="24.75" customHeight="1" x14ac:dyDescent="0.25">
      <c r="B25" s="295"/>
      <c r="C25" s="296"/>
      <c r="D25" s="296"/>
      <c r="E25" s="297"/>
      <c r="F25" s="298"/>
    </row>
    <row r="26" spans="1:8" s="108" customFormat="1" ht="30" customHeight="1" x14ac:dyDescent="0.25">
      <c r="A26" s="107"/>
      <c r="B26" s="291" t="s">
        <v>100</v>
      </c>
      <c r="C26" s="292"/>
      <c r="D26" s="292"/>
      <c r="E26" s="292"/>
      <c r="F26" s="117" t="s">
        <v>101</v>
      </c>
      <c r="G26" s="107"/>
      <c r="H26" s="112"/>
    </row>
    <row r="27" spans="1:8" s="108" customFormat="1" x14ac:dyDescent="0.25">
      <c r="A27" s="107"/>
      <c r="B27" s="273" t="s">
        <v>102</v>
      </c>
      <c r="C27" s="274"/>
      <c r="D27" s="274"/>
      <c r="E27" s="275"/>
      <c r="F27" s="276"/>
      <c r="G27" s="107"/>
      <c r="H27" s="112"/>
    </row>
    <row r="28" spans="1:8" s="108" customFormat="1" x14ac:dyDescent="0.25">
      <c r="A28" s="107"/>
      <c r="B28" s="277"/>
      <c r="C28" s="278"/>
      <c r="D28" s="278"/>
      <c r="E28" s="278"/>
      <c r="F28" s="279"/>
      <c r="G28" s="107"/>
      <c r="H28" s="112"/>
    </row>
    <row r="29" spans="1:8" s="108" customFormat="1" x14ac:dyDescent="0.25">
      <c r="A29" s="107"/>
      <c r="B29" s="280"/>
      <c r="C29" s="280"/>
      <c r="D29" s="280"/>
      <c r="E29" s="280"/>
      <c r="F29" s="280"/>
      <c r="G29" s="107"/>
    </row>
    <row r="30" spans="1:8" s="18" customFormat="1" ht="15.75" x14ac:dyDescent="0.25">
      <c r="A30" s="105"/>
      <c r="B30" s="281" t="s">
        <v>103</v>
      </c>
      <c r="C30" s="282"/>
      <c r="D30" s="282"/>
      <c r="E30" s="283"/>
      <c r="F30" s="284"/>
      <c r="G30" s="106"/>
    </row>
    <row r="31" spans="1:8" ht="43.5" customHeight="1" x14ac:dyDescent="0.25">
      <c r="B31" s="285" t="s">
        <v>104</v>
      </c>
      <c r="C31" s="286"/>
      <c r="D31" s="286"/>
      <c r="E31" s="286"/>
      <c r="F31" s="287"/>
    </row>
    <row r="32" spans="1:8" ht="11.45" customHeight="1" x14ac:dyDescent="0.25">
      <c r="B32" s="118"/>
      <c r="C32" s="128"/>
      <c r="D32" s="128"/>
      <c r="E32" s="119"/>
      <c r="F32" s="120"/>
    </row>
    <row r="33" spans="2:16" x14ac:dyDescent="0.25">
      <c r="B33" s="131"/>
      <c r="C33" s="121" t="s">
        <v>122</v>
      </c>
      <c r="D33" s="131"/>
      <c r="E33" s="122" t="s">
        <v>126</v>
      </c>
      <c r="F33" s="123"/>
      <c r="H33" s="102"/>
    </row>
    <row r="34" spans="2:16" x14ac:dyDescent="0.25">
      <c r="B34" s="131"/>
      <c r="C34" s="121" t="s">
        <v>123</v>
      </c>
      <c r="D34" s="131"/>
      <c r="E34" s="122" t="s">
        <v>127</v>
      </c>
      <c r="F34" s="124"/>
    </row>
    <row r="35" spans="2:16" x14ac:dyDescent="0.25">
      <c r="B35" s="131"/>
      <c r="C35" s="121" t="s">
        <v>124</v>
      </c>
      <c r="D35" s="131"/>
      <c r="E35" s="122" t="s">
        <v>128</v>
      </c>
      <c r="F35" s="124"/>
    </row>
    <row r="36" spans="2:16" x14ac:dyDescent="0.25">
      <c r="B36" s="131"/>
      <c r="C36" s="121" t="s">
        <v>125</v>
      </c>
      <c r="D36" s="131"/>
      <c r="E36" s="122" t="s">
        <v>129</v>
      </c>
      <c r="F36" s="124"/>
      <c r="H36" s="275"/>
      <c r="I36" s="275"/>
      <c r="J36" s="275"/>
      <c r="K36" s="275"/>
      <c r="L36" s="275"/>
      <c r="M36" s="275"/>
      <c r="N36" s="275"/>
      <c r="O36" s="275"/>
      <c r="P36" s="275"/>
    </row>
    <row r="37" spans="2:16" x14ac:dyDescent="0.25">
      <c r="B37" s="213"/>
      <c r="C37" s="129"/>
      <c r="D37" s="131"/>
      <c r="E37" s="122" t="s">
        <v>110</v>
      </c>
      <c r="F37" s="124"/>
      <c r="H37" s="275"/>
      <c r="I37" s="275"/>
      <c r="J37" s="275"/>
      <c r="K37" s="275"/>
      <c r="L37" s="275"/>
      <c r="M37" s="275"/>
      <c r="N37" s="275"/>
      <c r="O37" s="275"/>
      <c r="P37" s="275"/>
    </row>
    <row r="38" spans="2:16" x14ac:dyDescent="0.25">
      <c r="B38" s="214"/>
      <c r="C38" s="129"/>
      <c r="D38" s="129"/>
      <c r="E38" s="122"/>
      <c r="F38" s="124"/>
    </row>
    <row r="39" spans="2:16" x14ac:dyDescent="0.25">
      <c r="B39" s="214"/>
      <c r="C39" s="129"/>
      <c r="D39" s="129"/>
      <c r="E39" s="99"/>
      <c r="F39" s="124"/>
    </row>
    <row r="40" spans="2:16" ht="12" customHeight="1" x14ac:dyDescent="0.25">
      <c r="B40" s="121"/>
      <c r="C40" s="129"/>
      <c r="D40" s="129"/>
      <c r="E40" s="99"/>
      <c r="F40" s="124"/>
    </row>
    <row r="41" spans="2:16" x14ac:dyDescent="0.25">
      <c r="B41" s="253" t="s">
        <v>99</v>
      </c>
      <c r="C41" s="254"/>
      <c r="D41" s="254"/>
      <c r="E41" s="255"/>
      <c r="F41" s="256"/>
    </row>
    <row r="42" spans="2:16" ht="28.5" customHeight="1" x14ac:dyDescent="0.25">
      <c r="B42" s="257"/>
      <c r="C42" s="258"/>
      <c r="D42" s="258"/>
      <c r="E42" s="258"/>
      <c r="F42" s="259"/>
    </row>
    <row r="43" spans="2:16" x14ac:dyDescent="0.25">
      <c r="B43" s="260" t="s">
        <v>113</v>
      </c>
      <c r="C43" s="261"/>
      <c r="D43" s="261"/>
      <c r="E43" s="262"/>
      <c r="F43" s="263"/>
    </row>
    <row r="44" spans="2:16" ht="34.5" customHeight="1" x14ac:dyDescent="0.25">
      <c r="B44" s="257"/>
      <c r="C44" s="258"/>
      <c r="D44" s="258"/>
      <c r="E44" s="258"/>
      <c r="F44" s="259"/>
    </row>
    <row r="45" spans="2:16" ht="35.1" customHeight="1" x14ac:dyDescent="0.25">
      <c r="B45" s="271" t="s">
        <v>105</v>
      </c>
      <c r="C45" s="271"/>
      <c r="D45" s="271"/>
      <c r="E45" s="271"/>
      <c r="F45" s="271"/>
    </row>
    <row r="46" spans="2:16" ht="46.5" customHeight="1" x14ac:dyDescent="0.25">
      <c r="B46" s="272"/>
      <c r="C46" s="272"/>
      <c r="D46" s="272"/>
      <c r="E46" s="272"/>
      <c r="F46" s="272"/>
    </row>
    <row r="47" spans="2:16" x14ac:dyDescent="0.25">
      <c r="B47" s="125"/>
      <c r="C47" s="125"/>
      <c r="D47" s="125"/>
      <c r="E47" s="125"/>
      <c r="F47" s="125"/>
    </row>
    <row r="48" spans="2:16" s="99" customFormat="1" x14ac:dyDescent="0.25">
      <c r="B48" s="125"/>
      <c r="C48" s="125"/>
      <c r="D48" s="125"/>
      <c r="E48" s="125"/>
      <c r="F48" s="125"/>
      <c r="H48"/>
      <c r="I48"/>
      <c r="J48"/>
      <c r="K48"/>
      <c r="L48"/>
      <c r="M48"/>
      <c r="N48"/>
      <c r="O48"/>
      <c r="P48"/>
    </row>
    <row r="49" spans="2:16" s="99" customFormat="1" x14ac:dyDescent="0.25">
      <c r="B49" s="125"/>
      <c r="C49" s="125"/>
      <c r="D49" s="125"/>
      <c r="E49" s="125"/>
      <c r="F49" s="125"/>
      <c r="H49"/>
      <c r="I49"/>
      <c r="J49"/>
      <c r="K49"/>
      <c r="L49"/>
      <c r="M49"/>
      <c r="N49"/>
      <c r="O49"/>
      <c r="P49"/>
    </row>
    <row r="50" spans="2:16" s="99" customFormat="1" x14ac:dyDescent="0.25">
      <c r="B50" s="125"/>
      <c r="C50" s="125"/>
      <c r="D50" s="125"/>
      <c r="E50" s="125"/>
      <c r="F50" s="125"/>
      <c r="H50"/>
      <c r="I50"/>
      <c r="J50"/>
      <c r="K50"/>
      <c r="L50"/>
      <c r="M50"/>
      <c r="N50"/>
      <c r="O50"/>
      <c r="P50"/>
    </row>
    <row r="51" spans="2:16" s="99" customFormat="1" x14ac:dyDescent="0.25">
      <c r="B51" s="125"/>
      <c r="C51" s="125"/>
      <c r="D51" s="125"/>
      <c r="E51" s="125"/>
      <c r="F51" s="125"/>
      <c r="H51"/>
      <c r="I51"/>
      <c r="J51"/>
      <c r="K51"/>
      <c r="L51"/>
      <c r="M51"/>
      <c r="N51"/>
      <c r="O51"/>
      <c r="P51"/>
    </row>
    <row r="52" spans="2:16" s="99" customFormat="1" x14ac:dyDescent="0.25">
      <c r="B52" s="125"/>
      <c r="C52" s="125"/>
      <c r="D52" s="125"/>
      <c r="E52" s="125"/>
      <c r="F52" s="125"/>
      <c r="H52"/>
      <c r="I52"/>
      <c r="J52"/>
      <c r="K52"/>
      <c r="L52"/>
      <c r="M52"/>
      <c r="N52"/>
      <c r="O52"/>
      <c r="P52"/>
    </row>
    <row r="53" spans="2:16" s="99" customFormat="1" x14ac:dyDescent="0.25">
      <c r="B53" s="125"/>
      <c r="C53" s="125"/>
      <c r="D53" s="125"/>
      <c r="E53" s="125"/>
      <c r="F53" s="125"/>
      <c r="H53"/>
      <c r="I53"/>
      <c r="J53"/>
      <c r="K53"/>
      <c r="L53"/>
      <c r="M53"/>
      <c r="N53"/>
      <c r="O53"/>
      <c r="P53"/>
    </row>
    <row r="54" spans="2:16" s="99" customFormat="1" x14ac:dyDescent="0.25">
      <c r="B54" s="125"/>
      <c r="C54" s="125"/>
      <c r="D54" s="125"/>
      <c r="E54" s="125"/>
      <c r="F54" s="125"/>
      <c r="H54"/>
      <c r="I54"/>
      <c r="J54"/>
      <c r="K54"/>
      <c r="L54"/>
      <c r="M54"/>
      <c r="N54"/>
      <c r="O54"/>
      <c r="P54"/>
    </row>
  </sheetData>
  <sheetProtection algorithmName="SHA-512" hashValue="nTuIhRv6ZP+wnGjsSPRwMNrSkp/w3IYeBxdBRq0sKzkV+gNooI2C/pl2LZ/hbI3VEr+YpaYlo3Ud+pmu7wY1Ww==" saltValue="cO0kphB/sOv/CweQ3U8VHw==" spinCount="100000" sheet="1" objects="1" scenarios="1"/>
  <mergeCells count="38">
    <mergeCell ref="B9:F9"/>
    <mergeCell ref="B5:D5"/>
    <mergeCell ref="E3:F3"/>
    <mergeCell ref="E4:F4"/>
    <mergeCell ref="B2:F2"/>
    <mergeCell ref="B3:D3"/>
    <mergeCell ref="B4:D4"/>
    <mergeCell ref="E5:F5"/>
    <mergeCell ref="B7:F7"/>
    <mergeCell ref="H36:P37"/>
    <mergeCell ref="E15:F15"/>
    <mergeCell ref="B17:F17"/>
    <mergeCell ref="B18:F18"/>
    <mergeCell ref="B24:F24"/>
    <mergeCell ref="B25:F25"/>
    <mergeCell ref="B26:E26"/>
    <mergeCell ref="B45:F45"/>
    <mergeCell ref="B46:F46"/>
    <mergeCell ref="B27:F27"/>
    <mergeCell ref="B28:F28"/>
    <mergeCell ref="B29:F29"/>
    <mergeCell ref="B30:F30"/>
    <mergeCell ref="B31:F31"/>
    <mergeCell ref="B10:D10"/>
    <mergeCell ref="B41:F41"/>
    <mergeCell ref="B42:F42"/>
    <mergeCell ref="B43:F43"/>
    <mergeCell ref="B44:F44"/>
    <mergeCell ref="E10:F10"/>
    <mergeCell ref="E11:F11"/>
    <mergeCell ref="E12:F12"/>
    <mergeCell ref="E13:F13"/>
    <mergeCell ref="E14:F14"/>
    <mergeCell ref="B11:D11"/>
    <mergeCell ref="B12:D12"/>
    <mergeCell ref="B13:D13"/>
    <mergeCell ref="B14:D14"/>
    <mergeCell ref="B15:D15"/>
  </mergeCells>
  <dataValidations count="1">
    <dataValidation type="list" allowBlank="1" showInputMessage="1" showErrorMessage="1" sqref="F26" xr:uid="{890D885D-AA21-496D-A5E1-98850EE3529E}">
      <formula1>"Select ""Yes"" or ""No"", Yes, 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85725</xdr:colOff>
                    <xdr:row>35</xdr:row>
                    <xdr:rowOff>0</xdr:rowOff>
                  </from>
                  <to>
                    <xdr:col>1</xdr:col>
                    <xdr:colOff>85725</xdr:colOff>
                    <xdr:row>36</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85725</xdr:colOff>
                    <xdr:row>36</xdr:row>
                    <xdr:rowOff>0</xdr:rowOff>
                  </from>
                  <to>
                    <xdr:col>1</xdr:col>
                    <xdr:colOff>85725</xdr:colOff>
                    <xdr:row>37</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85725</xdr:colOff>
                    <xdr:row>37</xdr:row>
                    <xdr:rowOff>0</xdr:rowOff>
                  </from>
                  <to>
                    <xdr:col>1</xdr:col>
                    <xdr:colOff>85725</xdr:colOff>
                    <xdr:row>38</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85725</xdr:colOff>
                    <xdr:row>38</xdr:row>
                    <xdr:rowOff>0</xdr:rowOff>
                  </from>
                  <to>
                    <xdr:col>1</xdr:col>
                    <xdr:colOff>85725</xdr:colOff>
                    <xdr:row>39</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85725</xdr:colOff>
                    <xdr:row>32</xdr:row>
                    <xdr:rowOff>0</xdr:rowOff>
                  </from>
                  <to>
                    <xdr:col>4</xdr:col>
                    <xdr:colOff>85725</xdr:colOff>
                    <xdr:row>33</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85725</xdr:colOff>
                    <xdr:row>33</xdr:row>
                    <xdr:rowOff>0</xdr:rowOff>
                  </from>
                  <to>
                    <xdr:col>4</xdr:col>
                    <xdr:colOff>85725</xdr:colOff>
                    <xdr:row>34</xdr:row>
                    <xdr:rowOff>9525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xdr:col>
                    <xdr:colOff>85725</xdr:colOff>
                    <xdr:row>34</xdr:row>
                    <xdr:rowOff>0</xdr:rowOff>
                  </from>
                  <to>
                    <xdr:col>4</xdr:col>
                    <xdr:colOff>85725</xdr:colOff>
                    <xdr:row>35</xdr:row>
                    <xdr:rowOff>9525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85725</xdr:colOff>
                    <xdr:row>35</xdr:row>
                    <xdr:rowOff>0</xdr:rowOff>
                  </from>
                  <to>
                    <xdr:col>4</xdr:col>
                    <xdr:colOff>85725</xdr:colOff>
                    <xdr:row>36</xdr:row>
                    <xdr:rowOff>9525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85725</xdr:colOff>
                    <xdr:row>36</xdr:row>
                    <xdr:rowOff>0</xdr:rowOff>
                  </from>
                  <to>
                    <xdr:col>4</xdr:col>
                    <xdr:colOff>85725</xdr:colOff>
                    <xdr:row>37</xdr:row>
                    <xdr:rowOff>9525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xdr:col>
                    <xdr:colOff>85725</xdr:colOff>
                    <xdr:row>32</xdr:row>
                    <xdr:rowOff>0</xdr:rowOff>
                  </from>
                  <to>
                    <xdr:col>1</xdr:col>
                    <xdr:colOff>85725</xdr:colOff>
                    <xdr:row>33</xdr:row>
                    <xdr:rowOff>9525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xdr:col>
                    <xdr:colOff>85725</xdr:colOff>
                    <xdr:row>33</xdr:row>
                    <xdr:rowOff>0</xdr:rowOff>
                  </from>
                  <to>
                    <xdr:col>1</xdr:col>
                    <xdr:colOff>85725</xdr:colOff>
                    <xdr:row>34</xdr:row>
                    <xdr:rowOff>9525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xdr:col>
                    <xdr:colOff>85725</xdr:colOff>
                    <xdr:row>34</xdr:row>
                    <xdr:rowOff>0</xdr:rowOff>
                  </from>
                  <to>
                    <xdr:col>1</xdr:col>
                    <xdr:colOff>85725</xdr:colOff>
                    <xdr:row>35</xdr:row>
                    <xdr:rowOff>9525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xdr:col>
                    <xdr:colOff>85725</xdr:colOff>
                    <xdr:row>19</xdr:row>
                    <xdr:rowOff>0</xdr:rowOff>
                  </from>
                  <to>
                    <xdr:col>1</xdr:col>
                    <xdr:colOff>85725</xdr:colOff>
                    <xdr:row>20</xdr:row>
                    <xdr:rowOff>9525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xdr:col>
                    <xdr:colOff>85725</xdr:colOff>
                    <xdr:row>20</xdr:row>
                    <xdr:rowOff>0</xdr:rowOff>
                  </from>
                  <to>
                    <xdr:col>1</xdr:col>
                    <xdr:colOff>85725</xdr:colOff>
                    <xdr:row>21</xdr:row>
                    <xdr:rowOff>9525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xdr:col>
                    <xdr:colOff>85725</xdr:colOff>
                    <xdr:row>21</xdr:row>
                    <xdr:rowOff>0</xdr:rowOff>
                  </from>
                  <to>
                    <xdr:col>1</xdr:col>
                    <xdr:colOff>85725</xdr:colOff>
                    <xdr:row>22</xdr:row>
                    <xdr:rowOff>9525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xdr:col>
                    <xdr:colOff>85725</xdr:colOff>
                    <xdr:row>19</xdr:row>
                    <xdr:rowOff>0</xdr:rowOff>
                  </from>
                  <to>
                    <xdr:col>4</xdr:col>
                    <xdr:colOff>85725</xdr:colOff>
                    <xdr:row>20</xdr:row>
                    <xdr:rowOff>9525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85725</xdr:colOff>
                    <xdr:row>20</xdr:row>
                    <xdr:rowOff>0</xdr:rowOff>
                  </from>
                  <to>
                    <xdr:col>4</xdr:col>
                    <xdr:colOff>85725</xdr:colOff>
                    <xdr:row>21</xdr:row>
                    <xdr:rowOff>9525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xdr:col>
                    <xdr:colOff>85725</xdr:colOff>
                    <xdr:row>21</xdr:row>
                    <xdr:rowOff>0</xdr:rowOff>
                  </from>
                  <to>
                    <xdr:col>4</xdr:col>
                    <xdr:colOff>85725</xdr:colOff>
                    <xdr:row>22</xdr:row>
                    <xdr:rowOff>9525</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2</xdr:col>
                    <xdr:colOff>85725</xdr:colOff>
                    <xdr:row>35</xdr:row>
                    <xdr:rowOff>0</xdr:rowOff>
                  </from>
                  <to>
                    <xdr:col>2</xdr:col>
                    <xdr:colOff>85725</xdr:colOff>
                    <xdr:row>36</xdr:row>
                    <xdr:rowOff>9525</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2</xdr:col>
                    <xdr:colOff>85725</xdr:colOff>
                    <xdr:row>36</xdr:row>
                    <xdr:rowOff>0</xdr:rowOff>
                  </from>
                  <to>
                    <xdr:col>2</xdr:col>
                    <xdr:colOff>85725</xdr:colOff>
                    <xdr:row>37</xdr:row>
                    <xdr:rowOff>9525</xdr:rowOff>
                  </to>
                </anchor>
              </controlPr>
            </control>
          </mc:Choice>
        </mc:AlternateContent>
        <mc:AlternateContent xmlns:mc="http://schemas.openxmlformats.org/markup-compatibility/2006">
          <mc:Choice Requires="x14">
            <control shapeId="2070" r:id="rId24" name="Check Box 22">
              <controlPr defaultSize="0" autoFill="0" autoLine="0" autoPict="0">
                <anchor moveWithCells="1">
                  <from>
                    <xdr:col>2</xdr:col>
                    <xdr:colOff>85725</xdr:colOff>
                    <xdr:row>37</xdr:row>
                    <xdr:rowOff>0</xdr:rowOff>
                  </from>
                  <to>
                    <xdr:col>2</xdr:col>
                    <xdr:colOff>85725</xdr:colOff>
                    <xdr:row>38</xdr:row>
                    <xdr:rowOff>9525</xdr:rowOff>
                  </to>
                </anchor>
              </controlPr>
            </control>
          </mc:Choice>
        </mc:AlternateContent>
        <mc:AlternateContent xmlns:mc="http://schemas.openxmlformats.org/markup-compatibility/2006">
          <mc:Choice Requires="x14">
            <control shapeId="2071" r:id="rId25" name="Check Box 23">
              <controlPr defaultSize="0" autoFill="0" autoLine="0" autoPict="0">
                <anchor moveWithCells="1">
                  <from>
                    <xdr:col>2</xdr:col>
                    <xdr:colOff>85725</xdr:colOff>
                    <xdr:row>38</xdr:row>
                    <xdr:rowOff>0</xdr:rowOff>
                  </from>
                  <to>
                    <xdr:col>2</xdr:col>
                    <xdr:colOff>85725</xdr:colOff>
                    <xdr:row>39</xdr:row>
                    <xdr:rowOff>9525</xdr:rowOff>
                  </to>
                </anchor>
              </controlPr>
            </control>
          </mc:Choice>
        </mc:AlternateContent>
        <mc:AlternateContent xmlns:mc="http://schemas.openxmlformats.org/markup-compatibility/2006">
          <mc:Choice Requires="x14">
            <control shapeId="2072" r:id="rId26" name="Check Box 24">
              <controlPr defaultSize="0" autoFill="0" autoLine="0" autoPict="0">
                <anchor moveWithCells="1">
                  <from>
                    <xdr:col>2</xdr:col>
                    <xdr:colOff>85725</xdr:colOff>
                    <xdr:row>32</xdr:row>
                    <xdr:rowOff>0</xdr:rowOff>
                  </from>
                  <to>
                    <xdr:col>2</xdr:col>
                    <xdr:colOff>85725</xdr:colOff>
                    <xdr:row>33</xdr:row>
                    <xdr:rowOff>9525</xdr:rowOff>
                  </to>
                </anchor>
              </controlPr>
            </control>
          </mc:Choice>
        </mc:AlternateContent>
        <mc:AlternateContent xmlns:mc="http://schemas.openxmlformats.org/markup-compatibility/2006">
          <mc:Choice Requires="x14">
            <control shapeId="2073" r:id="rId27" name="Check Box 25">
              <controlPr defaultSize="0" autoFill="0" autoLine="0" autoPict="0">
                <anchor moveWithCells="1">
                  <from>
                    <xdr:col>2</xdr:col>
                    <xdr:colOff>85725</xdr:colOff>
                    <xdr:row>33</xdr:row>
                    <xdr:rowOff>0</xdr:rowOff>
                  </from>
                  <to>
                    <xdr:col>2</xdr:col>
                    <xdr:colOff>85725</xdr:colOff>
                    <xdr:row>34</xdr:row>
                    <xdr:rowOff>9525</xdr:rowOff>
                  </to>
                </anchor>
              </controlPr>
            </control>
          </mc:Choice>
        </mc:AlternateContent>
        <mc:AlternateContent xmlns:mc="http://schemas.openxmlformats.org/markup-compatibility/2006">
          <mc:Choice Requires="x14">
            <control shapeId="2074" r:id="rId28" name="Check Box 26">
              <controlPr defaultSize="0" autoFill="0" autoLine="0" autoPict="0">
                <anchor moveWithCells="1">
                  <from>
                    <xdr:col>2</xdr:col>
                    <xdr:colOff>85725</xdr:colOff>
                    <xdr:row>34</xdr:row>
                    <xdr:rowOff>0</xdr:rowOff>
                  </from>
                  <to>
                    <xdr:col>2</xdr:col>
                    <xdr:colOff>85725</xdr:colOff>
                    <xdr:row>35</xdr:row>
                    <xdr:rowOff>9525</xdr:rowOff>
                  </to>
                </anchor>
              </controlPr>
            </control>
          </mc:Choice>
        </mc:AlternateContent>
        <mc:AlternateContent xmlns:mc="http://schemas.openxmlformats.org/markup-compatibility/2006">
          <mc:Choice Requires="x14">
            <control shapeId="2075" r:id="rId29" name="Check Box 27">
              <controlPr defaultSize="0" autoFill="0" autoLine="0" autoPict="0">
                <anchor moveWithCells="1">
                  <from>
                    <xdr:col>2</xdr:col>
                    <xdr:colOff>85725</xdr:colOff>
                    <xdr:row>19</xdr:row>
                    <xdr:rowOff>0</xdr:rowOff>
                  </from>
                  <to>
                    <xdr:col>2</xdr:col>
                    <xdr:colOff>85725</xdr:colOff>
                    <xdr:row>20</xdr:row>
                    <xdr:rowOff>9525</xdr:rowOff>
                  </to>
                </anchor>
              </controlPr>
            </control>
          </mc:Choice>
        </mc:AlternateContent>
        <mc:AlternateContent xmlns:mc="http://schemas.openxmlformats.org/markup-compatibility/2006">
          <mc:Choice Requires="x14">
            <control shapeId="2076" r:id="rId30" name="Check Box 28">
              <controlPr defaultSize="0" autoFill="0" autoLine="0" autoPict="0">
                <anchor moveWithCells="1">
                  <from>
                    <xdr:col>2</xdr:col>
                    <xdr:colOff>85725</xdr:colOff>
                    <xdr:row>20</xdr:row>
                    <xdr:rowOff>0</xdr:rowOff>
                  </from>
                  <to>
                    <xdr:col>2</xdr:col>
                    <xdr:colOff>85725</xdr:colOff>
                    <xdr:row>21</xdr:row>
                    <xdr:rowOff>9525</xdr:rowOff>
                  </to>
                </anchor>
              </controlPr>
            </control>
          </mc:Choice>
        </mc:AlternateContent>
        <mc:AlternateContent xmlns:mc="http://schemas.openxmlformats.org/markup-compatibility/2006">
          <mc:Choice Requires="x14">
            <control shapeId="2077" r:id="rId31" name="Check Box 29">
              <controlPr defaultSize="0" autoFill="0" autoLine="0" autoPict="0">
                <anchor moveWithCells="1">
                  <from>
                    <xdr:col>2</xdr:col>
                    <xdr:colOff>85725</xdr:colOff>
                    <xdr:row>21</xdr:row>
                    <xdr:rowOff>0</xdr:rowOff>
                  </from>
                  <to>
                    <xdr:col>2</xdr:col>
                    <xdr:colOff>85725</xdr:colOff>
                    <xdr:row>22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37FD1-2425-4019-9749-BB2FEB535ADF}">
  <sheetPr codeName="Sheet3"/>
  <dimension ref="A1:AE100"/>
  <sheetViews>
    <sheetView zoomScaleNormal="100" workbookViewId="0">
      <pane ySplit="6" topLeftCell="A7" activePane="bottomLeft" state="frozen"/>
      <selection pane="bottomLeft" activeCell="B8" sqref="B8"/>
    </sheetView>
  </sheetViews>
  <sheetFormatPr defaultColWidth="9.140625" defaultRowHeight="15" x14ac:dyDescent="0.25"/>
  <cols>
    <col min="1" max="2" width="27.28515625" style="82" customWidth="1"/>
    <col min="3" max="3" width="40.5703125" style="23" customWidth="1"/>
    <col min="4" max="4" width="20.140625" style="95" customWidth="1"/>
    <col min="5" max="7" width="19.140625" style="95" customWidth="1"/>
    <col min="8" max="8" width="23.7109375" style="96" customWidth="1"/>
    <col min="9" max="9" width="31.140625" style="97" customWidth="1"/>
    <col min="10" max="10" width="20" style="97" customWidth="1"/>
    <col min="11" max="11" width="2.5703125" style="175" customWidth="1"/>
    <col min="12" max="12" width="9.140625" style="23"/>
    <col min="13" max="16384" width="9.140625" style="15"/>
  </cols>
  <sheetData>
    <row r="1" spans="1:31" ht="26.25" x14ac:dyDescent="0.4">
      <c r="A1" s="187" t="s">
        <v>175</v>
      </c>
      <c r="B1" s="187"/>
      <c r="C1" s="188"/>
      <c r="D1" s="189"/>
      <c r="E1" s="189"/>
      <c r="F1" s="189"/>
      <c r="G1" s="189"/>
      <c r="H1" s="189" t="str">
        <f>Inventory!H1</f>
        <v>revision October 2023</v>
      </c>
      <c r="I1" s="189"/>
      <c r="J1" s="189"/>
      <c r="K1" s="171"/>
      <c r="L1" s="15"/>
    </row>
    <row r="2" spans="1:31" x14ac:dyDescent="0.25">
      <c r="A2" s="190" t="s">
        <v>28</v>
      </c>
      <c r="B2" s="190" t="str">
        <f>IF(ISBLANK(Inventory!B2),"",Inventory!B2)</f>
        <v/>
      </c>
      <c r="C2" s="191"/>
      <c r="D2" s="189"/>
      <c r="E2" s="189"/>
      <c r="F2" s="189"/>
      <c r="G2" s="189"/>
      <c r="H2" s="189"/>
      <c r="I2" s="189"/>
      <c r="J2" s="189"/>
      <c r="K2" s="171"/>
      <c r="L2" s="15"/>
    </row>
    <row r="3" spans="1:31" x14ac:dyDescent="0.25">
      <c r="A3" s="190" t="s">
        <v>1</v>
      </c>
      <c r="B3" s="190" t="str">
        <f>IF(ISBLANK(Inventory!B3),"",Inventory!B3)</f>
        <v/>
      </c>
      <c r="C3" s="191"/>
      <c r="D3" s="189"/>
      <c r="E3" s="189"/>
      <c r="F3" s="189"/>
      <c r="G3" s="189"/>
      <c r="H3" s="189"/>
      <c r="I3" s="189"/>
      <c r="J3" s="189"/>
      <c r="K3" s="171"/>
      <c r="L3" s="15"/>
    </row>
    <row r="4" spans="1:31" ht="15.75" thickBot="1" x14ac:dyDescent="0.3">
      <c r="A4" s="192"/>
      <c r="B4" s="192"/>
      <c r="C4" s="189"/>
      <c r="D4" s="189"/>
      <c r="E4" s="189"/>
      <c r="F4" s="189"/>
      <c r="G4" s="193"/>
      <c r="H4" s="189"/>
      <c r="I4" s="189"/>
      <c r="J4" s="189"/>
      <c r="K4" s="171"/>
      <c r="L4" s="15"/>
    </row>
    <row r="5" spans="1:31" ht="16.5" thickTop="1" thickBot="1" x14ac:dyDescent="0.3">
      <c r="A5" s="192"/>
      <c r="B5" s="194"/>
      <c r="C5" s="195"/>
      <c r="D5" s="314" t="s">
        <v>33</v>
      </c>
      <c r="E5" s="315"/>
      <c r="F5" s="315"/>
      <c r="G5" s="316"/>
      <c r="H5" s="196" t="s">
        <v>157</v>
      </c>
      <c r="I5" s="317" t="s">
        <v>26</v>
      </c>
      <c r="J5" s="318"/>
      <c r="K5" s="171"/>
      <c r="L5" s="15"/>
    </row>
    <row r="6" spans="1:31" s="44" customFormat="1" ht="61.5" thickTop="1" thickBot="1" x14ac:dyDescent="0.3">
      <c r="A6" s="197" t="s">
        <v>161</v>
      </c>
      <c r="B6" s="197" t="s">
        <v>158</v>
      </c>
      <c r="C6" s="198" t="s">
        <v>154</v>
      </c>
      <c r="D6" s="199" t="s">
        <v>184</v>
      </c>
      <c r="E6" s="200" t="s">
        <v>21</v>
      </c>
      <c r="F6" s="200" t="s">
        <v>78</v>
      </c>
      <c r="G6" s="201" t="s">
        <v>156</v>
      </c>
      <c r="H6" s="202" t="s">
        <v>138</v>
      </c>
      <c r="I6" s="203" t="s">
        <v>155</v>
      </c>
      <c r="J6" s="203" t="s">
        <v>137</v>
      </c>
    </row>
    <row r="7" spans="1:31" ht="16.5" thickTop="1" thickBot="1" x14ac:dyDescent="0.3">
      <c r="A7" s="204" t="str">
        <f>Inventory!B10</f>
        <v>123 Example Way</v>
      </c>
      <c r="B7" s="205" t="s">
        <v>52</v>
      </c>
      <c r="C7" s="206" t="s">
        <v>153</v>
      </c>
      <c r="D7" s="207" t="s">
        <v>139</v>
      </c>
      <c r="E7" s="208" t="s">
        <v>23</v>
      </c>
      <c r="F7" s="208" t="s">
        <v>68</v>
      </c>
      <c r="G7" s="209" t="s">
        <v>37</v>
      </c>
      <c r="H7" s="210"/>
      <c r="I7" s="211" t="s">
        <v>61</v>
      </c>
      <c r="J7" s="212" t="s">
        <v>164</v>
      </c>
      <c r="K7" s="171"/>
      <c r="L7" s="15"/>
      <c r="AB7" s="32" t="e">
        <f>MATCH('Optional tap sample locations'!$B7,Inventory!$A$11:$A$101,0)</f>
        <v>#N/A</v>
      </c>
      <c r="AC7" s="15" t="e">
        <f t="shared" ref="AC7" si="0">AB7+10</f>
        <v>#N/A</v>
      </c>
      <c r="AD7" s="15" t="e">
        <f t="shared" ref="AD7" si="1">_xlfn.CONCAT("Inventory!J",AC7)</f>
        <v>#N/A</v>
      </c>
    </row>
    <row r="8" spans="1:31" ht="15.75" thickTop="1" x14ac:dyDescent="0.25">
      <c r="A8" s="186" t="str" cm="1">
        <f t="array" aca="1" ref="A8" ca="1">IF(B8="","",IF(INDIRECT(AE8)="","",INDIRECT(AE8)))</f>
        <v/>
      </c>
      <c r="B8" s="86"/>
      <c r="C8" s="55"/>
      <c r="D8" s="59"/>
      <c r="E8" s="60"/>
      <c r="F8" s="60"/>
      <c r="G8" s="61"/>
      <c r="H8" s="64"/>
      <c r="I8" s="32" t="str" cm="1">
        <f t="array" aca="1" ref="I8" ca="1">IF(B8="","",INDIRECT(AD8))</f>
        <v/>
      </c>
      <c r="J8" s="21" t="str">
        <f>IF(OR(ISBLANK(B8),ISBLANK(C8),ISBLANK(D8),ISBLANK(E8),ISBLANK(F8),ISBLANK(G8)),"",IF(ISERROR(I8),"Site Id must match inventory ID",IF(OR(D8=Descriptions!A$71,D8=Descriptions!A$72,G8="Yes"),"Do Not Use",IF(OR(I8="Lead",F8=Descriptions!A$82),"Tier 1",IF(ISBLANK(E8),"need connector info",IF(OR(I8="GRR",E8=Descriptions!A$75,E8=Descriptions!A$76),"Tier 3","Tier 5"))))))</f>
        <v/>
      </c>
      <c r="K8" s="172" t="str">
        <f>IF(OR(ISBLANK(B8),ISBLANK(C8),ISBLANK(D8),ISBLANK(E8),ISBLANK(F8),ISBLANK(G8)),"",IF(AND(J8="Do Not Use",G8="Yes"),IF(OR(I8="Lead",F8=Descriptions!A$82),"1",IF(OR(I8="GRR",E8=Descriptions!A$75,E8=Descriptions!A$76),"3","5")),""))</f>
        <v/>
      </c>
      <c r="L8" s="15"/>
      <c r="AB8" s="32" t="e">
        <f>MATCH('Optional tap sample locations'!$B8,Inventory!$A$11:$A$101,0)</f>
        <v>#N/A</v>
      </c>
      <c r="AC8" s="15" t="e">
        <f>AB8+10</f>
        <v>#N/A</v>
      </c>
      <c r="AD8" s="15" t="e">
        <f>_xlfn.CONCAT("Inventory!J",AC8)</f>
        <v>#N/A</v>
      </c>
      <c r="AE8" s="15" t="e">
        <f>_xlfn.CONCAT("Inventory!B",AC8)</f>
        <v>#N/A</v>
      </c>
    </row>
    <row r="9" spans="1:31" x14ac:dyDescent="0.25">
      <c r="A9" s="186" t="str" cm="1">
        <f t="array" aca="1" ref="A9" ca="1">IF(B9="","",IF(INDIRECT(AE9)="","",INDIRECT(AE9)))</f>
        <v/>
      </c>
      <c r="B9" s="86"/>
      <c r="C9" s="45"/>
      <c r="D9" s="49"/>
      <c r="E9" s="50"/>
      <c r="F9" s="50"/>
      <c r="G9" s="51"/>
      <c r="H9" s="54"/>
      <c r="I9" s="32" t="str" cm="1">
        <f t="array" aca="1" ref="I9" ca="1">IF(B9="","",INDIRECT(AD9))</f>
        <v/>
      </c>
      <c r="J9" s="21" t="str">
        <f>IF(OR(ISBLANK(B9),ISBLANK(C9),ISBLANK(D9),ISBLANK(E9),ISBLANK(F9),ISBLANK(G9)),"",IF(ISERROR(I9),"Site Id must match inventory ID",IF(OR(D9=Descriptions!A$71,D9=Descriptions!A$72,G9="Yes"),"Do Not Use",IF(OR(I9="Lead",F9=Descriptions!A$82),"Tier 1",IF(ISBLANK(E9),"need connector info",IF(OR(I9="GRR",E9=Descriptions!A$75,E9=Descriptions!A$76),"Tier 3","Tier 5"))))))</f>
        <v/>
      </c>
      <c r="K9" s="172" t="str">
        <f>IF(OR(ISBLANK(B9),ISBLANK(C9),ISBLANK(D9),ISBLANK(E9),ISBLANK(F9),ISBLANK(G9)),"",IF(AND(J9="Do Not Use",G9="Yes"),IF(OR(I9="Lead",F9=Descriptions!A$82),"1",IF(OR(I9="GRR",E9=Descriptions!A$75,E9=Descriptions!A$76),"3","5")),""))</f>
        <v/>
      </c>
      <c r="L9" s="15"/>
      <c r="AB9" s="32" t="e">
        <f>MATCH('Optional tap sample locations'!$B9,Inventory!$A$11:$A$101,0)</f>
        <v>#N/A</v>
      </c>
      <c r="AC9" s="15" t="e">
        <f t="shared" ref="AC9:AC72" si="2">AB9+10</f>
        <v>#N/A</v>
      </c>
      <c r="AD9" s="15" t="e">
        <f t="shared" ref="AD9:AD72" si="3">_xlfn.CONCAT("Inventory!J",AC9)</f>
        <v>#N/A</v>
      </c>
      <c r="AE9" s="15" t="e">
        <f t="shared" ref="AE9:AE72" si="4">_xlfn.CONCAT("Inventory!B",AC9)</f>
        <v>#N/A</v>
      </c>
    </row>
    <row r="10" spans="1:31" x14ac:dyDescent="0.25">
      <c r="A10" s="186" t="str" cm="1">
        <f t="array" aca="1" ref="A10" ca="1">IF(B10="","",IF(INDIRECT(AE10)="","",INDIRECT(AE10)))</f>
        <v/>
      </c>
      <c r="B10" s="86"/>
      <c r="C10" s="55"/>
      <c r="D10" s="49"/>
      <c r="E10" s="50"/>
      <c r="F10" s="50"/>
      <c r="G10" s="51"/>
      <c r="H10" s="54"/>
      <c r="I10" s="32" t="str" cm="1">
        <f t="array" aca="1" ref="I10" ca="1">IF(B10="","",INDIRECT(AD10))</f>
        <v/>
      </c>
      <c r="J10" s="21" t="str">
        <f>IF(OR(ISBLANK(B10),ISBLANK(C10),ISBLANK(D10),ISBLANK(E10),ISBLANK(F10),ISBLANK(G10)),"",IF(ISERROR(I10),"Site Id must match inventory ID",IF(OR(D10=Descriptions!A$71,D10=Descriptions!A$72,G10="Yes"),"Do Not Use",IF(OR(I10="Lead",F10=Descriptions!A$82),"Tier 1",IF(ISBLANK(E10),"need connector info",IF(OR(I10="GRR",E10=Descriptions!A$75,E10=Descriptions!A$76),"Tier 3","Tier 5"))))))</f>
        <v/>
      </c>
      <c r="K10" s="172" t="str">
        <f>IF(OR(ISBLANK(B10),ISBLANK(C10),ISBLANK(D10),ISBLANK(E10),ISBLANK(F10),ISBLANK(G10)),"",IF(AND(J10="Do Not Use",G10="Yes"),IF(OR(I10="Lead",F10=Descriptions!A$82),"1",IF(OR(I10="GRR",E10=Descriptions!A$75,E10=Descriptions!A$76),"3","5")),""))</f>
        <v/>
      </c>
      <c r="L10" s="15"/>
      <c r="AB10" s="32" t="e">
        <f>MATCH('Optional tap sample locations'!$B10,Inventory!$A$11:$A$101,0)</f>
        <v>#N/A</v>
      </c>
      <c r="AC10" s="15" t="e">
        <f t="shared" si="2"/>
        <v>#N/A</v>
      </c>
      <c r="AD10" s="15" t="e">
        <f t="shared" si="3"/>
        <v>#N/A</v>
      </c>
      <c r="AE10" s="15" t="e">
        <f t="shared" si="4"/>
        <v>#N/A</v>
      </c>
    </row>
    <row r="11" spans="1:31" x14ac:dyDescent="0.25">
      <c r="A11" s="186" t="str" cm="1">
        <f t="array" aca="1" ref="A11" ca="1">IF(B11="","",IF(INDIRECT(AE11)="","",INDIRECT(AE11)))</f>
        <v/>
      </c>
      <c r="B11" s="86"/>
      <c r="C11" s="45"/>
      <c r="D11" s="49"/>
      <c r="E11" s="50"/>
      <c r="F11" s="50"/>
      <c r="G11" s="51"/>
      <c r="H11" s="54"/>
      <c r="I11" s="32" t="str" cm="1">
        <f t="array" aca="1" ref="I11" ca="1">IF(B11="","",INDIRECT(AD11))</f>
        <v/>
      </c>
      <c r="J11" s="21" t="str">
        <f>IF(OR(ISBLANK(B11),ISBLANK(C11),ISBLANK(D11),ISBLANK(E11),ISBLANK(F11),ISBLANK(G11)),"",IF(ISERROR(I11),"Site Id must match inventory ID",IF(OR(D11=Descriptions!A$71,D11=Descriptions!A$72,G11="Yes"),"Do Not Use",IF(OR(I11="Lead",F11=Descriptions!A$82),"Tier 1",IF(ISBLANK(E11),"need connector info",IF(OR(I11="GRR",E11=Descriptions!A$75,E11=Descriptions!A$76),"Tier 3","Tier 5"))))))</f>
        <v/>
      </c>
      <c r="K11" s="172" t="str">
        <f>IF(OR(ISBLANK(B11),ISBLANK(C11),ISBLANK(D11),ISBLANK(E11),ISBLANK(F11),ISBLANK(G11)),"",IF(AND(J11="Do Not Use",G11="Yes"),IF(OR(I11="Lead",F11=Descriptions!A$82),"1",IF(OR(I11="GRR",E11=Descriptions!A$75,E11=Descriptions!A$76),"3","5")),""))</f>
        <v/>
      </c>
      <c r="L11" s="15"/>
      <c r="AB11" s="32" t="e">
        <f>MATCH('Optional tap sample locations'!$B11,Inventory!$A$11:$A$101,0)</f>
        <v>#N/A</v>
      </c>
      <c r="AC11" s="15" t="e">
        <f t="shared" si="2"/>
        <v>#N/A</v>
      </c>
      <c r="AD11" s="15" t="e">
        <f t="shared" si="3"/>
        <v>#N/A</v>
      </c>
      <c r="AE11" s="15" t="e">
        <f t="shared" si="4"/>
        <v>#N/A</v>
      </c>
    </row>
    <row r="12" spans="1:31" x14ac:dyDescent="0.25">
      <c r="A12" s="186" t="str" cm="1">
        <f t="array" aca="1" ref="A12" ca="1">IF(B12="","",IF(INDIRECT(AE12)="","",INDIRECT(AE12)))</f>
        <v/>
      </c>
      <c r="B12" s="86"/>
      <c r="C12" s="55"/>
      <c r="D12" s="49"/>
      <c r="E12" s="60"/>
      <c r="F12" s="60"/>
      <c r="G12" s="61"/>
      <c r="H12" s="54"/>
      <c r="I12" s="32" t="str" cm="1">
        <f t="array" aca="1" ref="I12" ca="1">IF(B12="","",INDIRECT(AD12))</f>
        <v/>
      </c>
      <c r="J12" s="21" t="str">
        <f>IF(OR(ISBLANK(B12),ISBLANK(C12),ISBLANK(D12),ISBLANK(E12),ISBLANK(F12),ISBLANK(G12)),"",IF(ISERROR(I12),"Site Id must match inventory ID",IF(OR(D12=Descriptions!A$71,D12=Descriptions!A$72,G12="Yes"),"Do Not Use",IF(OR(I12="Lead",F12=Descriptions!A$82),"Tier 1",IF(ISBLANK(E12),"need connector info",IF(OR(I12="GRR",E12=Descriptions!A$75,E12=Descriptions!A$76),"Tier 3","Tier 5"))))))</f>
        <v/>
      </c>
      <c r="K12" s="172" t="str">
        <f>IF(OR(ISBLANK(B12),ISBLANK(C12),ISBLANK(D12),ISBLANK(E12),ISBLANK(F12),ISBLANK(G12)),"",IF(AND(J12="Do Not Use",G12="Yes"),IF(OR(I12="Lead",F12=Descriptions!A$82),"1",IF(OR(I12="GRR",E12=Descriptions!A$75,E12=Descriptions!A$76),"3","5")),""))</f>
        <v/>
      </c>
      <c r="L12" s="15"/>
      <c r="AB12" s="32" t="e">
        <f>MATCH('Optional tap sample locations'!$B12,Inventory!$A$11:$A$101,0)</f>
        <v>#N/A</v>
      </c>
      <c r="AC12" s="15" t="e">
        <f t="shared" si="2"/>
        <v>#N/A</v>
      </c>
      <c r="AD12" s="15" t="e">
        <f t="shared" si="3"/>
        <v>#N/A</v>
      </c>
      <c r="AE12" s="15" t="e">
        <f t="shared" si="4"/>
        <v>#N/A</v>
      </c>
    </row>
    <row r="13" spans="1:31" x14ac:dyDescent="0.25">
      <c r="A13" s="186" t="str" cm="1">
        <f t="array" aca="1" ref="A13" ca="1">IF(B13="","",IF(INDIRECT(AE13)="","",INDIRECT(AE13)))</f>
        <v/>
      </c>
      <c r="B13" s="87"/>
      <c r="C13" s="45"/>
      <c r="D13" s="49"/>
      <c r="E13" s="50"/>
      <c r="F13" s="50"/>
      <c r="G13" s="51"/>
      <c r="H13" s="54"/>
      <c r="I13" s="32" t="str" cm="1">
        <f t="array" aca="1" ref="I13" ca="1">IF(B13="","",INDIRECT(AD13))</f>
        <v/>
      </c>
      <c r="J13" s="21" t="str">
        <f>IF(OR(ISBLANK(B13),ISBLANK(C13),ISBLANK(D13),ISBLANK(E13),ISBLANK(F13),ISBLANK(G13)),"",IF(ISERROR(I13),"Site Id must match inventory ID",IF(OR(D13=Descriptions!A$71,D13=Descriptions!A$72,G13="Yes"),"Do Not Use",IF(OR(I13="Lead",F13=Descriptions!A$82),"Tier 1",IF(ISBLANK(E13),"need connector info",IF(OR(I13="GRR",E13=Descriptions!A$75,E13=Descriptions!A$76),"Tier 3","Tier 5"))))))</f>
        <v/>
      </c>
      <c r="K13" s="172" t="str">
        <f>IF(OR(ISBLANK(B13),ISBLANK(C13),ISBLANK(D13),ISBLANK(E13),ISBLANK(F13),ISBLANK(G13)),"",IF(AND(J13="Do Not Use",G13="Yes"),IF(OR(I13="Lead",F13=Descriptions!A$82),"1",IF(OR(I13="GRR",E13=Descriptions!A$75,E13=Descriptions!A$76),"3","5")),""))</f>
        <v/>
      </c>
      <c r="L13" s="15"/>
      <c r="AB13" s="32" t="e">
        <f>MATCH('Optional tap sample locations'!$B13,Inventory!$A$11:$A$101,0)</f>
        <v>#N/A</v>
      </c>
      <c r="AC13" s="15" t="e">
        <f t="shared" si="2"/>
        <v>#N/A</v>
      </c>
      <c r="AD13" s="15" t="e">
        <f t="shared" si="3"/>
        <v>#N/A</v>
      </c>
      <c r="AE13" s="15" t="e">
        <f t="shared" si="4"/>
        <v>#N/A</v>
      </c>
    </row>
    <row r="14" spans="1:31" x14ac:dyDescent="0.25">
      <c r="A14" s="186" t="str" cm="1">
        <f t="array" aca="1" ref="A14" ca="1">IF(B14="","",IF(INDIRECT(AE14)="","",INDIRECT(AE14)))</f>
        <v/>
      </c>
      <c r="B14" s="86"/>
      <c r="C14" s="55"/>
      <c r="D14" s="59"/>
      <c r="E14" s="50"/>
      <c r="F14" s="50"/>
      <c r="G14" s="51"/>
      <c r="H14" s="54"/>
      <c r="I14" s="32" t="str" cm="1">
        <f t="array" aca="1" ref="I14" ca="1">IF(B14="","",INDIRECT(AD14))</f>
        <v/>
      </c>
      <c r="J14" s="21" t="str">
        <f>IF(OR(ISBLANK(B14),ISBLANK(C14),ISBLANK(D14),ISBLANK(E14),ISBLANK(F14),ISBLANK(G14)),"",IF(ISERROR(I14),"Site Id must match inventory ID",IF(OR(D14=Descriptions!A$71,D14=Descriptions!A$72,G14="Yes"),"Do Not Use",IF(OR(I14="Lead",F14=Descriptions!A$82),"Tier 1",IF(ISBLANK(E14),"need connector info",IF(OR(I14="GRR",E14=Descriptions!A$75,E14=Descriptions!A$76),"Tier 3","Tier 5"))))))</f>
        <v/>
      </c>
      <c r="K14" s="172" t="str">
        <f>IF(OR(ISBLANK(B14),ISBLANK(C14),ISBLANK(D14),ISBLANK(E14),ISBLANK(F14),ISBLANK(G14)),"",IF(AND(J14="Do Not Use",G14="Yes"),IF(OR(I14="Lead",F14=Descriptions!A$82),"1",IF(OR(I14="GRR",E14=Descriptions!A$75,E14=Descriptions!A$76),"3","5")),""))</f>
        <v/>
      </c>
      <c r="L14" s="15"/>
      <c r="AB14" s="32" t="e">
        <f>MATCH('Optional tap sample locations'!$B14,Inventory!$A$11:$A$101,0)</f>
        <v>#N/A</v>
      </c>
      <c r="AC14" s="15" t="e">
        <f t="shared" si="2"/>
        <v>#N/A</v>
      </c>
      <c r="AD14" s="15" t="e">
        <f t="shared" si="3"/>
        <v>#N/A</v>
      </c>
      <c r="AE14" s="15" t="e">
        <f t="shared" si="4"/>
        <v>#N/A</v>
      </c>
    </row>
    <row r="15" spans="1:31" x14ac:dyDescent="0.25">
      <c r="A15" s="186" t="str" cm="1">
        <f t="array" aca="1" ref="A15" ca="1">IF(B15="","",IF(INDIRECT(AE15)="","",INDIRECT(AE15)))</f>
        <v/>
      </c>
      <c r="B15" s="86"/>
      <c r="C15" s="45"/>
      <c r="D15" s="49"/>
      <c r="E15" s="50"/>
      <c r="F15" s="50"/>
      <c r="G15" s="51"/>
      <c r="H15" s="54"/>
      <c r="I15" s="32" t="str" cm="1">
        <f t="array" aca="1" ref="I15" ca="1">IF(B15="","",INDIRECT(AD15))</f>
        <v/>
      </c>
      <c r="J15" s="21" t="str">
        <f>IF(OR(ISBLANK(B15),ISBLANK(C15),ISBLANK(D15),ISBLANK(E15),ISBLANK(F15),ISBLANK(G15)),"",IF(ISERROR(I15),"Site Id must match inventory ID",IF(OR(D15=Descriptions!A$71,D15=Descriptions!A$72,G15="Yes"),"Do Not Use",IF(OR(I15="Lead",F15=Descriptions!A$82),"Tier 1",IF(ISBLANK(E15),"need connector info",IF(OR(I15="GRR",E15=Descriptions!A$75,E15=Descriptions!A$76),"Tier 3","Tier 5"))))))</f>
        <v/>
      </c>
      <c r="K15" s="172" t="str">
        <f>IF(OR(ISBLANK(B15),ISBLANK(C15),ISBLANK(D15),ISBLANK(E15),ISBLANK(F15),ISBLANK(G15)),"",IF(AND(J15="Do Not Use",G15="Yes"),IF(OR(I15="Lead",F15=Descriptions!A$82),"1",IF(OR(I15="GRR",E15=Descriptions!A$75,E15=Descriptions!A$76),"3","5")),""))</f>
        <v/>
      </c>
      <c r="L15" s="15"/>
      <c r="AB15" s="32" t="e">
        <f>MATCH('Optional tap sample locations'!$B15,Inventory!$A$11:$A$101,0)</f>
        <v>#N/A</v>
      </c>
      <c r="AC15" s="15" t="e">
        <f t="shared" si="2"/>
        <v>#N/A</v>
      </c>
      <c r="AD15" s="15" t="e">
        <f t="shared" si="3"/>
        <v>#N/A</v>
      </c>
      <c r="AE15" s="15" t="e">
        <f t="shared" si="4"/>
        <v>#N/A</v>
      </c>
    </row>
    <row r="16" spans="1:31" x14ac:dyDescent="0.25">
      <c r="A16" s="186" t="str" cm="1">
        <f t="array" aca="1" ref="A16" ca="1">IF(B16="","",IF(INDIRECT(AE16)="","",INDIRECT(AE16)))</f>
        <v/>
      </c>
      <c r="B16" s="86"/>
      <c r="C16" s="55"/>
      <c r="D16" s="49"/>
      <c r="E16" s="60"/>
      <c r="F16" s="60"/>
      <c r="G16" s="61"/>
      <c r="H16" s="54"/>
      <c r="I16" s="32" t="str" cm="1">
        <f t="array" aca="1" ref="I16" ca="1">IF(B16="","",INDIRECT(AD16))</f>
        <v/>
      </c>
      <c r="J16" s="21" t="str">
        <f>IF(OR(ISBLANK(B16),ISBLANK(C16),ISBLANK(D16),ISBLANK(E16),ISBLANK(F16),ISBLANK(G16)),"",IF(ISERROR(I16),"Site Id must match inventory ID",IF(OR(D16=Descriptions!A$71,D16=Descriptions!A$72,G16="Yes"),"Do Not Use",IF(OR(I16="Lead",F16=Descriptions!A$82),"Tier 1",IF(ISBLANK(E16),"need connector info",IF(OR(I16="GRR",E16=Descriptions!A$75,E16=Descriptions!A$76),"Tier 3","Tier 5"))))))</f>
        <v/>
      </c>
      <c r="K16" s="172" t="str">
        <f>IF(OR(ISBLANK(B16),ISBLANK(C16),ISBLANK(D16),ISBLANK(E16),ISBLANK(F16),ISBLANK(G16)),"",IF(AND(J16="Do Not Use",G16="Yes"),IF(OR(I16="Lead",F16=Descriptions!A$82),"1",IF(OR(I16="GRR",E16=Descriptions!A$75,E16=Descriptions!A$76),"3","5")),""))</f>
        <v/>
      </c>
      <c r="L16" s="15"/>
      <c r="AB16" s="32" t="e">
        <f>MATCH('Optional tap sample locations'!$B16,Inventory!$A$11:$A$101,0)</f>
        <v>#N/A</v>
      </c>
      <c r="AC16" s="15" t="e">
        <f t="shared" si="2"/>
        <v>#N/A</v>
      </c>
      <c r="AD16" s="15" t="e">
        <f t="shared" si="3"/>
        <v>#N/A</v>
      </c>
      <c r="AE16" s="15" t="e">
        <f t="shared" si="4"/>
        <v>#N/A</v>
      </c>
    </row>
    <row r="17" spans="1:31" x14ac:dyDescent="0.25">
      <c r="A17" s="186" t="str" cm="1">
        <f t="array" aca="1" ref="A17" ca="1">IF(B17="","",IF(INDIRECT(AE17)="","",INDIRECT(AE17)))</f>
        <v/>
      </c>
      <c r="B17" s="86"/>
      <c r="C17" s="45"/>
      <c r="D17" s="49"/>
      <c r="E17" s="50"/>
      <c r="F17" s="50"/>
      <c r="G17" s="51"/>
      <c r="H17" s="54"/>
      <c r="I17" s="32" t="str" cm="1">
        <f t="array" aca="1" ref="I17" ca="1">IF(B17="","",INDIRECT(AD17))</f>
        <v/>
      </c>
      <c r="J17" s="21" t="str">
        <f>IF(OR(ISBLANK(B17),ISBLANK(C17),ISBLANK(D17),ISBLANK(E17),ISBLANK(F17),ISBLANK(G17)),"",IF(ISERROR(I17),"Site Id must match inventory ID",IF(OR(D17=Descriptions!A$71,D17=Descriptions!A$72,G17="Yes"),"Do Not Use",IF(OR(I17="Lead",F17=Descriptions!A$82),"Tier 1",IF(ISBLANK(E17),"need connector info",IF(OR(I17="GRR",E17=Descriptions!A$75,E17=Descriptions!A$76),"Tier 3","Tier 5"))))))</f>
        <v/>
      </c>
      <c r="K17" s="172" t="str">
        <f>IF(OR(ISBLANK(B17),ISBLANK(C17),ISBLANK(D17),ISBLANK(E17),ISBLANK(F17),ISBLANK(G17)),"",IF(AND(J17="Do Not Use",G17="Yes"),IF(OR(I17="Lead",F17=Descriptions!A$82),"1",IF(OR(I17="GRR",E17=Descriptions!A$75,E17=Descriptions!A$76),"3","5")),""))</f>
        <v/>
      </c>
      <c r="L17" s="15"/>
      <c r="AB17" s="32" t="e">
        <f>MATCH('Optional tap sample locations'!$B17,Inventory!$A$11:$A$101,0)</f>
        <v>#N/A</v>
      </c>
      <c r="AC17" s="15" t="e">
        <f t="shared" si="2"/>
        <v>#N/A</v>
      </c>
      <c r="AD17" s="15" t="e">
        <f t="shared" si="3"/>
        <v>#N/A</v>
      </c>
      <c r="AE17" s="15" t="e">
        <f t="shared" si="4"/>
        <v>#N/A</v>
      </c>
    </row>
    <row r="18" spans="1:31" x14ac:dyDescent="0.25">
      <c r="A18" s="186" t="str" cm="1">
        <f t="array" aca="1" ref="A18" ca="1">IF(B18="","",IF(INDIRECT(AE18)="","",INDIRECT(AE18)))</f>
        <v/>
      </c>
      <c r="B18" s="86"/>
      <c r="C18" s="55"/>
      <c r="D18" s="49"/>
      <c r="E18" s="50"/>
      <c r="F18" s="50"/>
      <c r="G18" s="51"/>
      <c r="H18" s="54"/>
      <c r="I18" s="32" t="str" cm="1">
        <f t="array" aca="1" ref="I18" ca="1">IF(B18="","",INDIRECT(AD18))</f>
        <v/>
      </c>
      <c r="J18" s="21" t="str">
        <f>IF(OR(ISBLANK(B18),ISBLANK(C18),ISBLANK(D18),ISBLANK(E18),ISBLANK(F18),ISBLANK(G18)),"",IF(ISERROR(I18),"Site Id must match inventory ID",IF(OR(D18=Descriptions!A$71,D18=Descriptions!A$72,G18="Yes"),"Do Not Use",IF(OR(I18="Lead",F18=Descriptions!A$82),"Tier 1",IF(ISBLANK(E18),"need connector info",IF(OR(I18="GRR",E18=Descriptions!A$75,E18=Descriptions!A$76),"Tier 3","Tier 5"))))))</f>
        <v/>
      </c>
      <c r="K18" s="172" t="str">
        <f>IF(OR(ISBLANK(B18),ISBLANK(C18),ISBLANK(D18),ISBLANK(E18),ISBLANK(F18),ISBLANK(G18)),"",IF(AND(J18="Do Not Use",G18="Yes"),IF(OR(I18="Lead",F18=Descriptions!A$82),"1",IF(OR(I18="GRR",E18=Descriptions!A$75,E18=Descriptions!A$76),"3","5")),""))</f>
        <v/>
      </c>
      <c r="L18" s="15"/>
      <c r="AB18" s="32" t="e">
        <f>MATCH('Optional tap sample locations'!$B18,Inventory!$A$11:$A$101,0)</f>
        <v>#N/A</v>
      </c>
      <c r="AC18" s="15" t="e">
        <f t="shared" si="2"/>
        <v>#N/A</v>
      </c>
      <c r="AD18" s="15" t="e">
        <f t="shared" si="3"/>
        <v>#N/A</v>
      </c>
      <c r="AE18" s="15" t="e">
        <f t="shared" si="4"/>
        <v>#N/A</v>
      </c>
    </row>
    <row r="19" spans="1:31" x14ac:dyDescent="0.25">
      <c r="A19" s="186" t="str" cm="1">
        <f t="array" aca="1" ref="A19" ca="1">IF(B19="","",IF(INDIRECT(AE19)="","",INDIRECT(AE19)))</f>
        <v/>
      </c>
      <c r="B19" s="87"/>
      <c r="C19" s="45"/>
      <c r="D19" s="59"/>
      <c r="E19" s="50"/>
      <c r="F19" s="50"/>
      <c r="G19" s="51"/>
      <c r="H19" s="54"/>
      <c r="I19" s="32" t="str" cm="1">
        <f t="array" aca="1" ref="I19" ca="1">IF(B19="","",INDIRECT(AD19))</f>
        <v/>
      </c>
      <c r="J19" s="21" t="str">
        <f>IF(OR(ISBLANK(B19),ISBLANK(C19),ISBLANK(D19),ISBLANK(E19),ISBLANK(F19),ISBLANK(G19)),"",IF(ISERROR(I19),"Site Id must match inventory ID",IF(OR(D19=Descriptions!A$71,D19=Descriptions!A$72,G19="Yes"),"Do Not Use",IF(OR(I19="Lead",F19=Descriptions!A$82),"Tier 1",IF(ISBLANK(E19),"need connector info",IF(OR(I19="GRR",E19=Descriptions!A$75,E19=Descriptions!A$76),"Tier 3","Tier 5"))))))</f>
        <v/>
      </c>
      <c r="K19" s="172" t="str">
        <f>IF(OR(ISBLANK(B19),ISBLANK(C19),ISBLANK(D19),ISBLANK(E19),ISBLANK(F19),ISBLANK(G19)),"",IF(AND(J19="Do Not Use",G19="Yes"),IF(OR(I19="Lead",F19=Descriptions!A$82),"1",IF(OR(I19="GRR",E19=Descriptions!A$75,E19=Descriptions!A$76),"3","5")),""))</f>
        <v/>
      </c>
      <c r="L19" s="15"/>
      <c r="AB19" s="32" t="e">
        <f>MATCH('Optional tap sample locations'!$B19,Inventory!$A$11:$A$101,0)</f>
        <v>#N/A</v>
      </c>
      <c r="AC19" s="15" t="e">
        <f t="shared" si="2"/>
        <v>#N/A</v>
      </c>
      <c r="AD19" s="15" t="e">
        <f t="shared" si="3"/>
        <v>#N/A</v>
      </c>
      <c r="AE19" s="15" t="e">
        <f t="shared" si="4"/>
        <v>#N/A</v>
      </c>
    </row>
    <row r="20" spans="1:31" x14ac:dyDescent="0.25">
      <c r="A20" s="186" t="str" cm="1">
        <f t="array" aca="1" ref="A20" ca="1">IF(B20="","",IF(INDIRECT(AE20)="","",INDIRECT(AE20)))</f>
        <v/>
      </c>
      <c r="B20" s="87"/>
      <c r="C20" s="55"/>
      <c r="D20" s="49"/>
      <c r="E20" s="60"/>
      <c r="F20" s="60"/>
      <c r="G20" s="61"/>
      <c r="H20" s="54"/>
      <c r="I20" s="32" t="str" cm="1">
        <f t="array" aca="1" ref="I20" ca="1">IF(B20="","",INDIRECT(AD20))</f>
        <v/>
      </c>
      <c r="J20" s="21" t="str">
        <f>IF(OR(ISBLANK(B20),ISBLANK(C20),ISBLANK(D20),ISBLANK(E20),ISBLANK(F20),ISBLANK(G20)),"",IF(ISERROR(I20),"Site Id must match inventory ID",IF(OR(D20=Descriptions!A$71,D20=Descriptions!A$72,G20="Yes"),"Do Not Use",IF(OR(I20="Lead",F20=Descriptions!A$82),"Tier 1",IF(ISBLANK(E20),"need connector info",IF(OR(I20="GRR",E20=Descriptions!A$75,E20=Descriptions!A$76),"Tier 3","Tier 5"))))))</f>
        <v/>
      </c>
      <c r="K20" s="172" t="str">
        <f>IF(OR(ISBLANK(B20),ISBLANK(C20),ISBLANK(D20),ISBLANK(E20),ISBLANK(F20),ISBLANK(G20)),"",IF(AND(J20="Do Not Use",G20="Yes"),IF(OR(I20="Lead",F20=Descriptions!A$82),"1",IF(OR(I20="GRR",E20=Descriptions!A$75,E20=Descriptions!A$76),"3","5")),""))</f>
        <v/>
      </c>
      <c r="L20" s="15"/>
      <c r="AB20" s="32" t="e">
        <f>MATCH('Optional tap sample locations'!$B20,Inventory!$A$11:$A$101,0)</f>
        <v>#N/A</v>
      </c>
      <c r="AC20" s="15" t="e">
        <f t="shared" si="2"/>
        <v>#N/A</v>
      </c>
      <c r="AD20" s="15" t="e">
        <f t="shared" si="3"/>
        <v>#N/A</v>
      </c>
      <c r="AE20" s="15" t="e">
        <f t="shared" si="4"/>
        <v>#N/A</v>
      </c>
    </row>
    <row r="21" spans="1:31" x14ac:dyDescent="0.25">
      <c r="A21" s="186" t="str" cm="1">
        <f t="array" aca="1" ref="A21" ca="1">IF(B21="","",IF(INDIRECT(AE21)="","",INDIRECT(AE21)))</f>
        <v/>
      </c>
      <c r="B21" s="87"/>
      <c r="C21" s="45"/>
      <c r="D21" s="49"/>
      <c r="E21" s="50"/>
      <c r="F21" s="50"/>
      <c r="G21" s="51"/>
      <c r="H21" s="54"/>
      <c r="I21" s="32" t="str" cm="1">
        <f t="array" aca="1" ref="I21" ca="1">IF(B21="","",INDIRECT(AD21))</f>
        <v/>
      </c>
      <c r="J21" s="21" t="str">
        <f>IF(OR(ISBLANK(B21),ISBLANK(C21),ISBLANK(D21),ISBLANK(E21),ISBLANK(F21),ISBLANK(G21)),"",IF(ISERROR(I21),"Site Id must match inventory ID",IF(OR(D21=Descriptions!A$71,D21=Descriptions!A$72,G21="Yes"),"Do Not Use",IF(OR(I21="Lead",F21=Descriptions!A$82),"Tier 1",IF(ISBLANK(E21),"need connector info",IF(OR(I21="GRR",E21=Descriptions!A$75,E21=Descriptions!A$76),"Tier 3","Tier 5"))))))</f>
        <v/>
      </c>
      <c r="K21" s="172" t="str">
        <f>IF(OR(ISBLANK(B21),ISBLANK(C21),ISBLANK(D21),ISBLANK(E21),ISBLANK(F21),ISBLANK(G21)),"",IF(AND(J21="Do Not Use",G21="Yes"),IF(OR(I21="Lead",F21=Descriptions!A$82),"1",IF(OR(I21="GRR",E21=Descriptions!A$75,E21=Descriptions!A$76),"3","5")),""))</f>
        <v/>
      </c>
      <c r="L21" s="15"/>
      <c r="AB21" s="32" t="e">
        <f>MATCH('Optional tap sample locations'!$B21,Inventory!$A$11:$A$101,0)</f>
        <v>#N/A</v>
      </c>
      <c r="AC21" s="15" t="e">
        <f t="shared" si="2"/>
        <v>#N/A</v>
      </c>
      <c r="AD21" s="15" t="e">
        <f t="shared" si="3"/>
        <v>#N/A</v>
      </c>
      <c r="AE21" s="15" t="e">
        <f t="shared" si="4"/>
        <v>#N/A</v>
      </c>
    </row>
    <row r="22" spans="1:31" x14ac:dyDescent="0.25">
      <c r="A22" s="186" t="str" cm="1">
        <f t="array" aca="1" ref="A22" ca="1">IF(B22="","",IF(INDIRECT(AE22)="","",INDIRECT(AE22)))</f>
        <v/>
      </c>
      <c r="B22" s="87"/>
      <c r="C22" s="55"/>
      <c r="D22" s="49"/>
      <c r="E22" s="50"/>
      <c r="F22" s="50"/>
      <c r="G22" s="51"/>
      <c r="H22" s="54"/>
      <c r="I22" s="32" t="str" cm="1">
        <f t="array" aca="1" ref="I22" ca="1">IF(B22="","",INDIRECT(AD22))</f>
        <v/>
      </c>
      <c r="J22" s="21" t="str">
        <f>IF(OR(ISBLANK(B22),ISBLANK(C22),ISBLANK(D22),ISBLANK(E22),ISBLANK(F22),ISBLANK(G22)),"",IF(ISERROR(I22),"Site Id must match inventory ID",IF(OR(D22=Descriptions!A$71,D22=Descriptions!A$72,G22="Yes"),"Do Not Use",IF(OR(I22="Lead",F22=Descriptions!A$82),"Tier 1",IF(ISBLANK(E22),"need connector info",IF(OR(I22="GRR",E22=Descriptions!A$75,E22=Descriptions!A$76),"Tier 3","Tier 5"))))))</f>
        <v/>
      </c>
      <c r="K22" s="172" t="str">
        <f>IF(OR(ISBLANK(B22),ISBLANK(C22),ISBLANK(D22),ISBLANK(E22),ISBLANK(F22),ISBLANK(G22)),"",IF(AND(J22="Do Not Use",G22="Yes"),IF(OR(I22="Lead",F22=Descriptions!A$82),"1",IF(OR(I22="GRR",E22=Descriptions!A$75,E22=Descriptions!A$76),"3","5")),""))</f>
        <v/>
      </c>
      <c r="L22" s="15"/>
      <c r="AB22" s="32" t="e">
        <f>MATCH('Optional tap sample locations'!$B22,Inventory!$A$11:$A$101,0)</f>
        <v>#N/A</v>
      </c>
      <c r="AC22" s="15" t="e">
        <f t="shared" si="2"/>
        <v>#N/A</v>
      </c>
      <c r="AD22" s="15" t="e">
        <f t="shared" si="3"/>
        <v>#N/A</v>
      </c>
      <c r="AE22" s="15" t="e">
        <f t="shared" si="4"/>
        <v>#N/A</v>
      </c>
    </row>
    <row r="23" spans="1:31" x14ac:dyDescent="0.25">
      <c r="A23" s="186" t="str" cm="1">
        <f t="array" aca="1" ref="A23" ca="1">IF(B23="","",IF(INDIRECT(AE23)="","",INDIRECT(AE23)))</f>
        <v/>
      </c>
      <c r="B23" s="87"/>
      <c r="C23" s="45"/>
      <c r="D23" s="49"/>
      <c r="E23" s="50"/>
      <c r="F23" s="50"/>
      <c r="G23" s="51"/>
      <c r="H23" s="54"/>
      <c r="I23" s="32" t="str" cm="1">
        <f t="array" aca="1" ref="I23" ca="1">IF(B23="","",INDIRECT(AD23))</f>
        <v/>
      </c>
      <c r="J23" s="21" t="str">
        <f>IF(OR(ISBLANK(B23),ISBLANK(C23),ISBLANK(D23),ISBLANK(E23),ISBLANK(F23),ISBLANK(G23)),"",IF(ISERROR(I23),"Site Id must match inventory ID",IF(OR(D23=Descriptions!A$71,D23=Descriptions!A$72,G23="Yes"),"Do Not Use",IF(OR(I23="Lead",F23=Descriptions!A$82),"Tier 1",IF(ISBLANK(E23),"need connector info",IF(OR(I23="GRR",E23=Descriptions!A$75,E23=Descriptions!A$76),"Tier 3","Tier 5"))))))</f>
        <v/>
      </c>
      <c r="K23" s="172" t="str">
        <f>IF(OR(ISBLANK(B23),ISBLANK(C23),ISBLANK(D23),ISBLANK(E23),ISBLANK(F23),ISBLANK(G23)),"",IF(AND(J23="Do Not Use",G23="Yes"),IF(OR(I23="Lead",F23=Descriptions!A$82),"1",IF(OR(I23="GRR",E23=Descriptions!A$75,E23=Descriptions!A$76),"3","5")),""))</f>
        <v/>
      </c>
      <c r="L23" s="15"/>
      <c r="AB23" s="32" t="e">
        <f>MATCH('Optional tap sample locations'!$B23,Inventory!$A$11:$A$101,0)</f>
        <v>#N/A</v>
      </c>
      <c r="AC23" s="15" t="e">
        <f t="shared" si="2"/>
        <v>#N/A</v>
      </c>
      <c r="AD23" s="15" t="e">
        <f t="shared" si="3"/>
        <v>#N/A</v>
      </c>
      <c r="AE23" s="15" t="e">
        <f t="shared" si="4"/>
        <v>#N/A</v>
      </c>
    </row>
    <row r="24" spans="1:31" x14ac:dyDescent="0.25">
      <c r="A24" s="186" t="str" cm="1">
        <f t="array" aca="1" ref="A24" ca="1">IF(B24="","",IF(INDIRECT(AE24)="","",INDIRECT(AE24)))</f>
        <v/>
      </c>
      <c r="B24" s="87"/>
      <c r="C24" s="55"/>
      <c r="D24" s="59"/>
      <c r="E24" s="60"/>
      <c r="F24" s="60"/>
      <c r="G24" s="61"/>
      <c r="H24" s="54"/>
      <c r="I24" s="32" t="str" cm="1">
        <f t="array" aca="1" ref="I24" ca="1">IF(B24="","",INDIRECT(AD24))</f>
        <v/>
      </c>
      <c r="J24" s="21" t="str">
        <f>IF(OR(ISBLANK(B24),ISBLANK(C24),ISBLANK(D24),ISBLANK(E24),ISBLANK(F24),ISBLANK(G24)),"",IF(ISERROR(I24),"Site Id must match inventory ID",IF(OR(D24=Descriptions!A$71,D24=Descriptions!A$72,G24="Yes"),"Do Not Use",IF(OR(I24="Lead",F24=Descriptions!A$82),"Tier 1",IF(ISBLANK(E24),"need connector info",IF(OR(I24="GRR",E24=Descriptions!A$75,E24=Descriptions!A$76),"Tier 3","Tier 5"))))))</f>
        <v/>
      </c>
      <c r="K24" s="172" t="str">
        <f>IF(OR(ISBLANK(B24),ISBLANK(C24),ISBLANK(D24),ISBLANK(E24),ISBLANK(F24),ISBLANK(G24)),"",IF(AND(J24="Do Not Use",G24="Yes"),IF(OR(I24="Lead",F24=Descriptions!A$82),"1",IF(OR(I24="GRR",E24=Descriptions!A$75,E24=Descriptions!A$76),"3","5")),""))</f>
        <v/>
      </c>
      <c r="L24" s="15"/>
      <c r="AB24" s="32" t="e">
        <f>MATCH('Optional tap sample locations'!$B24,Inventory!$A$11:$A$101,0)</f>
        <v>#N/A</v>
      </c>
      <c r="AC24" s="15" t="e">
        <f t="shared" si="2"/>
        <v>#N/A</v>
      </c>
      <c r="AD24" s="15" t="e">
        <f t="shared" si="3"/>
        <v>#N/A</v>
      </c>
      <c r="AE24" s="15" t="e">
        <f t="shared" si="4"/>
        <v>#N/A</v>
      </c>
    </row>
    <row r="25" spans="1:31" x14ac:dyDescent="0.25">
      <c r="A25" s="186" t="str" cm="1">
        <f t="array" aca="1" ref="A25" ca="1">IF(B25="","",IF(INDIRECT(AE25)="","",INDIRECT(AE25)))</f>
        <v/>
      </c>
      <c r="B25" s="87"/>
      <c r="C25" s="45"/>
      <c r="D25" s="49"/>
      <c r="E25" s="50"/>
      <c r="F25" s="50"/>
      <c r="G25" s="51"/>
      <c r="H25" s="54"/>
      <c r="I25" s="32" t="str" cm="1">
        <f t="array" aca="1" ref="I25" ca="1">IF(B25="","",INDIRECT(AD25))</f>
        <v/>
      </c>
      <c r="J25" s="21" t="str">
        <f>IF(OR(ISBLANK(B25),ISBLANK(C25),ISBLANK(D25),ISBLANK(E25),ISBLANK(F25),ISBLANK(G25)),"",IF(ISERROR(I25),"Site Id must match inventory ID",IF(OR(D25=Descriptions!A$71,D25=Descriptions!A$72,G25="Yes"),"Do Not Use",IF(OR(I25="Lead",F25=Descriptions!A$82),"Tier 1",IF(ISBLANK(E25),"need connector info",IF(OR(I25="GRR",E25=Descriptions!A$75,E25=Descriptions!A$76),"Tier 3","Tier 5"))))))</f>
        <v/>
      </c>
      <c r="K25" s="172" t="str">
        <f>IF(OR(ISBLANK(B25),ISBLANK(C25),ISBLANK(D25),ISBLANK(E25),ISBLANK(F25),ISBLANK(G25)),"",IF(AND(J25="Do Not Use",G25="Yes"),IF(OR(I25="Lead",F25=Descriptions!A$82),"1",IF(OR(I25="GRR",E25=Descriptions!A$75,E25=Descriptions!A$76),"3","5")),""))</f>
        <v/>
      </c>
      <c r="L25" s="15"/>
      <c r="AB25" s="32" t="e">
        <f>MATCH('Optional tap sample locations'!$B25,Inventory!$A$11:$A$101,0)</f>
        <v>#N/A</v>
      </c>
      <c r="AC25" s="15" t="e">
        <f t="shared" si="2"/>
        <v>#N/A</v>
      </c>
      <c r="AD25" s="15" t="e">
        <f t="shared" si="3"/>
        <v>#N/A</v>
      </c>
      <c r="AE25" s="15" t="e">
        <f t="shared" si="4"/>
        <v>#N/A</v>
      </c>
    </row>
    <row r="26" spans="1:31" x14ac:dyDescent="0.25">
      <c r="A26" s="186" t="str" cm="1">
        <f t="array" aca="1" ref="A26" ca="1">IF(B26="","",IF(INDIRECT(AE26)="","",INDIRECT(AE26)))</f>
        <v/>
      </c>
      <c r="B26" s="87"/>
      <c r="C26" s="55"/>
      <c r="D26" s="49"/>
      <c r="E26" s="50"/>
      <c r="F26" s="50"/>
      <c r="G26" s="51"/>
      <c r="H26" s="54"/>
      <c r="I26" s="32" t="str" cm="1">
        <f t="array" aca="1" ref="I26" ca="1">IF(B26="","",INDIRECT(AD26))</f>
        <v/>
      </c>
      <c r="J26" s="21" t="str">
        <f>IF(OR(ISBLANK(B26),ISBLANK(C26),ISBLANK(D26),ISBLANK(E26),ISBLANK(F26),ISBLANK(G26)),"",IF(ISERROR(I26),"Site Id must match inventory ID",IF(OR(D26=Descriptions!A$71,D26=Descriptions!A$72,G26="Yes"),"Do Not Use",IF(OR(I26="Lead",F26=Descriptions!A$82),"Tier 1",IF(ISBLANK(E26),"need connector info",IF(OR(I26="GRR",E26=Descriptions!A$75,E26=Descriptions!A$76),"Tier 3","Tier 5"))))))</f>
        <v/>
      </c>
      <c r="K26" s="172" t="str">
        <f>IF(OR(ISBLANK(B26),ISBLANK(C26),ISBLANK(D26),ISBLANK(E26),ISBLANK(F26),ISBLANK(G26)),"",IF(AND(J26="Do Not Use",G26="Yes"),IF(OR(I26="Lead",F26=Descriptions!A$82),"1",IF(OR(I26="GRR",E26=Descriptions!A$75,E26=Descriptions!A$76),"3","5")),""))</f>
        <v/>
      </c>
      <c r="L26" s="15"/>
      <c r="AB26" s="32" t="e">
        <f>MATCH('Optional tap sample locations'!$B26,Inventory!$A$11:$A$101,0)</f>
        <v>#N/A</v>
      </c>
      <c r="AC26" s="15" t="e">
        <f t="shared" si="2"/>
        <v>#N/A</v>
      </c>
      <c r="AD26" s="15" t="e">
        <f t="shared" si="3"/>
        <v>#N/A</v>
      </c>
      <c r="AE26" s="15" t="e">
        <f t="shared" si="4"/>
        <v>#N/A</v>
      </c>
    </row>
    <row r="27" spans="1:31" x14ac:dyDescent="0.25">
      <c r="A27" s="186" t="str" cm="1">
        <f t="array" aca="1" ref="A27" ca="1">IF(B27="","",IF(INDIRECT(AE27)="","",INDIRECT(AE27)))</f>
        <v/>
      </c>
      <c r="B27" s="87"/>
      <c r="C27" s="45"/>
      <c r="D27" s="49"/>
      <c r="E27" s="50"/>
      <c r="F27" s="50"/>
      <c r="G27" s="51"/>
      <c r="H27" s="54"/>
      <c r="I27" s="32" t="str" cm="1">
        <f t="array" aca="1" ref="I27" ca="1">IF(B27="","",INDIRECT(AD27))</f>
        <v/>
      </c>
      <c r="J27" s="21" t="str">
        <f>IF(OR(ISBLANK(B27),ISBLANK(C27),ISBLANK(D27),ISBLANK(E27),ISBLANK(F27),ISBLANK(G27)),"",IF(ISERROR(I27),"Site Id must match inventory ID",IF(OR(D27=Descriptions!A$71,D27=Descriptions!A$72,G27="Yes"),"Do Not Use",IF(OR(I27="Lead",F27=Descriptions!A$82),"Tier 1",IF(ISBLANK(E27),"need connector info",IF(OR(I27="GRR",E27=Descriptions!A$75,E27=Descriptions!A$76),"Tier 3","Tier 5"))))))</f>
        <v/>
      </c>
      <c r="K27" s="172" t="str">
        <f>IF(OR(ISBLANK(B27),ISBLANK(C27),ISBLANK(D27),ISBLANK(E27),ISBLANK(F27),ISBLANK(G27)),"",IF(AND(J27="Do Not Use",G27="Yes"),IF(OR(I27="Lead",F27=Descriptions!A$82),"1",IF(OR(I27="GRR",E27=Descriptions!A$75,E27=Descriptions!A$76),"3","5")),""))</f>
        <v/>
      </c>
      <c r="L27" s="15"/>
      <c r="AB27" s="32" t="e">
        <f>MATCH('Optional tap sample locations'!$B27,Inventory!$A$11:$A$101,0)</f>
        <v>#N/A</v>
      </c>
      <c r="AC27" s="15" t="e">
        <f t="shared" si="2"/>
        <v>#N/A</v>
      </c>
      <c r="AD27" s="15" t="e">
        <f t="shared" si="3"/>
        <v>#N/A</v>
      </c>
      <c r="AE27" s="15" t="e">
        <f t="shared" si="4"/>
        <v>#N/A</v>
      </c>
    </row>
    <row r="28" spans="1:31" x14ac:dyDescent="0.25">
      <c r="A28" s="186" t="str" cm="1">
        <f t="array" aca="1" ref="A28" ca="1">IF(B28="","",IF(INDIRECT(AE28)="","",INDIRECT(AE28)))</f>
        <v/>
      </c>
      <c r="B28" s="87"/>
      <c r="C28" s="55"/>
      <c r="D28" s="49"/>
      <c r="E28" s="60"/>
      <c r="F28" s="60"/>
      <c r="G28" s="61"/>
      <c r="H28" s="54"/>
      <c r="I28" s="32" t="str" cm="1">
        <f t="array" aca="1" ref="I28" ca="1">IF(B28="","",INDIRECT(AD28))</f>
        <v/>
      </c>
      <c r="J28" s="21" t="str">
        <f>IF(OR(ISBLANK(B28),ISBLANK(C28),ISBLANK(D28),ISBLANK(E28),ISBLANK(F28),ISBLANK(G28)),"",IF(ISERROR(I28),"Site Id must match inventory ID",IF(OR(D28=Descriptions!A$71,D28=Descriptions!A$72,G28="Yes"),"Do Not Use",IF(OR(I28="Lead",F28=Descriptions!A$82),"Tier 1",IF(ISBLANK(E28),"need connector info",IF(OR(I28="GRR",E28=Descriptions!A$75,E28=Descriptions!A$76),"Tier 3","Tier 5"))))))</f>
        <v/>
      </c>
      <c r="K28" s="172" t="str">
        <f>IF(OR(ISBLANK(B28),ISBLANK(C28),ISBLANK(D28),ISBLANK(E28),ISBLANK(F28),ISBLANK(G28)),"",IF(AND(J28="Do Not Use",G28="Yes"),IF(OR(I28="Lead",F28=Descriptions!A$82),"1",IF(OR(I28="GRR",E28=Descriptions!A$75,E28=Descriptions!A$76),"3","5")),""))</f>
        <v/>
      </c>
      <c r="L28" s="15"/>
      <c r="AB28" s="32" t="e">
        <f>MATCH('Optional tap sample locations'!$B28,Inventory!$A$11:$A$101,0)</f>
        <v>#N/A</v>
      </c>
      <c r="AC28" s="15" t="e">
        <f t="shared" si="2"/>
        <v>#N/A</v>
      </c>
      <c r="AD28" s="15" t="e">
        <f t="shared" si="3"/>
        <v>#N/A</v>
      </c>
      <c r="AE28" s="15" t="e">
        <f t="shared" si="4"/>
        <v>#N/A</v>
      </c>
    </row>
    <row r="29" spans="1:31" x14ac:dyDescent="0.25">
      <c r="A29" s="186" t="str" cm="1">
        <f t="array" aca="1" ref="A29" ca="1">IF(B29="","",IF(INDIRECT(AE29)="","",INDIRECT(AE29)))</f>
        <v/>
      </c>
      <c r="B29" s="87"/>
      <c r="C29" s="45"/>
      <c r="D29" s="49"/>
      <c r="E29" s="50"/>
      <c r="F29" s="50"/>
      <c r="G29" s="51"/>
      <c r="H29" s="54"/>
      <c r="I29" s="32" t="str" cm="1">
        <f t="array" aca="1" ref="I29" ca="1">IF(B29="","",INDIRECT(AD29))</f>
        <v/>
      </c>
      <c r="J29" s="21" t="str">
        <f>IF(OR(ISBLANK(B29),ISBLANK(C29),ISBLANK(D29),ISBLANK(E29),ISBLANK(F29),ISBLANK(G29)),"",IF(ISERROR(I29),"Site Id must match inventory ID",IF(OR(D29=Descriptions!A$71,D29=Descriptions!A$72,G29="Yes"),"Do Not Use",IF(OR(I29="Lead",F29=Descriptions!A$82),"Tier 1",IF(ISBLANK(E29),"need connector info",IF(OR(I29="GRR",E29=Descriptions!A$75,E29=Descriptions!A$76),"Tier 3","Tier 5"))))))</f>
        <v/>
      </c>
      <c r="K29" s="172" t="str">
        <f>IF(OR(ISBLANK(B29),ISBLANK(C29),ISBLANK(D29),ISBLANK(E29),ISBLANK(F29),ISBLANK(G29)),"",IF(AND(J29="Do Not Use",G29="Yes"),IF(OR(I29="Lead",F29=Descriptions!A$82),"1",IF(OR(I29="GRR",E29=Descriptions!A$75,E29=Descriptions!A$76),"3","5")),""))</f>
        <v/>
      </c>
      <c r="L29" s="15"/>
      <c r="AB29" s="32" t="e">
        <f>MATCH('Optional tap sample locations'!$B29,Inventory!$A$11:$A$101,0)</f>
        <v>#N/A</v>
      </c>
      <c r="AC29" s="15" t="e">
        <f t="shared" si="2"/>
        <v>#N/A</v>
      </c>
      <c r="AD29" s="15" t="e">
        <f t="shared" si="3"/>
        <v>#N/A</v>
      </c>
      <c r="AE29" s="15" t="e">
        <f t="shared" si="4"/>
        <v>#N/A</v>
      </c>
    </row>
    <row r="30" spans="1:31" x14ac:dyDescent="0.25">
      <c r="A30" s="186" t="str" cm="1">
        <f t="array" aca="1" ref="A30" ca="1">IF(B30="","",IF(INDIRECT(AE30)="","",INDIRECT(AE30)))</f>
        <v/>
      </c>
      <c r="B30" s="87"/>
      <c r="C30" s="45"/>
      <c r="D30" s="49"/>
      <c r="E30" s="50"/>
      <c r="F30" s="50"/>
      <c r="G30" s="51"/>
      <c r="H30" s="54"/>
      <c r="I30" s="32" t="str" cm="1">
        <f t="array" aca="1" ref="I30" ca="1">IF(B30="","",INDIRECT(AD30))</f>
        <v/>
      </c>
      <c r="J30" s="21" t="str">
        <f>IF(OR(ISBLANK(B30),ISBLANK(C30),ISBLANK(D30),ISBLANK(E30),ISBLANK(F30),ISBLANK(G30)),"",IF(ISERROR(I30),"Site Id must match inventory ID",IF(OR(D30=Descriptions!A$71,D30=Descriptions!A$72,G30="Yes"),"Do Not Use",IF(OR(I30="Lead",F30=Descriptions!A$82),"Tier 1",IF(ISBLANK(E30),"need connector info",IF(OR(I30="GRR",E30=Descriptions!A$75,E30=Descriptions!A$76),"Tier 3","Tier 5"))))))</f>
        <v/>
      </c>
      <c r="K30" s="172" t="str">
        <f>IF(OR(ISBLANK(B30),ISBLANK(C30),ISBLANK(D30),ISBLANK(E30),ISBLANK(F30),ISBLANK(G30)),"",IF(AND(J30="Do Not Use",G30="Yes"),IF(OR(I30="Lead",F30=Descriptions!A$82),"1",IF(OR(I30="GRR",E30=Descriptions!A$75,E30=Descriptions!A$76),"3","5")),""))</f>
        <v/>
      </c>
      <c r="L30" s="15"/>
      <c r="AB30" s="32" t="e">
        <f>MATCH('Optional tap sample locations'!$B30,Inventory!$A$11:$A$101,0)</f>
        <v>#N/A</v>
      </c>
      <c r="AC30" s="15" t="e">
        <f t="shared" si="2"/>
        <v>#N/A</v>
      </c>
      <c r="AD30" s="15" t="e">
        <f t="shared" si="3"/>
        <v>#N/A</v>
      </c>
      <c r="AE30" s="15" t="e">
        <f t="shared" si="4"/>
        <v>#N/A</v>
      </c>
    </row>
    <row r="31" spans="1:31" x14ac:dyDescent="0.25">
      <c r="A31" s="186" t="str" cm="1">
        <f t="array" aca="1" ref="A31" ca="1">IF(B31="","",IF(INDIRECT(AE31)="","",INDIRECT(AE31)))</f>
        <v/>
      </c>
      <c r="B31" s="87"/>
      <c r="C31" s="45"/>
      <c r="D31" s="49"/>
      <c r="E31" s="50"/>
      <c r="F31" s="50"/>
      <c r="G31" s="51"/>
      <c r="H31" s="54"/>
      <c r="I31" s="32" t="str" cm="1">
        <f t="array" aca="1" ref="I31" ca="1">IF(B31="","",INDIRECT(AD31))</f>
        <v/>
      </c>
      <c r="J31" s="21" t="str">
        <f>IF(OR(ISBLANK(B31),ISBLANK(C31),ISBLANK(D31),ISBLANK(E31),ISBLANK(F31),ISBLANK(G31)),"",IF(ISERROR(I31),"Site Id must match inventory ID",IF(OR(D31=Descriptions!A$71,D31=Descriptions!A$72,G31="Yes"),"Do Not Use",IF(OR(I31="Lead",F31=Descriptions!A$82),"Tier 1",IF(ISBLANK(E31),"need connector info",IF(OR(I31="GRR",E31=Descriptions!A$75,E31=Descriptions!A$76),"Tier 3","Tier 5"))))))</f>
        <v/>
      </c>
      <c r="K31" s="172" t="str">
        <f>IF(OR(ISBLANK(B31),ISBLANK(C31),ISBLANK(D31),ISBLANK(E31),ISBLANK(F31),ISBLANK(G31)),"",IF(AND(J31="Do Not Use",G31="Yes"),IF(OR(I31="Lead",F31=Descriptions!A$82),"1",IF(OR(I31="GRR",E31=Descriptions!A$75,E31=Descriptions!A$76),"3","5")),""))</f>
        <v/>
      </c>
      <c r="L31" s="15"/>
      <c r="AB31" s="32" t="e">
        <f>MATCH('Optional tap sample locations'!$B31,Inventory!$A$11:$A$101,0)</f>
        <v>#N/A</v>
      </c>
      <c r="AC31" s="15" t="e">
        <f t="shared" si="2"/>
        <v>#N/A</v>
      </c>
      <c r="AD31" s="15" t="e">
        <f t="shared" si="3"/>
        <v>#N/A</v>
      </c>
      <c r="AE31" s="15" t="e">
        <f t="shared" si="4"/>
        <v>#N/A</v>
      </c>
    </row>
    <row r="32" spans="1:31" x14ac:dyDescent="0.25">
      <c r="A32" s="186" t="str" cm="1">
        <f t="array" aca="1" ref="A32" ca="1">IF(B32="","",IF(INDIRECT(AE32)="","",INDIRECT(AE32)))</f>
        <v/>
      </c>
      <c r="B32" s="87"/>
      <c r="C32" s="45"/>
      <c r="D32" s="49"/>
      <c r="E32" s="50"/>
      <c r="F32" s="50"/>
      <c r="G32" s="51"/>
      <c r="H32" s="54"/>
      <c r="I32" s="32" t="str" cm="1">
        <f t="array" aca="1" ref="I32" ca="1">IF(B32="","",INDIRECT(AD32))</f>
        <v/>
      </c>
      <c r="J32" s="21" t="str">
        <f>IF(OR(ISBLANK(B32),ISBLANK(C32),ISBLANK(D32),ISBLANK(E32),ISBLANK(F32),ISBLANK(G32)),"",IF(ISERROR(I32),"Site Id must match inventory ID",IF(OR(D32=Descriptions!A$71,D32=Descriptions!A$72,G32="Yes"),"Do Not Use",IF(OR(I32="Lead",F32=Descriptions!A$82),"Tier 1",IF(ISBLANK(E32),"need connector info",IF(OR(I32="GRR",E32=Descriptions!A$75,E32=Descriptions!A$76),"Tier 3","Tier 5"))))))</f>
        <v/>
      </c>
      <c r="K32" s="172" t="str">
        <f>IF(OR(ISBLANK(B32),ISBLANK(C32),ISBLANK(D32),ISBLANK(E32),ISBLANK(F32),ISBLANK(G32)),"",IF(AND(J32="Do Not Use",G32="Yes"),IF(OR(I32="Lead",F32=Descriptions!A$82),"1",IF(OR(I32="GRR",E32=Descriptions!A$75,E32=Descriptions!A$76),"3","5")),""))</f>
        <v/>
      </c>
      <c r="L32" s="15"/>
      <c r="AB32" s="32" t="e">
        <f>MATCH('Optional tap sample locations'!$B32,Inventory!$A$11:$A$101,0)</f>
        <v>#N/A</v>
      </c>
      <c r="AC32" s="15" t="e">
        <f t="shared" si="2"/>
        <v>#N/A</v>
      </c>
      <c r="AD32" s="15" t="e">
        <f t="shared" si="3"/>
        <v>#N/A</v>
      </c>
      <c r="AE32" s="15" t="e">
        <f t="shared" si="4"/>
        <v>#N/A</v>
      </c>
    </row>
    <row r="33" spans="1:31" x14ac:dyDescent="0.25">
      <c r="A33" s="186" t="str" cm="1">
        <f t="array" aca="1" ref="A33" ca="1">IF(B33="","",IF(INDIRECT(AE33)="","",INDIRECT(AE33)))</f>
        <v/>
      </c>
      <c r="B33" s="87"/>
      <c r="C33" s="45"/>
      <c r="D33" s="49"/>
      <c r="E33" s="50"/>
      <c r="F33" s="50"/>
      <c r="G33" s="51"/>
      <c r="H33" s="54"/>
      <c r="I33" s="32" t="str" cm="1">
        <f t="array" aca="1" ref="I33" ca="1">IF(B33="","",INDIRECT(AD33))</f>
        <v/>
      </c>
      <c r="J33" s="21" t="str">
        <f>IF(OR(ISBLANK(B33),ISBLANK(C33),ISBLANK(D33),ISBLANK(E33),ISBLANK(F33),ISBLANK(G33)),"",IF(ISERROR(I33),"Site Id must match inventory ID",IF(OR(D33=Descriptions!A$71,D33=Descriptions!A$72,G33="Yes"),"Do Not Use",IF(OR(I33="Lead",F33=Descriptions!A$82),"Tier 1",IF(ISBLANK(E33),"need connector info",IF(OR(I33="GRR",E33=Descriptions!A$75,E33=Descriptions!A$76),"Tier 3","Tier 5"))))))</f>
        <v/>
      </c>
      <c r="K33" s="172" t="str">
        <f>IF(OR(ISBLANK(B33),ISBLANK(C33),ISBLANK(D33),ISBLANK(E33),ISBLANK(F33),ISBLANK(G33)),"",IF(AND(J33="Do Not Use",G33="Yes"),IF(OR(I33="Lead",F33=Descriptions!A$82),"1",IF(OR(I33="GRR",E33=Descriptions!A$75,E33=Descriptions!A$76),"3","5")),""))</f>
        <v/>
      </c>
      <c r="L33" s="15"/>
      <c r="AB33" s="32" t="e">
        <f>MATCH('Optional tap sample locations'!$B33,Inventory!$A$11:$A$101,0)</f>
        <v>#N/A</v>
      </c>
      <c r="AC33" s="15" t="e">
        <f t="shared" si="2"/>
        <v>#N/A</v>
      </c>
      <c r="AD33" s="15" t="e">
        <f t="shared" si="3"/>
        <v>#N/A</v>
      </c>
      <c r="AE33" s="15" t="e">
        <f t="shared" si="4"/>
        <v>#N/A</v>
      </c>
    </row>
    <row r="34" spans="1:31" x14ac:dyDescent="0.25">
      <c r="A34" s="186" t="str" cm="1">
        <f t="array" aca="1" ref="A34" ca="1">IF(B34="","",IF(INDIRECT(AE34)="","",INDIRECT(AE34)))</f>
        <v/>
      </c>
      <c r="B34" s="87"/>
      <c r="C34" s="45"/>
      <c r="D34" s="49"/>
      <c r="E34" s="50"/>
      <c r="F34" s="50"/>
      <c r="G34" s="51"/>
      <c r="H34" s="54"/>
      <c r="I34" s="32" t="str" cm="1">
        <f t="array" aca="1" ref="I34" ca="1">IF(B34="","",INDIRECT(AD34))</f>
        <v/>
      </c>
      <c r="J34" s="21" t="str">
        <f>IF(OR(ISBLANK(B34),ISBLANK(C34),ISBLANK(D34),ISBLANK(E34),ISBLANK(F34),ISBLANK(G34)),"",IF(ISERROR(I34),"Site Id must match inventory ID",IF(OR(D34=Descriptions!A$71,D34=Descriptions!A$72,G34="Yes"),"Do Not Use",IF(OR(I34="Lead",F34=Descriptions!A$82),"Tier 1",IF(ISBLANK(E34),"need connector info",IF(OR(I34="GRR",E34=Descriptions!A$75,E34=Descriptions!A$76),"Tier 3","Tier 5"))))))</f>
        <v/>
      </c>
      <c r="K34" s="172" t="str">
        <f>IF(OR(ISBLANK(B34),ISBLANK(C34),ISBLANK(D34),ISBLANK(E34),ISBLANK(F34),ISBLANK(G34)),"",IF(AND(J34="Do Not Use",G34="Yes"),IF(OR(I34="Lead",F34=Descriptions!A$82),"1",IF(OR(I34="GRR",E34=Descriptions!A$75,E34=Descriptions!A$76),"3","5")),""))</f>
        <v/>
      </c>
      <c r="L34" s="15"/>
      <c r="AB34" s="32" t="e">
        <f>MATCH('Optional tap sample locations'!$B34,Inventory!$A$11:$A$101,0)</f>
        <v>#N/A</v>
      </c>
      <c r="AC34" s="15" t="e">
        <f t="shared" si="2"/>
        <v>#N/A</v>
      </c>
      <c r="AD34" s="15" t="e">
        <f t="shared" si="3"/>
        <v>#N/A</v>
      </c>
      <c r="AE34" s="15" t="e">
        <f t="shared" si="4"/>
        <v>#N/A</v>
      </c>
    </row>
    <row r="35" spans="1:31" x14ac:dyDescent="0.25">
      <c r="A35" s="186" t="str" cm="1">
        <f t="array" aca="1" ref="A35" ca="1">IF(B35="","",IF(INDIRECT(AE35)="","",INDIRECT(AE35)))</f>
        <v/>
      </c>
      <c r="B35" s="87"/>
      <c r="C35" s="45"/>
      <c r="D35" s="49"/>
      <c r="E35" s="50"/>
      <c r="F35" s="50"/>
      <c r="G35" s="51"/>
      <c r="H35" s="54"/>
      <c r="I35" s="32" t="str" cm="1">
        <f t="array" aca="1" ref="I35" ca="1">IF(B35="","",INDIRECT(AD35))</f>
        <v/>
      </c>
      <c r="J35" s="21" t="str">
        <f>IF(OR(ISBLANK(B35),ISBLANK(C35),ISBLANK(D35),ISBLANK(E35),ISBLANK(F35),ISBLANK(G35)),"",IF(ISERROR(I35),"Site Id must match inventory ID",IF(OR(D35=Descriptions!A$71,D35=Descriptions!A$72,G35="Yes"),"Do Not Use",IF(OR(I35="Lead",F35=Descriptions!A$82),"Tier 1",IF(ISBLANK(E35),"need connector info",IF(OR(I35="GRR",E35=Descriptions!A$75,E35=Descriptions!A$76),"Tier 3","Tier 5"))))))</f>
        <v/>
      </c>
      <c r="K35" s="172" t="str">
        <f>IF(OR(ISBLANK(B35),ISBLANK(C35),ISBLANK(D35),ISBLANK(E35),ISBLANK(F35),ISBLANK(G35)),"",IF(AND(J35="Do Not Use",G35="Yes"),IF(OR(I35="Lead",F35=Descriptions!A$82),"1",IF(OR(I35="GRR",E35=Descriptions!A$75,E35=Descriptions!A$76),"3","5")),""))</f>
        <v/>
      </c>
      <c r="L35" s="15"/>
      <c r="AB35" s="32" t="e">
        <f>MATCH('Optional tap sample locations'!$B35,Inventory!$A$11:$A$101,0)</f>
        <v>#N/A</v>
      </c>
      <c r="AC35" s="15" t="e">
        <f t="shared" si="2"/>
        <v>#N/A</v>
      </c>
      <c r="AD35" s="15" t="e">
        <f t="shared" si="3"/>
        <v>#N/A</v>
      </c>
      <c r="AE35" s="15" t="e">
        <f t="shared" si="4"/>
        <v>#N/A</v>
      </c>
    </row>
    <row r="36" spans="1:31" x14ac:dyDescent="0.25">
      <c r="A36" s="186" t="str" cm="1">
        <f t="array" aca="1" ref="A36" ca="1">IF(B36="","",IF(INDIRECT(AE36)="","",INDIRECT(AE36)))</f>
        <v/>
      </c>
      <c r="B36" s="87"/>
      <c r="C36" s="45"/>
      <c r="D36" s="49"/>
      <c r="E36" s="50"/>
      <c r="F36" s="50"/>
      <c r="G36" s="51"/>
      <c r="H36" s="54"/>
      <c r="I36" s="32" t="str" cm="1">
        <f t="array" aca="1" ref="I36" ca="1">IF(B36="","",INDIRECT(AD36))</f>
        <v/>
      </c>
      <c r="J36" s="21" t="str">
        <f>IF(OR(ISBLANK(B36),ISBLANK(C36),ISBLANK(D36),ISBLANK(E36),ISBLANK(F36),ISBLANK(G36)),"",IF(ISERROR(I36),"Site Id must match inventory ID",IF(OR(D36=Descriptions!A$71,D36=Descriptions!A$72,G36="Yes"),"Do Not Use",IF(OR(I36="Lead",F36=Descriptions!A$82),"Tier 1",IF(ISBLANK(E36),"need connector info",IF(OR(I36="GRR",E36=Descriptions!A$75,E36=Descriptions!A$76),"Tier 3","Tier 5"))))))</f>
        <v/>
      </c>
      <c r="K36" s="172" t="str">
        <f>IF(OR(ISBLANK(B36),ISBLANK(C36),ISBLANK(D36),ISBLANK(E36),ISBLANK(F36),ISBLANK(G36)),"",IF(AND(J36="Do Not Use",G36="Yes"),IF(OR(I36="Lead",F36=Descriptions!A$82),"1",IF(OR(I36="GRR",E36=Descriptions!A$75,E36=Descriptions!A$76),"3","5")),""))</f>
        <v/>
      </c>
      <c r="L36" s="15"/>
      <c r="AB36" s="32" t="e">
        <f>MATCH('Optional tap sample locations'!$B36,Inventory!$A$11:$A$101,0)</f>
        <v>#N/A</v>
      </c>
      <c r="AC36" s="15" t="e">
        <f t="shared" si="2"/>
        <v>#N/A</v>
      </c>
      <c r="AD36" s="15" t="e">
        <f t="shared" si="3"/>
        <v>#N/A</v>
      </c>
      <c r="AE36" s="15" t="e">
        <f t="shared" si="4"/>
        <v>#N/A</v>
      </c>
    </row>
    <row r="37" spans="1:31" x14ac:dyDescent="0.25">
      <c r="A37" s="186" t="str" cm="1">
        <f t="array" aca="1" ref="A37" ca="1">IF(B37="","",IF(INDIRECT(AE37)="","",INDIRECT(AE37)))</f>
        <v/>
      </c>
      <c r="B37" s="87"/>
      <c r="C37" s="45"/>
      <c r="D37" s="49"/>
      <c r="E37" s="50"/>
      <c r="F37" s="50"/>
      <c r="G37" s="51"/>
      <c r="H37" s="54"/>
      <c r="I37" s="32" t="str" cm="1">
        <f t="array" aca="1" ref="I37" ca="1">IF(B37="","",INDIRECT(AD37))</f>
        <v/>
      </c>
      <c r="J37" s="21" t="str">
        <f>IF(OR(ISBLANK(B37),ISBLANK(C37),ISBLANK(D37),ISBLANK(E37),ISBLANK(F37),ISBLANK(G37)),"",IF(ISERROR(I37),"Site Id must match inventory ID",IF(OR(D37=Descriptions!A$71,D37=Descriptions!A$72,G37="Yes"),"Do Not Use",IF(OR(I37="Lead",F37=Descriptions!A$82),"Tier 1",IF(ISBLANK(E37),"need connector info",IF(OR(I37="GRR",E37=Descriptions!A$75,E37=Descriptions!A$76),"Tier 3","Tier 5"))))))</f>
        <v/>
      </c>
      <c r="K37" s="172" t="str">
        <f>IF(OR(ISBLANK(B37),ISBLANK(C37),ISBLANK(D37),ISBLANK(E37),ISBLANK(F37),ISBLANK(G37)),"",IF(AND(J37="Do Not Use",G37="Yes"),IF(OR(I37="Lead",F37=Descriptions!A$82),"1",IF(OR(I37="GRR",E37=Descriptions!A$75,E37=Descriptions!A$76),"3","5")),""))</f>
        <v/>
      </c>
      <c r="L37" s="15"/>
      <c r="AB37" s="32" t="e">
        <f>MATCH('Optional tap sample locations'!$B37,Inventory!$A$11:$A$101,0)</f>
        <v>#N/A</v>
      </c>
      <c r="AC37" s="15" t="e">
        <f t="shared" si="2"/>
        <v>#N/A</v>
      </c>
      <c r="AD37" s="15" t="e">
        <f t="shared" si="3"/>
        <v>#N/A</v>
      </c>
      <c r="AE37" s="15" t="e">
        <f t="shared" si="4"/>
        <v>#N/A</v>
      </c>
    </row>
    <row r="38" spans="1:31" x14ac:dyDescent="0.25">
      <c r="A38" s="186" t="str" cm="1">
        <f t="array" aca="1" ref="A38" ca="1">IF(B38="","",IF(INDIRECT(AE38)="","",INDIRECT(AE38)))</f>
        <v/>
      </c>
      <c r="B38" s="87"/>
      <c r="C38" s="45"/>
      <c r="D38" s="49"/>
      <c r="E38" s="50"/>
      <c r="F38" s="50"/>
      <c r="G38" s="51"/>
      <c r="H38" s="54"/>
      <c r="I38" s="32" t="str" cm="1">
        <f t="array" aca="1" ref="I38" ca="1">IF(B38="","",INDIRECT(AD38))</f>
        <v/>
      </c>
      <c r="J38" s="21" t="str">
        <f>IF(OR(ISBLANK(B38),ISBLANK(C38),ISBLANK(D38),ISBLANK(E38),ISBLANK(F38),ISBLANK(G38)),"",IF(ISERROR(I38),"Site Id must match inventory ID",IF(OR(D38=Descriptions!A$71,D38=Descriptions!A$72,G38="Yes"),"Do Not Use",IF(OR(I38="Lead",F38=Descriptions!A$82),"Tier 1",IF(ISBLANK(E38),"need connector info",IF(OR(I38="GRR",E38=Descriptions!A$75,E38=Descriptions!A$76),"Tier 3","Tier 5"))))))</f>
        <v/>
      </c>
      <c r="K38" s="172" t="str">
        <f>IF(OR(ISBLANK(B38),ISBLANK(C38),ISBLANK(D38),ISBLANK(E38),ISBLANK(F38),ISBLANK(G38)),"",IF(AND(J38="Do Not Use",G38="Yes"),IF(OR(I38="Lead",F38=Descriptions!A$82),"1",IF(OR(I38="GRR",E38=Descriptions!A$75,E38=Descriptions!A$76),"3","5")),""))</f>
        <v/>
      </c>
      <c r="L38" s="15"/>
      <c r="AB38" s="32" t="e">
        <f>MATCH('Optional tap sample locations'!$B38,Inventory!$A$11:$A$101,0)</f>
        <v>#N/A</v>
      </c>
      <c r="AC38" s="15" t="e">
        <f t="shared" si="2"/>
        <v>#N/A</v>
      </c>
      <c r="AD38" s="15" t="e">
        <f t="shared" si="3"/>
        <v>#N/A</v>
      </c>
      <c r="AE38" s="15" t="e">
        <f t="shared" si="4"/>
        <v>#N/A</v>
      </c>
    </row>
    <row r="39" spans="1:31" x14ac:dyDescent="0.25">
      <c r="A39" s="186" t="str" cm="1">
        <f t="array" aca="1" ref="A39" ca="1">IF(B39="","",IF(INDIRECT(AE39)="","",INDIRECT(AE39)))</f>
        <v/>
      </c>
      <c r="B39" s="87"/>
      <c r="C39" s="45"/>
      <c r="D39" s="49"/>
      <c r="E39" s="50"/>
      <c r="F39" s="50"/>
      <c r="G39" s="51"/>
      <c r="H39" s="54"/>
      <c r="I39" s="32" t="str" cm="1">
        <f t="array" aca="1" ref="I39" ca="1">IF(B39="","",INDIRECT(AD39))</f>
        <v/>
      </c>
      <c r="J39" s="21" t="str">
        <f>IF(OR(ISBLANK(B39),ISBLANK(C39),ISBLANK(D39),ISBLANK(E39),ISBLANK(F39),ISBLANK(G39)),"",IF(ISERROR(I39),"Site Id must match inventory ID",IF(OR(D39=Descriptions!A$71,D39=Descriptions!A$72,G39="Yes"),"Do Not Use",IF(OR(I39="Lead",F39=Descriptions!A$82),"Tier 1",IF(ISBLANK(E39),"need connector info",IF(OR(I39="GRR",E39=Descriptions!A$75,E39=Descriptions!A$76),"Tier 3","Tier 5"))))))</f>
        <v/>
      </c>
      <c r="K39" s="172" t="str">
        <f>IF(OR(ISBLANK(B39),ISBLANK(C39),ISBLANK(D39),ISBLANK(E39),ISBLANK(F39),ISBLANK(G39)),"",IF(AND(J39="Do Not Use",G39="Yes"),IF(OR(I39="Lead",F39=Descriptions!A$82),"1",IF(OR(I39="GRR",E39=Descriptions!A$75,E39=Descriptions!A$76),"3","5")),""))</f>
        <v/>
      </c>
      <c r="L39" s="15"/>
      <c r="AB39" s="32" t="e">
        <f>MATCH('Optional tap sample locations'!$B39,Inventory!$A$11:$A$101,0)</f>
        <v>#N/A</v>
      </c>
      <c r="AC39" s="15" t="e">
        <f t="shared" si="2"/>
        <v>#N/A</v>
      </c>
      <c r="AD39" s="15" t="e">
        <f t="shared" si="3"/>
        <v>#N/A</v>
      </c>
      <c r="AE39" s="15" t="e">
        <f t="shared" si="4"/>
        <v>#N/A</v>
      </c>
    </row>
    <row r="40" spans="1:31" x14ac:dyDescent="0.25">
      <c r="A40" s="186" t="str" cm="1">
        <f t="array" aca="1" ref="A40" ca="1">IF(B40="","",IF(INDIRECT(AE40)="","",INDIRECT(AE40)))</f>
        <v/>
      </c>
      <c r="B40" s="87"/>
      <c r="C40" s="45"/>
      <c r="D40" s="49"/>
      <c r="E40" s="50"/>
      <c r="F40" s="50"/>
      <c r="G40" s="51"/>
      <c r="H40" s="54"/>
      <c r="I40" s="32" t="str" cm="1">
        <f t="array" aca="1" ref="I40" ca="1">IF(B40="","",INDIRECT(AD40))</f>
        <v/>
      </c>
      <c r="J40" s="21" t="str">
        <f>IF(OR(ISBLANK(B40),ISBLANK(C40),ISBLANK(D40),ISBLANK(E40),ISBLANK(F40),ISBLANK(G40)),"",IF(ISERROR(I40),"Site Id must match inventory ID",IF(OR(D40=Descriptions!A$71,D40=Descriptions!A$72,G40="Yes"),"Do Not Use",IF(OR(I40="Lead",F40=Descriptions!A$82),"Tier 1",IF(ISBLANK(E40),"need connector info",IF(OR(I40="GRR",E40=Descriptions!A$75,E40=Descriptions!A$76),"Tier 3","Tier 5"))))))</f>
        <v/>
      </c>
      <c r="K40" s="172" t="str">
        <f>IF(OR(ISBLANK(B40),ISBLANK(C40),ISBLANK(D40),ISBLANK(E40),ISBLANK(F40),ISBLANK(G40)),"",IF(AND(J40="Do Not Use",G40="Yes"),IF(OR(I40="Lead",F40=Descriptions!A$82),"1",IF(OR(I40="GRR",E40=Descriptions!A$75,E40=Descriptions!A$76),"3","5")),""))</f>
        <v/>
      </c>
      <c r="L40" s="15"/>
      <c r="AB40" s="32" t="e">
        <f>MATCH('Optional tap sample locations'!$B40,Inventory!$A$11:$A$101,0)</f>
        <v>#N/A</v>
      </c>
      <c r="AC40" s="15" t="e">
        <f t="shared" si="2"/>
        <v>#N/A</v>
      </c>
      <c r="AD40" s="15" t="e">
        <f t="shared" si="3"/>
        <v>#N/A</v>
      </c>
      <c r="AE40" s="15" t="e">
        <f t="shared" si="4"/>
        <v>#N/A</v>
      </c>
    </row>
    <row r="41" spans="1:31" x14ac:dyDescent="0.25">
      <c r="A41" s="186" t="str" cm="1">
        <f t="array" aca="1" ref="A41" ca="1">IF(B41="","",IF(INDIRECT(AE41)="","",INDIRECT(AE41)))</f>
        <v/>
      </c>
      <c r="B41" s="87"/>
      <c r="C41" s="45"/>
      <c r="D41" s="49"/>
      <c r="E41" s="50"/>
      <c r="F41" s="50"/>
      <c r="G41" s="51"/>
      <c r="H41" s="54"/>
      <c r="I41" s="32" t="str" cm="1">
        <f t="array" aca="1" ref="I41" ca="1">IF(B41="","",INDIRECT(AD41))</f>
        <v/>
      </c>
      <c r="J41" s="21" t="str">
        <f>IF(OR(ISBLANK(B41),ISBLANK(C41),ISBLANK(D41),ISBLANK(E41),ISBLANK(F41),ISBLANK(G41)),"",IF(ISERROR(I41),"Site Id must match inventory ID",IF(OR(D41=Descriptions!A$71,D41=Descriptions!A$72,G41="Yes"),"Do Not Use",IF(OR(I41="Lead",F41=Descriptions!A$82),"Tier 1",IF(ISBLANK(E41),"need connector info",IF(OR(I41="GRR",E41=Descriptions!A$75,E41=Descriptions!A$76),"Tier 3","Tier 5"))))))</f>
        <v/>
      </c>
      <c r="K41" s="172" t="str">
        <f>IF(OR(ISBLANK(B41),ISBLANK(C41),ISBLANK(D41),ISBLANK(E41),ISBLANK(F41),ISBLANK(G41)),"",IF(AND(J41="Do Not Use",G41="Yes"),IF(OR(I41="Lead",F41=Descriptions!A$82),"1",IF(OR(I41="GRR",E41=Descriptions!A$75,E41=Descriptions!A$76),"3","5")),""))</f>
        <v/>
      </c>
      <c r="L41" s="15"/>
      <c r="AB41" s="32" t="e">
        <f>MATCH('Optional tap sample locations'!$B41,Inventory!$A$11:$A$101,0)</f>
        <v>#N/A</v>
      </c>
      <c r="AC41" s="15" t="e">
        <f t="shared" si="2"/>
        <v>#N/A</v>
      </c>
      <c r="AD41" s="15" t="e">
        <f t="shared" si="3"/>
        <v>#N/A</v>
      </c>
      <c r="AE41" s="15" t="e">
        <f t="shared" si="4"/>
        <v>#N/A</v>
      </c>
    </row>
    <row r="42" spans="1:31" x14ac:dyDescent="0.25">
      <c r="A42" s="186" t="str" cm="1">
        <f t="array" aca="1" ref="A42" ca="1">IF(B42="","",IF(INDIRECT(AE42)="","",INDIRECT(AE42)))</f>
        <v/>
      </c>
      <c r="B42" s="87"/>
      <c r="C42" s="45"/>
      <c r="D42" s="49"/>
      <c r="E42" s="50"/>
      <c r="F42" s="50"/>
      <c r="G42" s="51"/>
      <c r="H42" s="54"/>
      <c r="I42" s="32" t="str" cm="1">
        <f t="array" aca="1" ref="I42" ca="1">IF(B42="","",INDIRECT(AD42))</f>
        <v/>
      </c>
      <c r="J42" s="21" t="str">
        <f>IF(OR(ISBLANK(B42),ISBLANK(C42),ISBLANK(D42),ISBLANK(E42),ISBLANK(F42),ISBLANK(G42)),"",IF(ISERROR(I42),"Site Id must match inventory ID",IF(OR(D42=Descriptions!A$71,D42=Descriptions!A$72,G42="Yes"),"Do Not Use",IF(OR(I42="Lead",F42=Descriptions!A$82),"Tier 1",IF(ISBLANK(E42),"need connector info",IF(OR(I42="GRR",E42=Descriptions!A$75,E42=Descriptions!A$76),"Tier 3","Tier 5"))))))</f>
        <v/>
      </c>
      <c r="K42" s="172" t="str">
        <f>IF(OR(ISBLANK(B42),ISBLANK(C42),ISBLANK(D42),ISBLANK(E42),ISBLANK(F42),ISBLANK(G42)),"",IF(AND(J42="Do Not Use",G42="Yes"),IF(OR(I42="Lead",F42=Descriptions!A$82),"1",IF(OR(I42="GRR",E42=Descriptions!A$75,E42=Descriptions!A$76),"3","5")),""))</f>
        <v/>
      </c>
      <c r="L42" s="15"/>
      <c r="AB42" s="32" t="e">
        <f>MATCH('Optional tap sample locations'!$B42,Inventory!$A$11:$A$101,0)</f>
        <v>#N/A</v>
      </c>
      <c r="AC42" s="15" t="e">
        <f t="shared" si="2"/>
        <v>#N/A</v>
      </c>
      <c r="AD42" s="15" t="e">
        <f t="shared" si="3"/>
        <v>#N/A</v>
      </c>
      <c r="AE42" s="15" t="e">
        <f t="shared" si="4"/>
        <v>#N/A</v>
      </c>
    </row>
    <row r="43" spans="1:31" x14ac:dyDescent="0.25">
      <c r="A43" s="186" t="str" cm="1">
        <f t="array" aca="1" ref="A43" ca="1">IF(B43="","",IF(INDIRECT(AE43)="","",INDIRECT(AE43)))</f>
        <v/>
      </c>
      <c r="B43" s="87"/>
      <c r="C43" s="45"/>
      <c r="D43" s="49"/>
      <c r="E43" s="50"/>
      <c r="F43" s="50"/>
      <c r="G43" s="51"/>
      <c r="H43" s="54"/>
      <c r="I43" s="32" t="str" cm="1">
        <f t="array" aca="1" ref="I43" ca="1">IF(B43="","",INDIRECT(AD43))</f>
        <v/>
      </c>
      <c r="J43" s="21" t="str">
        <f>IF(OR(ISBLANK(B43),ISBLANK(C43),ISBLANK(D43),ISBLANK(E43),ISBLANK(F43),ISBLANK(G43)),"",IF(ISERROR(I43),"Site Id must match inventory ID",IF(OR(D43=Descriptions!A$71,D43=Descriptions!A$72,G43="Yes"),"Do Not Use",IF(OR(I43="Lead",F43=Descriptions!A$82),"Tier 1",IF(ISBLANK(E43),"need connector info",IF(OR(I43="GRR",E43=Descriptions!A$75,E43=Descriptions!A$76),"Tier 3","Tier 5"))))))</f>
        <v/>
      </c>
      <c r="K43" s="172" t="str">
        <f>IF(OR(ISBLANK(B43),ISBLANK(C43),ISBLANK(D43),ISBLANK(E43),ISBLANK(F43),ISBLANK(G43)),"",IF(AND(J43="Do Not Use",G43="Yes"),IF(OR(I43="Lead",F43=Descriptions!A$82),"1",IF(OR(I43="GRR",E43=Descriptions!A$75,E43=Descriptions!A$76),"3","5")),""))</f>
        <v/>
      </c>
      <c r="L43" s="15"/>
      <c r="AB43" s="32" t="e">
        <f>MATCH('Optional tap sample locations'!$B43,Inventory!$A$11:$A$101,0)</f>
        <v>#N/A</v>
      </c>
      <c r="AC43" s="15" t="e">
        <f t="shared" si="2"/>
        <v>#N/A</v>
      </c>
      <c r="AD43" s="15" t="e">
        <f t="shared" si="3"/>
        <v>#N/A</v>
      </c>
      <c r="AE43" s="15" t="e">
        <f t="shared" si="4"/>
        <v>#N/A</v>
      </c>
    </row>
    <row r="44" spans="1:31" x14ac:dyDescent="0.25">
      <c r="A44" s="186" t="str" cm="1">
        <f t="array" aca="1" ref="A44" ca="1">IF(B44="","",IF(INDIRECT(AE44)="","",INDIRECT(AE44)))</f>
        <v/>
      </c>
      <c r="B44" s="87"/>
      <c r="C44" s="45"/>
      <c r="D44" s="49"/>
      <c r="E44" s="50"/>
      <c r="F44" s="50"/>
      <c r="G44" s="51"/>
      <c r="H44" s="54"/>
      <c r="I44" s="32" t="str" cm="1">
        <f t="array" aca="1" ref="I44" ca="1">IF(B44="","",INDIRECT(AD44))</f>
        <v/>
      </c>
      <c r="J44" s="21" t="str">
        <f>IF(OR(ISBLANK(B44),ISBLANK(C44),ISBLANK(D44),ISBLANK(E44),ISBLANK(F44),ISBLANK(G44)),"",IF(ISERROR(I44),"Site Id must match inventory ID",IF(OR(D44=Descriptions!A$71,D44=Descriptions!A$72,G44="Yes"),"Do Not Use",IF(OR(I44="Lead",F44=Descriptions!A$82),"Tier 1",IF(ISBLANK(E44),"need connector info",IF(OR(I44="GRR",E44=Descriptions!A$75,E44=Descriptions!A$76),"Tier 3","Tier 5"))))))</f>
        <v/>
      </c>
      <c r="K44" s="172" t="str">
        <f>IF(OR(ISBLANK(B44),ISBLANK(C44),ISBLANK(D44),ISBLANK(E44),ISBLANK(F44),ISBLANK(G44)),"",IF(AND(J44="Do Not Use",G44="Yes"),IF(OR(I44="Lead",F44=Descriptions!A$82),"1",IF(OR(I44="GRR",E44=Descriptions!A$75,E44=Descriptions!A$76),"3","5")),""))</f>
        <v/>
      </c>
      <c r="L44" s="15"/>
      <c r="AB44" s="32" t="e">
        <f>MATCH('Optional tap sample locations'!$B44,Inventory!$A$11:$A$101,0)</f>
        <v>#N/A</v>
      </c>
      <c r="AC44" s="15" t="e">
        <f t="shared" si="2"/>
        <v>#N/A</v>
      </c>
      <c r="AD44" s="15" t="e">
        <f t="shared" si="3"/>
        <v>#N/A</v>
      </c>
      <c r="AE44" s="15" t="e">
        <f t="shared" si="4"/>
        <v>#N/A</v>
      </c>
    </row>
    <row r="45" spans="1:31" x14ac:dyDescent="0.25">
      <c r="A45" s="186" t="str" cm="1">
        <f t="array" aca="1" ref="A45" ca="1">IF(B45="","",IF(INDIRECT(AE45)="","",INDIRECT(AE45)))</f>
        <v/>
      </c>
      <c r="B45" s="87"/>
      <c r="C45" s="45"/>
      <c r="D45" s="49"/>
      <c r="E45" s="50"/>
      <c r="F45" s="50"/>
      <c r="G45" s="51"/>
      <c r="H45" s="54"/>
      <c r="I45" s="32" t="str" cm="1">
        <f t="array" aca="1" ref="I45" ca="1">IF(B45="","",INDIRECT(AD45))</f>
        <v/>
      </c>
      <c r="J45" s="21" t="str">
        <f>IF(OR(ISBLANK(B45),ISBLANK(C45),ISBLANK(D45),ISBLANK(E45),ISBLANK(F45),ISBLANK(G45)),"",IF(ISERROR(I45),"Site Id must match inventory ID",IF(OR(D45=Descriptions!A$71,D45=Descriptions!A$72,G45="Yes"),"Do Not Use",IF(OR(I45="Lead",F45=Descriptions!A$82),"Tier 1",IF(ISBLANK(E45),"need connector info",IF(OR(I45="GRR",E45=Descriptions!A$75,E45=Descriptions!A$76),"Tier 3","Tier 5"))))))</f>
        <v/>
      </c>
      <c r="K45" s="172" t="str">
        <f>IF(OR(ISBLANK(B45),ISBLANK(C45),ISBLANK(D45),ISBLANK(E45),ISBLANK(F45),ISBLANK(G45)),"",IF(AND(J45="Do Not Use",G45="Yes"),IF(OR(I45="Lead",F45=Descriptions!A$82),"1",IF(OR(I45="GRR",E45=Descriptions!A$75,E45=Descriptions!A$76),"3","5")),""))</f>
        <v/>
      </c>
      <c r="L45" s="15"/>
      <c r="AB45" s="32" t="e">
        <f>MATCH('Optional tap sample locations'!$B45,Inventory!$A$11:$A$101,0)</f>
        <v>#N/A</v>
      </c>
      <c r="AC45" s="15" t="e">
        <f t="shared" si="2"/>
        <v>#N/A</v>
      </c>
      <c r="AD45" s="15" t="e">
        <f t="shared" si="3"/>
        <v>#N/A</v>
      </c>
      <c r="AE45" s="15" t="e">
        <f t="shared" si="4"/>
        <v>#N/A</v>
      </c>
    </row>
    <row r="46" spans="1:31" x14ac:dyDescent="0.25">
      <c r="A46" s="186" t="str" cm="1">
        <f t="array" aca="1" ref="A46" ca="1">IF(B46="","",IF(INDIRECT(AE46)="","",INDIRECT(AE46)))</f>
        <v/>
      </c>
      <c r="B46" s="87"/>
      <c r="C46" s="45"/>
      <c r="D46" s="49"/>
      <c r="E46" s="50"/>
      <c r="F46" s="50"/>
      <c r="G46" s="51"/>
      <c r="H46" s="54"/>
      <c r="I46" s="32" t="str" cm="1">
        <f t="array" aca="1" ref="I46" ca="1">IF(B46="","",INDIRECT(AD46))</f>
        <v/>
      </c>
      <c r="J46" s="21" t="str">
        <f>IF(OR(ISBLANK(B46),ISBLANK(C46),ISBLANK(D46),ISBLANK(E46),ISBLANK(F46),ISBLANK(G46)),"",IF(ISERROR(I46),"Site Id must match inventory ID",IF(OR(D46=Descriptions!A$71,D46=Descriptions!A$72,G46="Yes"),"Do Not Use",IF(OR(I46="Lead",F46=Descriptions!A$82),"Tier 1",IF(ISBLANK(E46),"need connector info",IF(OR(I46="GRR",E46=Descriptions!A$75,E46=Descriptions!A$76),"Tier 3","Tier 5"))))))</f>
        <v/>
      </c>
      <c r="K46" s="172" t="str">
        <f>IF(OR(ISBLANK(B46),ISBLANK(C46),ISBLANK(D46),ISBLANK(E46),ISBLANK(F46),ISBLANK(G46)),"",IF(AND(J46="Do Not Use",G46="Yes"),IF(OR(I46="Lead",F46=Descriptions!A$82),"1",IF(OR(I46="GRR",E46=Descriptions!A$75,E46=Descriptions!A$76),"3","5")),""))</f>
        <v/>
      </c>
      <c r="L46" s="15"/>
      <c r="AB46" s="32" t="e">
        <f>MATCH('Optional tap sample locations'!$B46,Inventory!$A$11:$A$101,0)</f>
        <v>#N/A</v>
      </c>
      <c r="AC46" s="15" t="e">
        <f t="shared" si="2"/>
        <v>#N/A</v>
      </c>
      <c r="AD46" s="15" t="e">
        <f t="shared" si="3"/>
        <v>#N/A</v>
      </c>
      <c r="AE46" s="15" t="e">
        <f t="shared" si="4"/>
        <v>#N/A</v>
      </c>
    </row>
    <row r="47" spans="1:31" x14ac:dyDescent="0.25">
      <c r="A47" s="186" t="str" cm="1">
        <f t="array" aca="1" ref="A47" ca="1">IF(B47="","",IF(INDIRECT(AE47)="","",INDIRECT(AE47)))</f>
        <v/>
      </c>
      <c r="B47" s="87"/>
      <c r="C47" s="45"/>
      <c r="D47" s="49"/>
      <c r="E47" s="50"/>
      <c r="F47" s="50"/>
      <c r="G47" s="51"/>
      <c r="H47" s="54"/>
      <c r="I47" s="32" t="str" cm="1">
        <f t="array" aca="1" ref="I47" ca="1">IF(B47="","",INDIRECT(AD47))</f>
        <v/>
      </c>
      <c r="J47" s="21" t="str">
        <f>IF(OR(ISBLANK(B47),ISBLANK(C47),ISBLANK(D47),ISBLANK(E47),ISBLANK(F47),ISBLANK(G47)),"",IF(ISERROR(I47),"Site Id must match inventory ID",IF(OR(D47=Descriptions!A$71,D47=Descriptions!A$72,G47="Yes"),"Do Not Use",IF(OR(I47="Lead",F47=Descriptions!A$82),"Tier 1",IF(ISBLANK(E47),"need connector info",IF(OR(I47="GRR",E47=Descriptions!A$75,E47=Descriptions!A$76),"Tier 3","Tier 5"))))))</f>
        <v/>
      </c>
      <c r="K47" s="172" t="str">
        <f>IF(OR(ISBLANK(B47),ISBLANK(C47),ISBLANK(D47),ISBLANK(E47),ISBLANK(F47),ISBLANK(G47)),"",IF(AND(J47="Do Not Use",G47="Yes"),IF(OR(I47="Lead",F47=Descriptions!A$82),"1",IF(OR(I47="GRR",E47=Descriptions!A$75,E47=Descriptions!A$76),"3","5")),""))</f>
        <v/>
      </c>
      <c r="L47" s="15"/>
      <c r="AB47" s="32" t="e">
        <f>MATCH('Optional tap sample locations'!$B47,Inventory!$A$11:$A$101,0)</f>
        <v>#N/A</v>
      </c>
      <c r="AC47" s="15" t="e">
        <f t="shared" si="2"/>
        <v>#N/A</v>
      </c>
      <c r="AD47" s="15" t="e">
        <f t="shared" si="3"/>
        <v>#N/A</v>
      </c>
      <c r="AE47" s="15" t="e">
        <f t="shared" si="4"/>
        <v>#N/A</v>
      </c>
    </row>
    <row r="48" spans="1:31" x14ac:dyDescent="0.25">
      <c r="A48" s="186" t="str" cm="1">
        <f t="array" aca="1" ref="A48" ca="1">IF(B48="","",IF(INDIRECT(AE48)="","",INDIRECT(AE48)))</f>
        <v/>
      </c>
      <c r="B48" s="87"/>
      <c r="C48" s="45"/>
      <c r="D48" s="49"/>
      <c r="E48" s="50"/>
      <c r="F48" s="50"/>
      <c r="G48" s="51"/>
      <c r="H48" s="54"/>
      <c r="I48" s="32" t="str" cm="1">
        <f t="array" aca="1" ref="I48" ca="1">IF(B48="","",INDIRECT(AD48))</f>
        <v/>
      </c>
      <c r="J48" s="21" t="str">
        <f>IF(OR(ISBLANK(B48),ISBLANK(C48),ISBLANK(D48),ISBLANK(E48),ISBLANK(F48),ISBLANK(G48)),"",IF(ISERROR(I48),"Site Id must match inventory ID",IF(OR(D48=Descriptions!A$71,D48=Descriptions!A$72,G48="Yes"),"Do Not Use",IF(OR(I48="Lead",F48=Descriptions!A$82),"Tier 1",IF(ISBLANK(E48),"need connector info",IF(OR(I48="GRR",E48=Descriptions!A$75,E48=Descriptions!A$76),"Tier 3","Tier 5"))))))</f>
        <v/>
      </c>
      <c r="K48" s="172" t="str">
        <f>IF(OR(ISBLANK(B48),ISBLANK(C48),ISBLANK(D48),ISBLANK(E48),ISBLANK(F48),ISBLANK(G48)),"",IF(AND(J48="Do Not Use",G48="Yes"),IF(OR(I48="Lead",F48=Descriptions!A$82),"1",IF(OR(I48="GRR",E48=Descriptions!A$75,E48=Descriptions!A$76),"3","5")),""))</f>
        <v/>
      </c>
      <c r="L48" s="15"/>
      <c r="AB48" s="32" t="e">
        <f>MATCH('Optional tap sample locations'!$B48,Inventory!$A$11:$A$101,0)</f>
        <v>#N/A</v>
      </c>
      <c r="AC48" s="15" t="e">
        <f t="shared" si="2"/>
        <v>#N/A</v>
      </c>
      <c r="AD48" s="15" t="e">
        <f t="shared" si="3"/>
        <v>#N/A</v>
      </c>
      <c r="AE48" s="15" t="e">
        <f t="shared" si="4"/>
        <v>#N/A</v>
      </c>
    </row>
    <row r="49" spans="1:31" x14ac:dyDescent="0.25">
      <c r="A49" s="186" t="str" cm="1">
        <f t="array" aca="1" ref="A49" ca="1">IF(B49="","",IF(INDIRECT(AE49)="","",INDIRECT(AE49)))</f>
        <v/>
      </c>
      <c r="B49" s="87"/>
      <c r="C49" s="45"/>
      <c r="D49" s="49"/>
      <c r="E49" s="50"/>
      <c r="F49" s="50"/>
      <c r="G49" s="51"/>
      <c r="H49" s="54"/>
      <c r="I49" s="32" t="str" cm="1">
        <f t="array" aca="1" ref="I49" ca="1">IF(B49="","",INDIRECT(AD49))</f>
        <v/>
      </c>
      <c r="J49" s="21" t="str">
        <f>IF(OR(ISBLANK(B49),ISBLANK(C49),ISBLANK(D49),ISBLANK(E49),ISBLANK(F49),ISBLANK(G49)),"",IF(ISERROR(I49),"Site Id must match inventory ID",IF(OR(D49=Descriptions!A$71,D49=Descriptions!A$72,G49="Yes"),"Do Not Use",IF(OR(I49="Lead",F49=Descriptions!A$82),"Tier 1",IF(ISBLANK(E49),"need connector info",IF(OR(I49="GRR",E49=Descriptions!A$75,E49=Descriptions!A$76),"Tier 3","Tier 5"))))))</f>
        <v/>
      </c>
      <c r="K49" s="172" t="str">
        <f>IF(OR(ISBLANK(B49),ISBLANK(C49),ISBLANK(D49),ISBLANK(E49),ISBLANK(F49),ISBLANK(G49)),"",IF(AND(J49="Do Not Use",G49="Yes"),IF(OR(I49="Lead",F49=Descriptions!A$82),"1",IF(OR(I49="GRR",E49=Descriptions!A$75,E49=Descriptions!A$76),"3","5")),""))</f>
        <v/>
      </c>
      <c r="L49" s="15"/>
      <c r="AB49" s="32" t="e">
        <f>MATCH('Optional tap sample locations'!$B49,Inventory!$A$11:$A$101,0)</f>
        <v>#N/A</v>
      </c>
      <c r="AC49" s="15" t="e">
        <f t="shared" si="2"/>
        <v>#N/A</v>
      </c>
      <c r="AD49" s="15" t="e">
        <f t="shared" si="3"/>
        <v>#N/A</v>
      </c>
      <c r="AE49" s="15" t="e">
        <f t="shared" si="4"/>
        <v>#N/A</v>
      </c>
    </row>
    <row r="50" spans="1:31" x14ac:dyDescent="0.25">
      <c r="A50" s="186" t="str" cm="1">
        <f t="array" aca="1" ref="A50" ca="1">IF(B50="","",IF(INDIRECT(AE50)="","",INDIRECT(AE50)))</f>
        <v/>
      </c>
      <c r="B50" s="87"/>
      <c r="C50" s="45"/>
      <c r="D50" s="49"/>
      <c r="E50" s="50"/>
      <c r="F50" s="50"/>
      <c r="G50" s="51"/>
      <c r="H50" s="54"/>
      <c r="I50" s="32" t="str" cm="1">
        <f t="array" aca="1" ref="I50" ca="1">IF(B50="","",INDIRECT(AD50))</f>
        <v/>
      </c>
      <c r="J50" s="21" t="str">
        <f>IF(OR(ISBLANK(B50),ISBLANK(C50),ISBLANK(D50),ISBLANK(E50),ISBLANK(F50),ISBLANK(G50)),"",IF(ISERROR(I50),"Site Id must match inventory ID",IF(OR(D50=Descriptions!A$71,D50=Descriptions!A$72,G50="Yes"),"Do Not Use",IF(OR(I50="Lead",F50=Descriptions!A$82),"Tier 1",IF(ISBLANK(E50),"need connector info",IF(OR(I50="GRR",E50=Descriptions!A$75,E50=Descriptions!A$76),"Tier 3","Tier 5"))))))</f>
        <v/>
      </c>
      <c r="K50" s="172" t="str">
        <f>IF(OR(ISBLANK(B50),ISBLANK(C50),ISBLANK(D50),ISBLANK(E50),ISBLANK(F50),ISBLANK(G50)),"",IF(AND(J50="Do Not Use",G50="Yes"),IF(OR(I50="Lead",F50=Descriptions!A$82),"1",IF(OR(I50="GRR",E50=Descriptions!A$75,E50=Descriptions!A$76),"3","5")),""))</f>
        <v/>
      </c>
      <c r="L50" s="15"/>
      <c r="AB50" s="32" t="e">
        <f>MATCH('Optional tap sample locations'!$B50,Inventory!$A$11:$A$101,0)</f>
        <v>#N/A</v>
      </c>
      <c r="AC50" s="15" t="e">
        <f t="shared" si="2"/>
        <v>#N/A</v>
      </c>
      <c r="AD50" s="15" t="e">
        <f t="shared" si="3"/>
        <v>#N/A</v>
      </c>
      <c r="AE50" s="15" t="e">
        <f t="shared" si="4"/>
        <v>#N/A</v>
      </c>
    </row>
    <row r="51" spans="1:31" x14ac:dyDescent="0.25">
      <c r="A51" s="186" t="str" cm="1">
        <f t="array" aca="1" ref="A51" ca="1">IF(B51="","",IF(INDIRECT(AE51)="","",INDIRECT(AE51)))</f>
        <v/>
      </c>
      <c r="B51" s="87"/>
      <c r="C51" s="45"/>
      <c r="D51" s="49"/>
      <c r="E51" s="50"/>
      <c r="F51" s="50"/>
      <c r="G51" s="51"/>
      <c r="H51" s="54"/>
      <c r="I51" s="32" t="str" cm="1">
        <f t="array" aca="1" ref="I51" ca="1">IF(B51="","",INDIRECT(AD51))</f>
        <v/>
      </c>
      <c r="J51" s="21" t="str">
        <f>IF(OR(ISBLANK(B51),ISBLANK(C51),ISBLANK(D51),ISBLANK(E51),ISBLANK(F51),ISBLANK(G51)),"",IF(ISERROR(I51),"Site Id must match inventory ID",IF(OR(D51=Descriptions!A$71,D51=Descriptions!A$72,G51="Yes"),"Do Not Use",IF(OR(I51="Lead",F51=Descriptions!A$82),"Tier 1",IF(ISBLANK(E51),"need connector info",IF(OR(I51="GRR",E51=Descriptions!A$75,E51=Descriptions!A$76),"Tier 3","Tier 5"))))))</f>
        <v/>
      </c>
      <c r="K51" s="172" t="str">
        <f>IF(OR(ISBLANK(B51),ISBLANK(C51),ISBLANK(D51),ISBLANK(E51),ISBLANK(F51),ISBLANK(G51)),"",IF(AND(J51="Do Not Use",G51="Yes"),IF(OR(I51="Lead",F51=Descriptions!A$82),"1",IF(OR(I51="GRR",E51=Descriptions!A$75,E51=Descriptions!A$76),"3","5")),""))</f>
        <v/>
      </c>
      <c r="L51" s="15"/>
      <c r="AB51" s="32" t="e">
        <f>MATCH('Optional tap sample locations'!$B51,Inventory!$A$11:$A$101,0)</f>
        <v>#N/A</v>
      </c>
      <c r="AC51" s="15" t="e">
        <f t="shared" si="2"/>
        <v>#N/A</v>
      </c>
      <c r="AD51" s="15" t="e">
        <f t="shared" si="3"/>
        <v>#N/A</v>
      </c>
      <c r="AE51" s="15" t="e">
        <f t="shared" si="4"/>
        <v>#N/A</v>
      </c>
    </row>
    <row r="52" spans="1:31" x14ac:dyDescent="0.25">
      <c r="A52" s="186" t="str" cm="1">
        <f t="array" aca="1" ref="A52" ca="1">IF(B52="","",IF(INDIRECT(AE52)="","",INDIRECT(AE52)))</f>
        <v/>
      </c>
      <c r="B52" s="87"/>
      <c r="C52" s="45"/>
      <c r="D52" s="49"/>
      <c r="E52" s="50"/>
      <c r="F52" s="50"/>
      <c r="G52" s="51"/>
      <c r="H52" s="54"/>
      <c r="I52" s="32" t="str" cm="1">
        <f t="array" aca="1" ref="I52" ca="1">IF(B52="","",INDIRECT(AD52))</f>
        <v/>
      </c>
      <c r="J52" s="21" t="str">
        <f>IF(OR(ISBLANK(B52),ISBLANK(C52),ISBLANK(D52),ISBLANK(E52),ISBLANK(F52),ISBLANK(G52)),"",IF(ISERROR(I52),"Site Id must match inventory ID",IF(OR(D52=Descriptions!A$71,D52=Descriptions!A$72,G52="Yes"),"Do Not Use",IF(OR(I52="Lead",F52=Descriptions!A$82),"Tier 1",IF(ISBLANK(E52),"need connector info",IF(OR(I52="GRR",E52=Descriptions!A$75,E52=Descriptions!A$76),"Tier 3","Tier 5"))))))</f>
        <v/>
      </c>
      <c r="K52" s="172" t="str">
        <f>IF(OR(ISBLANK(B52),ISBLANK(C52),ISBLANK(D52),ISBLANK(E52),ISBLANK(F52),ISBLANK(G52)),"",IF(AND(J52="Do Not Use",G52="Yes"),IF(OR(I52="Lead",F52=Descriptions!A$82),"1",IF(OR(I52="GRR",E52=Descriptions!A$75,E52=Descriptions!A$76),"3","5")),""))</f>
        <v/>
      </c>
      <c r="L52" s="15"/>
      <c r="AB52" s="32" t="e">
        <f>MATCH('Optional tap sample locations'!$B52,Inventory!$A$11:$A$101,0)</f>
        <v>#N/A</v>
      </c>
      <c r="AC52" s="15" t="e">
        <f t="shared" si="2"/>
        <v>#N/A</v>
      </c>
      <c r="AD52" s="15" t="e">
        <f t="shared" si="3"/>
        <v>#N/A</v>
      </c>
      <c r="AE52" s="15" t="e">
        <f t="shared" si="4"/>
        <v>#N/A</v>
      </c>
    </row>
    <row r="53" spans="1:31" x14ac:dyDescent="0.25">
      <c r="A53" s="186" t="str" cm="1">
        <f t="array" aca="1" ref="A53" ca="1">IF(B53="","",IF(INDIRECT(AE53)="","",INDIRECT(AE53)))</f>
        <v/>
      </c>
      <c r="B53" s="87"/>
      <c r="C53" s="45"/>
      <c r="D53" s="49"/>
      <c r="E53" s="50"/>
      <c r="F53" s="50"/>
      <c r="G53" s="51"/>
      <c r="H53" s="54"/>
      <c r="I53" s="32" t="str" cm="1">
        <f t="array" aca="1" ref="I53" ca="1">IF(B53="","",INDIRECT(AD53))</f>
        <v/>
      </c>
      <c r="J53" s="21" t="str">
        <f>IF(OR(ISBLANK(B53),ISBLANK(C53),ISBLANK(D53),ISBLANK(E53),ISBLANK(F53),ISBLANK(G53)),"",IF(ISERROR(I53),"Site Id must match inventory ID",IF(OR(D53=Descriptions!A$71,D53=Descriptions!A$72,G53="Yes"),"Do Not Use",IF(OR(I53="Lead",F53=Descriptions!A$82),"Tier 1",IF(ISBLANK(E53),"need connector info",IF(OR(I53="GRR",E53=Descriptions!A$75,E53=Descriptions!A$76),"Tier 3","Tier 5"))))))</f>
        <v/>
      </c>
      <c r="K53" s="172" t="str">
        <f>IF(OR(ISBLANK(B53),ISBLANK(C53),ISBLANK(D53),ISBLANK(E53),ISBLANK(F53),ISBLANK(G53)),"",IF(AND(J53="Do Not Use",G53="Yes"),IF(OR(I53="Lead",F53=Descriptions!A$82),"1",IF(OR(I53="GRR",E53=Descriptions!A$75,E53=Descriptions!A$76),"3","5")),""))</f>
        <v/>
      </c>
      <c r="L53" s="15"/>
      <c r="AB53" s="32" t="e">
        <f>MATCH('Optional tap sample locations'!$B53,Inventory!$A$11:$A$101,0)</f>
        <v>#N/A</v>
      </c>
      <c r="AC53" s="15" t="e">
        <f t="shared" si="2"/>
        <v>#N/A</v>
      </c>
      <c r="AD53" s="15" t="e">
        <f t="shared" si="3"/>
        <v>#N/A</v>
      </c>
      <c r="AE53" s="15" t="e">
        <f t="shared" si="4"/>
        <v>#N/A</v>
      </c>
    </row>
    <row r="54" spans="1:31" x14ac:dyDescent="0.25">
      <c r="A54" s="186" t="str" cm="1">
        <f t="array" aca="1" ref="A54" ca="1">IF(B54="","",IF(INDIRECT(AE54)="","",INDIRECT(AE54)))</f>
        <v/>
      </c>
      <c r="B54" s="87"/>
      <c r="C54" s="45"/>
      <c r="D54" s="49"/>
      <c r="E54" s="50"/>
      <c r="F54" s="50"/>
      <c r="G54" s="51"/>
      <c r="H54" s="54"/>
      <c r="I54" s="32" t="str" cm="1">
        <f t="array" aca="1" ref="I54" ca="1">IF(B54="","",INDIRECT(AD54))</f>
        <v/>
      </c>
      <c r="J54" s="21" t="str">
        <f>IF(OR(ISBLANK(B54),ISBLANK(C54),ISBLANK(D54),ISBLANK(E54),ISBLANK(F54),ISBLANK(G54)),"",IF(ISERROR(I54),"Site Id must match inventory ID",IF(OR(D54=Descriptions!A$71,D54=Descriptions!A$72,G54="Yes"),"Do Not Use",IF(OR(I54="Lead",F54=Descriptions!A$82),"Tier 1",IF(ISBLANK(E54),"need connector info",IF(OR(I54="GRR",E54=Descriptions!A$75,E54=Descriptions!A$76),"Tier 3","Tier 5"))))))</f>
        <v/>
      </c>
      <c r="K54" s="172" t="str">
        <f>IF(OR(ISBLANK(B54),ISBLANK(C54),ISBLANK(D54),ISBLANK(E54),ISBLANK(F54),ISBLANK(G54)),"",IF(AND(J54="Do Not Use",G54="Yes"),IF(OR(I54="Lead",F54=Descriptions!A$82),"1",IF(OR(I54="GRR",E54=Descriptions!A$75,E54=Descriptions!A$76),"3","5")),""))</f>
        <v/>
      </c>
      <c r="L54" s="15"/>
      <c r="AB54" s="32" t="e">
        <f>MATCH('Optional tap sample locations'!$B54,Inventory!$A$11:$A$101,0)</f>
        <v>#N/A</v>
      </c>
      <c r="AC54" s="15" t="e">
        <f t="shared" si="2"/>
        <v>#N/A</v>
      </c>
      <c r="AD54" s="15" t="e">
        <f t="shared" si="3"/>
        <v>#N/A</v>
      </c>
      <c r="AE54" s="15" t="e">
        <f t="shared" si="4"/>
        <v>#N/A</v>
      </c>
    </row>
    <row r="55" spans="1:31" x14ac:dyDescent="0.25">
      <c r="A55" s="186" t="str" cm="1">
        <f t="array" aca="1" ref="A55" ca="1">IF(B55="","",IF(INDIRECT(AE55)="","",INDIRECT(AE55)))</f>
        <v/>
      </c>
      <c r="B55" s="87"/>
      <c r="C55" s="45"/>
      <c r="D55" s="49"/>
      <c r="E55" s="50"/>
      <c r="F55" s="50"/>
      <c r="G55" s="51"/>
      <c r="H55" s="54"/>
      <c r="I55" s="32" t="str" cm="1">
        <f t="array" aca="1" ref="I55" ca="1">IF(B55="","",INDIRECT(AD55))</f>
        <v/>
      </c>
      <c r="J55" s="21" t="str">
        <f>IF(OR(ISBLANK(B55),ISBLANK(C55),ISBLANK(D55),ISBLANK(E55),ISBLANK(F55),ISBLANK(G55)),"",IF(ISERROR(I55),"Site Id must match inventory ID",IF(OR(D55=Descriptions!A$71,D55=Descriptions!A$72,G55="Yes"),"Do Not Use",IF(OR(I55="Lead",F55=Descriptions!A$82),"Tier 1",IF(ISBLANK(E55),"need connector info",IF(OR(I55="GRR",E55=Descriptions!A$75,E55=Descriptions!A$76),"Tier 3","Tier 5"))))))</f>
        <v/>
      </c>
      <c r="K55" s="172" t="str">
        <f>IF(OR(ISBLANK(B55),ISBLANK(C55),ISBLANK(D55),ISBLANK(E55),ISBLANK(F55),ISBLANK(G55)),"",IF(AND(J55="Do Not Use",G55="Yes"),IF(OR(I55="Lead",F55=Descriptions!A$82),"1",IF(OR(I55="GRR",E55=Descriptions!A$75,E55=Descriptions!A$76),"3","5")),""))</f>
        <v/>
      </c>
      <c r="L55" s="15"/>
      <c r="AB55" s="32" t="e">
        <f>MATCH('Optional tap sample locations'!$B55,Inventory!$A$11:$A$101,0)</f>
        <v>#N/A</v>
      </c>
      <c r="AC55" s="15" t="e">
        <f t="shared" si="2"/>
        <v>#N/A</v>
      </c>
      <c r="AD55" s="15" t="e">
        <f t="shared" si="3"/>
        <v>#N/A</v>
      </c>
      <c r="AE55" s="15" t="e">
        <f t="shared" si="4"/>
        <v>#N/A</v>
      </c>
    </row>
    <row r="56" spans="1:31" x14ac:dyDescent="0.25">
      <c r="A56" s="186" t="str" cm="1">
        <f t="array" aca="1" ref="A56" ca="1">IF(B56="","",IF(INDIRECT(AE56)="","",INDIRECT(AE56)))</f>
        <v/>
      </c>
      <c r="B56" s="87"/>
      <c r="C56" s="45"/>
      <c r="D56" s="49"/>
      <c r="E56" s="50"/>
      <c r="F56" s="50"/>
      <c r="G56" s="51"/>
      <c r="H56" s="54"/>
      <c r="I56" s="32" t="str" cm="1">
        <f t="array" aca="1" ref="I56" ca="1">IF(B56="","",INDIRECT(AD56))</f>
        <v/>
      </c>
      <c r="J56" s="21" t="str">
        <f>IF(OR(ISBLANK(B56),ISBLANK(C56),ISBLANK(D56),ISBLANK(E56),ISBLANK(F56),ISBLANK(G56)),"",IF(ISERROR(I56),"Site Id must match inventory ID",IF(OR(D56=Descriptions!A$71,D56=Descriptions!A$72,G56="Yes"),"Do Not Use",IF(OR(I56="Lead",F56=Descriptions!A$82),"Tier 1",IF(ISBLANK(E56),"need connector info",IF(OR(I56="GRR",E56=Descriptions!A$75,E56=Descriptions!A$76),"Tier 3","Tier 5"))))))</f>
        <v/>
      </c>
      <c r="K56" s="172" t="str">
        <f>IF(OR(ISBLANK(B56),ISBLANK(C56),ISBLANK(D56),ISBLANK(E56),ISBLANK(F56),ISBLANK(G56)),"",IF(AND(J56="Do Not Use",G56="Yes"),IF(OR(I56="Lead",F56=Descriptions!A$82),"1",IF(OR(I56="GRR",E56=Descriptions!A$75,E56=Descriptions!A$76),"3","5")),""))</f>
        <v/>
      </c>
      <c r="L56" s="15"/>
      <c r="AB56" s="32" t="e">
        <f>MATCH('Optional tap sample locations'!$B56,Inventory!$A$11:$A$101,0)</f>
        <v>#N/A</v>
      </c>
      <c r="AC56" s="15" t="e">
        <f t="shared" si="2"/>
        <v>#N/A</v>
      </c>
      <c r="AD56" s="15" t="e">
        <f t="shared" si="3"/>
        <v>#N/A</v>
      </c>
      <c r="AE56" s="15" t="e">
        <f t="shared" si="4"/>
        <v>#N/A</v>
      </c>
    </row>
    <row r="57" spans="1:31" x14ac:dyDescent="0.25">
      <c r="A57" s="186" t="str" cm="1">
        <f t="array" aca="1" ref="A57" ca="1">IF(B57="","",IF(INDIRECT(AE57)="","",INDIRECT(AE57)))</f>
        <v/>
      </c>
      <c r="B57" s="87"/>
      <c r="C57" s="45"/>
      <c r="D57" s="49"/>
      <c r="E57" s="50"/>
      <c r="F57" s="50"/>
      <c r="G57" s="51"/>
      <c r="H57" s="54"/>
      <c r="I57" s="32" t="str" cm="1">
        <f t="array" aca="1" ref="I57" ca="1">IF(B57="","",INDIRECT(AD57))</f>
        <v/>
      </c>
      <c r="J57" s="21" t="str">
        <f>IF(OR(ISBLANK(B57),ISBLANK(C57),ISBLANK(D57),ISBLANK(E57),ISBLANK(F57),ISBLANK(G57)),"",IF(ISERROR(I57),"Site Id must match inventory ID",IF(OR(D57=Descriptions!A$71,D57=Descriptions!A$72,G57="Yes"),"Do Not Use",IF(OR(I57="Lead",F57=Descriptions!A$82),"Tier 1",IF(ISBLANK(E57),"need connector info",IF(OR(I57="GRR",E57=Descriptions!A$75,E57=Descriptions!A$76),"Tier 3","Tier 5"))))))</f>
        <v/>
      </c>
      <c r="K57" s="172" t="str">
        <f>IF(OR(ISBLANK(B57),ISBLANK(C57),ISBLANK(D57),ISBLANK(E57),ISBLANK(F57),ISBLANK(G57)),"",IF(AND(J57="Do Not Use",G57="Yes"),IF(OR(I57="Lead",F57=Descriptions!A$82),"1",IF(OR(I57="GRR",E57=Descriptions!A$75,E57=Descriptions!A$76),"3","5")),""))</f>
        <v/>
      </c>
      <c r="L57" s="15"/>
      <c r="AB57" s="32" t="e">
        <f>MATCH('Optional tap sample locations'!$B57,Inventory!$A$11:$A$101,0)</f>
        <v>#N/A</v>
      </c>
      <c r="AC57" s="15" t="e">
        <f t="shared" si="2"/>
        <v>#N/A</v>
      </c>
      <c r="AD57" s="15" t="e">
        <f t="shared" si="3"/>
        <v>#N/A</v>
      </c>
      <c r="AE57" s="15" t="e">
        <f t="shared" si="4"/>
        <v>#N/A</v>
      </c>
    </row>
    <row r="58" spans="1:31" x14ac:dyDescent="0.25">
      <c r="A58" s="186" t="str" cm="1">
        <f t="array" aca="1" ref="A58" ca="1">IF(B58="","",IF(INDIRECT(AE58)="","",INDIRECT(AE58)))</f>
        <v/>
      </c>
      <c r="B58" s="87"/>
      <c r="C58" s="45"/>
      <c r="D58" s="49"/>
      <c r="E58" s="50"/>
      <c r="F58" s="50"/>
      <c r="G58" s="51"/>
      <c r="H58" s="54"/>
      <c r="I58" s="32" t="str" cm="1">
        <f t="array" aca="1" ref="I58" ca="1">IF(B58="","",INDIRECT(AD58))</f>
        <v/>
      </c>
      <c r="J58" s="21" t="str">
        <f>IF(OR(ISBLANK(B58),ISBLANK(C58),ISBLANK(D58),ISBLANK(E58),ISBLANK(F58),ISBLANK(G58)),"",IF(ISERROR(I58),"Site Id must match inventory ID",IF(OR(D58=Descriptions!A$71,D58=Descriptions!A$72,G58="Yes"),"Do Not Use",IF(OR(I58="Lead",F58=Descriptions!A$82),"Tier 1",IF(ISBLANK(E58),"need connector info",IF(OR(I58="GRR",E58=Descriptions!A$75,E58=Descriptions!A$76),"Tier 3","Tier 5"))))))</f>
        <v/>
      </c>
      <c r="K58" s="172" t="str">
        <f>IF(OR(ISBLANK(B58),ISBLANK(C58),ISBLANK(D58),ISBLANK(E58),ISBLANK(F58),ISBLANK(G58)),"",IF(AND(J58="Do Not Use",G58="Yes"),IF(OR(I58="Lead",F58=Descriptions!A$82),"1",IF(OR(I58="GRR",E58=Descriptions!A$75,E58=Descriptions!A$76),"3","5")),""))</f>
        <v/>
      </c>
      <c r="L58" s="15"/>
      <c r="AB58" s="32" t="e">
        <f>MATCH('Optional tap sample locations'!$B58,Inventory!$A$11:$A$101,0)</f>
        <v>#N/A</v>
      </c>
      <c r="AC58" s="15" t="e">
        <f t="shared" si="2"/>
        <v>#N/A</v>
      </c>
      <c r="AD58" s="15" t="e">
        <f t="shared" si="3"/>
        <v>#N/A</v>
      </c>
      <c r="AE58" s="15" t="e">
        <f t="shared" si="4"/>
        <v>#N/A</v>
      </c>
    </row>
    <row r="59" spans="1:31" x14ac:dyDescent="0.25">
      <c r="A59" s="186" t="str" cm="1">
        <f t="array" aca="1" ref="A59" ca="1">IF(B59="","",IF(INDIRECT(AE59)="","",INDIRECT(AE59)))</f>
        <v/>
      </c>
      <c r="B59" s="87"/>
      <c r="C59" s="45"/>
      <c r="D59" s="49"/>
      <c r="E59" s="50"/>
      <c r="F59" s="50"/>
      <c r="G59" s="51"/>
      <c r="H59" s="54"/>
      <c r="I59" s="32" t="str" cm="1">
        <f t="array" aca="1" ref="I59" ca="1">IF(B59="","",INDIRECT(AD59))</f>
        <v/>
      </c>
      <c r="J59" s="21" t="str">
        <f>IF(OR(ISBLANK(B59),ISBLANK(C59),ISBLANK(D59),ISBLANK(E59),ISBLANK(F59),ISBLANK(G59)),"",IF(ISERROR(I59),"Site Id must match inventory ID",IF(OR(D59=Descriptions!A$71,D59=Descriptions!A$72,G59="Yes"),"Do Not Use",IF(OR(I59="Lead",F59=Descriptions!A$82),"Tier 1",IF(ISBLANK(E59),"need connector info",IF(OR(I59="GRR",E59=Descriptions!A$75,E59=Descriptions!A$76),"Tier 3","Tier 5"))))))</f>
        <v/>
      </c>
      <c r="K59" s="172" t="str">
        <f>IF(OR(ISBLANK(B59),ISBLANK(C59),ISBLANK(D59),ISBLANK(E59),ISBLANK(F59),ISBLANK(G59)),"",IF(AND(J59="Do Not Use",G59="Yes"),IF(OR(I59="Lead",F59=Descriptions!A$82),"1",IF(OR(I59="GRR",E59=Descriptions!A$75,E59=Descriptions!A$76),"3","5")),""))</f>
        <v/>
      </c>
      <c r="L59" s="15"/>
      <c r="AB59" s="32" t="e">
        <f>MATCH('Optional tap sample locations'!$B59,Inventory!$A$11:$A$101,0)</f>
        <v>#N/A</v>
      </c>
      <c r="AC59" s="15" t="e">
        <f t="shared" si="2"/>
        <v>#N/A</v>
      </c>
      <c r="AD59" s="15" t="e">
        <f t="shared" si="3"/>
        <v>#N/A</v>
      </c>
      <c r="AE59" s="15" t="e">
        <f t="shared" si="4"/>
        <v>#N/A</v>
      </c>
    </row>
    <row r="60" spans="1:31" x14ac:dyDescent="0.25">
      <c r="A60" s="186" t="str" cm="1">
        <f t="array" aca="1" ref="A60" ca="1">IF(B60="","",IF(INDIRECT(AE60)="","",INDIRECT(AE60)))</f>
        <v/>
      </c>
      <c r="B60" s="87"/>
      <c r="C60" s="45"/>
      <c r="D60" s="49"/>
      <c r="E60" s="50"/>
      <c r="F60" s="50"/>
      <c r="G60" s="51"/>
      <c r="H60" s="54"/>
      <c r="I60" s="32" t="str" cm="1">
        <f t="array" aca="1" ref="I60" ca="1">IF(B60="","",INDIRECT(AD60))</f>
        <v/>
      </c>
      <c r="J60" s="21" t="str">
        <f>IF(OR(ISBLANK(B60),ISBLANK(C60),ISBLANK(D60),ISBLANK(E60),ISBLANK(F60),ISBLANK(G60)),"",IF(ISERROR(I60),"Site Id must match inventory ID",IF(OR(D60=Descriptions!A$71,D60=Descriptions!A$72,G60="Yes"),"Do Not Use",IF(OR(I60="Lead",F60=Descriptions!A$82),"Tier 1",IF(ISBLANK(E60),"need connector info",IF(OR(I60="GRR",E60=Descriptions!A$75,E60=Descriptions!A$76),"Tier 3","Tier 5"))))))</f>
        <v/>
      </c>
      <c r="K60" s="172" t="str">
        <f>IF(OR(ISBLANK(B60),ISBLANK(C60),ISBLANK(D60),ISBLANK(E60),ISBLANK(F60),ISBLANK(G60)),"",IF(AND(J60="Do Not Use",G60="Yes"),IF(OR(I60="Lead",F60=Descriptions!A$82),"1",IF(OR(I60="GRR",E60=Descriptions!A$75,E60=Descriptions!A$76),"3","5")),""))</f>
        <v/>
      </c>
      <c r="L60" s="15"/>
      <c r="AB60" s="32" t="e">
        <f>MATCH('Optional tap sample locations'!$B60,Inventory!$A$11:$A$101,0)</f>
        <v>#N/A</v>
      </c>
      <c r="AC60" s="15" t="e">
        <f t="shared" si="2"/>
        <v>#N/A</v>
      </c>
      <c r="AD60" s="15" t="e">
        <f t="shared" si="3"/>
        <v>#N/A</v>
      </c>
      <c r="AE60" s="15" t="e">
        <f t="shared" si="4"/>
        <v>#N/A</v>
      </c>
    </row>
    <row r="61" spans="1:31" x14ac:dyDescent="0.25">
      <c r="A61" s="186" t="str" cm="1">
        <f t="array" aca="1" ref="A61" ca="1">IF(B61="","",IF(INDIRECT(AE61)="","",INDIRECT(AE61)))</f>
        <v/>
      </c>
      <c r="B61" s="87"/>
      <c r="C61" s="45"/>
      <c r="D61" s="49"/>
      <c r="E61" s="50"/>
      <c r="F61" s="50"/>
      <c r="G61" s="51"/>
      <c r="H61" s="54"/>
      <c r="I61" s="32" t="str" cm="1">
        <f t="array" aca="1" ref="I61" ca="1">IF(B61="","",INDIRECT(AD61))</f>
        <v/>
      </c>
      <c r="J61" s="21" t="str">
        <f>IF(OR(ISBLANK(B61),ISBLANK(C61),ISBLANK(D61),ISBLANK(E61),ISBLANK(F61),ISBLANK(G61)),"",IF(ISERROR(I61),"Site Id must match inventory ID",IF(OR(D61=Descriptions!A$71,D61=Descriptions!A$72,G61="Yes"),"Do Not Use",IF(OR(I61="Lead",F61=Descriptions!A$82),"Tier 1",IF(ISBLANK(E61),"need connector info",IF(OR(I61="GRR",E61=Descriptions!A$75,E61=Descriptions!A$76),"Tier 3","Tier 5"))))))</f>
        <v/>
      </c>
      <c r="K61" s="172" t="str">
        <f>IF(OR(ISBLANK(B61),ISBLANK(C61),ISBLANK(D61),ISBLANK(E61),ISBLANK(F61),ISBLANK(G61)),"",IF(AND(J61="Do Not Use",G61="Yes"),IF(OR(I61="Lead",F61=Descriptions!A$82),"1",IF(OR(I61="GRR",E61=Descriptions!A$75,E61=Descriptions!A$76),"3","5")),""))</f>
        <v/>
      </c>
      <c r="L61" s="15"/>
      <c r="AB61" s="32" t="e">
        <f>MATCH('Optional tap sample locations'!$B61,Inventory!$A$11:$A$101,0)</f>
        <v>#N/A</v>
      </c>
      <c r="AC61" s="15" t="e">
        <f t="shared" si="2"/>
        <v>#N/A</v>
      </c>
      <c r="AD61" s="15" t="e">
        <f t="shared" si="3"/>
        <v>#N/A</v>
      </c>
      <c r="AE61" s="15" t="e">
        <f t="shared" si="4"/>
        <v>#N/A</v>
      </c>
    </row>
    <row r="62" spans="1:31" x14ac:dyDescent="0.25">
      <c r="A62" s="186" t="str" cm="1">
        <f t="array" aca="1" ref="A62" ca="1">IF(B62="","",IF(INDIRECT(AE62)="","",INDIRECT(AE62)))</f>
        <v/>
      </c>
      <c r="B62" s="87"/>
      <c r="C62" s="45"/>
      <c r="D62" s="49"/>
      <c r="E62" s="50"/>
      <c r="F62" s="50"/>
      <c r="G62" s="51"/>
      <c r="H62" s="54"/>
      <c r="I62" s="32" t="str" cm="1">
        <f t="array" aca="1" ref="I62" ca="1">IF(B62="","",INDIRECT(AD62))</f>
        <v/>
      </c>
      <c r="J62" s="21" t="str">
        <f>IF(OR(ISBLANK(B62),ISBLANK(C62),ISBLANK(D62),ISBLANK(E62),ISBLANK(F62),ISBLANK(G62)),"",IF(ISERROR(I62),"Site Id must match inventory ID",IF(OR(D62=Descriptions!A$71,D62=Descriptions!A$72,G62="Yes"),"Do Not Use",IF(OR(I62="Lead",F62=Descriptions!A$82),"Tier 1",IF(ISBLANK(E62),"need connector info",IF(OR(I62="GRR",E62=Descriptions!A$75,E62=Descriptions!A$76),"Tier 3","Tier 5"))))))</f>
        <v/>
      </c>
      <c r="K62" s="172" t="str">
        <f>IF(OR(ISBLANK(B62),ISBLANK(C62),ISBLANK(D62),ISBLANK(E62),ISBLANK(F62),ISBLANK(G62)),"",IF(AND(J62="Do Not Use",G62="Yes"),IF(OR(I62="Lead",F62=Descriptions!A$82),"1",IF(OR(I62="GRR",E62=Descriptions!A$75,E62=Descriptions!A$76),"3","5")),""))</f>
        <v/>
      </c>
      <c r="L62" s="15"/>
      <c r="AB62" s="32" t="e">
        <f>MATCH('Optional tap sample locations'!$B62,Inventory!$A$11:$A$101,0)</f>
        <v>#N/A</v>
      </c>
      <c r="AC62" s="15" t="e">
        <f t="shared" si="2"/>
        <v>#N/A</v>
      </c>
      <c r="AD62" s="15" t="e">
        <f t="shared" si="3"/>
        <v>#N/A</v>
      </c>
      <c r="AE62" s="15" t="e">
        <f t="shared" si="4"/>
        <v>#N/A</v>
      </c>
    </row>
    <row r="63" spans="1:31" x14ac:dyDescent="0.25">
      <c r="A63" s="186" t="str" cm="1">
        <f t="array" aca="1" ref="A63" ca="1">IF(B63="","",IF(INDIRECT(AE63)="","",INDIRECT(AE63)))</f>
        <v/>
      </c>
      <c r="B63" s="87"/>
      <c r="C63" s="45"/>
      <c r="D63" s="49"/>
      <c r="E63" s="50"/>
      <c r="F63" s="50"/>
      <c r="G63" s="51"/>
      <c r="H63" s="54"/>
      <c r="I63" s="32" t="str" cm="1">
        <f t="array" aca="1" ref="I63" ca="1">IF(B63="","",INDIRECT(AD63))</f>
        <v/>
      </c>
      <c r="J63" s="21" t="str">
        <f>IF(OR(ISBLANK(B63),ISBLANK(C63),ISBLANK(D63),ISBLANK(E63),ISBLANK(F63),ISBLANK(G63)),"",IF(ISERROR(I63),"Site Id must match inventory ID",IF(OR(D63=Descriptions!A$71,D63=Descriptions!A$72,G63="Yes"),"Do Not Use",IF(OR(I63="Lead",F63=Descriptions!A$82),"Tier 1",IF(ISBLANK(E63),"need connector info",IF(OR(I63="GRR",E63=Descriptions!A$75,E63=Descriptions!A$76),"Tier 3","Tier 5"))))))</f>
        <v/>
      </c>
      <c r="K63" s="172" t="str">
        <f>IF(OR(ISBLANK(B63),ISBLANK(C63),ISBLANK(D63),ISBLANK(E63),ISBLANK(F63),ISBLANK(G63)),"",IF(AND(J63="Do Not Use",G63="Yes"),IF(OR(I63="Lead",F63=Descriptions!A$82),"1",IF(OR(I63="GRR",E63=Descriptions!A$75,E63=Descriptions!A$76),"3","5")),""))</f>
        <v/>
      </c>
      <c r="L63" s="15"/>
      <c r="AB63" s="32" t="e">
        <f>MATCH('Optional tap sample locations'!$B63,Inventory!$A$11:$A$101,0)</f>
        <v>#N/A</v>
      </c>
      <c r="AC63" s="15" t="e">
        <f t="shared" si="2"/>
        <v>#N/A</v>
      </c>
      <c r="AD63" s="15" t="e">
        <f t="shared" si="3"/>
        <v>#N/A</v>
      </c>
      <c r="AE63" s="15" t="e">
        <f t="shared" si="4"/>
        <v>#N/A</v>
      </c>
    </row>
    <row r="64" spans="1:31" x14ac:dyDescent="0.25">
      <c r="A64" s="186" t="str" cm="1">
        <f t="array" aca="1" ref="A64" ca="1">IF(B64="","",IF(INDIRECT(AE64)="","",INDIRECT(AE64)))</f>
        <v/>
      </c>
      <c r="B64" s="87"/>
      <c r="C64" s="45"/>
      <c r="D64" s="49"/>
      <c r="E64" s="50"/>
      <c r="F64" s="50"/>
      <c r="G64" s="51"/>
      <c r="H64" s="54"/>
      <c r="I64" s="32" t="str" cm="1">
        <f t="array" aca="1" ref="I64" ca="1">IF(B64="","",INDIRECT(AD64))</f>
        <v/>
      </c>
      <c r="J64" s="21" t="str">
        <f>IF(OR(ISBLANK(B64),ISBLANK(C64),ISBLANK(D64),ISBLANK(E64),ISBLANK(F64),ISBLANK(G64)),"",IF(ISERROR(I64),"Site Id must match inventory ID",IF(OR(D64=Descriptions!A$71,D64=Descriptions!A$72,G64="Yes"),"Do Not Use",IF(OR(I64="Lead",F64=Descriptions!A$82),"Tier 1",IF(ISBLANK(E64),"need connector info",IF(OR(I64="GRR",E64=Descriptions!A$75,E64=Descriptions!A$76),"Tier 3","Tier 5"))))))</f>
        <v/>
      </c>
      <c r="K64" s="172" t="str">
        <f>IF(OR(ISBLANK(B64),ISBLANK(C64),ISBLANK(D64),ISBLANK(E64),ISBLANK(F64),ISBLANK(G64)),"",IF(AND(J64="Do Not Use",G64="Yes"),IF(OR(I64="Lead",F64=Descriptions!A$82),"1",IF(OR(I64="GRR",E64=Descriptions!A$75,E64=Descriptions!A$76),"3","5")),""))</f>
        <v/>
      </c>
      <c r="L64" s="15"/>
      <c r="AB64" s="32" t="e">
        <f>MATCH('Optional tap sample locations'!$B64,Inventory!$A$11:$A$101,0)</f>
        <v>#N/A</v>
      </c>
      <c r="AC64" s="15" t="e">
        <f t="shared" si="2"/>
        <v>#N/A</v>
      </c>
      <c r="AD64" s="15" t="e">
        <f t="shared" si="3"/>
        <v>#N/A</v>
      </c>
      <c r="AE64" s="15" t="e">
        <f t="shared" si="4"/>
        <v>#N/A</v>
      </c>
    </row>
    <row r="65" spans="1:31" x14ac:dyDescent="0.25">
      <c r="A65" s="186" t="str" cm="1">
        <f t="array" aca="1" ref="A65" ca="1">IF(B65="","",IF(INDIRECT(AE65)="","",INDIRECT(AE65)))</f>
        <v/>
      </c>
      <c r="B65" s="87"/>
      <c r="C65" s="45"/>
      <c r="D65" s="49"/>
      <c r="E65" s="50"/>
      <c r="F65" s="50"/>
      <c r="G65" s="51"/>
      <c r="H65" s="54"/>
      <c r="I65" s="32" t="str" cm="1">
        <f t="array" aca="1" ref="I65" ca="1">IF(B65="","",INDIRECT(AD65))</f>
        <v/>
      </c>
      <c r="J65" s="21" t="str">
        <f>IF(OR(ISBLANK(B65),ISBLANK(C65),ISBLANK(D65),ISBLANK(E65),ISBLANK(F65),ISBLANK(G65)),"",IF(ISERROR(I65),"Site Id must match inventory ID",IF(OR(D65=Descriptions!A$71,D65=Descriptions!A$72,G65="Yes"),"Do Not Use",IF(OR(I65="Lead",F65=Descriptions!A$82),"Tier 1",IF(ISBLANK(E65),"need connector info",IF(OR(I65="GRR",E65=Descriptions!A$75,E65=Descriptions!A$76),"Tier 3","Tier 5"))))))</f>
        <v/>
      </c>
      <c r="K65" s="172" t="str">
        <f>IF(OR(ISBLANK(B65),ISBLANK(C65),ISBLANK(D65),ISBLANK(E65),ISBLANK(F65),ISBLANK(G65)),"",IF(AND(J65="Do Not Use",G65="Yes"),IF(OR(I65="Lead",F65=Descriptions!A$82),"1",IF(OR(I65="GRR",E65=Descriptions!A$75,E65=Descriptions!A$76),"3","5")),""))</f>
        <v/>
      </c>
      <c r="L65" s="15"/>
      <c r="AB65" s="32" t="e">
        <f>MATCH('Optional tap sample locations'!$B65,Inventory!$A$11:$A$101,0)</f>
        <v>#N/A</v>
      </c>
      <c r="AC65" s="15" t="e">
        <f t="shared" si="2"/>
        <v>#N/A</v>
      </c>
      <c r="AD65" s="15" t="e">
        <f t="shared" si="3"/>
        <v>#N/A</v>
      </c>
      <c r="AE65" s="15" t="e">
        <f t="shared" si="4"/>
        <v>#N/A</v>
      </c>
    </row>
    <row r="66" spans="1:31" x14ac:dyDescent="0.25">
      <c r="A66" s="186" t="str" cm="1">
        <f t="array" aca="1" ref="A66" ca="1">IF(B66="","",IF(INDIRECT(AE66)="","",INDIRECT(AE66)))</f>
        <v/>
      </c>
      <c r="B66" s="87"/>
      <c r="C66" s="45"/>
      <c r="D66" s="49"/>
      <c r="E66" s="50"/>
      <c r="F66" s="50"/>
      <c r="G66" s="51"/>
      <c r="H66" s="54"/>
      <c r="I66" s="32" t="str" cm="1">
        <f t="array" aca="1" ref="I66" ca="1">IF(B66="","",INDIRECT(AD66))</f>
        <v/>
      </c>
      <c r="J66" s="21" t="str">
        <f>IF(OR(ISBLANK(B66),ISBLANK(C66),ISBLANK(D66),ISBLANK(E66),ISBLANK(F66),ISBLANK(G66)),"",IF(ISERROR(I66),"Site Id must match inventory ID",IF(OR(D66=Descriptions!A$71,D66=Descriptions!A$72,G66="Yes"),"Do Not Use",IF(OR(I66="Lead",F66=Descriptions!A$82),"Tier 1",IF(ISBLANK(E66),"need connector info",IF(OR(I66="GRR",E66=Descriptions!A$75,E66=Descriptions!A$76),"Tier 3","Tier 5"))))))</f>
        <v/>
      </c>
      <c r="K66" s="172" t="str">
        <f>IF(OR(ISBLANK(B66),ISBLANK(C66),ISBLANK(D66),ISBLANK(E66),ISBLANK(F66),ISBLANK(G66)),"",IF(AND(J66="Do Not Use",G66="Yes"),IF(OR(I66="Lead",F66=Descriptions!A$82),"1",IF(OR(I66="GRR",E66=Descriptions!A$75,E66=Descriptions!A$76),"3","5")),""))</f>
        <v/>
      </c>
      <c r="L66" s="15"/>
      <c r="AB66" s="32" t="e">
        <f>MATCH('Optional tap sample locations'!$B66,Inventory!$A$11:$A$101,0)</f>
        <v>#N/A</v>
      </c>
      <c r="AC66" s="15" t="e">
        <f t="shared" si="2"/>
        <v>#N/A</v>
      </c>
      <c r="AD66" s="15" t="e">
        <f t="shared" si="3"/>
        <v>#N/A</v>
      </c>
      <c r="AE66" s="15" t="e">
        <f t="shared" si="4"/>
        <v>#N/A</v>
      </c>
    </row>
    <row r="67" spans="1:31" x14ac:dyDescent="0.25">
      <c r="A67" s="186" t="str" cm="1">
        <f t="array" aca="1" ref="A67" ca="1">IF(B67="","",IF(INDIRECT(AE67)="","",INDIRECT(AE67)))</f>
        <v/>
      </c>
      <c r="B67" s="87"/>
      <c r="C67" s="45"/>
      <c r="D67" s="49"/>
      <c r="E67" s="50"/>
      <c r="F67" s="50"/>
      <c r="G67" s="51"/>
      <c r="H67" s="54"/>
      <c r="I67" s="32" t="str" cm="1">
        <f t="array" aca="1" ref="I67" ca="1">IF(B67="","",INDIRECT(AD67))</f>
        <v/>
      </c>
      <c r="J67" s="21" t="str">
        <f>IF(OR(ISBLANK(B67),ISBLANK(C67),ISBLANK(D67),ISBLANK(E67),ISBLANK(F67),ISBLANK(G67)),"",IF(ISERROR(I67),"Site Id must match inventory ID",IF(OR(D67=Descriptions!A$71,D67=Descriptions!A$72,G67="Yes"),"Do Not Use",IF(OR(I67="Lead",F67=Descriptions!A$82),"Tier 1",IF(ISBLANK(E67),"need connector info",IF(OR(I67="GRR",E67=Descriptions!A$75,E67=Descriptions!A$76),"Tier 3","Tier 5"))))))</f>
        <v/>
      </c>
      <c r="K67" s="172" t="str">
        <f>IF(OR(ISBLANK(B67),ISBLANK(C67),ISBLANK(D67),ISBLANK(E67),ISBLANK(F67),ISBLANK(G67)),"",IF(AND(J67="Do Not Use",G67="Yes"),IF(OR(I67="Lead",F67=Descriptions!A$82),"1",IF(OR(I67="GRR",E67=Descriptions!A$75,E67=Descriptions!A$76),"3","5")),""))</f>
        <v/>
      </c>
      <c r="L67" s="15"/>
      <c r="AB67" s="32" t="e">
        <f>MATCH('Optional tap sample locations'!$B67,Inventory!$A$11:$A$101,0)</f>
        <v>#N/A</v>
      </c>
      <c r="AC67" s="15" t="e">
        <f t="shared" si="2"/>
        <v>#N/A</v>
      </c>
      <c r="AD67" s="15" t="e">
        <f t="shared" si="3"/>
        <v>#N/A</v>
      </c>
      <c r="AE67" s="15" t="e">
        <f t="shared" si="4"/>
        <v>#N/A</v>
      </c>
    </row>
    <row r="68" spans="1:31" x14ac:dyDescent="0.25">
      <c r="A68" s="186" t="str" cm="1">
        <f t="array" aca="1" ref="A68" ca="1">IF(B68="","",IF(INDIRECT(AE68)="","",INDIRECT(AE68)))</f>
        <v/>
      </c>
      <c r="B68" s="87"/>
      <c r="C68" s="45"/>
      <c r="D68" s="49"/>
      <c r="E68" s="50"/>
      <c r="F68" s="50"/>
      <c r="G68" s="51"/>
      <c r="H68" s="54"/>
      <c r="I68" s="32" t="str" cm="1">
        <f t="array" aca="1" ref="I68" ca="1">IF(B68="","",INDIRECT(AD68))</f>
        <v/>
      </c>
      <c r="J68" s="21" t="str">
        <f>IF(OR(ISBLANK(B68),ISBLANK(C68),ISBLANK(D68),ISBLANK(E68),ISBLANK(F68),ISBLANK(G68)),"",IF(ISERROR(I68),"Site Id must match inventory ID",IF(OR(D68=Descriptions!A$71,D68=Descriptions!A$72,G68="Yes"),"Do Not Use",IF(OR(I68="Lead",F68=Descriptions!A$82),"Tier 1",IF(ISBLANK(E68),"need connector info",IF(OR(I68="GRR",E68=Descriptions!A$75,E68=Descriptions!A$76),"Tier 3","Tier 5"))))))</f>
        <v/>
      </c>
      <c r="K68" s="172" t="str">
        <f>IF(OR(ISBLANK(B68),ISBLANK(C68),ISBLANK(D68),ISBLANK(E68),ISBLANK(F68),ISBLANK(G68)),"",IF(AND(J68="Do Not Use",G68="Yes"),IF(OR(I68="Lead",F68=Descriptions!A$82),"1",IF(OR(I68="GRR",E68=Descriptions!A$75,E68=Descriptions!A$76),"3","5")),""))</f>
        <v/>
      </c>
      <c r="L68" s="15"/>
      <c r="AB68" s="32" t="e">
        <f>MATCH('Optional tap sample locations'!$B68,Inventory!$A$11:$A$101,0)</f>
        <v>#N/A</v>
      </c>
      <c r="AC68" s="15" t="e">
        <f t="shared" si="2"/>
        <v>#N/A</v>
      </c>
      <c r="AD68" s="15" t="e">
        <f t="shared" si="3"/>
        <v>#N/A</v>
      </c>
      <c r="AE68" s="15" t="e">
        <f t="shared" si="4"/>
        <v>#N/A</v>
      </c>
    </row>
    <row r="69" spans="1:31" x14ac:dyDescent="0.25">
      <c r="A69" s="186" t="str" cm="1">
        <f t="array" aca="1" ref="A69" ca="1">IF(B69="","",IF(INDIRECT(AE69)="","",INDIRECT(AE69)))</f>
        <v/>
      </c>
      <c r="B69" s="87"/>
      <c r="C69" s="45"/>
      <c r="D69" s="49"/>
      <c r="E69" s="50"/>
      <c r="F69" s="50"/>
      <c r="G69" s="51"/>
      <c r="H69" s="54"/>
      <c r="I69" s="32" t="str" cm="1">
        <f t="array" aca="1" ref="I69" ca="1">IF(B69="","",INDIRECT(AD69))</f>
        <v/>
      </c>
      <c r="J69" s="21" t="str">
        <f>IF(OR(ISBLANK(B69),ISBLANK(C69),ISBLANK(D69),ISBLANK(E69),ISBLANK(F69),ISBLANK(G69)),"",IF(ISERROR(I69),"Site Id must match inventory ID",IF(OR(D69=Descriptions!A$71,D69=Descriptions!A$72,G69="Yes"),"Do Not Use",IF(OR(I69="Lead",F69=Descriptions!A$82),"Tier 1",IF(ISBLANK(E69),"need connector info",IF(OR(I69="GRR",E69=Descriptions!A$75,E69=Descriptions!A$76),"Tier 3","Tier 5"))))))</f>
        <v/>
      </c>
      <c r="K69" s="172" t="str">
        <f>IF(OR(ISBLANK(B69),ISBLANK(C69),ISBLANK(D69),ISBLANK(E69),ISBLANK(F69),ISBLANK(G69)),"",IF(AND(J69="Do Not Use",G69="Yes"),IF(OR(I69="Lead",F69=Descriptions!A$82),"1",IF(OR(I69="GRR",E69=Descriptions!A$75,E69=Descriptions!A$76),"3","5")),""))</f>
        <v/>
      </c>
      <c r="L69" s="15"/>
      <c r="AB69" s="32" t="e">
        <f>MATCH('Optional tap sample locations'!$B69,Inventory!$A$11:$A$101,0)</f>
        <v>#N/A</v>
      </c>
      <c r="AC69" s="15" t="e">
        <f t="shared" si="2"/>
        <v>#N/A</v>
      </c>
      <c r="AD69" s="15" t="e">
        <f t="shared" si="3"/>
        <v>#N/A</v>
      </c>
      <c r="AE69" s="15" t="e">
        <f t="shared" si="4"/>
        <v>#N/A</v>
      </c>
    </row>
    <row r="70" spans="1:31" x14ac:dyDescent="0.25">
      <c r="A70" s="186" t="str" cm="1">
        <f t="array" aca="1" ref="A70" ca="1">IF(B70="","",IF(INDIRECT(AE70)="","",INDIRECT(AE70)))</f>
        <v/>
      </c>
      <c r="B70" s="87"/>
      <c r="C70" s="45"/>
      <c r="D70" s="49"/>
      <c r="E70" s="50"/>
      <c r="F70" s="50"/>
      <c r="G70" s="51"/>
      <c r="H70" s="54"/>
      <c r="I70" s="32" t="str" cm="1">
        <f t="array" aca="1" ref="I70" ca="1">IF(B70="","",INDIRECT(AD70))</f>
        <v/>
      </c>
      <c r="J70" s="21" t="str">
        <f>IF(OR(ISBLANK(B70),ISBLANK(C70),ISBLANK(D70),ISBLANK(E70),ISBLANK(F70),ISBLANK(G70)),"",IF(ISERROR(I70),"Site Id must match inventory ID",IF(OR(D70=Descriptions!A$71,D70=Descriptions!A$72,G70="Yes"),"Do Not Use",IF(OR(I70="Lead",F70=Descriptions!A$82),"Tier 1",IF(ISBLANK(E70),"need connector info",IF(OR(I70="GRR",E70=Descriptions!A$75,E70=Descriptions!A$76),"Tier 3","Tier 5"))))))</f>
        <v/>
      </c>
      <c r="K70" s="172" t="str">
        <f>IF(OR(ISBLANK(B70),ISBLANK(C70),ISBLANK(D70),ISBLANK(E70),ISBLANK(F70),ISBLANK(G70)),"",IF(AND(J70="Do Not Use",G70="Yes"),IF(OR(I70="Lead",F70=Descriptions!A$82),"1",IF(OR(I70="GRR",E70=Descriptions!A$75,E70=Descriptions!A$76),"3","5")),""))</f>
        <v/>
      </c>
      <c r="L70" s="15"/>
      <c r="AB70" s="32" t="e">
        <f>MATCH('Optional tap sample locations'!$B70,Inventory!$A$11:$A$101,0)</f>
        <v>#N/A</v>
      </c>
      <c r="AC70" s="15" t="e">
        <f t="shared" si="2"/>
        <v>#N/A</v>
      </c>
      <c r="AD70" s="15" t="e">
        <f t="shared" si="3"/>
        <v>#N/A</v>
      </c>
      <c r="AE70" s="15" t="e">
        <f t="shared" si="4"/>
        <v>#N/A</v>
      </c>
    </row>
    <row r="71" spans="1:31" x14ac:dyDescent="0.25">
      <c r="A71" s="186" t="str" cm="1">
        <f t="array" aca="1" ref="A71" ca="1">IF(B71="","",IF(INDIRECT(AE71)="","",INDIRECT(AE71)))</f>
        <v/>
      </c>
      <c r="B71" s="87"/>
      <c r="C71" s="45"/>
      <c r="D71" s="49"/>
      <c r="E71" s="50"/>
      <c r="F71" s="50"/>
      <c r="G71" s="51"/>
      <c r="H71" s="54"/>
      <c r="I71" s="32" t="str" cm="1">
        <f t="array" aca="1" ref="I71" ca="1">IF(B71="","",INDIRECT(AD71))</f>
        <v/>
      </c>
      <c r="J71" s="21" t="str">
        <f>IF(OR(ISBLANK(B71),ISBLANK(C71),ISBLANK(D71),ISBLANK(E71),ISBLANK(F71),ISBLANK(G71)),"",IF(ISERROR(I71),"Site Id must match inventory ID",IF(OR(D71=Descriptions!A$71,D71=Descriptions!A$72,G71="Yes"),"Do Not Use",IF(OR(I71="Lead",F71=Descriptions!A$82),"Tier 1",IF(ISBLANK(E71),"need connector info",IF(OR(I71="GRR",E71=Descriptions!A$75,E71=Descriptions!A$76),"Tier 3","Tier 5"))))))</f>
        <v/>
      </c>
      <c r="K71" s="172" t="str">
        <f>IF(OR(ISBLANK(B71),ISBLANK(C71),ISBLANK(D71),ISBLANK(E71),ISBLANK(F71),ISBLANK(G71)),"",IF(AND(J71="Do Not Use",G71="Yes"),IF(OR(I71="Lead",F71=Descriptions!A$82),"1",IF(OR(I71="GRR",E71=Descriptions!A$75,E71=Descriptions!A$76),"3","5")),""))</f>
        <v/>
      </c>
      <c r="L71" s="15"/>
      <c r="AB71" s="32" t="e">
        <f>MATCH('Optional tap sample locations'!$B71,Inventory!$A$11:$A$101,0)</f>
        <v>#N/A</v>
      </c>
      <c r="AC71" s="15" t="e">
        <f t="shared" si="2"/>
        <v>#N/A</v>
      </c>
      <c r="AD71" s="15" t="e">
        <f t="shared" si="3"/>
        <v>#N/A</v>
      </c>
      <c r="AE71" s="15" t="e">
        <f t="shared" si="4"/>
        <v>#N/A</v>
      </c>
    </row>
    <row r="72" spans="1:31" x14ac:dyDescent="0.25">
      <c r="A72" s="186" t="str" cm="1">
        <f t="array" aca="1" ref="A72" ca="1">IF(B72="","",IF(INDIRECT(AE72)="","",INDIRECT(AE72)))</f>
        <v/>
      </c>
      <c r="B72" s="87"/>
      <c r="C72" s="45"/>
      <c r="D72" s="49"/>
      <c r="E72" s="50"/>
      <c r="F72" s="50"/>
      <c r="G72" s="51"/>
      <c r="H72" s="54"/>
      <c r="I72" s="32" t="str" cm="1">
        <f t="array" aca="1" ref="I72" ca="1">IF(B72="","",INDIRECT(AD72))</f>
        <v/>
      </c>
      <c r="J72" s="21" t="str">
        <f>IF(OR(ISBLANK(B72),ISBLANK(C72),ISBLANK(D72),ISBLANK(E72),ISBLANK(F72),ISBLANK(G72)),"",IF(ISERROR(I72),"Site Id must match inventory ID",IF(OR(D72=Descriptions!A$71,D72=Descriptions!A$72,G72="Yes"),"Do Not Use",IF(OR(I72="Lead",F72=Descriptions!A$82),"Tier 1",IF(ISBLANK(E72),"need connector info",IF(OR(I72="GRR",E72=Descriptions!A$75,E72=Descriptions!A$76),"Tier 3","Tier 5"))))))</f>
        <v/>
      </c>
      <c r="K72" s="172" t="str">
        <f>IF(OR(ISBLANK(B72),ISBLANK(C72),ISBLANK(D72),ISBLANK(E72),ISBLANK(F72),ISBLANK(G72)),"",IF(AND(J72="Do Not Use",G72="Yes"),IF(OR(I72="Lead",F72=Descriptions!A$82),"1",IF(OR(I72="GRR",E72=Descriptions!A$75,E72=Descriptions!A$76),"3","5")),""))</f>
        <v/>
      </c>
      <c r="L72" s="15"/>
      <c r="AB72" s="32" t="e">
        <f>MATCH('Optional tap sample locations'!$B72,Inventory!$A$11:$A$101,0)</f>
        <v>#N/A</v>
      </c>
      <c r="AC72" s="15" t="e">
        <f t="shared" si="2"/>
        <v>#N/A</v>
      </c>
      <c r="AD72" s="15" t="e">
        <f t="shared" si="3"/>
        <v>#N/A</v>
      </c>
      <c r="AE72" s="15" t="e">
        <f t="shared" si="4"/>
        <v>#N/A</v>
      </c>
    </row>
    <row r="73" spans="1:31" x14ac:dyDescent="0.25">
      <c r="A73" s="186" t="str" cm="1">
        <f t="array" aca="1" ref="A73" ca="1">IF(B73="","",IF(INDIRECT(AE73)="","",INDIRECT(AE73)))</f>
        <v/>
      </c>
      <c r="B73" s="87"/>
      <c r="C73" s="45"/>
      <c r="D73" s="49"/>
      <c r="E73" s="50"/>
      <c r="F73" s="50"/>
      <c r="G73" s="51"/>
      <c r="H73" s="54"/>
      <c r="I73" s="32" t="str" cm="1">
        <f t="array" aca="1" ref="I73" ca="1">IF(B73="","",INDIRECT(AD73))</f>
        <v/>
      </c>
      <c r="J73" s="21" t="str">
        <f>IF(OR(ISBLANK(B73),ISBLANK(C73),ISBLANK(D73),ISBLANK(E73),ISBLANK(F73),ISBLANK(G73)),"",IF(ISERROR(I73),"Site Id must match inventory ID",IF(OR(D73=Descriptions!A$71,D73=Descriptions!A$72,G73="Yes"),"Do Not Use",IF(OR(I73="Lead",F73=Descriptions!A$82),"Tier 1",IF(ISBLANK(E73),"need connector info",IF(OR(I73="GRR",E73=Descriptions!A$75,E73=Descriptions!A$76),"Tier 3","Tier 5"))))))</f>
        <v/>
      </c>
      <c r="K73" s="172" t="str">
        <f>IF(OR(ISBLANK(B73),ISBLANK(C73),ISBLANK(D73),ISBLANK(E73),ISBLANK(F73),ISBLANK(G73)),"",IF(AND(J73="Do Not Use",G73="Yes"),IF(OR(I73="Lead",F73=Descriptions!A$82),"1",IF(OR(I73="GRR",E73=Descriptions!A$75,E73=Descriptions!A$76),"3","5")),""))</f>
        <v/>
      </c>
      <c r="L73" s="15"/>
      <c r="AB73" s="32" t="e">
        <f>MATCH('Optional tap sample locations'!$B73,Inventory!$A$11:$A$101,0)</f>
        <v>#N/A</v>
      </c>
      <c r="AC73" s="15" t="e">
        <f t="shared" ref="AC73:AC99" si="5">AB73+10</f>
        <v>#N/A</v>
      </c>
      <c r="AD73" s="15" t="e">
        <f t="shared" ref="AD73:AD99" si="6">_xlfn.CONCAT("Inventory!J",AC73)</f>
        <v>#N/A</v>
      </c>
      <c r="AE73" s="15" t="e">
        <f t="shared" ref="AE73:AE99" si="7">_xlfn.CONCAT("Inventory!B",AC73)</f>
        <v>#N/A</v>
      </c>
    </row>
    <row r="74" spans="1:31" x14ac:dyDescent="0.25">
      <c r="A74" s="186" t="str" cm="1">
        <f t="array" aca="1" ref="A74" ca="1">IF(B74="","",IF(INDIRECT(AE74)="","",INDIRECT(AE74)))</f>
        <v/>
      </c>
      <c r="B74" s="87"/>
      <c r="C74" s="45"/>
      <c r="D74" s="49"/>
      <c r="E74" s="50"/>
      <c r="F74" s="50"/>
      <c r="G74" s="51"/>
      <c r="H74" s="54"/>
      <c r="I74" s="32" t="str" cm="1">
        <f t="array" aca="1" ref="I74" ca="1">IF(B74="","",INDIRECT(AD74))</f>
        <v/>
      </c>
      <c r="J74" s="21" t="str">
        <f>IF(OR(ISBLANK(B74),ISBLANK(C74),ISBLANK(D74),ISBLANK(E74),ISBLANK(F74),ISBLANK(G74)),"",IF(ISERROR(I74),"Site Id must match inventory ID",IF(OR(D74=Descriptions!A$71,D74=Descriptions!A$72,G74="Yes"),"Do Not Use",IF(OR(I74="Lead",F74=Descriptions!A$82),"Tier 1",IF(ISBLANK(E74),"need connector info",IF(OR(I74="GRR",E74=Descriptions!A$75,E74=Descriptions!A$76),"Tier 3","Tier 5"))))))</f>
        <v/>
      </c>
      <c r="K74" s="172" t="str">
        <f>IF(OR(ISBLANK(B74),ISBLANK(C74),ISBLANK(D74),ISBLANK(E74),ISBLANK(F74),ISBLANK(G74)),"",IF(AND(J74="Do Not Use",G74="Yes"),IF(OR(I74="Lead",F74=Descriptions!A$82),"1",IF(OR(I74="GRR",E74=Descriptions!A$75,E74=Descriptions!A$76),"3","5")),""))</f>
        <v/>
      </c>
      <c r="L74" s="15"/>
      <c r="AB74" s="32" t="e">
        <f>MATCH('Optional tap sample locations'!$B74,Inventory!$A$11:$A$101,0)</f>
        <v>#N/A</v>
      </c>
      <c r="AC74" s="15" t="e">
        <f t="shared" si="5"/>
        <v>#N/A</v>
      </c>
      <c r="AD74" s="15" t="e">
        <f t="shared" si="6"/>
        <v>#N/A</v>
      </c>
      <c r="AE74" s="15" t="e">
        <f t="shared" si="7"/>
        <v>#N/A</v>
      </c>
    </row>
    <row r="75" spans="1:31" x14ac:dyDescent="0.25">
      <c r="A75" s="186" t="str" cm="1">
        <f t="array" aca="1" ref="A75" ca="1">IF(B75="","",IF(INDIRECT(AE75)="","",INDIRECT(AE75)))</f>
        <v/>
      </c>
      <c r="B75" s="87"/>
      <c r="C75" s="45"/>
      <c r="D75" s="49"/>
      <c r="E75" s="50"/>
      <c r="F75" s="50"/>
      <c r="G75" s="51"/>
      <c r="H75" s="54"/>
      <c r="I75" s="32" t="str" cm="1">
        <f t="array" aca="1" ref="I75" ca="1">IF(B75="","",INDIRECT(AD75))</f>
        <v/>
      </c>
      <c r="J75" s="21" t="str">
        <f>IF(OR(ISBLANK(B75),ISBLANK(C75),ISBLANK(D75),ISBLANK(E75),ISBLANK(F75),ISBLANK(G75)),"",IF(ISERROR(I75),"Site Id must match inventory ID",IF(OR(D75=Descriptions!A$71,D75=Descriptions!A$72,G75="Yes"),"Do Not Use",IF(OR(I75="Lead",F75=Descriptions!A$82),"Tier 1",IF(ISBLANK(E75),"need connector info",IF(OR(I75="GRR",E75=Descriptions!A$75,E75=Descriptions!A$76),"Tier 3","Tier 5"))))))</f>
        <v/>
      </c>
      <c r="K75" s="172" t="str">
        <f>IF(OR(ISBLANK(B75),ISBLANK(C75),ISBLANK(D75),ISBLANK(E75),ISBLANK(F75),ISBLANK(G75)),"",IF(AND(J75="Do Not Use",G75="Yes"),IF(OR(I75="Lead",F75=Descriptions!A$82),"1",IF(OR(I75="GRR",E75=Descriptions!A$75,E75=Descriptions!A$76),"3","5")),""))</f>
        <v/>
      </c>
      <c r="L75" s="15"/>
      <c r="AB75" s="32" t="e">
        <f>MATCH('Optional tap sample locations'!$B75,Inventory!$A$11:$A$101,0)</f>
        <v>#N/A</v>
      </c>
      <c r="AC75" s="15" t="e">
        <f t="shared" si="5"/>
        <v>#N/A</v>
      </c>
      <c r="AD75" s="15" t="e">
        <f t="shared" si="6"/>
        <v>#N/A</v>
      </c>
      <c r="AE75" s="15" t="e">
        <f t="shared" si="7"/>
        <v>#N/A</v>
      </c>
    </row>
    <row r="76" spans="1:31" x14ac:dyDescent="0.25">
      <c r="A76" s="186" t="str" cm="1">
        <f t="array" aca="1" ref="A76" ca="1">IF(B76="","",IF(INDIRECT(AE76)="","",INDIRECT(AE76)))</f>
        <v/>
      </c>
      <c r="B76" s="87"/>
      <c r="C76" s="45"/>
      <c r="D76" s="49"/>
      <c r="E76" s="50"/>
      <c r="F76" s="50"/>
      <c r="G76" s="51"/>
      <c r="H76" s="54"/>
      <c r="I76" s="32" t="str" cm="1">
        <f t="array" aca="1" ref="I76" ca="1">IF(B76="","",INDIRECT(AD76))</f>
        <v/>
      </c>
      <c r="J76" s="21" t="str">
        <f>IF(OR(ISBLANK(B76),ISBLANK(C76),ISBLANK(D76),ISBLANK(E76),ISBLANK(F76),ISBLANK(G76)),"",IF(ISERROR(I76),"Site Id must match inventory ID",IF(OR(D76=Descriptions!A$71,D76=Descriptions!A$72,G76="Yes"),"Do Not Use",IF(OR(I76="Lead",F76=Descriptions!A$82),"Tier 1",IF(ISBLANK(E76),"need connector info",IF(OR(I76="GRR",E76=Descriptions!A$75,E76=Descriptions!A$76),"Tier 3","Tier 5"))))))</f>
        <v/>
      </c>
      <c r="K76" s="172" t="str">
        <f>IF(OR(ISBLANK(B76),ISBLANK(C76),ISBLANK(D76),ISBLANK(E76),ISBLANK(F76),ISBLANK(G76)),"",IF(AND(J76="Do Not Use",G76="Yes"),IF(OR(I76="Lead",F76=Descriptions!A$82),"1",IF(OR(I76="GRR",E76=Descriptions!A$75,E76=Descriptions!A$76),"3","5")),""))</f>
        <v/>
      </c>
      <c r="L76" s="15"/>
      <c r="AB76" s="32" t="e">
        <f>MATCH('Optional tap sample locations'!$B76,Inventory!$A$11:$A$101,0)</f>
        <v>#N/A</v>
      </c>
      <c r="AC76" s="15" t="e">
        <f t="shared" si="5"/>
        <v>#N/A</v>
      </c>
      <c r="AD76" s="15" t="e">
        <f t="shared" si="6"/>
        <v>#N/A</v>
      </c>
      <c r="AE76" s="15" t="e">
        <f t="shared" si="7"/>
        <v>#N/A</v>
      </c>
    </row>
    <row r="77" spans="1:31" x14ac:dyDescent="0.25">
      <c r="A77" s="186" t="str" cm="1">
        <f t="array" aca="1" ref="A77" ca="1">IF(B77="","",IF(INDIRECT(AE77)="","",INDIRECT(AE77)))</f>
        <v/>
      </c>
      <c r="B77" s="87"/>
      <c r="C77" s="45"/>
      <c r="D77" s="49"/>
      <c r="E77" s="50"/>
      <c r="F77" s="50"/>
      <c r="G77" s="51"/>
      <c r="H77" s="54"/>
      <c r="I77" s="32" t="str" cm="1">
        <f t="array" aca="1" ref="I77" ca="1">IF(B77="","",INDIRECT(AD77))</f>
        <v/>
      </c>
      <c r="J77" s="21" t="str">
        <f>IF(OR(ISBLANK(B77),ISBLANK(C77),ISBLANK(D77),ISBLANK(E77),ISBLANK(F77),ISBLANK(G77)),"",IF(ISERROR(I77),"Site Id must match inventory ID",IF(OR(D77=Descriptions!A$71,D77=Descriptions!A$72,G77="Yes"),"Do Not Use",IF(OR(I77="Lead",F77=Descriptions!A$82),"Tier 1",IF(ISBLANK(E77),"need connector info",IF(OR(I77="GRR",E77=Descriptions!A$75,E77=Descriptions!A$76),"Tier 3","Tier 5"))))))</f>
        <v/>
      </c>
      <c r="K77" s="172" t="str">
        <f>IF(OR(ISBLANK(B77),ISBLANK(C77),ISBLANK(D77),ISBLANK(E77),ISBLANK(F77),ISBLANK(G77)),"",IF(AND(J77="Do Not Use",G77="Yes"),IF(OR(I77="Lead",F77=Descriptions!A$82),"1",IF(OR(I77="GRR",E77=Descriptions!A$75,E77=Descriptions!A$76),"3","5")),""))</f>
        <v/>
      </c>
      <c r="L77" s="15"/>
      <c r="AB77" s="32" t="e">
        <f>MATCH('Optional tap sample locations'!$B77,Inventory!$A$11:$A$101,0)</f>
        <v>#N/A</v>
      </c>
      <c r="AC77" s="15" t="e">
        <f t="shared" si="5"/>
        <v>#N/A</v>
      </c>
      <c r="AD77" s="15" t="e">
        <f t="shared" si="6"/>
        <v>#N/A</v>
      </c>
      <c r="AE77" s="15" t="e">
        <f t="shared" si="7"/>
        <v>#N/A</v>
      </c>
    </row>
    <row r="78" spans="1:31" x14ac:dyDescent="0.25">
      <c r="A78" s="186" t="str" cm="1">
        <f t="array" aca="1" ref="A78" ca="1">IF(B78="","",IF(INDIRECT(AE78)="","",INDIRECT(AE78)))</f>
        <v/>
      </c>
      <c r="B78" s="87"/>
      <c r="C78" s="45"/>
      <c r="D78" s="49"/>
      <c r="E78" s="50"/>
      <c r="F78" s="50"/>
      <c r="G78" s="51"/>
      <c r="H78" s="54"/>
      <c r="I78" s="32" t="str" cm="1">
        <f t="array" aca="1" ref="I78" ca="1">IF(B78="","",INDIRECT(AD78))</f>
        <v/>
      </c>
      <c r="J78" s="21" t="str">
        <f>IF(OR(ISBLANK(B78),ISBLANK(C78),ISBLANK(D78),ISBLANK(E78),ISBLANK(F78),ISBLANK(G78)),"",IF(ISERROR(I78),"Site Id must match inventory ID",IF(OR(D78=Descriptions!A$71,D78=Descriptions!A$72,G78="Yes"),"Do Not Use",IF(OR(I78="Lead",F78=Descriptions!A$82),"Tier 1",IF(ISBLANK(E78),"need connector info",IF(OR(I78="GRR",E78=Descriptions!A$75,E78=Descriptions!A$76),"Tier 3","Tier 5"))))))</f>
        <v/>
      </c>
      <c r="K78" s="172" t="str">
        <f>IF(OR(ISBLANK(B78),ISBLANK(C78),ISBLANK(D78),ISBLANK(E78),ISBLANK(F78),ISBLANK(G78)),"",IF(AND(J78="Do Not Use",G78="Yes"),IF(OR(I78="Lead",F78=Descriptions!A$82),"1",IF(OR(I78="GRR",E78=Descriptions!A$75,E78=Descriptions!A$76),"3","5")),""))</f>
        <v/>
      </c>
      <c r="L78" s="15"/>
      <c r="AB78" s="32" t="e">
        <f>MATCH('Optional tap sample locations'!$B78,Inventory!$A$11:$A$101,0)</f>
        <v>#N/A</v>
      </c>
      <c r="AC78" s="15" t="e">
        <f t="shared" si="5"/>
        <v>#N/A</v>
      </c>
      <c r="AD78" s="15" t="e">
        <f t="shared" si="6"/>
        <v>#N/A</v>
      </c>
      <c r="AE78" s="15" t="e">
        <f t="shared" si="7"/>
        <v>#N/A</v>
      </c>
    </row>
    <row r="79" spans="1:31" x14ac:dyDescent="0.25">
      <c r="A79" s="186" t="str" cm="1">
        <f t="array" aca="1" ref="A79" ca="1">IF(B79="","",IF(INDIRECT(AE79)="","",INDIRECT(AE79)))</f>
        <v/>
      </c>
      <c r="B79" s="87"/>
      <c r="C79" s="45"/>
      <c r="D79" s="49"/>
      <c r="E79" s="50"/>
      <c r="F79" s="50"/>
      <c r="G79" s="51"/>
      <c r="H79" s="54"/>
      <c r="I79" s="32" t="str" cm="1">
        <f t="array" aca="1" ref="I79" ca="1">IF(B79="","",INDIRECT(AD79))</f>
        <v/>
      </c>
      <c r="J79" s="21" t="str">
        <f>IF(OR(ISBLANK(B79),ISBLANK(C79),ISBLANK(D79),ISBLANK(E79),ISBLANK(F79),ISBLANK(G79)),"",IF(ISERROR(I79),"Site Id must match inventory ID",IF(OR(D79=Descriptions!A$71,D79=Descriptions!A$72,G79="Yes"),"Do Not Use",IF(OR(I79="Lead",F79=Descriptions!A$82),"Tier 1",IF(ISBLANK(E79),"need connector info",IF(OR(I79="GRR",E79=Descriptions!A$75,E79=Descriptions!A$76),"Tier 3","Tier 5"))))))</f>
        <v/>
      </c>
      <c r="K79" s="172" t="str">
        <f>IF(OR(ISBLANK(B79),ISBLANK(C79),ISBLANK(D79),ISBLANK(E79),ISBLANK(F79),ISBLANK(G79)),"",IF(AND(J79="Do Not Use",G79="Yes"),IF(OR(I79="Lead",F79=Descriptions!A$82),"1",IF(OR(I79="GRR",E79=Descriptions!A$75,E79=Descriptions!A$76),"3","5")),""))</f>
        <v/>
      </c>
      <c r="L79" s="15"/>
      <c r="AB79" s="32" t="e">
        <f>MATCH('Optional tap sample locations'!$B79,Inventory!$A$11:$A$101,0)</f>
        <v>#N/A</v>
      </c>
      <c r="AC79" s="15" t="e">
        <f t="shared" si="5"/>
        <v>#N/A</v>
      </c>
      <c r="AD79" s="15" t="e">
        <f t="shared" si="6"/>
        <v>#N/A</v>
      </c>
      <c r="AE79" s="15" t="e">
        <f t="shared" si="7"/>
        <v>#N/A</v>
      </c>
    </row>
    <row r="80" spans="1:31" x14ac:dyDescent="0.25">
      <c r="A80" s="186" t="str" cm="1">
        <f t="array" aca="1" ref="A80" ca="1">IF(B80="","",IF(INDIRECT(AE80)="","",INDIRECT(AE80)))</f>
        <v/>
      </c>
      <c r="B80" s="87"/>
      <c r="C80" s="45"/>
      <c r="D80" s="49"/>
      <c r="E80" s="50"/>
      <c r="F80" s="50"/>
      <c r="G80" s="51"/>
      <c r="H80" s="54"/>
      <c r="I80" s="32" t="str" cm="1">
        <f t="array" aca="1" ref="I80" ca="1">IF(B80="","",INDIRECT(AD80))</f>
        <v/>
      </c>
      <c r="J80" s="21" t="str">
        <f>IF(OR(ISBLANK(B80),ISBLANK(C80),ISBLANK(D80),ISBLANK(E80),ISBLANK(F80),ISBLANK(G80)),"",IF(ISERROR(I80),"Site Id must match inventory ID",IF(OR(D80=Descriptions!A$71,D80=Descriptions!A$72,G80="Yes"),"Do Not Use",IF(OR(I80="Lead",F80=Descriptions!A$82),"Tier 1",IF(ISBLANK(E80),"need connector info",IF(OR(I80="GRR",E80=Descriptions!A$75,E80=Descriptions!A$76),"Tier 3","Tier 5"))))))</f>
        <v/>
      </c>
      <c r="K80" s="172" t="str">
        <f>IF(OR(ISBLANK(B80),ISBLANK(C80),ISBLANK(D80),ISBLANK(E80),ISBLANK(F80),ISBLANK(G80)),"",IF(AND(J80="Do Not Use",G80="Yes"),IF(OR(I80="Lead",F80=Descriptions!A$82),"1",IF(OR(I80="GRR",E80=Descriptions!A$75,E80=Descriptions!A$76),"3","5")),""))</f>
        <v/>
      </c>
      <c r="L80" s="15"/>
      <c r="AB80" s="32" t="e">
        <f>MATCH('Optional tap sample locations'!$B80,Inventory!$A$11:$A$101,0)</f>
        <v>#N/A</v>
      </c>
      <c r="AC80" s="15" t="e">
        <f t="shared" si="5"/>
        <v>#N/A</v>
      </c>
      <c r="AD80" s="15" t="e">
        <f t="shared" si="6"/>
        <v>#N/A</v>
      </c>
      <c r="AE80" s="15" t="e">
        <f t="shared" si="7"/>
        <v>#N/A</v>
      </c>
    </row>
    <row r="81" spans="1:31" x14ac:dyDescent="0.25">
      <c r="A81" s="186" t="str" cm="1">
        <f t="array" aca="1" ref="A81" ca="1">IF(B81="","",IF(INDIRECT(AE81)="","",INDIRECT(AE81)))</f>
        <v/>
      </c>
      <c r="B81" s="87"/>
      <c r="C81" s="45"/>
      <c r="D81" s="49"/>
      <c r="E81" s="50"/>
      <c r="F81" s="50"/>
      <c r="G81" s="51"/>
      <c r="H81" s="54"/>
      <c r="I81" s="32" t="str" cm="1">
        <f t="array" aca="1" ref="I81" ca="1">IF(B81="","",INDIRECT(AD81))</f>
        <v/>
      </c>
      <c r="J81" s="21" t="str">
        <f>IF(OR(ISBLANK(B81),ISBLANK(C81),ISBLANK(D81),ISBLANK(E81),ISBLANK(F81),ISBLANK(G81)),"",IF(ISERROR(I81),"Site Id must match inventory ID",IF(OR(D81=Descriptions!A$71,D81=Descriptions!A$72,G81="Yes"),"Do Not Use",IF(OR(I81="Lead",F81=Descriptions!A$82),"Tier 1",IF(ISBLANK(E81),"need connector info",IF(OR(I81="GRR",E81=Descriptions!A$75,E81=Descriptions!A$76),"Tier 3","Tier 5"))))))</f>
        <v/>
      </c>
      <c r="K81" s="172" t="str">
        <f>IF(OR(ISBLANK(B81),ISBLANK(C81),ISBLANK(D81),ISBLANK(E81),ISBLANK(F81),ISBLANK(G81)),"",IF(AND(J81="Do Not Use",G81="Yes"),IF(OR(I81="Lead",F81=Descriptions!A$82),"1",IF(OR(I81="GRR",E81=Descriptions!A$75,E81=Descriptions!A$76),"3","5")),""))</f>
        <v/>
      </c>
      <c r="L81" s="15"/>
      <c r="AB81" s="32" t="e">
        <f>MATCH('Optional tap sample locations'!$B81,Inventory!$A$11:$A$101,0)</f>
        <v>#N/A</v>
      </c>
      <c r="AC81" s="15" t="e">
        <f t="shared" si="5"/>
        <v>#N/A</v>
      </c>
      <c r="AD81" s="15" t="e">
        <f t="shared" si="6"/>
        <v>#N/A</v>
      </c>
      <c r="AE81" s="15" t="e">
        <f t="shared" si="7"/>
        <v>#N/A</v>
      </c>
    </row>
    <row r="82" spans="1:31" x14ac:dyDescent="0.25">
      <c r="A82" s="186" t="str" cm="1">
        <f t="array" aca="1" ref="A82" ca="1">IF(B82="","",IF(INDIRECT(AE82)="","",INDIRECT(AE82)))</f>
        <v/>
      </c>
      <c r="B82" s="87"/>
      <c r="C82" s="45"/>
      <c r="D82" s="49"/>
      <c r="E82" s="50"/>
      <c r="F82" s="50"/>
      <c r="G82" s="51"/>
      <c r="H82" s="54"/>
      <c r="I82" s="32" t="str" cm="1">
        <f t="array" aca="1" ref="I82" ca="1">IF(B82="","",INDIRECT(AD82))</f>
        <v/>
      </c>
      <c r="J82" s="21" t="str">
        <f>IF(OR(ISBLANK(B82),ISBLANK(C82),ISBLANK(D82),ISBLANK(E82),ISBLANK(F82),ISBLANK(G82)),"",IF(ISERROR(I82),"Site Id must match inventory ID",IF(OR(D82=Descriptions!A$71,D82=Descriptions!A$72,G82="Yes"),"Do Not Use",IF(OR(I82="Lead",F82=Descriptions!A$82),"Tier 1",IF(ISBLANK(E82),"need connector info",IF(OR(I82="GRR",E82=Descriptions!A$75,E82=Descriptions!A$76),"Tier 3","Tier 5"))))))</f>
        <v/>
      </c>
      <c r="K82" s="172" t="str">
        <f>IF(OR(ISBLANK(B82),ISBLANK(C82),ISBLANK(D82),ISBLANK(E82),ISBLANK(F82),ISBLANK(G82)),"",IF(AND(J82="Do Not Use",G82="Yes"),IF(OR(I82="Lead",F82=Descriptions!A$82),"1",IF(OR(I82="GRR",E82=Descriptions!A$75,E82=Descriptions!A$76),"3","5")),""))</f>
        <v/>
      </c>
      <c r="L82" s="15"/>
      <c r="AB82" s="32" t="e">
        <f>MATCH('Optional tap sample locations'!$B82,Inventory!$A$11:$A$101,0)</f>
        <v>#N/A</v>
      </c>
      <c r="AC82" s="15" t="e">
        <f t="shared" si="5"/>
        <v>#N/A</v>
      </c>
      <c r="AD82" s="15" t="e">
        <f t="shared" si="6"/>
        <v>#N/A</v>
      </c>
      <c r="AE82" s="15" t="e">
        <f t="shared" si="7"/>
        <v>#N/A</v>
      </c>
    </row>
    <row r="83" spans="1:31" x14ac:dyDescent="0.25">
      <c r="A83" s="186" t="str" cm="1">
        <f t="array" aca="1" ref="A83" ca="1">IF(B83="","",IF(INDIRECT(AE83)="","",INDIRECT(AE83)))</f>
        <v/>
      </c>
      <c r="B83" s="87"/>
      <c r="C83" s="45"/>
      <c r="D83" s="49"/>
      <c r="E83" s="50"/>
      <c r="F83" s="50"/>
      <c r="G83" s="51"/>
      <c r="H83" s="54"/>
      <c r="I83" s="32" t="str" cm="1">
        <f t="array" aca="1" ref="I83" ca="1">IF(B83="","",INDIRECT(AD83))</f>
        <v/>
      </c>
      <c r="J83" s="21" t="str">
        <f>IF(OR(ISBLANK(B83),ISBLANK(C83),ISBLANK(D83),ISBLANK(E83),ISBLANK(F83),ISBLANK(G83)),"",IF(ISERROR(I83),"Site Id must match inventory ID",IF(OR(D83=Descriptions!A$71,D83=Descriptions!A$72,G83="Yes"),"Do Not Use",IF(OR(I83="Lead",F83=Descriptions!A$82),"Tier 1",IF(ISBLANK(E83),"need connector info",IF(OR(I83="GRR",E83=Descriptions!A$75,E83=Descriptions!A$76),"Tier 3","Tier 5"))))))</f>
        <v/>
      </c>
      <c r="K83" s="172" t="str">
        <f>IF(OR(ISBLANK(B83),ISBLANK(C83),ISBLANK(D83),ISBLANK(E83),ISBLANK(F83),ISBLANK(G83)),"",IF(AND(J83="Do Not Use",G83="Yes"),IF(OR(I83="Lead",F83=Descriptions!A$82),"1",IF(OR(I83="GRR",E83=Descriptions!A$75,E83=Descriptions!A$76),"3","5")),""))</f>
        <v/>
      </c>
      <c r="L83" s="15"/>
      <c r="AB83" s="32" t="e">
        <f>MATCH('Optional tap sample locations'!$B83,Inventory!$A$11:$A$101,0)</f>
        <v>#N/A</v>
      </c>
      <c r="AC83" s="15" t="e">
        <f t="shared" si="5"/>
        <v>#N/A</v>
      </c>
      <c r="AD83" s="15" t="e">
        <f t="shared" si="6"/>
        <v>#N/A</v>
      </c>
      <c r="AE83" s="15" t="e">
        <f t="shared" si="7"/>
        <v>#N/A</v>
      </c>
    </row>
    <row r="84" spans="1:31" x14ac:dyDescent="0.25">
      <c r="A84" s="186" t="str" cm="1">
        <f t="array" aca="1" ref="A84" ca="1">IF(B84="","",IF(INDIRECT(AE84)="","",INDIRECT(AE84)))</f>
        <v/>
      </c>
      <c r="B84" s="87"/>
      <c r="C84" s="45"/>
      <c r="D84" s="49"/>
      <c r="E84" s="50"/>
      <c r="F84" s="50"/>
      <c r="G84" s="51"/>
      <c r="H84" s="54"/>
      <c r="I84" s="32" t="str" cm="1">
        <f t="array" aca="1" ref="I84" ca="1">IF(B84="","",INDIRECT(AD84))</f>
        <v/>
      </c>
      <c r="J84" s="21" t="str">
        <f>IF(OR(ISBLANK(B84),ISBLANK(C84),ISBLANK(D84),ISBLANK(E84),ISBLANK(F84),ISBLANK(G84)),"",IF(ISERROR(I84),"Site Id must match inventory ID",IF(OR(D84=Descriptions!A$71,D84=Descriptions!A$72,G84="Yes"),"Do Not Use",IF(OR(I84="Lead",F84=Descriptions!A$82),"Tier 1",IF(ISBLANK(E84),"need connector info",IF(OR(I84="GRR",E84=Descriptions!A$75,E84=Descriptions!A$76),"Tier 3","Tier 5"))))))</f>
        <v/>
      </c>
      <c r="K84" s="172" t="str">
        <f>IF(OR(ISBLANK(B84),ISBLANK(C84),ISBLANK(D84),ISBLANK(E84),ISBLANK(F84),ISBLANK(G84)),"",IF(AND(J84="Do Not Use",G84="Yes"),IF(OR(I84="Lead",F84=Descriptions!A$82),"1",IF(OR(I84="GRR",E84=Descriptions!A$75,E84=Descriptions!A$76),"3","5")),""))</f>
        <v/>
      </c>
      <c r="L84" s="15"/>
      <c r="AB84" s="32" t="e">
        <f>MATCH('Optional tap sample locations'!$B84,Inventory!$A$11:$A$101,0)</f>
        <v>#N/A</v>
      </c>
      <c r="AC84" s="15" t="e">
        <f t="shared" si="5"/>
        <v>#N/A</v>
      </c>
      <c r="AD84" s="15" t="e">
        <f t="shared" si="6"/>
        <v>#N/A</v>
      </c>
      <c r="AE84" s="15" t="e">
        <f t="shared" si="7"/>
        <v>#N/A</v>
      </c>
    </row>
    <row r="85" spans="1:31" x14ac:dyDescent="0.25">
      <c r="A85" s="186" t="str" cm="1">
        <f t="array" aca="1" ref="A85" ca="1">IF(B85="","",IF(INDIRECT(AE85)="","",INDIRECT(AE85)))</f>
        <v/>
      </c>
      <c r="B85" s="87"/>
      <c r="C85" s="45"/>
      <c r="D85" s="49"/>
      <c r="E85" s="50"/>
      <c r="F85" s="50"/>
      <c r="G85" s="51"/>
      <c r="H85" s="54"/>
      <c r="I85" s="32" t="str" cm="1">
        <f t="array" aca="1" ref="I85" ca="1">IF(B85="","",INDIRECT(AD85))</f>
        <v/>
      </c>
      <c r="J85" s="21" t="str">
        <f>IF(OR(ISBLANK(B85),ISBLANK(C85),ISBLANK(D85),ISBLANK(E85),ISBLANK(F85),ISBLANK(G85)),"",IF(ISERROR(I85),"Site Id must match inventory ID",IF(OR(D85=Descriptions!A$71,D85=Descriptions!A$72,G85="Yes"),"Do Not Use",IF(OR(I85="Lead",F85=Descriptions!A$82),"Tier 1",IF(ISBLANK(E85),"need connector info",IF(OR(I85="GRR",E85=Descriptions!A$75,E85=Descriptions!A$76),"Tier 3","Tier 5"))))))</f>
        <v/>
      </c>
      <c r="K85" s="172" t="str">
        <f>IF(OR(ISBLANK(B85),ISBLANK(C85),ISBLANK(D85),ISBLANK(E85),ISBLANK(F85),ISBLANK(G85)),"",IF(AND(J85="Do Not Use",G85="Yes"),IF(OR(I85="Lead",F85=Descriptions!A$82),"1",IF(OR(I85="GRR",E85=Descriptions!A$75,E85=Descriptions!A$76),"3","5")),""))</f>
        <v/>
      </c>
      <c r="L85" s="15"/>
      <c r="AB85" s="32" t="e">
        <f>MATCH('Optional tap sample locations'!$B85,Inventory!$A$11:$A$101,0)</f>
        <v>#N/A</v>
      </c>
      <c r="AC85" s="15" t="e">
        <f t="shared" si="5"/>
        <v>#N/A</v>
      </c>
      <c r="AD85" s="15" t="e">
        <f t="shared" si="6"/>
        <v>#N/A</v>
      </c>
      <c r="AE85" s="15" t="e">
        <f t="shared" si="7"/>
        <v>#N/A</v>
      </c>
    </row>
    <row r="86" spans="1:31" x14ac:dyDescent="0.25">
      <c r="A86" s="186" t="str" cm="1">
        <f t="array" aca="1" ref="A86" ca="1">IF(B86="","",IF(INDIRECT(AE86)="","",INDIRECT(AE86)))</f>
        <v/>
      </c>
      <c r="B86" s="87"/>
      <c r="C86" s="45"/>
      <c r="D86" s="49"/>
      <c r="E86" s="50"/>
      <c r="F86" s="50"/>
      <c r="G86" s="51"/>
      <c r="H86" s="54"/>
      <c r="I86" s="32" t="str" cm="1">
        <f t="array" aca="1" ref="I86" ca="1">IF(B86="","",INDIRECT(AD86))</f>
        <v/>
      </c>
      <c r="J86" s="21" t="str">
        <f>IF(OR(ISBLANK(B86),ISBLANK(C86),ISBLANK(D86),ISBLANK(E86),ISBLANK(F86),ISBLANK(G86)),"",IF(ISERROR(I86),"Site Id must match inventory ID",IF(OR(D86=Descriptions!A$71,D86=Descriptions!A$72,G86="Yes"),"Do Not Use",IF(OR(I86="Lead",F86=Descriptions!A$82),"Tier 1",IF(ISBLANK(E86),"need connector info",IF(OR(I86="GRR",E86=Descriptions!A$75,E86=Descriptions!A$76),"Tier 3","Tier 5"))))))</f>
        <v/>
      </c>
      <c r="K86" s="172" t="str">
        <f>IF(OR(ISBLANK(B86),ISBLANK(C86),ISBLANK(D86),ISBLANK(E86),ISBLANK(F86),ISBLANK(G86)),"",IF(AND(J86="Do Not Use",G86="Yes"),IF(OR(I86="Lead",F86=Descriptions!A$82),"1",IF(OR(I86="GRR",E86=Descriptions!A$75,E86=Descriptions!A$76),"3","5")),""))</f>
        <v/>
      </c>
      <c r="L86" s="15"/>
      <c r="AB86" s="32" t="e">
        <f>MATCH('Optional tap sample locations'!$B86,Inventory!$A$11:$A$101,0)</f>
        <v>#N/A</v>
      </c>
      <c r="AC86" s="15" t="e">
        <f t="shared" si="5"/>
        <v>#N/A</v>
      </c>
      <c r="AD86" s="15" t="e">
        <f t="shared" si="6"/>
        <v>#N/A</v>
      </c>
      <c r="AE86" s="15" t="e">
        <f t="shared" si="7"/>
        <v>#N/A</v>
      </c>
    </row>
    <row r="87" spans="1:31" x14ac:dyDescent="0.25">
      <c r="A87" s="186" t="str" cm="1">
        <f t="array" aca="1" ref="A87" ca="1">IF(B87="","",IF(INDIRECT(AE87)="","",INDIRECT(AE87)))</f>
        <v/>
      </c>
      <c r="B87" s="87"/>
      <c r="C87" s="45"/>
      <c r="D87" s="49"/>
      <c r="E87" s="50"/>
      <c r="F87" s="50"/>
      <c r="G87" s="51"/>
      <c r="H87" s="54"/>
      <c r="I87" s="32" t="str" cm="1">
        <f t="array" aca="1" ref="I87" ca="1">IF(B87="","",INDIRECT(AD87))</f>
        <v/>
      </c>
      <c r="J87" s="21" t="str">
        <f>IF(OR(ISBLANK(B87),ISBLANK(C87),ISBLANK(D87),ISBLANK(E87),ISBLANK(F87),ISBLANK(G87)),"",IF(ISERROR(I87),"Site Id must match inventory ID",IF(OR(D87=Descriptions!A$71,D87=Descriptions!A$72,G87="Yes"),"Do Not Use",IF(OR(I87="Lead",F87=Descriptions!A$82),"Tier 1",IF(ISBLANK(E87),"need connector info",IF(OR(I87="GRR",E87=Descriptions!A$75,E87=Descriptions!A$76),"Tier 3","Tier 5"))))))</f>
        <v/>
      </c>
      <c r="K87" s="172" t="str">
        <f>IF(OR(ISBLANK(B87),ISBLANK(C87),ISBLANK(D87),ISBLANK(E87),ISBLANK(F87),ISBLANK(G87)),"",IF(AND(J87="Do Not Use",G87="Yes"),IF(OR(I87="Lead",F87=Descriptions!A$82),"1",IF(OR(I87="GRR",E87=Descriptions!A$75,E87=Descriptions!A$76),"3","5")),""))</f>
        <v/>
      </c>
      <c r="L87" s="15"/>
      <c r="AB87" s="32" t="e">
        <f>MATCH('Optional tap sample locations'!$B87,Inventory!$A$11:$A$101,0)</f>
        <v>#N/A</v>
      </c>
      <c r="AC87" s="15" t="e">
        <f t="shared" si="5"/>
        <v>#N/A</v>
      </c>
      <c r="AD87" s="15" t="e">
        <f t="shared" si="6"/>
        <v>#N/A</v>
      </c>
      <c r="AE87" s="15" t="e">
        <f t="shared" si="7"/>
        <v>#N/A</v>
      </c>
    </row>
    <row r="88" spans="1:31" x14ac:dyDescent="0.25">
      <c r="A88" s="186" t="str" cm="1">
        <f t="array" aca="1" ref="A88" ca="1">IF(B88="","",IF(INDIRECT(AE88)="","",INDIRECT(AE88)))</f>
        <v/>
      </c>
      <c r="B88" s="87"/>
      <c r="C88" s="45"/>
      <c r="D88" s="49"/>
      <c r="E88" s="50"/>
      <c r="F88" s="50"/>
      <c r="G88" s="51"/>
      <c r="H88" s="54"/>
      <c r="I88" s="32" t="str" cm="1">
        <f t="array" aca="1" ref="I88" ca="1">IF(B88="","",INDIRECT(AD88))</f>
        <v/>
      </c>
      <c r="J88" s="21" t="str">
        <f>IF(OR(ISBLANK(B88),ISBLANK(C88),ISBLANK(D88),ISBLANK(E88),ISBLANK(F88),ISBLANK(G88)),"",IF(ISERROR(I88),"Site Id must match inventory ID",IF(OR(D88=Descriptions!A$71,D88=Descriptions!A$72,G88="Yes"),"Do Not Use",IF(OR(I88="Lead",F88=Descriptions!A$82),"Tier 1",IF(ISBLANK(E88),"need connector info",IF(OR(I88="GRR",E88=Descriptions!A$75,E88=Descriptions!A$76),"Tier 3","Tier 5"))))))</f>
        <v/>
      </c>
      <c r="K88" s="172" t="str">
        <f>IF(OR(ISBLANK(B88),ISBLANK(C88),ISBLANK(D88),ISBLANK(E88),ISBLANK(F88),ISBLANK(G88)),"",IF(AND(J88="Do Not Use",G88="Yes"),IF(OR(I88="Lead",F88=Descriptions!A$82),"1",IF(OR(I88="GRR",E88=Descriptions!A$75,E88=Descriptions!A$76),"3","5")),""))</f>
        <v/>
      </c>
      <c r="L88" s="15"/>
      <c r="AB88" s="32" t="e">
        <f>MATCH('Optional tap sample locations'!$B88,Inventory!$A$11:$A$101,0)</f>
        <v>#N/A</v>
      </c>
      <c r="AC88" s="15" t="e">
        <f t="shared" si="5"/>
        <v>#N/A</v>
      </c>
      <c r="AD88" s="15" t="e">
        <f t="shared" si="6"/>
        <v>#N/A</v>
      </c>
      <c r="AE88" s="15" t="e">
        <f t="shared" si="7"/>
        <v>#N/A</v>
      </c>
    </row>
    <row r="89" spans="1:31" x14ac:dyDescent="0.25">
      <c r="A89" s="186" t="str" cm="1">
        <f t="array" aca="1" ref="A89" ca="1">IF(B89="","",IF(INDIRECT(AE89)="","",INDIRECT(AE89)))</f>
        <v/>
      </c>
      <c r="B89" s="87"/>
      <c r="C89" s="45"/>
      <c r="D89" s="49"/>
      <c r="E89" s="50"/>
      <c r="F89" s="50"/>
      <c r="G89" s="51"/>
      <c r="H89" s="54"/>
      <c r="I89" s="32" t="str" cm="1">
        <f t="array" aca="1" ref="I89" ca="1">IF(B89="","",INDIRECT(AD89))</f>
        <v/>
      </c>
      <c r="J89" s="21" t="str">
        <f>IF(OR(ISBLANK(B89),ISBLANK(C89),ISBLANK(D89),ISBLANK(E89),ISBLANK(F89),ISBLANK(G89)),"",IF(ISERROR(I89),"Site Id must match inventory ID",IF(OR(D89=Descriptions!A$71,D89=Descriptions!A$72,G89="Yes"),"Do Not Use",IF(OR(I89="Lead",F89=Descriptions!A$82),"Tier 1",IF(ISBLANK(E89),"need connector info",IF(OR(I89="GRR",E89=Descriptions!A$75,E89=Descriptions!A$76),"Tier 3","Tier 5"))))))</f>
        <v/>
      </c>
      <c r="K89" s="172" t="str">
        <f>IF(OR(ISBLANK(B89),ISBLANK(C89),ISBLANK(D89),ISBLANK(E89),ISBLANK(F89),ISBLANK(G89)),"",IF(AND(J89="Do Not Use",G89="Yes"),IF(OR(I89="Lead",F89=Descriptions!A$82),"1",IF(OR(I89="GRR",E89=Descriptions!A$75,E89=Descriptions!A$76),"3","5")),""))</f>
        <v/>
      </c>
      <c r="L89" s="15"/>
      <c r="AB89" s="32" t="e">
        <f>MATCH('Optional tap sample locations'!$B89,Inventory!$A$11:$A$101,0)</f>
        <v>#N/A</v>
      </c>
      <c r="AC89" s="15" t="e">
        <f t="shared" si="5"/>
        <v>#N/A</v>
      </c>
      <c r="AD89" s="15" t="e">
        <f t="shared" si="6"/>
        <v>#N/A</v>
      </c>
      <c r="AE89" s="15" t="e">
        <f t="shared" si="7"/>
        <v>#N/A</v>
      </c>
    </row>
    <row r="90" spans="1:31" x14ac:dyDescent="0.25">
      <c r="A90" s="186" t="str" cm="1">
        <f t="array" aca="1" ref="A90" ca="1">IF(B90="","",IF(INDIRECT(AE90)="","",INDIRECT(AE90)))</f>
        <v/>
      </c>
      <c r="B90" s="87"/>
      <c r="C90" s="45"/>
      <c r="D90" s="49"/>
      <c r="E90" s="50"/>
      <c r="F90" s="50"/>
      <c r="G90" s="51"/>
      <c r="H90" s="54"/>
      <c r="I90" s="32" t="str" cm="1">
        <f t="array" aca="1" ref="I90" ca="1">IF(B90="","",INDIRECT(AD90))</f>
        <v/>
      </c>
      <c r="J90" s="21" t="str">
        <f>IF(OR(ISBLANK(B90),ISBLANK(C90),ISBLANK(D90),ISBLANK(E90),ISBLANK(F90),ISBLANK(G90)),"",IF(ISERROR(I90),"Site Id must match inventory ID",IF(OR(D90=Descriptions!A$71,D90=Descriptions!A$72,G90="Yes"),"Do Not Use",IF(OR(I90="Lead",F90=Descriptions!A$82),"Tier 1",IF(ISBLANK(E90),"need connector info",IF(OR(I90="GRR",E90=Descriptions!A$75,E90=Descriptions!A$76),"Tier 3","Tier 5"))))))</f>
        <v/>
      </c>
      <c r="K90" s="172" t="str">
        <f>IF(OR(ISBLANK(B90),ISBLANK(C90),ISBLANK(D90),ISBLANK(E90),ISBLANK(F90),ISBLANK(G90)),"",IF(AND(J90="Do Not Use",G90="Yes"),IF(OR(I90="Lead",F90=Descriptions!A$82),"1",IF(OR(I90="GRR",E90=Descriptions!A$75,E90=Descriptions!A$76),"3","5")),""))</f>
        <v/>
      </c>
      <c r="L90" s="15"/>
      <c r="AB90" s="32" t="e">
        <f>MATCH('Optional tap sample locations'!$B90,Inventory!$A$11:$A$101,0)</f>
        <v>#N/A</v>
      </c>
      <c r="AC90" s="15" t="e">
        <f t="shared" si="5"/>
        <v>#N/A</v>
      </c>
      <c r="AD90" s="15" t="e">
        <f t="shared" si="6"/>
        <v>#N/A</v>
      </c>
      <c r="AE90" s="15" t="e">
        <f t="shared" si="7"/>
        <v>#N/A</v>
      </c>
    </row>
    <row r="91" spans="1:31" x14ac:dyDescent="0.25">
      <c r="A91" s="186" t="str" cm="1">
        <f t="array" aca="1" ref="A91" ca="1">IF(B91="","",IF(INDIRECT(AE91)="","",INDIRECT(AE91)))</f>
        <v/>
      </c>
      <c r="B91" s="87"/>
      <c r="C91" s="45"/>
      <c r="D91" s="49"/>
      <c r="E91" s="50"/>
      <c r="F91" s="50"/>
      <c r="G91" s="51"/>
      <c r="H91" s="54"/>
      <c r="I91" s="32" t="str" cm="1">
        <f t="array" aca="1" ref="I91" ca="1">IF(B91="","",INDIRECT(AD91))</f>
        <v/>
      </c>
      <c r="J91" s="21" t="str">
        <f>IF(OR(ISBLANK(B91),ISBLANK(C91),ISBLANK(D91),ISBLANK(E91),ISBLANK(F91),ISBLANK(G91)),"",IF(ISERROR(I91),"Site Id must match inventory ID",IF(OR(D91=Descriptions!A$71,D91=Descriptions!A$72,G91="Yes"),"Do Not Use",IF(OR(I91="Lead",F91=Descriptions!A$82),"Tier 1",IF(ISBLANK(E91),"need connector info",IF(OR(I91="GRR",E91=Descriptions!A$75,E91=Descriptions!A$76),"Tier 3","Tier 5"))))))</f>
        <v/>
      </c>
      <c r="K91" s="172" t="str">
        <f>IF(OR(ISBLANK(B91),ISBLANK(C91),ISBLANK(D91),ISBLANK(E91),ISBLANK(F91),ISBLANK(G91)),"",IF(AND(J91="Do Not Use",G91="Yes"),IF(OR(I91="Lead",F91=Descriptions!A$82),"1",IF(OR(I91="GRR",E91=Descriptions!A$75,E91=Descriptions!A$76),"3","5")),""))</f>
        <v/>
      </c>
      <c r="L91" s="15"/>
      <c r="AB91" s="32" t="e">
        <f>MATCH('Optional tap sample locations'!$B91,Inventory!$A$11:$A$101,0)</f>
        <v>#N/A</v>
      </c>
      <c r="AC91" s="15" t="e">
        <f t="shared" si="5"/>
        <v>#N/A</v>
      </c>
      <c r="AD91" s="15" t="e">
        <f t="shared" si="6"/>
        <v>#N/A</v>
      </c>
      <c r="AE91" s="15" t="e">
        <f t="shared" si="7"/>
        <v>#N/A</v>
      </c>
    </row>
    <row r="92" spans="1:31" x14ac:dyDescent="0.25">
      <c r="A92" s="186" t="str" cm="1">
        <f t="array" aca="1" ref="A92" ca="1">IF(B92="","",IF(INDIRECT(AE92)="","",INDIRECT(AE92)))</f>
        <v/>
      </c>
      <c r="B92" s="87"/>
      <c r="C92" s="45"/>
      <c r="D92" s="49"/>
      <c r="E92" s="50"/>
      <c r="F92" s="50"/>
      <c r="G92" s="51"/>
      <c r="H92" s="54"/>
      <c r="I92" s="32" t="str" cm="1">
        <f t="array" aca="1" ref="I92" ca="1">IF(B92="","",INDIRECT(AD92))</f>
        <v/>
      </c>
      <c r="J92" s="21" t="str">
        <f>IF(OR(ISBLANK(B92),ISBLANK(C92),ISBLANK(D92),ISBLANK(E92),ISBLANK(F92),ISBLANK(G92)),"",IF(ISERROR(I92),"Site Id must match inventory ID",IF(OR(D92=Descriptions!A$71,D92=Descriptions!A$72,G92="Yes"),"Do Not Use",IF(OR(I92="Lead",F92=Descriptions!A$82),"Tier 1",IF(ISBLANK(E92),"need connector info",IF(OR(I92="GRR",E92=Descriptions!A$75,E92=Descriptions!A$76),"Tier 3","Tier 5"))))))</f>
        <v/>
      </c>
      <c r="K92" s="172" t="str">
        <f>IF(OR(ISBLANK(B92),ISBLANK(C92),ISBLANK(D92),ISBLANK(E92),ISBLANK(F92),ISBLANK(G92)),"",IF(AND(J92="Do Not Use",G92="Yes"),IF(OR(I92="Lead",F92=Descriptions!A$82),"1",IF(OR(I92="GRR",E92=Descriptions!A$75,E92=Descriptions!A$76),"3","5")),""))</f>
        <v/>
      </c>
      <c r="L92" s="15"/>
      <c r="AB92" s="32" t="e">
        <f>MATCH('Optional tap sample locations'!$B92,Inventory!$A$11:$A$101,0)</f>
        <v>#N/A</v>
      </c>
      <c r="AC92" s="15" t="e">
        <f t="shared" si="5"/>
        <v>#N/A</v>
      </c>
      <c r="AD92" s="15" t="e">
        <f t="shared" si="6"/>
        <v>#N/A</v>
      </c>
      <c r="AE92" s="15" t="e">
        <f t="shared" si="7"/>
        <v>#N/A</v>
      </c>
    </row>
    <row r="93" spans="1:31" x14ac:dyDescent="0.25">
      <c r="A93" s="186" t="str" cm="1">
        <f t="array" aca="1" ref="A93" ca="1">IF(B93="","",IF(INDIRECT(AE93)="","",INDIRECT(AE93)))</f>
        <v/>
      </c>
      <c r="B93" s="87"/>
      <c r="C93" s="45"/>
      <c r="D93" s="49"/>
      <c r="E93" s="50"/>
      <c r="F93" s="50"/>
      <c r="G93" s="51"/>
      <c r="H93" s="54"/>
      <c r="I93" s="32" t="str" cm="1">
        <f t="array" aca="1" ref="I93" ca="1">IF(B93="","",INDIRECT(AD93))</f>
        <v/>
      </c>
      <c r="J93" s="21" t="str">
        <f>IF(OR(ISBLANK(B93),ISBLANK(C93),ISBLANK(D93),ISBLANK(E93),ISBLANK(F93),ISBLANK(G93)),"",IF(ISERROR(I93),"Site Id must match inventory ID",IF(OR(D93=Descriptions!A$71,D93=Descriptions!A$72,G93="Yes"),"Do Not Use",IF(OR(I93="Lead",F93=Descriptions!A$82),"Tier 1",IF(ISBLANK(E93),"need connector info",IF(OR(I93="GRR",E93=Descriptions!A$75,E93=Descriptions!A$76),"Tier 3","Tier 5"))))))</f>
        <v/>
      </c>
      <c r="K93" s="172" t="str">
        <f>IF(OR(ISBLANK(B93),ISBLANK(C93),ISBLANK(D93),ISBLANK(E93),ISBLANK(F93),ISBLANK(G93)),"",IF(AND(J93="Do Not Use",G93="Yes"),IF(OR(I93="Lead",F93=Descriptions!A$82),"1",IF(OR(I93="GRR",E93=Descriptions!A$75,E93=Descriptions!A$76),"3","5")),""))</f>
        <v/>
      </c>
      <c r="L93" s="15"/>
      <c r="AB93" s="32" t="e">
        <f>MATCH('Optional tap sample locations'!$B93,Inventory!$A$11:$A$101,0)</f>
        <v>#N/A</v>
      </c>
      <c r="AC93" s="15" t="e">
        <f t="shared" si="5"/>
        <v>#N/A</v>
      </c>
      <c r="AD93" s="15" t="e">
        <f t="shared" si="6"/>
        <v>#N/A</v>
      </c>
      <c r="AE93" s="15" t="e">
        <f t="shared" si="7"/>
        <v>#N/A</v>
      </c>
    </row>
    <row r="94" spans="1:31" x14ac:dyDescent="0.25">
      <c r="A94" s="186" t="str" cm="1">
        <f t="array" aca="1" ref="A94" ca="1">IF(B94="","",IF(INDIRECT(AE94)="","",INDIRECT(AE94)))</f>
        <v/>
      </c>
      <c r="B94" s="87"/>
      <c r="C94" s="45"/>
      <c r="D94" s="49"/>
      <c r="E94" s="50"/>
      <c r="F94" s="50"/>
      <c r="G94" s="51"/>
      <c r="H94" s="54"/>
      <c r="I94" s="32" t="str" cm="1">
        <f t="array" aca="1" ref="I94" ca="1">IF(B94="","",INDIRECT(AD94))</f>
        <v/>
      </c>
      <c r="J94" s="21" t="str">
        <f>IF(OR(ISBLANK(B94),ISBLANK(C94),ISBLANK(D94),ISBLANK(E94),ISBLANK(F94),ISBLANK(G94)),"",IF(ISERROR(I94),"Site Id must match inventory ID",IF(OR(D94=Descriptions!A$71,D94=Descriptions!A$72,G94="Yes"),"Do Not Use",IF(OR(I94="Lead",F94=Descriptions!A$82),"Tier 1",IF(ISBLANK(E94),"need connector info",IF(OR(I94="GRR",E94=Descriptions!A$75,E94=Descriptions!A$76),"Tier 3","Tier 5"))))))</f>
        <v/>
      </c>
      <c r="K94" s="172" t="str">
        <f>IF(OR(ISBLANK(B94),ISBLANK(C94),ISBLANK(D94),ISBLANK(E94),ISBLANK(F94),ISBLANK(G94)),"",IF(AND(J94="Do Not Use",G94="Yes"),IF(OR(I94="Lead",F94=Descriptions!A$82),"1",IF(OR(I94="GRR",E94=Descriptions!A$75,E94=Descriptions!A$76),"3","5")),""))</f>
        <v/>
      </c>
      <c r="L94" s="15"/>
      <c r="AB94" s="32" t="e">
        <f>MATCH('Optional tap sample locations'!$B94,Inventory!$A$11:$A$101,0)</f>
        <v>#N/A</v>
      </c>
      <c r="AC94" s="15" t="e">
        <f t="shared" si="5"/>
        <v>#N/A</v>
      </c>
      <c r="AD94" s="15" t="e">
        <f t="shared" si="6"/>
        <v>#N/A</v>
      </c>
      <c r="AE94" s="15" t="e">
        <f t="shared" si="7"/>
        <v>#N/A</v>
      </c>
    </row>
    <row r="95" spans="1:31" x14ac:dyDescent="0.25">
      <c r="A95" s="186" t="str" cm="1">
        <f t="array" aca="1" ref="A95" ca="1">IF(B95="","",IF(INDIRECT(AE95)="","",INDIRECT(AE95)))</f>
        <v/>
      </c>
      <c r="B95" s="87"/>
      <c r="C95" s="45"/>
      <c r="D95" s="49"/>
      <c r="E95" s="50"/>
      <c r="F95" s="50"/>
      <c r="G95" s="51"/>
      <c r="H95" s="54"/>
      <c r="I95" s="32" t="str" cm="1">
        <f t="array" aca="1" ref="I95" ca="1">IF(B95="","",INDIRECT(AD95))</f>
        <v/>
      </c>
      <c r="J95" s="21" t="str">
        <f>IF(OR(ISBLANK(B95),ISBLANK(C95),ISBLANK(D95),ISBLANK(E95),ISBLANK(F95),ISBLANK(G95)),"",IF(ISERROR(I95),"Site Id must match inventory ID",IF(OR(D95=Descriptions!A$71,D95=Descriptions!A$72,G95="Yes"),"Do Not Use",IF(OR(I95="Lead",F95=Descriptions!A$82),"Tier 1",IF(ISBLANK(E95),"need connector info",IF(OR(I95="GRR",E95=Descriptions!A$75,E95=Descriptions!A$76),"Tier 3","Tier 5"))))))</f>
        <v/>
      </c>
      <c r="K95" s="172" t="str">
        <f>IF(OR(ISBLANK(B95),ISBLANK(C95),ISBLANK(D95),ISBLANK(E95),ISBLANK(F95),ISBLANK(G95)),"",IF(AND(J95="Do Not Use",G95="Yes"),IF(OR(I95="Lead",F95=Descriptions!A$82),"1",IF(OR(I95="GRR",E95=Descriptions!A$75,E95=Descriptions!A$76),"3","5")),""))</f>
        <v/>
      </c>
      <c r="L95" s="15"/>
      <c r="AB95" s="32" t="e">
        <f>MATCH('Optional tap sample locations'!$B95,Inventory!$A$11:$A$101,0)</f>
        <v>#N/A</v>
      </c>
      <c r="AC95" s="15" t="e">
        <f t="shared" si="5"/>
        <v>#N/A</v>
      </c>
      <c r="AD95" s="15" t="e">
        <f t="shared" si="6"/>
        <v>#N/A</v>
      </c>
      <c r="AE95" s="15" t="e">
        <f t="shared" si="7"/>
        <v>#N/A</v>
      </c>
    </row>
    <row r="96" spans="1:31" x14ac:dyDescent="0.25">
      <c r="A96" s="186" t="str" cm="1">
        <f t="array" aca="1" ref="A96" ca="1">IF(B96="","",IF(INDIRECT(AE96)="","",INDIRECT(AE96)))</f>
        <v/>
      </c>
      <c r="B96" s="87"/>
      <c r="C96" s="45"/>
      <c r="D96" s="49"/>
      <c r="E96" s="50"/>
      <c r="F96" s="50"/>
      <c r="G96" s="51"/>
      <c r="H96" s="54"/>
      <c r="I96" s="32" t="str" cm="1">
        <f t="array" aca="1" ref="I96" ca="1">IF(B96="","",INDIRECT(AD96))</f>
        <v/>
      </c>
      <c r="J96" s="21" t="str">
        <f>IF(OR(ISBLANK(B96),ISBLANK(C96),ISBLANK(D96),ISBLANK(E96),ISBLANK(F96),ISBLANK(G96)),"",IF(ISERROR(I96),"Site Id must match inventory ID",IF(OR(D96=Descriptions!A$71,D96=Descriptions!A$72,G96="Yes"),"Do Not Use",IF(OR(I96="Lead",F96=Descriptions!A$82),"Tier 1",IF(ISBLANK(E96),"need connector info",IF(OR(I96="GRR",E96=Descriptions!A$75,E96=Descriptions!A$76),"Tier 3","Tier 5"))))))</f>
        <v/>
      </c>
      <c r="K96" s="172" t="str">
        <f>IF(OR(ISBLANK(B96),ISBLANK(C96),ISBLANK(D96),ISBLANK(E96),ISBLANK(F96),ISBLANK(G96)),"",IF(AND(J96="Do Not Use",G96="Yes"),IF(OR(I96="Lead",F96=Descriptions!A$82),"1",IF(OR(I96="GRR",E96=Descriptions!A$75,E96=Descriptions!A$76),"3","5")),""))</f>
        <v/>
      </c>
      <c r="L96" s="15"/>
      <c r="AB96" s="32" t="e">
        <f>MATCH('Optional tap sample locations'!$B96,Inventory!$A$11:$A$101,0)</f>
        <v>#N/A</v>
      </c>
      <c r="AC96" s="15" t="e">
        <f t="shared" si="5"/>
        <v>#N/A</v>
      </c>
      <c r="AD96" s="15" t="e">
        <f t="shared" si="6"/>
        <v>#N/A</v>
      </c>
      <c r="AE96" s="15" t="e">
        <f t="shared" si="7"/>
        <v>#N/A</v>
      </c>
    </row>
    <row r="97" spans="1:31" x14ac:dyDescent="0.25">
      <c r="A97" s="186" t="str" cm="1">
        <f t="array" aca="1" ref="A97" ca="1">IF(B97="","",IF(INDIRECT(AE97)="","",INDIRECT(AE97)))</f>
        <v/>
      </c>
      <c r="B97" s="87"/>
      <c r="C97" s="45"/>
      <c r="D97" s="49"/>
      <c r="E97" s="50"/>
      <c r="F97" s="50"/>
      <c r="G97" s="51"/>
      <c r="H97" s="54"/>
      <c r="I97" s="32" t="str" cm="1">
        <f t="array" aca="1" ref="I97" ca="1">IF(B97="","",INDIRECT(AD97))</f>
        <v/>
      </c>
      <c r="J97" s="21" t="str">
        <f>IF(OR(ISBLANK(B97),ISBLANK(C97),ISBLANK(D97),ISBLANK(E97),ISBLANK(F97),ISBLANK(G97)),"",IF(ISERROR(I97),"Site Id must match inventory ID",IF(OR(D97=Descriptions!A$71,D97=Descriptions!A$72,G97="Yes"),"Do Not Use",IF(OR(I97="Lead",F97=Descriptions!A$82),"Tier 1",IF(ISBLANK(E97),"need connector info",IF(OR(I97="GRR",E97=Descriptions!A$75,E97=Descriptions!A$76),"Tier 3","Tier 5"))))))</f>
        <v/>
      </c>
      <c r="K97" s="172" t="str">
        <f>IF(OR(ISBLANK(B97),ISBLANK(C97),ISBLANK(D97),ISBLANK(E97),ISBLANK(F97),ISBLANK(G97)),"",IF(AND(J97="Do Not Use",G97="Yes"),IF(OR(I97="Lead",F97=Descriptions!A$82),"1",IF(OR(I97="GRR",E97=Descriptions!A$75,E97=Descriptions!A$76),"3","5")),""))</f>
        <v/>
      </c>
      <c r="L97" s="15"/>
      <c r="AB97" s="32" t="e">
        <f>MATCH('Optional tap sample locations'!$B97,Inventory!$A$11:$A$101,0)</f>
        <v>#N/A</v>
      </c>
      <c r="AC97" s="15" t="e">
        <f t="shared" si="5"/>
        <v>#N/A</v>
      </c>
      <c r="AD97" s="15" t="e">
        <f t="shared" si="6"/>
        <v>#N/A</v>
      </c>
      <c r="AE97" s="15" t="e">
        <f t="shared" si="7"/>
        <v>#N/A</v>
      </c>
    </row>
    <row r="98" spans="1:31" s="70" customFormat="1" x14ac:dyDescent="0.25">
      <c r="A98" s="136"/>
      <c r="B98" s="65" t="s">
        <v>50</v>
      </c>
      <c r="C98" s="66"/>
      <c r="D98" s="66"/>
      <c r="E98" s="68"/>
      <c r="F98" s="68"/>
      <c r="G98" s="69"/>
      <c r="H98" s="69"/>
      <c r="I98" s="20"/>
      <c r="J98" s="20"/>
      <c r="K98" s="173"/>
    </row>
    <row r="99" spans="1:31" x14ac:dyDescent="0.25">
      <c r="A99" s="186" t="str" cm="1">
        <f t="array" aca="1" ref="A99" ca="1">IF(B99="","",IF(INDIRECT(AE99)="","",INDIRECT(AE99)))</f>
        <v/>
      </c>
      <c r="B99" s="87"/>
      <c r="C99" s="45"/>
      <c r="D99" s="49"/>
      <c r="E99" s="50"/>
      <c r="F99" s="50"/>
      <c r="G99" s="51"/>
      <c r="H99" s="54"/>
      <c r="I99" s="32" t="str" cm="1">
        <f t="array" aca="1" ref="I99" ca="1">IF(B99="","",INDIRECT(AD99))</f>
        <v/>
      </c>
      <c r="J99" s="21" t="str">
        <f>IF(OR(ISBLANK(B99),ISBLANK(C99),ISBLANK(D99),ISBLANK(E99),ISBLANK(F99),ISBLANK(G99)),"",IF(ISERROR(I99),"Site Id must match inventory ID",IF(OR(D99=Descriptions!A$71,D99=Descriptions!A$72,G99="Yes"),"Do Not Use",IF(OR(I99="Lead",F99=Descriptions!A$82),"Tier 1",IF(ISBLANK(E99),"need connector info",IF(OR(I99="GRR",E99=Descriptions!A$75,E99=Descriptions!A$76),"Tier 3","Tier 5"))))))</f>
        <v/>
      </c>
      <c r="K99" s="172" t="str">
        <f>IF(OR(ISBLANK(B99),ISBLANK(C99),ISBLANK(D99),ISBLANK(E99),ISBLANK(F99),ISBLANK(G99)),"",IF(AND(J99="Do Not Use",G99="Yes"),IF(OR(I99="Lead",F99=Descriptions!A$82),"1",IF(OR(I99="GRR",E99=Descriptions!A$75,E99=Descriptions!A$76),"3","5")),""))</f>
        <v/>
      </c>
      <c r="L99" s="15"/>
      <c r="AB99" s="32" t="e">
        <f>MATCH('Optional tap sample locations'!$B99,Inventory!$A$11:$A$101,0)</f>
        <v>#N/A</v>
      </c>
      <c r="AC99" s="15" t="e">
        <f t="shared" si="5"/>
        <v>#N/A</v>
      </c>
      <c r="AD99" s="15" t="e">
        <f t="shared" si="6"/>
        <v>#N/A</v>
      </c>
      <c r="AE99" s="15" t="e">
        <f t="shared" si="7"/>
        <v>#N/A</v>
      </c>
    </row>
    <row r="100" spans="1:31" s="14" customFormat="1" x14ac:dyDescent="0.25">
      <c r="A100" s="137"/>
      <c r="B100" s="88" t="s">
        <v>51</v>
      </c>
      <c r="C100" s="89"/>
      <c r="D100" s="89"/>
      <c r="E100" s="91"/>
      <c r="F100" s="91"/>
      <c r="G100" s="92"/>
      <c r="H100" s="92"/>
      <c r="I100" s="94"/>
      <c r="J100" s="94"/>
      <c r="K100" s="174"/>
    </row>
  </sheetData>
  <sheetProtection algorithmName="SHA-512" hashValue="9U6tvv7rxgefvI+42Db/hAVBobpmD6au98hpOokMEa1mWBJSALZTpsxcb4vSqP3dRPh1dgpdIKnu+KcuXL7JfQ==" saltValue="p5NH0f49r4e6CxemDrqZDg==" spinCount="100000" sheet="1" insertRows="0" selectLockedCells="1" sort="0" autoFilter="0"/>
  <autoFilter ref="B6:J6" xr:uid="{D0F9BB68-FC81-42D1-80EB-438F71BD7EE2}"/>
  <mergeCells count="2">
    <mergeCell ref="D5:G5"/>
    <mergeCell ref="I5:J5"/>
  </mergeCells>
  <phoneticPr fontId="22" type="noConversion"/>
  <conditionalFormatting sqref="D7:D1048576">
    <cfRule type="expression" dxfId="0" priority="69">
      <formula>AND(#REF!="NA",$I7="NA")</formula>
    </cfRule>
  </conditionalFormatting>
  <dataValidations count="2">
    <dataValidation type="list" allowBlank="1" showInputMessage="1" showErrorMessage="1" sqref="G7:G100" xr:uid="{87092479-C365-41F6-8CB4-0F1554475234}">
      <formula1>"Yes, No, Unknown"</formula1>
    </dataValidation>
    <dataValidation type="list" allowBlank="1" showInputMessage="1" showErrorMessage="1" sqref="G7:G100" xr:uid="{7427D4AE-BE68-4A81-9F36-8BED0D86BFCA}">
      <formula1>"Yes,No,Unknown"</formula1>
    </dataValidation>
  </dataValidations>
  <pageMargins left="0.7" right="0.7" top="0.75" bottom="0.75" header="0.3" footer="0.3"/>
  <pageSetup scale="72" pageOrder="overThenDown"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015A0D-DF75-4442-B348-BC141420F711}">
          <x14:formula1>
            <xm:f>Descriptions!$A$75:$A$79</xm:f>
          </x14:formula1>
          <xm:sqref>E7:E99</xm:sqref>
        </x14:dataValidation>
        <x14:dataValidation type="list" allowBlank="1" showInputMessage="1" showErrorMessage="1" xr:uid="{1B0778D9-10EB-4CFA-86BD-8F8991E1275A}">
          <x14:formula1>
            <xm:f>Descriptions!$A$82:$A$89</xm:f>
          </x14:formula1>
          <xm:sqref>F7:F99</xm:sqref>
        </x14:dataValidation>
        <x14:dataValidation type="list" allowBlank="1" showInputMessage="1" showErrorMessage="1" xr:uid="{E390B958-8703-41DA-BD06-E2594DB0D220}">
          <x14:formula1>
            <xm:f>Descriptions!$A$67:$A$72</xm:f>
          </x14:formula1>
          <xm:sqref>D7 D98</xm:sqref>
        </x14:dataValidation>
        <x14:dataValidation type="list" allowBlank="1" showInputMessage="1" showErrorMessage="1" xr:uid="{340B0F12-5770-469A-B11A-18B60C63DE7B}">
          <x14:formula1>
            <xm:f>Descriptions!$A$67:$A$69</xm:f>
          </x14:formula1>
          <xm:sqref>D99 D8:D97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07BB0E322385449DE417C250144DBC" ma:contentTypeVersion="20" ma:contentTypeDescription="Create a new document." ma:contentTypeScope="" ma:versionID="c46a6036c3cd48024f684a7640b19e41">
  <xsd:schema xmlns:xsd="http://www.w3.org/2001/XMLSchema" xmlns:xs="http://www.w3.org/2001/XMLSchema" xmlns:p="http://schemas.microsoft.com/office/2006/metadata/properties" xmlns:ns1="http://schemas.microsoft.com/sharepoint/v3" xmlns:ns2="59da1016-2a1b-4f8a-9768-d7a4932f6f16" xmlns:ns3="187c7f5e-9e3e-4641-8f88-a92a03c5c73b" targetNamespace="http://schemas.microsoft.com/office/2006/metadata/properties" ma:root="true" ma:fieldsID="f4eb8dd477742946daa3536c32db0380" ns1:_="" ns2:_="" ns3:_="">
    <xsd:import namespace="http://schemas.microsoft.com/sharepoint/v3"/>
    <xsd:import namespace="59da1016-2a1b-4f8a-9768-d7a4932f6f16"/>
    <xsd:import namespace="187c7f5e-9e3e-4641-8f88-a92a03c5c73b"/>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7c7f5e-9e3e-4641-8f88-a92a03c5c73b"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ACategory xmlns="59da1016-2a1b-4f8a-9768-d7a4932f6f16">Public Health</IACategory>
    <DocumentExpirationDate xmlns="59da1016-2a1b-4f8a-9768-d7a4932f6f16">2030-12-31T08:00:00+00:00</DocumentExpirationDate>
    <IATopic xmlns="59da1016-2a1b-4f8a-9768-d7a4932f6f16">Public Health - Environment</IATopic>
    <IASubtopic xmlns="59da1016-2a1b-4f8a-9768-d7a4932f6f16">Clean Water</IASubtopic>
    <URL xmlns="http://schemas.microsoft.com/sharepoint/v3">
      <Url xsi:nil="true"/>
      <Description xsi:nil="true"/>
    </URL>
    <Meta_x0020_Keywords xmlns="187c7f5e-9e3e-4641-8f88-a92a03c5c73b">LCRR inventory template service line requirements</Meta_x0020_Keywords>
    <Meta_x0020_Description xmlns="187c7f5e-9e3e-4641-8f88-a92a03c5c73b" xsi:nil="true"/>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6211C3-54A1-466C-8FA3-656B7CDAC65C}"/>
</file>

<file path=customXml/itemProps2.xml><?xml version="1.0" encoding="utf-8"?>
<ds:datastoreItem xmlns:ds="http://schemas.openxmlformats.org/officeDocument/2006/customXml" ds:itemID="{EF26431B-7BCE-40E4-B8B3-910FE16C3317}">
  <ds:schemaRefs>
    <ds:schemaRef ds:uri="http://schemas.microsoft.com/office/2006/documentManagement/types"/>
    <ds:schemaRef ds:uri="http://purl.org/dc/term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schemas.microsoft.com/sharepoint/v3"/>
    <ds:schemaRef ds:uri="187c7f5e-9e3e-4641-8f88-a92a03c5c73b"/>
    <ds:schemaRef ds:uri="59da1016-2a1b-4f8a-9768-d7a4932f6f16"/>
    <ds:schemaRef ds:uri="http://www.w3.org/XML/1998/namespace"/>
  </ds:schemaRefs>
</ds:datastoreItem>
</file>

<file path=customXml/itemProps3.xml><?xml version="1.0" encoding="utf-8"?>
<ds:datastoreItem xmlns:ds="http://schemas.openxmlformats.org/officeDocument/2006/customXml" ds:itemID="{E46D3AAB-2D2D-4045-9E38-88C8F89617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Descriptions</vt:lpstr>
      <vt:lpstr>Inventory</vt:lpstr>
      <vt:lpstr>Replacement Plan</vt:lpstr>
      <vt:lpstr>Methodology</vt:lpstr>
      <vt:lpstr>Optional tap sample locations</vt:lpstr>
      <vt:lpstr>'Optional tap sample locations'!building</vt:lpstr>
      <vt:lpstr>'Optional tap sample locations'!gooseneck</vt:lpstr>
      <vt:lpstr>'Optional tap sample locations'!interior</vt:lpstr>
      <vt:lpstr>Inventory!LSL_status</vt:lpstr>
      <vt:lpstr>Inventory!Print_Titles</vt:lpstr>
      <vt:lpstr>'Optional tap sample locations'!Print_Titles</vt:lpstr>
      <vt:lpstr>Inventory!Street_Address</vt:lpstr>
      <vt:lpstr>'Optional tap sample locations'!Street_Address</vt:lpstr>
      <vt:lpstr>Inventory!system_ID</vt:lpstr>
      <vt:lpstr>'Optional tap sample locations'!system_ID</vt:lpstr>
    </vt:vector>
  </TitlesOfParts>
  <Company>OHA-DWS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LCRR Inventory Template for NTNC PWSs</dc:title>
  <dc:subject>LCRR service line inventory</dc:subject>
  <dc:creator>Michael Charles E</dc:creator>
  <cp:lastModifiedBy>Word Amelia A</cp:lastModifiedBy>
  <cp:lastPrinted>2023-07-27T17:30:30Z</cp:lastPrinted>
  <dcterms:created xsi:type="dcterms:W3CDTF">2022-04-12T16:19:52Z</dcterms:created>
  <dcterms:modified xsi:type="dcterms:W3CDTF">2024-05-15T15:42:55Z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0x010100F207BB0E322385449DE417C250144DBC</vt:lpwstr>
  </property>
  <property fmtid="{D5CDD505-2E9C-101B-9397-08002B2CF9AE}" pid="3" name="MSIP_Label_ebdd6eeb-0dd0-4927-947e-a759f08fcf55_Enabled">
    <vt:lpwstr>true</vt:lpwstr>
  </property>
  <property fmtid="{D5CDD505-2E9C-101B-9397-08002B2CF9AE}" pid="4" name="MSIP_Label_ebdd6eeb-0dd0-4927-947e-a759f08fcf55_SetDate">
    <vt:lpwstr>2023-10-16T21:38:02Z</vt:lpwstr>
  </property>
  <property fmtid="{D5CDD505-2E9C-101B-9397-08002B2CF9AE}" pid="5" name="MSIP_Label_ebdd6eeb-0dd0-4927-947e-a759f08fcf55_Method">
    <vt:lpwstr>Privileged</vt:lpwstr>
  </property>
  <property fmtid="{D5CDD505-2E9C-101B-9397-08002B2CF9AE}" pid="6" name="MSIP_Label_ebdd6eeb-0dd0-4927-947e-a759f08fcf55_Name">
    <vt:lpwstr>Level 1 - Published (Items)</vt:lpwstr>
  </property>
  <property fmtid="{D5CDD505-2E9C-101B-9397-08002B2CF9AE}" pid="7" name="MSIP_Label_ebdd6eeb-0dd0-4927-947e-a759f08fcf55_SiteId">
    <vt:lpwstr>658e63e8-8d39-499c-8f48-13adc9452f4c</vt:lpwstr>
  </property>
  <property fmtid="{D5CDD505-2E9C-101B-9397-08002B2CF9AE}" pid="8" name="MSIP_Label_ebdd6eeb-0dd0-4927-947e-a759f08fcf55_ActionId">
    <vt:lpwstr>31675895-c1d8-4c81-98b2-ba42fb73cb7b</vt:lpwstr>
  </property>
  <property fmtid="{D5CDD505-2E9C-101B-9397-08002B2CF9AE}" pid="9" name="MSIP_Label_ebdd6eeb-0dd0-4927-947e-a759f08fcf55_ContentBits">
    <vt:lpwstr>0</vt:lpwstr>
  </property>
</Properties>
</file>