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I:\Health Analytics\Hospital Reporting Program\Audited Financials\Reports &amp; Summaries\FY2023\"/>
    </mc:Choice>
  </mc:AlternateContent>
  <xr:revisionPtr revIDLastSave="0" documentId="13_ncr:1_{FF5261F5-35E4-4137-9F71-D0DD492064CE}" xr6:coauthVersionLast="47" xr6:coauthVersionMax="47" xr10:uidLastSave="{00000000-0000-0000-0000-000000000000}"/>
  <bookViews>
    <workbookView xWindow="28935" yWindow="225" windowWidth="27480" windowHeight="14325" activeTab="1" xr2:uid="{59E16A8E-7096-4F55-BAFE-A01858EE952D}"/>
  </bookViews>
  <sheets>
    <sheet name="About" sheetId="3" r:id="rId1"/>
    <sheet name="FY23 FR-3 Data" sheetId="1" r:id="rId2"/>
    <sheet name="FY22 vs. FY23 YoY Change" sheetId="2" r:id="rId3"/>
    <sheet name="Definitions" sheetId="4" r:id="rId4"/>
    <sheet name="Hospital Information" sheetId="5" r:id="rId5"/>
    <sheet name="Release Note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62" i="1" l="1"/>
  <c r="AN64" i="2"/>
  <c r="AN11" i="2"/>
  <c r="AN63" i="2"/>
  <c r="AM64" i="2"/>
  <c r="AM63" i="2"/>
  <c r="AL64" i="2"/>
  <c r="AL63" i="2"/>
  <c r="AK64" i="2" l="1"/>
  <c r="AK63" i="2"/>
  <c r="AK3" i="2"/>
  <c r="AK11" i="2"/>
  <c r="AH64" i="2"/>
  <c r="AH63" i="2"/>
  <c r="AI63" i="2"/>
  <c r="AF63" i="2"/>
  <c r="AE64" i="2"/>
  <c r="AE63" i="2"/>
  <c r="AD64" i="2"/>
  <c r="AD63" i="2"/>
  <c r="AC64" i="2"/>
  <c r="AC63" i="2"/>
  <c r="AB63" i="2"/>
  <c r="Y64" i="2"/>
  <c r="Y25" i="2"/>
  <c r="Y11" i="2"/>
  <c r="Y63" i="2"/>
  <c r="V64" i="2"/>
  <c r="S63" i="2"/>
  <c r="V63" i="2"/>
  <c r="D64" i="2"/>
  <c r="D63" i="2"/>
  <c r="B64" i="2"/>
  <c r="B63" i="2"/>
  <c r="Z62" i="1"/>
  <c r="AA62" i="1"/>
  <c r="T62" i="1"/>
  <c r="U62" i="1"/>
  <c r="H62" i="1"/>
  <c r="Z64" i="2"/>
  <c r="Z63" i="2"/>
  <c r="Q64" i="2"/>
  <c r="Q63" i="2"/>
  <c r="E64" i="2"/>
  <c r="E63" i="2"/>
  <c r="C64" i="2"/>
  <c r="U64" i="2"/>
  <c r="T64" i="2"/>
  <c r="T63" i="2"/>
  <c r="AM4" i="2"/>
  <c r="AM5" i="2"/>
  <c r="AM6" i="2"/>
  <c r="AM7" i="2"/>
  <c r="AM8" i="2"/>
  <c r="AM9" i="2"/>
  <c r="AM10" i="2"/>
  <c r="AM11" i="2"/>
  <c r="AM12" i="2"/>
  <c r="AM13" i="2"/>
  <c r="AM14" i="2"/>
  <c r="AM15" i="2"/>
  <c r="AM16" i="2"/>
  <c r="AM17" i="2"/>
  <c r="AM18" i="2"/>
  <c r="AM19" i="2"/>
  <c r="AM20" i="2"/>
  <c r="AM21" i="2"/>
  <c r="AM22" i="2"/>
  <c r="AM23" i="2"/>
  <c r="AM24" i="2"/>
  <c r="AM25" i="2"/>
  <c r="AM26" i="2"/>
  <c r="AM27" i="2"/>
  <c r="AM28" i="2"/>
  <c r="AM29" i="2"/>
  <c r="AM30" i="2"/>
  <c r="AM31" i="2"/>
  <c r="AM32" i="2"/>
  <c r="AM33" i="2"/>
  <c r="AM34" i="2"/>
  <c r="AM35" i="2"/>
  <c r="AM36" i="2"/>
  <c r="AM37" i="2"/>
  <c r="AM38" i="2"/>
  <c r="AM39" i="2"/>
  <c r="AM40" i="2"/>
  <c r="AM41" i="2"/>
  <c r="AM42" i="2"/>
  <c r="AM43" i="2"/>
  <c r="AM44" i="2"/>
  <c r="AM45" i="2"/>
  <c r="AM46" i="2"/>
  <c r="AM47" i="2"/>
  <c r="AM48" i="2"/>
  <c r="AM49" i="2"/>
  <c r="AM50" i="2"/>
  <c r="AM51" i="2"/>
  <c r="AM52" i="2"/>
  <c r="AM53" i="2"/>
  <c r="AM54" i="2"/>
  <c r="AM55" i="2"/>
  <c r="AM56" i="2"/>
  <c r="AM57" i="2"/>
  <c r="AM58" i="2"/>
  <c r="AM59" i="2"/>
  <c r="AM60" i="2"/>
  <c r="AM61" i="2"/>
  <c r="AM62" i="2"/>
  <c r="AJ4" i="2"/>
  <c r="AJ5" i="2"/>
  <c r="AJ6" i="2"/>
  <c r="AJ7" i="2"/>
  <c r="AJ8" i="2"/>
  <c r="AJ9" i="2"/>
  <c r="AJ10" i="2"/>
  <c r="AJ11" i="2"/>
  <c r="AJ12" i="2"/>
  <c r="AJ13" i="2"/>
  <c r="AJ14" i="2"/>
  <c r="AJ15" i="2"/>
  <c r="AJ16" i="2"/>
  <c r="AJ17" i="2"/>
  <c r="AJ18" i="2"/>
  <c r="AJ19" i="2"/>
  <c r="AJ20" i="2"/>
  <c r="AJ21" i="2"/>
  <c r="AJ22" i="2"/>
  <c r="AJ23" i="2"/>
  <c r="AJ24" i="2"/>
  <c r="AJ25" i="2"/>
  <c r="AJ26" i="2"/>
  <c r="AJ27" i="2"/>
  <c r="AJ28" i="2"/>
  <c r="AJ29" i="2"/>
  <c r="AJ30" i="2"/>
  <c r="AJ31" i="2"/>
  <c r="AJ32" i="2"/>
  <c r="AJ33" i="2"/>
  <c r="AJ34" i="2"/>
  <c r="AJ35" i="2"/>
  <c r="AJ36" i="2"/>
  <c r="AJ37" i="2"/>
  <c r="AJ38" i="2"/>
  <c r="AJ39" i="2"/>
  <c r="AJ40" i="2"/>
  <c r="AJ41" i="2"/>
  <c r="AJ42" i="2"/>
  <c r="AJ43" i="2"/>
  <c r="AJ44" i="2"/>
  <c r="AJ45" i="2"/>
  <c r="AJ46" i="2"/>
  <c r="AJ47" i="2"/>
  <c r="AJ48" i="2"/>
  <c r="AJ49" i="2"/>
  <c r="AJ50" i="2"/>
  <c r="AJ51" i="2"/>
  <c r="AJ52" i="2"/>
  <c r="AJ53" i="2"/>
  <c r="AJ54" i="2"/>
  <c r="AJ55" i="2"/>
  <c r="AJ56" i="2"/>
  <c r="AJ57" i="2"/>
  <c r="AJ58" i="2"/>
  <c r="AJ59" i="2"/>
  <c r="AJ60" i="2"/>
  <c r="AJ61" i="2"/>
  <c r="AJ62" i="2"/>
  <c r="AG4"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D4" i="2"/>
  <c r="AD5" i="2"/>
  <c r="AD6" i="2"/>
  <c r="AD7"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M3" i="2"/>
  <c r="AJ3" i="2"/>
  <c r="AG3" i="2"/>
  <c r="AD3" i="2"/>
  <c r="AA3" i="2" a="1"/>
  <c r="AA3" i="2" s="1"/>
  <c r="AA64" i="2" s="1"/>
  <c r="X4" i="2"/>
  <c r="X5" i="2"/>
  <c r="X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3" i="2"/>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64" i="2" s="1"/>
  <c r="R53" i="2"/>
  <c r="R54" i="2"/>
  <c r="R55" i="2"/>
  <c r="R56" i="2"/>
  <c r="R57" i="2"/>
  <c r="R58" i="2"/>
  <c r="R59" i="2"/>
  <c r="R60" i="2"/>
  <c r="R61" i="2"/>
  <c r="R62" i="2"/>
  <c r="U3" i="2"/>
  <c r="R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64" i="2" s="1"/>
  <c r="F53" i="2"/>
  <c r="F54" i="2"/>
  <c r="F55" i="2"/>
  <c r="F56" i="2"/>
  <c r="F57" i="2"/>
  <c r="F58" i="2"/>
  <c r="F59" i="2"/>
  <c r="F60" i="2"/>
  <c r="F61" i="2"/>
  <c r="F62" i="2"/>
  <c r="O3" i="2"/>
  <c r="L3" i="2"/>
  <c r="I3" i="2"/>
  <c r="F3"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4" i="2"/>
  <c r="C3" i="2"/>
  <c r="R63" i="2" l="1"/>
  <c r="AA63" i="2"/>
  <c r="F63" i="2"/>
  <c r="G63" i="2" s="1"/>
  <c r="G62" i="1"/>
  <c r="AC62" i="1"/>
  <c r="AD62" i="1"/>
  <c r="AE62" i="1"/>
  <c r="AF62" i="1"/>
  <c r="AB62" i="1"/>
  <c r="W62" i="1"/>
  <c r="I62" i="1"/>
  <c r="X62" i="1"/>
  <c r="J62" i="1"/>
  <c r="K62" i="1"/>
  <c r="L62" i="1"/>
  <c r="M62" i="1"/>
  <c r="N62" i="1"/>
  <c r="O62" i="1"/>
  <c r="P62" i="1"/>
  <c r="Q62" i="1"/>
  <c r="R62" i="1"/>
  <c r="S62" i="1"/>
  <c r="Y62" i="1"/>
  <c r="Y15" i="2" l="1"/>
  <c r="AH3" i="2"/>
  <c r="AH4" i="2"/>
  <c r="AH5" i="2"/>
  <c r="AH6" i="2"/>
  <c r="AH7" i="2"/>
  <c r="AH8" i="2"/>
  <c r="AH9" i="2"/>
  <c r="AH10" i="2"/>
  <c r="AH11" i="2"/>
  <c r="AH12" i="2"/>
  <c r="AH13" i="2"/>
  <c r="AH14" i="2"/>
  <c r="AH15" i="2"/>
  <c r="AH16" i="2"/>
  <c r="AH17" i="2"/>
  <c r="AH18" i="2"/>
  <c r="AH19" i="2"/>
  <c r="AH20" i="2"/>
  <c r="AH21" i="2"/>
  <c r="AH22" i="2"/>
  <c r="AH23" i="2"/>
  <c r="AH24" i="2"/>
  <c r="AH25" i="2"/>
  <c r="AH26" i="2"/>
  <c r="AH27" i="2"/>
  <c r="AH28" i="2"/>
  <c r="AH29" i="2"/>
  <c r="AH30" i="2"/>
  <c r="AH31" i="2"/>
  <c r="AH32" i="2"/>
  <c r="AH33" i="2"/>
  <c r="AH34" i="2"/>
  <c r="AH35" i="2"/>
  <c r="AH36" i="2"/>
  <c r="AH37" i="2"/>
  <c r="AH38" i="2"/>
  <c r="AH39" i="2"/>
  <c r="AH40" i="2"/>
  <c r="AH41" i="2"/>
  <c r="AH42" i="2"/>
  <c r="AH43" i="2"/>
  <c r="AH44" i="2"/>
  <c r="AH45" i="2"/>
  <c r="AH47" i="2"/>
  <c r="AH46" i="2"/>
  <c r="AH48" i="2"/>
  <c r="AH49" i="2"/>
  <c r="AH50" i="2"/>
  <c r="AH52" i="2"/>
  <c r="AH53" i="2"/>
  <c r="AH54" i="2"/>
  <c r="AH55" i="2"/>
  <c r="AH56" i="2"/>
  <c r="AH57" i="2"/>
  <c r="AH58" i="2"/>
  <c r="AH59" i="2"/>
  <c r="AH60" i="2"/>
  <c r="AH61" i="2"/>
  <c r="AH62" i="2"/>
  <c r="AH51" i="2"/>
  <c r="Y51" i="2"/>
  <c r="Y52" i="2"/>
  <c r="Y53" i="2"/>
  <c r="Y54" i="2"/>
  <c r="Y55" i="2"/>
  <c r="Y56" i="2"/>
  <c r="Y57" i="2"/>
  <c r="Y58" i="2"/>
  <c r="Y59" i="2"/>
  <c r="Y60" i="2"/>
  <c r="Y61" i="2"/>
  <c r="Y62" i="2"/>
  <c r="Y45" i="2"/>
  <c r="Y9" i="2"/>
  <c r="Y5" i="2"/>
  <c r="Y6" i="2"/>
  <c r="Y7" i="2"/>
  <c r="Y8" i="2"/>
  <c r="Y3" i="2"/>
  <c r="S8" i="2"/>
  <c r="J19" i="2"/>
  <c r="J18" i="2"/>
  <c r="J20" i="2"/>
  <c r="D18" i="2"/>
  <c r="D19" i="2"/>
  <c r="G18" i="2"/>
  <c r="G19" i="2"/>
  <c r="M3" i="2" l="1"/>
  <c r="J3" i="2"/>
  <c r="D3" i="2" l="1"/>
  <c r="H64" i="2" l="1"/>
  <c r="I64" i="2"/>
  <c r="I63" i="2" s="1"/>
  <c r="J63" i="2" s="1"/>
  <c r="K64" i="2"/>
  <c r="L64" i="2"/>
  <c r="N64" i="2"/>
  <c r="O64" i="2"/>
  <c r="O63" i="2" s="1"/>
  <c r="P63" i="2" s="1"/>
  <c r="W64" i="2"/>
  <c r="W63" i="2" s="1"/>
  <c r="X64" i="2"/>
  <c r="X63" i="2" s="1"/>
  <c r="AI64" i="2"/>
  <c r="AJ64" i="2"/>
  <c r="AJ63" i="2" s="1"/>
  <c r="AF64" i="2"/>
  <c r="AG64" i="2"/>
  <c r="AG63" i="2" s="1"/>
  <c r="H63" i="2"/>
  <c r="K63" i="2"/>
  <c r="L63" i="2"/>
  <c r="N63" i="2"/>
  <c r="C63" i="2"/>
  <c r="M63" i="2" l="1"/>
  <c r="U63" i="2"/>
  <c r="AE4" i="2"/>
  <c r="AE5" i="2"/>
  <c r="AE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7" i="2"/>
  <c r="AE46" i="2"/>
  <c r="AE48" i="2"/>
  <c r="AE49" i="2"/>
  <c r="AE50" i="2"/>
  <c r="AE51" i="2"/>
  <c r="AE52" i="2"/>
  <c r="AE53" i="2"/>
  <c r="AE54" i="2"/>
  <c r="AE55" i="2"/>
  <c r="AE56" i="2"/>
  <c r="AE57" i="2"/>
  <c r="AE58" i="2"/>
  <c r="AE59" i="2"/>
  <c r="AE60" i="2"/>
  <c r="AE61" i="2"/>
  <c r="AE62" i="2"/>
  <c r="AE3" i="2"/>
  <c r="V4" i="2"/>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7" i="2"/>
  <c r="V46" i="2"/>
  <c r="V48" i="2"/>
  <c r="V49" i="2"/>
  <c r="V50" i="2"/>
  <c r="V51" i="2"/>
  <c r="V52" i="2"/>
  <c r="V53" i="2"/>
  <c r="V54" i="2"/>
  <c r="V55" i="2"/>
  <c r="V56" i="2"/>
  <c r="V57" i="2"/>
  <c r="V58" i="2"/>
  <c r="V59" i="2"/>
  <c r="V60" i="2"/>
  <c r="V61" i="2"/>
  <c r="V62" i="2"/>
  <c r="V3" i="2"/>
  <c r="AN4" i="2"/>
  <c r="AN5" i="2"/>
  <c r="AN6" i="2"/>
  <c r="AN7" i="2"/>
  <c r="AN8" i="2"/>
  <c r="AN9" i="2"/>
  <c r="AN10" i="2"/>
  <c r="AN12" i="2"/>
  <c r="AN13" i="2"/>
  <c r="AN14" i="2"/>
  <c r="AN15" i="2"/>
  <c r="AN16" i="2"/>
  <c r="AN17" i="2"/>
  <c r="AN18" i="2"/>
  <c r="AN19" i="2"/>
  <c r="AN20" i="2"/>
  <c r="AN21" i="2"/>
  <c r="AN22" i="2"/>
  <c r="AN23" i="2"/>
  <c r="AN24" i="2"/>
  <c r="AN25" i="2"/>
  <c r="AN26" i="2"/>
  <c r="AN27" i="2"/>
  <c r="AN28" i="2"/>
  <c r="AN29" i="2"/>
  <c r="AN30" i="2"/>
  <c r="AN31" i="2"/>
  <c r="AN32" i="2"/>
  <c r="AN33" i="2"/>
  <c r="AN34" i="2"/>
  <c r="AN35" i="2"/>
  <c r="AN36" i="2"/>
  <c r="AN37" i="2"/>
  <c r="AN38" i="2"/>
  <c r="AN39" i="2"/>
  <c r="AN40" i="2"/>
  <c r="AN41" i="2"/>
  <c r="AN42" i="2"/>
  <c r="AN43" i="2"/>
  <c r="AN44" i="2"/>
  <c r="AN45" i="2"/>
  <c r="AN47" i="2"/>
  <c r="AN46" i="2"/>
  <c r="AN48" i="2"/>
  <c r="AN49" i="2"/>
  <c r="AN50" i="2"/>
  <c r="AN51" i="2"/>
  <c r="AN52" i="2"/>
  <c r="AN53" i="2"/>
  <c r="AN54" i="2"/>
  <c r="AN55" i="2"/>
  <c r="AN56" i="2"/>
  <c r="AN57" i="2"/>
  <c r="AN58" i="2"/>
  <c r="AN59" i="2"/>
  <c r="AN60" i="2"/>
  <c r="AN61" i="2"/>
  <c r="AN62" i="2"/>
  <c r="AN3" i="2"/>
  <c r="AK4" i="2"/>
  <c r="AK5" i="2"/>
  <c r="AK6" i="2"/>
  <c r="AK7" i="2"/>
  <c r="AK8" i="2"/>
  <c r="AK9" i="2"/>
  <c r="AK10" i="2"/>
  <c r="AK12" i="2"/>
  <c r="AK13" i="2"/>
  <c r="AK14" i="2"/>
  <c r="AK15" i="2"/>
  <c r="AK16" i="2"/>
  <c r="AK17" i="2"/>
  <c r="AK18" i="2"/>
  <c r="AK19" i="2"/>
  <c r="AK20" i="2"/>
  <c r="AK21" i="2"/>
  <c r="AK22" i="2"/>
  <c r="AK23" i="2"/>
  <c r="AK24" i="2"/>
  <c r="AK25" i="2"/>
  <c r="AK26" i="2"/>
  <c r="AK27" i="2"/>
  <c r="AK28" i="2"/>
  <c r="AK29" i="2"/>
  <c r="AK30" i="2"/>
  <c r="AK31" i="2"/>
  <c r="AK32" i="2"/>
  <c r="AK33" i="2"/>
  <c r="AK34" i="2"/>
  <c r="AK35" i="2"/>
  <c r="AK36" i="2"/>
  <c r="AK37" i="2"/>
  <c r="AK38" i="2"/>
  <c r="AK39" i="2"/>
  <c r="AK40" i="2"/>
  <c r="AK41" i="2"/>
  <c r="AK42" i="2"/>
  <c r="AK43" i="2"/>
  <c r="AK44" i="2"/>
  <c r="AK45" i="2"/>
  <c r="AK47" i="2"/>
  <c r="AK46" i="2"/>
  <c r="AK48" i="2"/>
  <c r="AK49" i="2"/>
  <c r="AK50" i="2"/>
  <c r="AK51" i="2"/>
  <c r="AK52" i="2"/>
  <c r="AK53" i="2"/>
  <c r="AK54" i="2"/>
  <c r="AK55" i="2"/>
  <c r="AK56" i="2"/>
  <c r="AK57" i="2"/>
  <c r="AK58" i="2"/>
  <c r="AK59" i="2"/>
  <c r="AK60" i="2"/>
  <c r="AK61" i="2"/>
  <c r="AK62" i="2"/>
  <c r="AB4" i="2"/>
  <c r="AB5" i="2"/>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7" i="2"/>
  <c r="AB46" i="2"/>
  <c r="AB48" i="2"/>
  <c r="AB49" i="2"/>
  <c r="AB50" i="2"/>
  <c r="AB51" i="2"/>
  <c r="AB52" i="2"/>
  <c r="AB53" i="2"/>
  <c r="AB54" i="2"/>
  <c r="AB55" i="2"/>
  <c r="AB56" i="2"/>
  <c r="AB57" i="2"/>
  <c r="AB58" i="2"/>
  <c r="AB59" i="2"/>
  <c r="AB60" i="2"/>
  <c r="AB61" i="2"/>
  <c r="AB62" i="2"/>
  <c r="AB3" i="2"/>
  <c r="AB64" i="2" s="1"/>
  <c r="Y4" i="2"/>
  <c r="Y10" i="2"/>
  <c r="Y12" i="2"/>
  <c r="Y13" i="2"/>
  <c r="Y14" i="2"/>
  <c r="Y16" i="2"/>
  <c r="Y17" i="2"/>
  <c r="Y18" i="2"/>
  <c r="Y19" i="2"/>
  <c r="Y20" i="2"/>
  <c r="Y21" i="2"/>
  <c r="Y22" i="2"/>
  <c r="Y23" i="2"/>
  <c r="Y24" i="2"/>
  <c r="Y26" i="2"/>
  <c r="Y27" i="2"/>
  <c r="Y28" i="2"/>
  <c r="Y29" i="2"/>
  <c r="Y30" i="2"/>
  <c r="Y31" i="2"/>
  <c r="Y32" i="2"/>
  <c r="Y33" i="2"/>
  <c r="Y34" i="2"/>
  <c r="Y35" i="2"/>
  <c r="Y36" i="2"/>
  <c r="Y37" i="2"/>
  <c r="Y38" i="2"/>
  <c r="Y39" i="2"/>
  <c r="Y40" i="2"/>
  <c r="Y41" i="2"/>
  <c r="Y42" i="2"/>
  <c r="Y43" i="2"/>
  <c r="Y44" i="2"/>
  <c r="Y47" i="2"/>
  <c r="Y46" i="2"/>
  <c r="Y48" i="2"/>
  <c r="Y49" i="2"/>
  <c r="Y50" i="2"/>
  <c r="S4" i="2"/>
  <c r="S5" i="2"/>
  <c r="S6" i="2"/>
  <c r="S7"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7" i="2"/>
  <c r="S46" i="2"/>
  <c r="S48" i="2"/>
  <c r="S49" i="2"/>
  <c r="S50" i="2"/>
  <c r="S51" i="2"/>
  <c r="S52" i="2"/>
  <c r="S64" i="2" s="1"/>
  <c r="S53" i="2"/>
  <c r="S54" i="2"/>
  <c r="S55" i="2"/>
  <c r="S56" i="2"/>
  <c r="S57" i="2"/>
  <c r="S58" i="2"/>
  <c r="S59" i="2"/>
  <c r="S60" i="2"/>
  <c r="S61" i="2"/>
  <c r="S62" i="2"/>
  <c r="S3" i="2"/>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7" i="2"/>
  <c r="P46" i="2"/>
  <c r="P48" i="2"/>
  <c r="P49" i="2"/>
  <c r="P50" i="2"/>
  <c r="P51" i="2"/>
  <c r="P52" i="2"/>
  <c r="P64" i="2" s="1"/>
  <c r="P53" i="2"/>
  <c r="P54" i="2"/>
  <c r="P55" i="2"/>
  <c r="P56" i="2"/>
  <c r="P57" i="2"/>
  <c r="P58" i="2"/>
  <c r="P59" i="2"/>
  <c r="P60" i="2"/>
  <c r="P61" i="2"/>
  <c r="P62" i="2"/>
  <c r="P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7" i="2"/>
  <c r="M46" i="2"/>
  <c r="M48" i="2"/>
  <c r="M49" i="2"/>
  <c r="M50" i="2"/>
  <c r="M51" i="2"/>
  <c r="M52" i="2"/>
  <c r="M64" i="2" s="1"/>
  <c r="M53" i="2"/>
  <c r="M54" i="2"/>
  <c r="M55" i="2"/>
  <c r="M56" i="2"/>
  <c r="M57" i="2"/>
  <c r="M58" i="2"/>
  <c r="M59" i="2"/>
  <c r="M60" i="2"/>
  <c r="M61" i="2"/>
  <c r="M62" i="2"/>
  <c r="J4" i="2"/>
  <c r="J5" i="2"/>
  <c r="J6" i="2"/>
  <c r="J7" i="2"/>
  <c r="J8" i="2"/>
  <c r="J9" i="2"/>
  <c r="J10" i="2"/>
  <c r="J11" i="2"/>
  <c r="J12" i="2"/>
  <c r="J13" i="2"/>
  <c r="J14" i="2"/>
  <c r="J15" i="2"/>
  <c r="J16" i="2"/>
  <c r="J17" i="2"/>
  <c r="J21" i="2"/>
  <c r="J22" i="2"/>
  <c r="J23" i="2"/>
  <c r="J24" i="2"/>
  <c r="J25" i="2"/>
  <c r="J26" i="2"/>
  <c r="J27" i="2"/>
  <c r="J28" i="2"/>
  <c r="J29" i="2"/>
  <c r="J30" i="2"/>
  <c r="J31" i="2"/>
  <c r="J32" i="2"/>
  <c r="J33" i="2"/>
  <c r="J34" i="2"/>
  <c r="J35" i="2"/>
  <c r="J36" i="2"/>
  <c r="J37" i="2"/>
  <c r="J38" i="2"/>
  <c r="J39" i="2"/>
  <c r="J40" i="2"/>
  <c r="J41" i="2"/>
  <c r="J42" i="2"/>
  <c r="J43" i="2"/>
  <c r="J44" i="2"/>
  <c r="J45" i="2"/>
  <c r="J47" i="2"/>
  <c r="J46" i="2"/>
  <c r="J48" i="2"/>
  <c r="J49" i="2"/>
  <c r="J50" i="2"/>
  <c r="J51" i="2"/>
  <c r="J52" i="2"/>
  <c r="J64" i="2" s="1"/>
  <c r="J53" i="2"/>
  <c r="J54" i="2"/>
  <c r="J55" i="2"/>
  <c r="J56" i="2"/>
  <c r="J57" i="2"/>
  <c r="J58" i="2"/>
  <c r="J59" i="2"/>
  <c r="J60" i="2"/>
  <c r="J61" i="2"/>
  <c r="J62" i="2"/>
  <c r="G4" i="2"/>
  <c r="G5" i="2"/>
  <c r="G6" i="2"/>
  <c r="G7" i="2"/>
  <c r="G8" i="2"/>
  <c r="G9" i="2"/>
  <c r="G10" i="2"/>
  <c r="G11" i="2"/>
  <c r="G12" i="2"/>
  <c r="G13" i="2"/>
  <c r="G14" i="2"/>
  <c r="G15" i="2"/>
  <c r="G16" i="2"/>
  <c r="G17" i="2"/>
  <c r="G20" i="2"/>
  <c r="G21" i="2"/>
  <c r="G22" i="2"/>
  <c r="G23" i="2"/>
  <c r="G24" i="2"/>
  <c r="G25" i="2"/>
  <c r="G26" i="2"/>
  <c r="G27" i="2"/>
  <c r="G28" i="2"/>
  <c r="G29" i="2"/>
  <c r="G30" i="2"/>
  <c r="G31" i="2"/>
  <c r="G32" i="2"/>
  <c r="G33" i="2"/>
  <c r="G34" i="2"/>
  <c r="G35" i="2"/>
  <c r="G36" i="2"/>
  <c r="G37" i="2"/>
  <c r="G38" i="2"/>
  <c r="G39" i="2"/>
  <c r="G40" i="2"/>
  <c r="G41" i="2"/>
  <c r="G42" i="2"/>
  <c r="G43" i="2"/>
  <c r="G44" i="2"/>
  <c r="G45" i="2"/>
  <c r="G47" i="2"/>
  <c r="G46" i="2"/>
  <c r="G48" i="2"/>
  <c r="G49" i="2"/>
  <c r="G50" i="2"/>
  <c r="G51" i="2"/>
  <c r="G52" i="2"/>
  <c r="G64" i="2" s="1"/>
  <c r="G53" i="2"/>
  <c r="G54" i="2"/>
  <c r="G55" i="2"/>
  <c r="G56" i="2"/>
  <c r="G57" i="2"/>
  <c r="G58" i="2"/>
  <c r="G59" i="2"/>
  <c r="G60" i="2"/>
  <c r="G61" i="2"/>
  <c r="G62" i="2"/>
  <c r="G3" i="2"/>
  <c r="D4" i="2" l="1"/>
  <c r="D5" i="2"/>
  <c r="D6" i="2"/>
  <c r="D7" i="2"/>
  <c r="D8" i="2"/>
  <c r="D9" i="2"/>
  <c r="D10" i="2"/>
  <c r="D11" i="2"/>
  <c r="D12" i="2"/>
  <c r="D13" i="2"/>
  <c r="D14" i="2"/>
  <c r="D15" i="2"/>
  <c r="D16" i="2"/>
  <c r="D17" i="2"/>
  <c r="D20" i="2"/>
  <c r="D21" i="2"/>
  <c r="D22" i="2"/>
  <c r="D23" i="2"/>
  <c r="D24" i="2"/>
  <c r="D25" i="2"/>
  <c r="D26" i="2"/>
  <c r="D27" i="2"/>
  <c r="D28" i="2"/>
  <c r="D29" i="2"/>
  <c r="D30" i="2"/>
  <c r="D31" i="2"/>
  <c r="D32" i="2"/>
  <c r="D33" i="2"/>
  <c r="D34" i="2"/>
  <c r="D35" i="2"/>
  <c r="D36" i="2"/>
  <c r="D37" i="2"/>
  <c r="D38" i="2"/>
  <c r="D39" i="2"/>
  <c r="D40" i="2"/>
  <c r="D41" i="2"/>
  <c r="D42" i="2"/>
  <c r="D43" i="2"/>
  <c r="D44" i="2"/>
  <c r="D45" i="2"/>
  <c r="D47" i="2"/>
  <c r="D46" i="2"/>
  <c r="D48" i="2"/>
  <c r="D49" i="2"/>
  <c r="D50" i="2"/>
  <c r="D51" i="2"/>
  <c r="D52" i="2"/>
  <c r="D53" i="2"/>
  <c r="D54" i="2"/>
  <c r="D55" i="2"/>
  <c r="D56" i="2"/>
  <c r="D57" i="2"/>
  <c r="D58" i="2"/>
  <c r="D59" i="2"/>
  <c r="D60" i="2"/>
  <c r="D61" i="2"/>
  <c r="D6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<sst xmlns="http://schemas.openxmlformats.org/spreadsheetml/2006/main" count="736" uniqueCount="235">
  <si>
    <t>AHA ID</t>
  </si>
  <si>
    <t>Hospital Name</t>
  </si>
  <si>
    <t>Fiscal Year</t>
  </si>
  <si>
    <t>Inpatient Revenue</t>
  </si>
  <si>
    <t>Outpatient Revenue</t>
  </si>
  <si>
    <t>LTC ICF/SNF Revenue</t>
  </si>
  <si>
    <t>Clinic Revenue</t>
  </si>
  <si>
    <t>Other Patient Revenue</t>
  </si>
  <si>
    <t>Gross Hospital Patient Revenue</t>
  </si>
  <si>
    <t>Medicare Contractuals</t>
  </si>
  <si>
    <t>Medicaid Contractuals</t>
  </si>
  <si>
    <t>Other Contractuals</t>
  </si>
  <si>
    <t>Total Contractuals</t>
  </si>
  <si>
    <t>Net Patient Revenue</t>
  </si>
  <si>
    <t>Other Operating Revenue</t>
  </si>
  <si>
    <t>Total Operating Revenue</t>
  </si>
  <si>
    <t>Total Operating Expense</t>
  </si>
  <si>
    <t>Operating Income</t>
  </si>
  <si>
    <t>Operating Margin</t>
  </si>
  <si>
    <t>Net Nonoperating Revenue (Expense)</t>
  </si>
  <si>
    <t>Net Income</t>
  </si>
  <si>
    <t>Total Margin</t>
  </si>
  <si>
    <t>Bad Debt</t>
  </si>
  <si>
    <t>Total Uncompensated Care</t>
  </si>
  <si>
    <t>Property, Plant &amp; Equipment</t>
  </si>
  <si>
    <t>Accumulated Depreciation</t>
  </si>
  <si>
    <t>Net Property, Plant &amp; Equipment</t>
  </si>
  <si>
    <t>Asante Ashland Community Hospital</t>
  </si>
  <si>
    <t>Asante Rogue Regional Medical Center</t>
  </si>
  <si>
    <t>Asante Three Rivers Medical Center</t>
  </si>
  <si>
    <t>Bay Area Hospital</t>
  </si>
  <si>
    <t>Blue Mountain Hospital District</t>
  </si>
  <si>
    <t>Columbia Memorial Hospital</t>
  </si>
  <si>
    <t>Coquille Valley Hospital</t>
  </si>
  <si>
    <t>Curry General Hospital</t>
  </si>
  <si>
    <t>Good Samaritan Regional Medical Center</t>
  </si>
  <si>
    <t>Good Shepherd Medical Center</t>
  </si>
  <si>
    <t>Grande Ronde Hospital</t>
  </si>
  <si>
    <t>Harney District Hospital</t>
  </si>
  <si>
    <t>Kaiser Sunnyside Medical Center</t>
  </si>
  <si>
    <t>Lake District Hospital</t>
  </si>
  <si>
    <t>Legacy Emanuel Medical Center</t>
  </si>
  <si>
    <t>Legacy Good Samaritan Medical Center</t>
  </si>
  <si>
    <t>Legacy Meridian Park Medical Center</t>
  </si>
  <si>
    <t>Legacy Silverton Medical Center</t>
  </si>
  <si>
    <t>Lower Umpqua Hospital</t>
  </si>
  <si>
    <t>McKenzie-Willamette Medical Center</t>
  </si>
  <si>
    <t>Mercy Medical Center</t>
  </si>
  <si>
    <t>Oregon Health &amp; Science University Hospital</t>
  </si>
  <si>
    <t>PeaceHealth Peace Harbor Medical Center</t>
  </si>
  <si>
    <t>PeaceHealth Sacred Heart Medical Center - University District</t>
  </si>
  <si>
    <t>Pioneer Memorial Hospital - Heppner</t>
  </si>
  <si>
    <t>Providence Hood River Memorial Hospital</t>
  </si>
  <si>
    <t>Providence Medford Medical Center</t>
  </si>
  <si>
    <t>Providence Milwaukie Hospital</t>
  </si>
  <si>
    <t>Providence Newberg Medical Center</t>
  </si>
  <si>
    <t>Providence Portland Medical Center</t>
  </si>
  <si>
    <t>Providence Seaside Hospital</t>
  </si>
  <si>
    <t>Providence St. Vincent Medical Center</t>
  </si>
  <si>
    <t>Providence Willamette Falls Medical Center</t>
  </si>
  <si>
    <t>Salem Health West Valley Hospital</t>
  </si>
  <si>
    <t>Samaritan Albany General Hospital</t>
  </si>
  <si>
    <t>Samaritan Lebanon Community Hospital</t>
  </si>
  <si>
    <t>Samaritan North Lincoln Hospital</t>
  </si>
  <si>
    <t>Samaritan Pacific Communities Hospital</t>
  </si>
  <si>
    <t>Santiam Memorial Hospital</t>
  </si>
  <si>
    <t>Sky Lakes Medical Center</t>
  </si>
  <si>
    <t>Southern Coos Hospital &amp; Health Center</t>
  </si>
  <si>
    <t>St. Anthony Hospital</t>
  </si>
  <si>
    <t>St. Charles Medical Center - Bend</t>
  </si>
  <si>
    <t>St. Charles Medical Center - Madras</t>
  </si>
  <si>
    <t>St. Charles Medical Center - Prineville</t>
  </si>
  <si>
    <t>St. Charles Medical Center - Redmond</t>
  </si>
  <si>
    <t>Hillsboro Medical Center</t>
  </si>
  <si>
    <t>Wallowa Memorial Hospital</t>
  </si>
  <si>
    <t>Willamette Valley Medical Center</t>
  </si>
  <si>
    <t>Critical Access Hospital</t>
  </si>
  <si>
    <t>Hospital Type</t>
  </si>
  <si>
    <t>DRG</t>
  </si>
  <si>
    <t>No</t>
  </si>
  <si>
    <t>A</t>
  </si>
  <si>
    <t>B</t>
  </si>
  <si>
    <t>Yes</t>
  </si>
  <si>
    <t>YoY Change</t>
  </si>
  <si>
    <t>Total Revenue</t>
  </si>
  <si>
    <t>Charity Care</t>
  </si>
  <si>
    <t>Uncompensated Care</t>
  </si>
  <si>
    <t xml:space="preserve">Critical Access Hospitals (CAHs) “Critical Access Hospital” is a designation given to certain rural hospitals by the Centers for Medicare and Medicaid Services (CMS) to remain open 24/7 even though they operate at a financial loss. This designation was created by Congress in the 1997  in response to a string of hospital closures in the 1980s and early 1990s.  CMS compensates CAHs for the financial loss. </t>
  </si>
  <si>
    <t>Crtical Access Hospitals (CAHs)</t>
  </si>
  <si>
    <t>A twelve month time period that a hospital/health system has designated as its financial year.  For some hospitals/health systems, this may not align with the calendar year and also may be different from the time period for the fiscal years of other hospitals. However, all hospitals in a given Health System share the same fiscal year period. Therefore, data representing different time periods may not  be comparable.</t>
  </si>
  <si>
    <t>Hospital Fiscal Year</t>
  </si>
  <si>
    <t>The total of charity care and bad debt charges. It measures the total amount of care a hospital provides without receiving payment.</t>
  </si>
  <si>
    <t>The unpaid obligation for care, based on a hospital's full, established charges, for which a hospital expects payment but is unable to collect.</t>
  </si>
  <si>
    <t>The total amount of health care services, based on full, established charges, provided to patients who are determined by the hospital to be unable to pay for the cost of services. It measures services a hospital agrees to provide free of charge or at a significantly reduced rate to eligible patients. It also generally indicates need in the area surrounding the hospital.</t>
  </si>
  <si>
    <t>Total Margin (TM) measures the overall financial performance of a hospital.  It is calculated as the ratio of net income divided by operating revenue and non-operating revenue (expense) combined.  TM = Net income/(operating revenue plus non-operating revenue (expense)).</t>
  </si>
  <si>
    <t>Revenues or expenses that are peripheral transactions outside of a hospital's daily activities, such as investments and tax revenues.</t>
  </si>
  <si>
    <t>Net Non-operating Revenue (Expense)</t>
  </si>
  <si>
    <t>Operating margin (OM) is calculated as operating income divided by total operating revenue. If total operating revenue exceeds total operating expense, the ratio will be positive and the hospital is operating at a profit. If operating revenue is less than operating expenses, the hospital is operating at a loss.  OM = (Operating Revenue - Operating Expense)/ Operating Revenue.</t>
  </si>
  <si>
    <t>The operating profit or loss, calculated as total operating revenue minus total operating expense.</t>
  </si>
  <si>
    <t>All expenses associated with the operation of the hospital, such as salaries, employee benefits, purchased services, supplies, professional fees, and insurance.</t>
  </si>
  <si>
    <t>The sum of net patient revenue and other operating revenue.  It does not include investments or tax credits.</t>
  </si>
  <si>
    <t>Revenue received from hospital operations that are not patient care. Examples include revenue from the operation of gift shops, cafeterias, or parking structures.</t>
  </si>
  <si>
    <t>Net Patient Revenue (NPR) represents the amount a hospital expects to receive for services after accounting for contractual allowances to third party payers and for uncompensated care. This basic patient service revenue equation is:  NPR = Gross Patient Revenue -Contractual allowances-Uncompensated care</t>
  </si>
  <si>
    <t>A calculation of the total revenue that would be generated by patient care activities if the hospital received payments equal to its retail rates or "charges" for all services provided. Typically, these retail rates are higher than what is actually paid by public and private insurers.</t>
  </si>
  <si>
    <t>Definitions</t>
  </si>
  <si>
    <t>Total</t>
  </si>
  <si>
    <t>FY 2022</t>
  </si>
  <si>
    <t>Adventist Health Columbia Gorge Medical Center</t>
  </si>
  <si>
    <t>Adventist Health Portland Medical Center</t>
  </si>
  <si>
    <t>Adventist Health Tillamook Medical Center</t>
  </si>
  <si>
    <t>Saint Alphonsus Medical Center - Baker City</t>
  </si>
  <si>
    <t>Saint Alphonsus Medical Center - Ontario</t>
  </si>
  <si>
    <t>Shriners Children's Portland</t>
  </si>
  <si>
    <t>Salem Hospital</t>
  </si>
  <si>
    <t>PeaceHealth Cottage Grove Community Medical Center</t>
  </si>
  <si>
    <t>Kaiser Westside Medical Center</t>
  </si>
  <si>
    <t>Legacy Mount Hood Medical Center</t>
  </si>
  <si>
    <t>FY 2023</t>
  </si>
  <si>
    <t>PeaceHealth Sacred Heart Medical Center - Riverbend</t>
  </si>
  <si>
    <t>Hospital Short Name</t>
  </si>
  <si>
    <t>Type</t>
  </si>
  <si>
    <t>Critical Access</t>
  </si>
  <si>
    <t>FR3/CBR ID</t>
  </si>
  <si>
    <t>Congressional District</t>
  </si>
  <si>
    <t>County</t>
  </si>
  <si>
    <t>Frontier</t>
  </si>
  <si>
    <t>SB1067</t>
  </si>
  <si>
    <t>Payment</t>
  </si>
  <si>
    <t>Adventist Columbia Gorge Med Ctr</t>
  </si>
  <si>
    <t>FALSE</t>
  </si>
  <si>
    <t>Wasco</t>
  </si>
  <si>
    <t>CBR</t>
  </si>
  <si>
    <t>Adventist Portland Med Ctr</t>
  </si>
  <si>
    <t>Multnomah</t>
  </si>
  <si>
    <t>APM</t>
  </si>
  <si>
    <t>Adventist Tillamook Med Ctr</t>
  </si>
  <si>
    <t>TRUE</t>
  </si>
  <si>
    <t>Tillamook</t>
  </si>
  <si>
    <t>Asante Ashland Comm Hosp</t>
  </si>
  <si>
    <t>Jackson</t>
  </si>
  <si>
    <t>Asante Rogue Med Ctr</t>
  </si>
  <si>
    <t>Asante Three Rivers Med Ctr</t>
  </si>
  <si>
    <t>Josephine</t>
  </si>
  <si>
    <t>Bay Area Hosp</t>
  </si>
  <si>
    <t>Coos</t>
  </si>
  <si>
    <t>Blue Mountain Hospital</t>
  </si>
  <si>
    <t>Blue Mountain Hosp</t>
  </si>
  <si>
    <t>Grant</t>
  </si>
  <si>
    <t>Columbia Memorial Hosp</t>
  </si>
  <si>
    <t>Clatsop</t>
  </si>
  <si>
    <t>Coquille Valley Hosp</t>
  </si>
  <si>
    <t>Curry General Hosp</t>
  </si>
  <si>
    <t>Curry</t>
  </si>
  <si>
    <t>Good Samaritan Regional Med Ctr</t>
  </si>
  <si>
    <t>Benton</t>
  </si>
  <si>
    <t>Good Shepherd Med Ctr</t>
  </si>
  <si>
    <t>Umatilla</t>
  </si>
  <si>
    <t>Grande Ronde Hosp</t>
  </si>
  <si>
    <t>Union</t>
  </si>
  <si>
    <t>Harney District Hosp</t>
  </si>
  <si>
    <t>Harney</t>
  </si>
  <si>
    <t>Hillsboro Med Ctr</t>
  </si>
  <si>
    <t>Washington</t>
  </si>
  <si>
    <t>Kaiser Sunnyside Med Ctr</t>
  </si>
  <si>
    <t>Clackamas</t>
  </si>
  <si>
    <t>Kaiser Westside Medical  Center</t>
  </si>
  <si>
    <t>Kaiser Westside Med Ctr</t>
  </si>
  <si>
    <t>Lake District Hosp</t>
  </si>
  <si>
    <t>Lake</t>
  </si>
  <si>
    <t>Legacy Emanuel Med Ctr</t>
  </si>
  <si>
    <t>Legacy Good Samaritan Med Ctr</t>
  </si>
  <si>
    <t>Legacy Meridian Park Med Ctr</t>
  </si>
  <si>
    <t>Legacy Mount Hood Med Ctr</t>
  </si>
  <si>
    <t>Legacy Silverton Med Ctr</t>
  </si>
  <si>
    <t>Marion</t>
  </si>
  <si>
    <t>Lower Umpqua Hosp</t>
  </si>
  <si>
    <t>Douglas</t>
  </si>
  <si>
    <t>McKenzie-Willamette Med Ctr</t>
  </si>
  <si>
    <t>Lane</t>
  </si>
  <si>
    <t>Mercy Med Ctr</t>
  </si>
  <si>
    <t>OHSU Hospital</t>
  </si>
  <si>
    <t>PeaceHealth Cottage Grove</t>
  </si>
  <si>
    <t>PeaceHealth Peace Harbor</t>
  </si>
  <si>
    <t>PeaceHealth Sacred Heart - RB</t>
  </si>
  <si>
    <t>PeaceHealth Sacred Heart - UD</t>
  </si>
  <si>
    <t>Pioneer Memorial - Heppner</t>
  </si>
  <si>
    <t>Morrow</t>
  </si>
  <si>
    <t>Providence Hood River Hosp</t>
  </si>
  <si>
    <t>Hood River</t>
  </si>
  <si>
    <t>Providence Medford Med Ctr</t>
  </si>
  <si>
    <t>Providence Milwaukie Hosp</t>
  </si>
  <si>
    <t>Providence Newberg Med Ctr</t>
  </si>
  <si>
    <t>Yamhill</t>
  </si>
  <si>
    <t>Providence Portland Med Ctr</t>
  </si>
  <si>
    <t>Providence Seaside Hosp</t>
  </si>
  <si>
    <t>Providence St. Vincent Med Ctr</t>
  </si>
  <si>
    <t>Providence Willamette Falls</t>
  </si>
  <si>
    <t>Saint Alphonsus - Baker City</t>
  </si>
  <si>
    <t>Baker</t>
  </si>
  <si>
    <t>Saint Alphonsus  - Ontario</t>
  </si>
  <si>
    <t>Malheur</t>
  </si>
  <si>
    <t>Salem Health West Valley Hosp</t>
  </si>
  <si>
    <t>Salem Hosp</t>
  </si>
  <si>
    <t>Polk</t>
  </si>
  <si>
    <t>Samaritan Albany Hosp</t>
  </si>
  <si>
    <t>Linn</t>
  </si>
  <si>
    <t>Samaritan Lebanon Hosp</t>
  </si>
  <si>
    <t>Samaritan North Lincoln Hosp</t>
  </si>
  <si>
    <t>Lincoln</t>
  </si>
  <si>
    <t>Samaritan Pacific Comm Hosp</t>
  </si>
  <si>
    <t>Santiam Memorial Hosp</t>
  </si>
  <si>
    <t>Shriners Portland</t>
  </si>
  <si>
    <t>Sky Lakes Med Ctr</t>
  </si>
  <si>
    <t>Klamath</t>
  </si>
  <si>
    <t>Southern Coos Hosp</t>
  </si>
  <si>
    <t>St. Anthony Hosp</t>
  </si>
  <si>
    <t>St. Charles - Bend</t>
  </si>
  <si>
    <t>Deschutes</t>
  </si>
  <si>
    <t>St. Charles - Madras</t>
  </si>
  <si>
    <t>Jefferson</t>
  </si>
  <si>
    <t>St. Charles - Prineville</t>
  </si>
  <si>
    <t>Crook</t>
  </si>
  <si>
    <t>St. Charles - Redmond</t>
  </si>
  <si>
    <t>Wallowa</t>
  </si>
  <si>
    <t>Willamette Valley Med Ctr</t>
  </si>
  <si>
    <t>Release Notes</t>
  </si>
  <si>
    <t>Fiscal Year 2023 Release Notes</t>
  </si>
  <si>
    <t>Fiscal Year Reporting Group</t>
  </si>
  <si>
    <r>
      <t xml:space="preserve">Total profit or loss, including operating revenues and expenses </t>
    </r>
    <r>
      <rPr>
        <i/>
        <sz val="10"/>
        <rFont val="Calibri"/>
        <family val="2"/>
      </rPr>
      <t>as well as</t>
    </r>
    <r>
      <rPr>
        <sz val="10"/>
        <rFont val="Calibri"/>
        <family val="2"/>
      </rPr>
      <t xml:space="preserve"> non-operating gains and losses.</t>
    </r>
  </si>
  <si>
    <t xml:space="preserve">A DRG hospital is typically a large, urban hospital that receives Medicare and Medicaid payments based on the prospective Diagnostic Related Groups (DRG) system. A Type A hospital is a small rural hospital with fewer than 50 beds, located more than 30 miles from another hospital.  A Type B hospital is a small rural hospital with fewer than 50 beds, located within 30 miles of another hospital.  Out of the 32 Type A and Type B rural hospitals in Oregon, 25 are designated as CAH, Critical Access Hospitals. </t>
  </si>
  <si>
    <t xml:space="preserve">Total  </t>
  </si>
  <si>
    <t xml:space="preserve">Average  </t>
  </si>
  <si>
    <t>Updated complete FY23 data 06/03/2024</t>
  </si>
  <si>
    <t>Updated 06/03/2024</t>
  </si>
  <si>
    <t>Updated revised FY22 data for Columbia Memorial Hospital 05/20/2024.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</si>
</sst>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0.0%"/>
    <numFmt numFmtId="166" formatCode="&quot;$&quot;#,##0.00"/>
  </numFmts>
  <fonts count="17"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b/>
      <sz val="18"/>
      <color theme="0"/>
      <name val="Arial"/>
      <family val="2"/>
    </font>
    <font>
      <b/>
      <sz val="12"/>
      <color theme="9"/>
      <name val="Arial"/>
      <family val="2"/>
    </font>
    <font>
      <b/>
      <sz val="12"/>
      <color theme="1"/>
      <name val="Arial"/>
      <family val="2"/>
    </font>
    <font>
      <sz val="12"/>
      <color theme="1"/>
      <name val="Arial Narrow"/>
      <family val="2"/>
    </font>
    <font>
      <u/>
      <sz val="12"/>
      <color theme="10"/>
      <name val="Arial Narrow"/>
      <family val="2"/>
    </font>
    <font>
      <sz val="12"/>
      <color theme="1"/>
      <name val="Arial"/>
      <family val="2"/>
    </font>
    <font>
      <b/>
      <sz val="11"/>
      <name val="Calibri"/>
      <family val="2"/>
      <scheme val="minor"/>
    </font>
    <font>
      <sz val="11"/>
      <name val="Calibri"/>
      <family val="2"/>
    </font>
    <font>
      <b/>
      <sz val="10"/>
      <name val="Calibri"/>
      <family val="2"/>
      <scheme val="minor"/>
    </font>
    <font>
      <sz val="10"/>
      <name val="Calibri"/>
      <family val="2"/>
      <scheme val="minor"/>
    </font>
    <font>
      <i/>
      <sz val="10"/>
      <name val="Calibri"/>
      <family val="2"/>
    </font>
    <font>
      <sz val="10"/>
      <name val="Calibri"/>
      <family val="2"/>
    </font>
    <font>
      <b/>
      <sz val="12"/>
      <name val="Arial"/>
      <family val="2"/>
    </font>
  </fonts>
  <fills count="6">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rgb="FFF2F2F2"/>
        <bgColor indexed="64"/>
      </patternFill>
    </fill>
    <fill>
      <patternFill patternType="solid">
        <fgColor theme="9" tint="0.79998168889431442"/>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104">
    <xf numFmtId="0" fontId="0" fillId="0" borderId="0" xfId="0"/>
    <xf numFmtId="164" fontId="2" fillId="0" borderId="0" xfId="0" applyNumberFormat="1" applyFont="1" applyFill="1" applyAlignment="1">
      <alignment horizontal="center" vertical="center"/>
    </xf>
    <xf numFmtId="0" fontId="2" fillId="0" borderId="0" xfId="0" applyFont="1" applyAlignment="1">
      <alignment horizontal="center"/>
    </xf>
    <xf numFmtId="0" fontId="2" fillId="0" borderId="12" xfId="0" applyFont="1" applyFill="1" applyBorder="1" applyAlignment="1">
      <alignment horizontal="center"/>
    </xf>
    <xf numFmtId="0" fontId="4" fillId="3" borderId="15" xfId="0" applyFont="1" applyFill="1" applyBorder="1" applyAlignment="1">
      <alignment horizontal="left" vertical="center" indent="1"/>
    </xf>
    <xf numFmtId="0" fontId="5" fillId="0" borderId="16" xfId="0" applyFont="1" applyBorder="1" applyAlignment="1">
      <alignment horizontal="left" vertical="center" indent="1"/>
    </xf>
    <xf numFmtId="0" fontId="0" fillId="0" borderId="0" xfId="0" applyAlignment="1">
      <alignment vertical="center"/>
    </xf>
    <xf numFmtId="0" fontId="7" fillId="0" borderId="17" xfId="0" applyFont="1" applyBorder="1" applyAlignment="1">
      <alignment horizontal="left" vertical="center" indent="1"/>
    </xf>
    <xf numFmtId="0" fontId="7" fillId="0" borderId="14" xfId="0" applyFont="1" applyBorder="1" applyAlignment="1">
      <alignment horizontal="left" vertical="center" indent="1"/>
    </xf>
    <xf numFmtId="0" fontId="7" fillId="0" borderId="0" xfId="0" applyFont="1" applyAlignment="1">
      <alignment horizontal="left" vertical="center" indent="3"/>
    </xf>
    <xf numFmtId="0" fontId="7" fillId="0" borderId="0" xfId="0" applyFont="1" applyAlignment="1">
      <alignment horizontal="left" vertical="center" wrapText="1" indent="1"/>
    </xf>
    <xf numFmtId="0" fontId="8" fillId="0" borderId="0" xfId="3" applyFont="1" applyFill="1" applyBorder="1" applyAlignment="1">
      <alignment horizontal="left" vertical="center" indent="1"/>
    </xf>
    <xf numFmtId="0" fontId="9" fillId="0" borderId="0" xfId="0" applyFont="1" applyAlignment="1">
      <alignment vertical="center" wrapText="1"/>
    </xf>
    <xf numFmtId="0" fontId="2" fillId="0" borderId="0" xfId="0" applyFont="1" applyBorder="1" applyAlignment="1">
      <alignment horizontal="center"/>
    </xf>
    <xf numFmtId="0" fontId="2" fillId="0" borderId="0" xfId="0" applyFont="1" applyFill="1" applyBorder="1" applyAlignment="1">
      <alignment horizontal="center"/>
    </xf>
    <xf numFmtId="0" fontId="2" fillId="0" borderId="18"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xf>
    <xf numFmtId="164" fontId="2" fillId="0" borderId="0" xfId="1" applyNumberFormat="1" applyFont="1" applyFill="1" applyAlignment="1">
      <alignment horizontal="center" vertical="center" wrapText="1"/>
    </xf>
    <xf numFmtId="6" fontId="2" fillId="0" borderId="0" xfId="1" applyNumberFormat="1" applyFont="1" applyFill="1" applyAlignment="1">
      <alignment horizontal="center" vertical="center" wrapText="1"/>
    </xf>
    <xf numFmtId="165" fontId="2" fillId="0" borderId="0" xfId="2" applyNumberFormat="1" applyFont="1" applyFill="1" applyBorder="1" applyAlignment="1">
      <alignment horizontal="center"/>
    </xf>
    <xf numFmtId="164" fontId="2" fillId="0" borderId="0" xfId="1" applyNumberFormat="1" applyFont="1" applyFill="1" applyAlignment="1">
      <alignment horizontal="center"/>
    </xf>
    <xf numFmtId="0" fontId="2" fillId="0" borderId="0" xfId="0" applyFont="1" applyBorder="1" applyAlignment="1">
      <alignment horizontal="center" vertical="center"/>
    </xf>
    <xf numFmtId="0" fontId="2" fillId="0" borderId="0" xfId="0" applyFont="1" applyFill="1" applyAlignment="1">
      <alignment horizontal="center" vertical="center"/>
    </xf>
    <xf numFmtId="164" fontId="2" fillId="0" borderId="8" xfId="1" applyNumberFormat="1" applyFont="1" applyFill="1" applyBorder="1" applyAlignment="1">
      <alignment horizontal="center" vertical="center" wrapText="1"/>
    </xf>
    <xf numFmtId="6" fontId="2" fillId="0" borderId="8" xfId="1" applyNumberFormat="1" applyFont="1" applyFill="1" applyBorder="1" applyAlignment="1">
      <alignment horizontal="center" vertical="center" wrapText="1"/>
    </xf>
    <xf numFmtId="165" fontId="2" fillId="0" borderId="8" xfId="2" applyNumberFormat="1" applyFont="1" applyFill="1" applyBorder="1" applyAlignment="1">
      <alignment horizontal="center"/>
    </xf>
    <xf numFmtId="0" fontId="2" fillId="0" borderId="0" xfId="0" applyFont="1" applyFill="1" applyBorder="1" applyAlignment="1">
      <alignment horizontal="center" vertical="center"/>
    </xf>
    <xf numFmtId="0" fontId="10" fillId="0" borderId="11" xfId="0" applyFont="1" applyBorder="1" applyAlignment="1">
      <alignment horizontal="right" vertical="center"/>
    </xf>
    <xf numFmtId="0" fontId="10" fillId="0" borderId="11" xfId="0" applyFont="1" applyBorder="1" applyAlignment="1">
      <alignment vertical="center"/>
    </xf>
    <xf numFmtId="0" fontId="2" fillId="0" borderId="18" xfId="0" applyFont="1" applyFill="1" applyBorder="1" applyAlignment="1">
      <alignment horizontal="center" vertical="center" wrapText="1"/>
    </xf>
    <xf numFmtId="0" fontId="2" fillId="0" borderId="12" xfId="0" applyFont="1" applyFill="1" applyBorder="1" applyAlignment="1">
      <alignment horizontal="center" vertical="center" wrapText="1"/>
    </xf>
    <xf numFmtId="164" fontId="2" fillId="0" borderId="18" xfId="1" applyNumberFormat="1" applyFont="1" applyFill="1" applyBorder="1" applyAlignment="1">
      <alignment horizontal="center" vertical="center" wrapText="1"/>
    </xf>
    <xf numFmtId="9" fontId="2" fillId="0" borderId="18" xfId="2" applyFont="1" applyFill="1" applyBorder="1" applyAlignment="1">
      <alignment horizontal="center" vertical="center" wrapText="1"/>
    </xf>
    <xf numFmtId="0" fontId="2" fillId="0" borderId="18" xfId="0" applyFont="1" applyBorder="1"/>
    <xf numFmtId="0" fontId="2" fillId="0" borderId="0" xfId="0" applyFont="1"/>
    <xf numFmtId="9" fontId="2" fillId="0" borderId="0" xfId="2" applyFont="1" applyFill="1" applyAlignment="1">
      <alignment horizontal="center" vertical="center" wrapText="1"/>
    </xf>
    <xf numFmtId="3" fontId="2" fillId="0" borderId="0" xfId="0" applyNumberFormat="1" applyFont="1"/>
    <xf numFmtId="10" fontId="2" fillId="0" borderId="0" xfId="2" applyNumberFormat="1" applyFont="1" applyFill="1" applyAlignment="1">
      <alignment horizontal="center" vertical="center"/>
    </xf>
    <xf numFmtId="164" fontId="2" fillId="0" borderId="0" xfId="1" applyNumberFormat="1" applyFont="1" applyFill="1" applyAlignment="1">
      <alignment horizontal="center" vertical="center"/>
    </xf>
    <xf numFmtId="166" fontId="2" fillId="0" borderId="0" xfId="0" applyNumberFormat="1" applyFont="1" applyFill="1" applyAlignment="1">
      <alignment horizontal="center" vertical="center"/>
    </xf>
    <xf numFmtId="0" fontId="2" fillId="0" borderId="0" xfId="0" applyFont="1" applyFill="1"/>
    <xf numFmtId="0" fontId="2" fillId="0" borderId="0" xfId="0" applyFont="1" applyFill="1" applyAlignment="1">
      <alignment horizontal="left"/>
    </xf>
    <xf numFmtId="0" fontId="11" fillId="0" borderId="0" xfId="0" applyFont="1" applyAlignment="1">
      <alignment horizontal="left" vertical="center" wrapText="1"/>
    </xf>
    <xf numFmtId="0" fontId="2" fillId="0" borderId="0" xfId="0" applyFont="1" applyFill="1" applyBorder="1" applyAlignment="1">
      <alignment horizontal="left"/>
    </xf>
    <xf numFmtId="10" fontId="2" fillId="0" borderId="8" xfId="2" applyNumberFormat="1" applyFont="1" applyFill="1" applyBorder="1" applyAlignment="1">
      <alignment horizontal="center" vertical="center"/>
    </xf>
    <xf numFmtId="164" fontId="2" fillId="0" borderId="8" xfId="1" applyNumberFormat="1" applyFont="1" applyFill="1" applyBorder="1" applyAlignment="1">
      <alignment horizontal="center" vertical="center"/>
    </xf>
    <xf numFmtId="164" fontId="2" fillId="0" borderId="8" xfId="0" applyNumberFormat="1" applyFont="1" applyFill="1" applyBorder="1" applyAlignment="1">
      <alignment horizontal="center" vertical="center"/>
    </xf>
    <xf numFmtId="0" fontId="2" fillId="0" borderId="0" xfId="0" applyFont="1" applyFill="1" applyBorder="1"/>
    <xf numFmtId="0" fontId="10" fillId="0" borderId="10" xfId="0" applyFont="1" applyFill="1" applyBorder="1" applyAlignment="1"/>
    <xf numFmtId="0" fontId="10" fillId="0" borderId="11" xfId="0" applyFont="1" applyFill="1" applyBorder="1" applyAlignment="1"/>
    <xf numFmtId="164" fontId="2" fillId="0" borderId="11" xfId="0" applyNumberFormat="1" applyFont="1" applyFill="1" applyBorder="1" applyAlignment="1">
      <alignment horizontal="center"/>
    </xf>
    <xf numFmtId="164" fontId="2" fillId="0" borderId="8" xfId="0" applyNumberFormat="1" applyFont="1" applyFill="1" applyBorder="1" applyAlignment="1">
      <alignment horizontal="center"/>
    </xf>
    <xf numFmtId="165" fontId="2" fillId="0" borderId="8" xfId="0" applyNumberFormat="1" applyFont="1" applyFill="1" applyBorder="1" applyAlignment="1">
      <alignment horizontal="center"/>
    </xf>
    <xf numFmtId="164" fontId="2" fillId="0" borderId="19" xfId="0" applyNumberFormat="1" applyFont="1" applyFill="1" applyBorder="1" applyAlignment="1">
      <alignment horizontal="center"/>
    </xf>
    <xf numFmtId="0" fontId="2" fillId="0" borderId="0" xfId="0" applyFont="1" applyBorder="1"/>
    <xf numFmtId="0" fontId="2" fillId="0" borderId="4" xfId="0" applyFont="1" applyBorder="1" applyAlignment="1">
      <alignment horizontal="center" vertical="center"/>
    </xf>
    <xf numFmtId="165" fontId="2" fillId="0" borderId="5" xfId="2" applyNumberFormat="1" applyFont="1" applyBorder="1" applyAlignment="1">
      <alignment horizontal="center" vertical="center"/>
    </xf>
    <xf numFmtId="164" fontId="2" fillId="0" borderId="4" xfId="0" applyNumberFormat="1" applyFont="1" applyBorder="1" applyAlignment="1">
      <alignment horizontal="center"/>
    </xf>
    <xf numFmtId="164" fontId="2" fillId="0" borderId="0" xfId="1" applyNumberFormat="1" applyFont="1" applyAlignment="1">
      <alignment horizontal="center"/>
    </xf>
    <xf numFmtId="165" fontId="2" fillId="0" borderId="5" xfId="2" applyNumberFormat="1" applyFont="1" applyBorder="1" applyAlignment="1">
      <alignment horizontal="center"/>
    </xf>
    <xf numFmtId="164" fontId="2" fillId="0" borderId="4" xfId="0" applyNumberFormat="1" applyFont="1" applyBorder="1" applyAlignment="1">
      <alignment horizontal="center" vertical="center"/>
    </xf>
    <xf numFmtId="165" fontId="2" fillId="0" borderId="4" xfId="2" applyNumberFormat="1" applyFont="1" applyBorder="1" applyAlignment="1">
      <alignment horizontal="center"/>
    </xf>
    <xf numFmtId="165" fontId="2" fillId="0" borderId="0" xfId="2" applyNumberFormat="1" applyFont="1" applyAlignment="1">
      <alignment horizontal="center"/>
    </xf>
    <xf numFmtId="164" fontId="2" fillId="0" borderId="0" xfId="0" applyNumberFormat="1" applyFont="1" applyBorder="1" applyAlignment="1">
      <alignment horizontal="center"/>
    </xf>
    <xf numFmtId="165" fontId="2" fillId="0" borderId="0" xfId="2" applyNumberFormat="1" applyFont="1" applyBorder="1" applyAlignment="1">
      <alignment horizontal="center"/>
    </xf>
    <xf numFmtId="165" fontId="2" fillId="0" borderId="5" xfId="0" applyNumberFormat="1" applyFont="1" applyBorder="1" applyAlignment="1">
      <alignment horizontal="center"/>
    </xf>
    <xf numFmtId="165" fontId="2" fillId="0" borderId="0" xfId="2" applyNumberFormat="1" applyFont="1" applyBorder="1"/>
    <xf numFmtId="0" fontId="2" fillId="0" borderId="4" xfId="0" applyFont="1" applyBorder="1"/>
    <xf numFmtId="165" fontId="2" fillId="0" borderId="5" xfId="2" applyNumberFormat="1" applyFont="1" applyBorder="1"/>
    <xf numFmtId="0" fontId="2" fillId="0" borderId="5"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6" fillId="4" borderId="13" xfId="0" applyFont="1" applyFill="1" applyBorder="1" applyAlignment="1">
      <alignment horizontal="left" vertical="center" indent="1"/>
    </xf>
    <xf numFmtId="0" fontId="6" fillId="4" borderId="17" xfId="0" applyFont="1" applyFill="1" applyBorder="1" applyAlignment="1">
      <alignment horizontal="left" vertical="center" indent="1"/>
    </xf>
    <xf numFmtId="0" fontId="6" fillId="0" borderId="0" xfId="0" applyFont="1" applyAlignment="1">
      <alignment horizontal="left" vertical="center" indent="1"/>
    </xf>
    <xf numFmtId="164" fontId="2" fillId="0" borderId="4" xfId="0" applyNumberFormat="1" applyFont="1" applyFill="1" applyBorder="1" applyAlignment="1">
      <alignment horizontal="center"/>
    </xf>
    <xf numFmtId="165" fontId="2" fillId="0" borderId="5" xfId="2" applyNumberFormat="1" applyFont="1" applyFill="1" applyBorder="1" applyAlignment="1">
      <alignment horizontal="center"/>
    </xf>
    <xf numFmtId="164" fontId="2" fillId="0" borderId="4" xfId="0" applyNumberFormat="1" applyFont="1" applyFill="1" applyBorder="1" applyAlignment="1">
      <alignment horizontal="center" vertical="center"/>
    </xf>
    <xf numFmtId="165" fontId="2" fillId="0" borderId="4" xfId="2" applyNumberFormat="1" applyFont="1" applyFill="1" applyBorder="1" applyAlignment="1">
      <alignment horizontal="center"/>
    </xf>
    <xf numFmtId="165" fontId="2" fillId="0" borderId="0" xfId="2" applyNumberFormat="1" applyFont="1" applyFill="1" applyAlignment="1">
      <alignment horizontal="center"/>
    </xf>
    <xf numFmtId="164" fontId="2" fillId="0" borderId="0" xfId="0" applyNumberFormat="1" applyFont="1" applyFill="1" applyBorder="1" applyAlignment="1">
      <alignment horizontal="center"/>
    </xf>
    <xf numFmtId="165" fontId="2" fillId="0" borderId="5" xfId="0" applyNumberFormat="1" applyFont="1" applyFill="1" applyBorder="1" applyAlignment="1">
      <alignment horizontal="center"/>
    </xf>
    <xf numFmtId="164" fontId="2" fillId="0" borderId="0" xfId="1" applyNumberFormat="1" applyFont="1" applyFill="1" applyBorder="1" applyAlignment="1">
      <alignment horizontal="center"/>
    </xf>
    <xf numFmtId="165" fontId="2" fillId="0" borderId="9" xfId="2" applyNumberFormat="1" applyFont="1" applyFill="1" applyBorder="1" applyAlignment="1">
      <alignment horizontal="center"/>
    </xf>
    <xf numFmtId="164" fontId="2" fillId="0" borderId="7" xfId="0" applyNumberFormat="1" applyFont="1" applyFill="1" applyBorder="1" applyAlignment="1">
      <alignment horizontal="center"/>
    </xf>
    <xf numFmtId="165" fontId="2" fillId="0" borderId="7" xfId="0" applyNumberFormat="1" applyFont="1" applyFill="1" applyBorder="1" applyAlignment="1">
      <alignment horizontal="center"/>
    </xf>
    <xf numFmtId="0" fontId="10" fillId="0" borderId="14" xfId="0" applyFont="1" applyFill="1" applyBorder="1" applyAlignment="1">
      <alignment horizontal="right" vertical="center"/>
    </xf>
    <xf numFmtId="0" fontId="10" fillId="0" borderId="16" xfId="0" applyFont="1" applyFill="1" applyBorder="1" applyAlignment="1">
      <alignment horizontal="right" vertical="center"/>
    </xf>
    <xf numFmtId="164" fontId="2" fillId="0" borderId="20" xfId="0" applyNumberFormat="1" applyFont="1" applyFill="1" applyBorder="1" applyAlignment="1">
      <alignment horizontal="center"/>
    </xf>
    <xf numFmtId="165" fontId="2" fillId="0" borderId="21" xfId="2" applyNumberFormat="1" applyFont="1" applyFill="1" applyBorder="1" applyAlignment="1">
      <alignment horizontal="center"/>
    </xf>
    <xf numFmtId="164" fontId="2" fillId="0" borderId="22" xfId="0" applyNumberFormat="1" applyFont="1" applyFill="1" applyBorder="1" applyAlignment="1">
      <alignment horizontal="center"/>
    </xf>
    <xf numFmtId="165" fontId="2" fillId="0" borderId="22" xfId="0" applyNumberFormat="1" applyFont="1" applyFill="1" applyBorder="1" applyAlignment="1">
      <alignment horizontal="center"/>
    </xf>
    <xf numFmtId="165" fontId="2" fillId="0" borderId="20" xfId="0" applyNumberFormat="1" applyFont="1" applyFill="1" applyBorder="1" applyAlignment="1">
      <alignment horizontal="center"/>
    </xf>
    <xf numFmtId="165" fontId="2" fillId="0" borderId="20" xfId="2" applyNumberFormat="1" applyFont="1" applyFill="1" applyBorder="1" applyAlignment="1">
      <alignment horizontal="center"/>
    </xf>
    <xf numFmtId="0" fontId="2" fillId="0" borderId="18" xfId="0" applyFont="1" applyFill="1" applyBorder="1"/>
    <xf numFmtId="0" fontId="16" fillId="5" borderId="6" xfId="0" applyFont="1" applyFill="1" applyBorder="1" applyAlignment="1">
      <alignment horizontal="center" vertical="center" wrapText="1"/>
    </xf>
    <xf numFmtId="0" fontId="12" fillId="0" borderId="6" xfId="0" applyFont="1" applyBorder="1" applyAlignment="1">
      <alignment horizontal="left" vertical="center" wrapText="1"/>
    </xf>
    <xf numFmtId="0" fontId="13" fillId="0" borderId="6" xfId="0" applyFont="1" applyBorder="1" applyAlignment="1">
      <alignment horizontal="left" vertical="center" wrapText="1"/>
    </xf>
    <xf numFmtId="0" fontId="13" fillId="2" borderId="6" xfId="0" applyFont="1" applyFill="1" applyBorder="1" applyAlignment="1">
      <alignment horizontal="left" vertical="center" wrapText="1"/>
    </xf>
    <xf numFmtId="0" fontId="13" fillId="0" borderId="23" xfId="0" applyFont="1" applyBorder="1" applyAlignment="1">
      <alignment horizontal="left" vertical="center" wrapText="1"/>
    </xf>
  </cellXfs>
  <cellStyles count="4">
    <cellStyle name="Currency" xfId="1" builtinId="4"/>
    <cellStyle name="Hyperlink 2" xfId="3" xr:uid="{3460EBCB-FA23-472E-9BEE-5DD026A0D67B}"/>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533400</xdr:colOff>
      <xdr:row>2</xdr:row>
      <xdr:rowOff>161925</xdr:rowOff>
    </xdr:from>
    <xdr:to>
      <xdr:col>9</xdr:col>
      <xdr:colOff>561975</xdr:colOff>
      <xdr:row>22</xdr:row>
      <xdr:rowOff>9523</xdr:rowOff>
    </xdr:to>
    <xdr:sp macro="" textlink="">
      <xdr:nvSpPr>
        <xdr:cNvPr id="2" name="TextBox 1">
          <a:extLst>
            <a:ext uri="{FF2B5EF4-FFF2-40B4-BE49-F238E27FC236}">
              <a16:creationId xmlns:a16="http://schemas.microsoft.com/office/drawing/2014/main" id="{056CE91F-9B6A-48CA-89BF-71DA0D1AF0EA}"/>
            </a:ext>
          </a:extLst>
        </xdr:cNvPr>
        <xdr:cNvSpPr txBox="1"/>
      </xdr:nvSpPr>
      <xdr:spPr>
        <a:xfrm>
          <a:off x="533400" y="542925"/>
          <a:ext cx="5514975" cy="3657598"/>
        </a:xfrm>
        <a:prstGeom prst="rect">
          <a:avLst/>
        </a:prstGeom>
        <a:solidFill>
          <a:sysClr val="window" lastClr="FFFFFF"/>
        </a:solid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Fiscal Year 2023 Hospital Financial Summary Report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Per Oregon Administrative Rule 409-015-0015, all inpatient acute care hospitals operating in Oregon are required to file </a:t>
          </a:r>
          <a:r>
            <a:rPr lang="en-US" sz="1100" b="0" i="0" baseline="0">
              <a:effectLst/>
              <a:latin typeface="+mn-lt"/>
              <a:ea typeface="+mn-ea"/>
              <a:cs typeface="+mn-cs"/>
            </a:rPr>
            <a:t>financial statements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with the Oregon Health Authority (OHA) annually.  </a:t>
          </a:r>
          <a:r>
            <a:rPr lang="en-US" sz="1100" b="0" i="0" baseline="0">
              <a:effectLst/>
              <a:latin typeface="+mn-lt"/>
              <a:ea typeface="+mn-ea"/>
              <a:cs typeface="+mn-cs"/>
            </a:rPr>
            <a:t>This summary report is compiled from financial data that hospitals submitted to OHA on the FR-3 Form for fiscal year 2023 .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Hospitals submit the </a:t>
          </a:r>
          <a:r>
            <a:rPr lang="en-US" sz="1100" b="0" i="0" baseline="0">
              <a:effectLst/>
              <a:latin typeface="+mn-lt"/>
              <a:ea typeface="+mn-ea"/>
              <a:cs typeface="+mn-cs"/>
            </a:rPr>
            <a:t>FR-3 Form and an audited financial statement to OHA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within 120 days of the end of their respective fiscal years. The starting and ending dates of a fiscal year may vary among hospitals but not within a health system.  OHA then verifies the data on the FR-3 Form with the audited financial statement.  Audited financial statements of six health systems are consolidated and do not provide hospital level data.  Consequently, data on the FR-3 form </a:t>
          </a:r>
          <a:r>
            <a:rPr lang="en-US" sz="1100" b="0" i="0" baseline="0">
              <a:effectLst/>
              <a:latin typeface="+mn-lt"/>
              <a:ea typeface="+mn-ea"/>
              <a:cs typeface="+mn-cs"/>
            </a:rPr>
            <a:t>cannot be verified with an audited financial statement for 25 hospitals from</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these systems and are accepted as submitted.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OHA does not independently authenticate a hospital's financial statement.  The accuracy of the financial statement is the responsibility of the reporting hospital or health system.</a:t>
          </a:r>
        </a:p>
      </xdr:txBody>
    </xdr:sp>
    <xdr:clientData/>
  </xdr:twoCellAnchor>
</xdr:wsDr>
</file>

<file path=xl/theme/theme1.xml><?xml version="1.0" encoding="utf-8"?>
<a:theme xmlns:a="http://schemas.openxmlformats.org/drawingml/2006/main" name="Office Theme">
  <a:themeElements>
    <a:clrScheme name="Accessible HPA">
      <a:dk1>
        <a:srgbClr val="606060"/>
      </a:dk1>
      <a:lt1>
        <a:srgbClr val="FFFFFF"/>
      </a:lt1>
      <a:dk2>
        <a:srgbClr val="949494"/>
      </a:dk2>
      <a:lt2>
        <a:srgbClr val="F2F2F2"/>
      </a:lt2>
      <a:accent1>
        <a:srgbClr val="005595"/>
      </a:accent1>
      <a:accent2>
        <a:srgbClr val="5E7F24"/>
      </a:accent2>
      <a:accent3>
        <a:srgbClr val="D87E1A"/>
      </a:accent3>
      <a:accent4>
        <a:srgbClr val="007FAD"/>
      </a:accent4>
      <a:accent5>
        <a:srgbClr val="A01C3F"/>
      </a:accent5>
      <a:accent6>
        <a:srgbClr val="536D60"/>
      </a:accent6>
      <a:hlink>
        <a:srgbClr val="007FAD"/>
      </a:hlink>
      <a:folHlink>
        <a:srgbClr val="00559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5535A-1184-4B1C-825A-259D181E5653}">
  <dimension ref="A1"/>
  <sheetViews>
    <sheetView showGridLines="0" workbookViewId="0">
      <selection activeCell="B5" sqref="B5"/>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97967-D3EA-4705-87AF-50A4A029B19F}">
  <dimension ref="A1:AF1399"/>
  <sheetViews>
    <sheetView tabSelected="1" zoomScale="110" zoomScaleNormal="110" workbookViewId="0">
      <pane ySplit="1" topLeftCell="A2" activePane="bottomLeft" state="frozen"/>
      <selection pane="bottomLeft"/>
    </sheetView>
  </sheetViews>
  <sheetFormatPr defaultRowHeight="15" x14ac:dyDescent="0.25"/>
  <cols>
    <col min="1" max="1" width="14.5703125" style="35" customWidth="1"/>
    <col min="2" max="2" width="57" style="35" customWidth="1"/>
    <col min="3" max="3" width="16.5703125" style="2" customWidth="1"/>
    <col min="4" max="4" width="17" style="13" customWidth="1"/>
    <col min="5" max="5" width="17.7109375" style="17" customWidth="1"/>
    <col min="6" max="6" width="14.5703125" style="13" customWidth="1"/>
    <col min="7" max="7" width="20.7109375" style="2" customWidth="1"/>
    <col min="8" max="15" width="20.7109375" style="35" customWidth="1"/>
    <col min="16" max="16" width="21.140625" style="35" customWidth="1"/>
    <col min="17" max="17" width="21.42578125" style="35" customWidth="1"/>
    <col min="18" max="28" width="20.7109375" style="35" customWidth="1"/>
    <col min="29" max="29" width="22.85546875" style="35" customWidth="1"/>
    <col min="30" max="32" width="20.7109375" style="35" customWidth="1"/>
    <col min="33" max="16384" width="9.140625" style="35"/>
  </cols>
  <sheetData>
    <row r="1" spans="1:32" s="34" customFormat="1" ht="30" customHeight="1" x14ac:dyDescent="0.25">
      <c r="A1" s="30" t="s">
        <v>0</v>
      </c>
      <c r="B1" s="30" t="s">
        <v>1</v>
      </c>
      <c r="C1" s="30" t="s">
        <v>77</v>
      </c>
      <c r="D1" s="30" t="s">
        <v>76</v>
      </c>
      <c r="E1" s="15" t="s">
        <v>227</v>
      </c>
      <c r="F1" s="31" t="s">
        <v>2</v>
      </c>
      <c r="G1" s="32" t="s">
        <v>3</v>
      </c>
      <c r="H1" s="32" t="s">
        <v>4</v>
      </c>
      <c r="I1" s="32" t="s">
        <v>5</v>
      </c>
      <c r="J1" s="32" t="s">
        <v>6</v>
      </c>
      <c r="K1" s="32" t="s">
        <v>7</v>
      </c>
      <c r="L1" s="32" t="s">
        <v>8</v>
      </c>
      <c r="M1" s="32" t="s">
        <v>9</v>
      </c>
      <c r="N1" s="32" t="s">
        <v>10</v>
      </c>
      <c r="O1" s="32" t="s">
        <v>11</v>
      </c>
      <c r="P1" s="32" t="s">
        <v>12</v>
      </c>
      <c r="Q1" s="32" t="s">
        <v>13</v>
      </c>
      <c r="R1" s="32" t="s">
        <v>14</v>
      </c>
      <c r="S1" s="32" t="s">
        <v>15</v>
      </c>
      <c r="T1" s="32" t="s">
        <v>16</v>
      </c>
      <c r="U1" s="32" t="s">
        <v>17</v>
      </c>
      <c r="V1" s="33" t="s">
        <v>18</v>
      </c>
      <c r="W1" s="32" t="s">
        <v>19</v>
      </c>
      <c r="X1" s="32" t="s">
        <v>84</v>
      </c>
      <c r="Y1" s="32" t="s">
        <v>20</v>
      </c>
      <c r="Z1" s="33" t="s">
        <v>21</v>
      </c>
      <c r="AA1" s="32" t="s">
        <v>22</v>
      </c>
      <c r="AB1" s="32" t="s">
        <v>85</v>
      </c>
      <c r="AC1" s="32" t="s">
        <v>23</v>
      </c>
      <c r="AD1" s="32" t="s">
        <v>24</v>
      </c>
      <c r="AE1" s="32" t="s">
        <v>25</v>
      </c>
      <c r="AF1" s="32" t="s">
        <v>26</v>
      </c>
    </row>
    <row r="2" spans="1:32" ht="15" customHeight="1" x14ac:dyDescent="0.25">
      <c r="A2" s="23">
        <v>6920770</v>
      </c>
      <c r="B2" s="35" t="s">
        <v>107</v>
      </c>
      <c r="C2" s="23" t="s">
        <v>81</v>
      </c>
      <c r="D2" s="13" t="b">
        <v>0</v>
      </c>
      <c r="E2" s="16">
        <v>5</v>
      </c>
      <c r="F2" s="3">
        <v>2023</v>
      </c>
      <c r="G2" s="18">
        <v>47723343</v>
      </c>
      <c r="H2" s="18">
        <v>184352100</v>
      </c>
      <c r="I2" s="19">
        <v>0</v>
      </c>
      <c r="J2" s="19">
        <v>36665420</v>
      </c>
      <c r="K2" s="19">
        <v>0</v>
      </c>
      <c r="L2" s="19">
        <v>268740863</v>
      </c>
      <c r="M2" s="18">
        <v>61551359</v>
      </c>
      <c r="N2" s="18">
        <v>37744393</v>
      </c>
      <c r="O2" s="18">
        <v>54823433</v>
      </c>
      <c r="P2" s="18">
        <v>154119185</v>
      </c>
      <c r="Q2" s="18">
        <v>107993600</v>
      </c>
      <c r="R2" s="18">
        <v>11827680</v>
      </c>
      <c r="S2" s="18">
        <v>119821280</v>
      </c>
      <c r="T2" s="18">
        <v>140712560</v>
      </c>
      <c r="U2" s="18">
        <v>-20891280</v>
      </c>
      <c r="V2" s="20">
        <v>-0.17435367073361299</v>
      </c>
      <c r="W2" s="18">
        <v>1350777</v>
      </c>
      <c r="X2" s="18">
        <v>121172057</v>
      </c>
      <c r="Y2" s="18">
        <v>-19540503</v>
      </c>
      <c r="Z2" s="36">
        <v>-0.16126245178787399</v>
      </c>
      <c r="AA2" s="18">
        <v>1138491</v>
      </c>
      <c r="AB2" s="18">
        <v>5489587</v>
      </c>
      <c r="AC2" s="18">
        <v>6628078</v>
      </c>
      <c r="AD2" s="18">
        <v>73767595</v>
      </c>
      <c r="AE2" s="18">
        <v>59643004</v>
      </c>
      <c r="AF2" s="18">
        <v>14124591</v>
      </c>
    </row>
    <row r="3" spans="1:32" ht="15" customHeight="1" x14ac:dyDescent="0.25">
      <c r="A3" s="23">
        <v>6920510</v>
      </c>
      <c r="B3" s="37" t="s">
        <v>108</v>
      </c>
      <c r="C3" s="23" t="s">
        <v>78</v>
      </c>
      <c r="D3" s="13" t="b">
        <v>0</v>
      </c>
      <c r="E3" s="16">
        <v>5</v>
      </c>
      <c r="F3" s="3">
        <v>2023</v>
      </c>
      <c r="G3" s="18">
        <v>545754462</v>
      </c>
      <c r="H3" s="18">
        <v>762272434</v>
      </c>
      <c r="I3" s="19">
        <v>0</v>
      </c>
      <c r="J3" s="19">
        <v>135512139</v>
      </c>
      <c r="K3" s="19">
        <v>28525604</v>
      </c>
      <c r="L3" s="19">
        <v>1472064639</v>
      </c>
      <c r="M3" s="18">
        <v>585844934</v>
      </c>
      <c r="N3" s="18">
        <v>251620428</v>
      </c>
      <c r="O3" s="18">
        <v>247411524.16</v>
      </c>
      <c r="P3" s="18">
        <v>1084876886.1600001</v>
      </c>
      <c r="Q3" s="18">
        <v>370523518</v>
      </c>
      <c r="R3" s="18">
        <v>35123941</v>
      </c>
      <c r="S3" s="18">
        <v>405647459</v>
      </c>
      <c r="T3" s="18">
        <v>408313611</v>
      </c>
      <c r="U3" s="18">
        <v>-2666152</v>
      </c>
      <c r="V3" s="20">
        <v>-6.5725840032933597E-3</v>
      </c>
      <c r="W3" s="18">
        <v>5276125</v>
      </c>
      <c r="X3" s="18">
        <v>410923584</v>
      </c>
      <c r="Y3" s="21">
        <v>2609973</v>
      </c>
      <c r="Z3" s="38">
        <v>6.3514801817751102E-3</v>
      </c>
      <c r="AA3" s="1">
        <v>2666865.84</v>
      </c>
      <c r="AB3" s="1">
        <v>13997369</v>
      </c>
      <c r="AC3" s="39">
        <v>16664234.84</v>
      </c>
      <c r="AD3" s="1">
        <v>398083200.13999999</v>
      </c>
      <c r="AE3" s="1">
        <v>259786166.13999999</v>
      </c>
      <c r="AF3" s="1">
        <v>138297034</v>
      </c>
    </row>
    <row r="4" spans="1:32" x14ac:dyDescent="0.25">
      <c r="A4" s="23">
        <v>6920780</v>
      </c>
      <c r="B4" s="37" t="s">
        <v>109</v>
      </c>
      <c r="C4" s="23" t="s">
        <v>80</v>
      </c>
      <c r="D4" s="13" t="b">
        <v>1</v>
      </c>
      <c r="E4" s="16">
        <v>5</v>
      </c>
      <c r="F4" s="3">
        <v>2023</v>
      </c>
      <c r="G4" s="18">
        <v>29994976</v>
      </c>
      <c r="H4" s="18">
        <v>141067159</v>
      </c>
      <c r="I4" s="19">
        <v>0</v>
      </c>
      <c r="J4" s="19">
        <v>24458686</v>
      </c>
      <c r="K4" s="19">
        <v>0</v>
      </c>
      <c r="L4" s="19">
        <v>195520821</v>
      </c>
      <c r="M4" s="18">
        <v>41881654.640000001</v>
      </c>
      <c r="N4" s="18">
        <v>16341918.939999999</v>
      </c>
      <c r="O4" s="18">
        <v>20974429</v>
      </c>
      <c r="P4" s="18">
        <v>79198002.579999998</v>
      </c>
      <c r="Q4" s="18">
        <v>111673938.87</v>
      </c>
      <c r="R4" s="18">
        <v>4571114</v>
      </c>
      <c r="S4" s="18">
        <v>116245052.87</v>
      </c>
      <c r="T4" s="18">
        <v>105211841</v>
      </c>
      <c r="U4" s="18">
        <v>11033211.869999999</v>
      </c>
      <c r="V4" s="20">
        <v>9.4913388549435498E-2</v>
      </c>
      <c r="W4" s="18">
        <v>3730956</v>
      </c>
      <c r="X4" s="18">
        <v>119976008.87</v>
      </c>
      <c r="Y4" s="18">
        <v>14764167.869999999</v>
      </c>
      <c r="Z4" s="38">
        <v>0.12305933502086799</v>
      </c>
      <c r="AA4" s="1">
        <v>2814454.79</v>
      </c>
      <c r="AB4" s="1">
        <v>1834424.76</v>
      </c>
      <c r="AC4" s="39">
        <v>4648879.55</v>
      </c>
      <c r="AD4" s="40">
        <v>50991028</v>
      </c>
      <c r="AE4" s="40">
        <v>42216938</v>
      </c>
      <c r="AF4" s="1">
        <v>8774090</v>
      </c>
    </row>
    <row r="5" spans="1:32" x14ac:dyDescent="0.25">
      <c r="A5" s="23">
        <v>6920025</v>
      </c>
      <c r="B5" s="41" t="s">
        <v>27</v>
      </c>
      <c r="C5" s="23" t="s">
        <v>81</v>
      </c>
      <c r="D5" s="13" t="b">
        <v>0</v>
      </c>
      <c r="E5" s="16">
        <v>4</v>
      </c>
      <c r="F5" s="3">
        <v>2023</v>
      </c>
      <c r="G5" s="18">
        <v>66757552</v>
      </c>
      <c r="H5" s="18">
        <v>131662244</v>
      </c>
      <c r="I5" s="19">
        <v>0</v>
      </c>
      <c r="J5" s="19">
        <v>0</v>
      </c>
      <c r="K5" s="19">
        <v>0</v>
      </c>
      <c r="L5" s="19">
        <v>198419796</v>
      </c>
      <c r="M5" s="18">
        <v>67454338</v>
      </c>
      <c r="N5" s="18">
        <v>28553041</v>
      </c>
      <c r="O5" s="18">
        <v>33748376</v>
      </c>
      <c r="P5" s="18">
        <v>129755755</v>
      </c>
      <c r="Q5" s="18">
        <v>66064554</v>
      </c>
      <c r="R5" s="18">
        <v>933289</v>
      </c>
      <c r="S5" s="18">
        <v>66997843</v>
      </c>
      <c r="T5" s="18">
        <v>67299150</v>
      </c>
      <c r="U5" s="18">
        <v>-301307</v>
      </c>
      <c r="V5" s="20">
        <v>-4.4972641880425901E-3</v>
      </c>
      <c r="W5" s="18">
        <v>2628487</v>
      </c>
      <c r="X5" s="18">
        <v>69626330</v>
      </c>
      <c r="Y5" s="18">
        <v>2327180</v>
      </c>
      <c r="Z5" s="38">
        <v>3.34238498567999E-2</v>
      </c>
      <c r="AA5" s="1">
        <v>1158036</v>
      </c>
      <c r="AB5" s="1">
        <v>1441450</v>
      </c>
      <c r="AC5" s="39">
        <v>2599486</v>
      </c>
      <c r="AD5" s="1">
        <v>42143276</v>
      </c>
      <c r="AE5" s="1">
        <v>23492598</v>
      </c>
      <c r="AF5" s="1">
        <v>18650678</v>
      </c>
    </row>
    <row r="6" spans="1:32" x14ac:dyDescent="0.25">
      <c r="A6" s="23">
        <v>6920280</v>
      </c>
      <c r="B6" s="37" t="s">
        <v>28</v>
      </c>
      <c r="C6" s="23" t="s">
        <v>78</v>
      </c>
      <c r="D6" s="13" t="b">
        <v>0</v>
      </c>
      <c r="E6" s="16">
        <v>4</v>
      </c>
      <c r="F6" s="3">
        <v>2023</v>
      </c>
      <c r="G6" s="18">
        <v>1379840474</v>
      </c>
      <c r="H6" s="18">
        <v>1275542486</v>
      </c>
      <c r="I6" s="19">
        <v>0</v>
      </c>
      <c r="J6" s="19">
        <v>0</v>
      </c>
      <c r="K6" s="19">
        <v>0</v>
      </c>
      <c r="L6" s="19">
        <v>2655382960</v>
      </c>
      <c r="M6" s="18">
        <v>1026965236</v>
      </c>
      <c r="N6" s="18">
        <v>377465661</v>
      </c>
      <c r="O6" s="18">
        <v>471900625</v>
      </c>
      <c r="P6" s="18">
        <v>1876331522</v>
      </c>
      <c r="Q6" s="18">
        <v>751639216</v>
      </c>
      <c r="R6" s="18">
        <v>9434587</v>
      </c>
      <c r="S6" s="18">
        <v>761073803</v>
      </c>
      <c r="T6" s="18">
        <v>756717121</v>
      </c>
      <c r="U6" s="18">
        <v>4356682</v>
      </c>
      <c r="V6" s="20">
        <v>5.7243883350429799E-3</v>
      </c>
      <c r="W6" s="18">
        <v>35217016.649512902</v>
      </c>
      <c r="X6" s="18">
        <v>796290819.64951289</v>
      </c>
      <c r="Y6" s="18">
        <v>39573698.649512902</v>
      </c>
      <c r="Z6" s="38">
        <v>4.9697544757493599E-2</v>
      </c>
      <c r="AA6" s="1">
        <v>9345908</v>
      </c>
      <c r="AB6" s="1">
        <v>18066314</v>
      </c>
      <c r="AC6" s="39">
        <v>27412222</v>
      </c>
      <c r="AD6" s="1">
        <v>451346007</v>
      </c>
      <c r="AE6" s="1">
        <v>286235520</v>
      </c>
      <c r="AF6" s="1">
        <v>165110487</v>
      </c>
    </row>
    <row r="7" spans="1:32" x14ac:dyDescent="0.25">
      <c r="A7" s="23">
        <v>6920005</v>
      </c>
      <c r="B7" s="41" t="s">
        <v>29</v>
      </c>
      <c r="C7" s="23" t="s">
        <v>78</v>
      </c>
      <c r="D7" s="13" t="b">
        <v>0</v>
      </c>
      <c r="E7" s="16">
        <v>4</v>
      </c>
      <c r="F7" s="3">
        <v>2023</v>
      </c>
      <c r="G7" s="18">
        <v>352483022</v>
      </c>
      <c r="H7" s="18">
        <v>736134715</v>
      </c>
      <c r="I7" s="19">
        <v>0</v>
      </c>
      <c r="J7" s="19">
        <v>0</v>
      </c>
      <c r="K7" s="19">
        <v>0</v>
      </c>
      <c r="L7" s="19">
        <v>1088617737</v>
      </c>
      <c r="M7" s="18">
        <v>443309771</v>
      </c>
      <c r="N7" s="18">
        <v>174649059</v>
      </c>
      <c r="O7" s="18">
        <v>183655134</v>
      </c>
      <c r="P7" s="18">
        <v>801613964</v>
      </c>
      <c r="Q7" s="18">
        <v>272219220</v>
      </c>
      <c r="R7" s="18">
        <v>3420458</v>
      </c>
      <c r="S7" s="18">
        <v>275639678</v>
      </c>
      <c r="T7" s="18">
        <v>275140749</v>
      </c>
      <c r="U7" s="18">
        <v>498929</v>
      </c>
      <c r="V7" s="20">
        <v>1.81007684967619E-3</v>
      </c>
      <c r="W7" s="18">
        <v>14437793</v>
      </c>
      <c r="X7" s="18">
        <v>290077471</v>
      </c>
      <c r="Y7" s="18">
        <v>14936722</v>
      </c>
      <c r="Z7" s="38">
        <v>5.1492182238447599E-2</v>
      </c>
      <c r="AA7" s="1">
        <v>5432242</v>
      </c>
      <c r="AB7" s="1">
        <v>9352311</v>
      </c>
      <c r="AC7" s="39">
        <v>14784553</v>
      </c>
      <c r="AD7" s="39">
        <v>168274140</v>
      </c>
      <c r="AE7" s="39">
        <v>87674583</v>
      </c>
      <c r="AF7" s="1">
        <v>80599557</v>
      </c>
    </row>
    <row r="8" spans="1:32" x14ac:dyDescent="0.25">
      <c r="A8" s="23">
        <v>6920327</v>
      </c>
      <c r="B8" s="42" t="s">
        <v>30</v>
      </c>
      <c r="C8" s="23" t="s">
        <v>78</v>
      </c>
      <c r="D8" s="13" t="b">
        <v>0</v>
      </c>
      <c r="E8" s="16">
        <v>3</v>
      </c>
      <c r="F8" s="3">
        <v>2023</v>
      </c>
      <c r="G8" s="18">
        <v>244910615</v>
      </c>
      <c r="H8" s="18">
        <v>332757260</v>
      </c>
      <c r="I8" s="19">
        <v>0</v>
      </c>
      <c r="J8" s="19">
        <v>0</v>
      </c>
      <c r="K8" s="19">
        <v>0</v>
      </c>
      <c r="L8" s="19">
        <v>577667875</v>
      </c>
      <c r="M8" s="18">
        <v>217522129</v>
      </c>
      <c r="N8" s="18">
        <v>92682684</v>
      </c>
      <c r="O8" s="18">
        <v>56068510</v>
      </c>
      <c r="P8" s="18">
        <v>366273323</v>
      </c>
      <c r="Q8" s="18">
        <v>205096629</v>
      </c>
      <c r="R8" s="18">
        <v>2516598</v>
      </c>
      <c r="S8" s="18">
        <v>207613227</v>
      </c>
      <c r="T8" s="18">
        <v>240424621</v>
      </c>
      <c r="U8" s="18">
        <v>-32811394</v>
      </c>
      <c r="V8" s="20">
        <v>-0.15804096142679799</v>
      </c>
      <c r="W8" s="18">
        <v>-2287719</v>
      </c>
      <c r="X8" s="18">
        <v>205325508</v>
      </c>
      <c r="Y8" s="18">
        <v>-35099113</v>
      </c>
      <c r="Z8" s="38">
        <v>-0.17094375336940601</v>
      </c>
      <c r="AA8" s="39">
        <v>2597566</v>
      </c>
      <c r="AB8" s="39">
        <v>3700357</v>
      </c>
      <c r="AC8" s="39">
        <v>6297923</v>
      </c>
      <c r="AD8" s="39">
        <v>227205335</v>
      </c>
      <c r="AE8" s="39">
        <v>139192751</v>
      </c>
      <c r="AF8" s="1">
        <v>88012584</v>
      </c>
    </row>
    <row r="9" spans="1:32" x14ac:dyDescent="0.25">
      <c r="A9" s="23">
        <v>6920195</v>
      </c>
      <c r="B9" s="41" t="s">
        <v>31</v>
      </c>
      <c r="C9" s="23" t="s">
        <v>80</v>
      </c>
      <c r="D9" s="13" t="b">
        <v>1</v>
      </c>
      <c r="E9" s="16">
        <v>3</v>
      </c>
      <c r="F9" s="3">
        <v>2023</v>
      </c>
      <c r="G9" s="18">
        <v>5467620</v>
      </c>
      <c r="H9" s="18">
        <v>36579938</v>
      </c>
      <c r="I9" s="19">
        <v>2560601</v>
      </c>
      <c r="J9" s="19">
        <v>0</v>
      </c>
      <c r="K9" s="19">
        <v>0</v>
      </c>
      <c r="L9" s="19">
        <v>44608159</v>
      </c>
      <c r="M9" s="18">
        <v>5736500</v>
      </c>
      <c r="N9" s="18">
        <v>4803949</v>
      </c>
      <c r="O9" s="18">
        <v>4453175</v>
      </c>
      <c r="P9" s="18">
        <v>14993624</v>
      </c>
      <c r="Q9" s="18">
        <v>29184391</v>
      </c>
      <c r="R9" s="18">
        <v>1534252</v>
      </c>
      <c r="S9" s="18">
        <v>30718643</v>
      </c>
      <c r="T9" s="18">
        <v>34720390</v>
      </c>
      <c r="U9" s="18">
        <v>-4001747</v>
      </c>
      <c r="V9" s="20">
        <v>-0.13027095630493801</v>
      </c>
      <c r="W9" s="18">
        <v>2918140</v>
      </c>
      <c r="X9" s="18">
        <v>33636783</v>
      </c>
      <c r="Y9" s="18">
        <v>-1083607</v>
      </c>
      <c r="Z9" s="38">
        <v>-3.2214941601282097E-2</v>
      </c>
      <c r="AA9" s="39">
        <v>243139</v>
      </c>
      <c r="AB9" s="1">
        <v>187005</v>
      </c>
      <c r="AC9" s="39">
        <v>430144</v>
      </c>
      <c r="AD9" s="39">
        <v>5626020</v>
      </c>
      <c r="AE9" s="39">
        <v>1139668</v>
      </c>
      <c r="AF9" s="1">
        <v>4486352</v>
      </c>
    </row>
    <row r="10" spans="1:32" x14ac:dyDescent="0.25">
      <c r="A10" s="23">
        <v>6920015</v>
      </c>
      <c r="B10" s="42" t="s">
        <v>32</v>
      </c>
      <c r="C10" s="23" t="s">
        <v>81</v>
      </c>
      <c r="D10" s="13" t="b">
        <v>1</v>
      </c>
      <c r="E10" s="16">
        <v>5</v>
      </c>
      <c r="F10" s="3">
        <v>2023</v>
      </c>
      <c r="G10" s="18">
        <v>41104178</v>
      </c>
      <c r="H10" s="18">
        <v>200431953</v>
      </c>
      <c r="I10" s="19">
        <v>0</v>
      </c>
      <c r="J10" s="19">
        <v>140598568</v>
      </c>
      <c r="K10" s="19">
        <v>0</v>
      </c>
      <c r="L10" s="19">
        <v>382134699</v>
      </c>
      <c r="M10" s="18">
        <v>100862065</v>
      </c>
      <c r="N10" s="18">
        <v>42105473</v>
      </c>
      <c r="O10" s="18">
        <v>36732911</v>
      </c>
      <c r="P10" s="18">
        <v>179700449</v>
      </c>
      <c r="Q10" s="18">
        <v>197147596</v>
      </c>
      <c r="R10" s="18">
        <v>4770611</v>
      </c>
      <c r="S10" s="18">
        <v>201918207</v>
      </c>
      <c r="T10" s="18">
        <v>187195618</v>
      </c>
      <c r="U10" s="18">
        <v>14722589</v>
      </c>
      <c r="V10" s="20">
        <v>7.2913627843377196E-2</v>
      </c>
      <c r="W10" s="18">
        <v>14081839</v>
      </c>
      <c r="X10" s="18">
        <v>216000046</v>
      </c>
      <c r="Y10" s="18">
        <v>28804428</v>
      </c>
      <c r="Z10" s="38">
        <v>0.133353804933912</v>
      </c>
      <c r="AA10" s="1">
        <v>2924019</v>
      </c>
      <c r="AB10" s="1">
        <v>2362635</v>
      </c>
      <c r="AC10" s="39">
        <v>5286654</v>
      </c>
      <c r="AD10" s="39">
        <v>144492157</v>
      </c>
      <c r="AE10" s="1">
        <v>83946839</v>
      </c>
      <c r="AF10" s="1">
        <v>60545318</v>
      </c>
    </row>
    <row r="11" spans="1:32" x14ac:dyDescent="0.25">
      <c r="A11" s="23">
        <v>6920105</v>
      </c>
      <c r="B11" s="42" t="s">
        <v>33</v>
      </c>
      <c r="C11" s="23" t="s">
        <v>81</v>
      </c>
      <c r="D11" s="13" t="b">
        <v>1</v>
      </c>
      <c r="E11" s="16">
        <v>3</v>
      </c>
      <c r="F11" s="3">
        <v>2023</v>
      </c>
      <c r="G11" s="18">
        <v>8914501</v>
      </c>
      <c r="H11" s="18">
        <v>37428474</v>
      </c>
      <c r="I11" s="19">
        <v>0</v>
      </c>
      <c r="J11" s="19">
        <v>5555474</v>
      </c>
      <c r="K11" s="19">
        <v>0</v>
      </c>
      <c r="L11" s="19">
        <v>51898449</v>
      </c>
      <c r="M11" s="18">
        <v>8510857</v>
      </c>
      <c r="N11" s="18">
        <v>5244802</v>
      </c>
      <c r="O11" s="18">
        <v>3669173</v>
      </c>
      <c r="P11" s="18">
        <v>17424832</v>
      </c>
      <c r="Q11" s="18">
        <v>34061323</v>
      </c>
      <c r="R11" s="18">
        <v>786338</v>
      </c>
      <c r="S11" s="18">
        <v>34847661</v>
      </c>
      <c r="T11" s="18">
        <v>36895300</v>
      </c>
      <c r="U11" s="18">
        <v>-2047639</v>
      </c>
      <c r="V11" s="20">
        <v>-5.8759725652748999E-2</v>
      </c>
      <c r="W11" s="18">
        <v>730350</v>
      </c>
      <c r="X11" s="18">
        <v>35578011</v>
      </c>
      <c r="Y11" s="18">
        <v>-1317289</v>
      </c>
      <c r="Z11" s="38">
        <v>-3.70253694058389E-2</v>
      </c>
      <c r="AA11" s="1">
        <v>-190943</v>
      </c>
      <c r="AB11" s="1">
        <v>221351</v>
      </c>
      <c r="AC11" s="39">
        <v>30408</v>
      </c>
      <c r="AD11" s="1">
        <v>40823597</v>
      </c>
      <c r="AE11" s="1">
        <v>27001853</v>
      </c>
      <c r="AF11" s="1">
        <v>13821744</v>
      </c>
    </row>
    <row r="12" spans="1:32" x14ac:dyDescent="0.25">
      <c r="A12" s="23">
        <v>6920165</v>
      </c>
      <c r="B12" s="41" t="s">
        <v>34</v>
      </c>
      <c r="C12" s="23" t="s">
        <v>80</v>
      </c>
      <c r="D12" s="13" t="b">
        <v>1</v>
      </c>
      <c r="E12" s="16">
        <v>3</v>
      </c>
      <c r="F12" s="3">
        <v>2023</v>
      </c>
      <c r="G12" s="18">
        <v>11068162</v>
      </c>
      <c r="H12" s="18">
        <v>94064995</v>
      </c>
      <c r="I12" s="19">
        <v>0</v>
      </c>
      <c r="J12" s="19">
        <v>16548012</v>
      </c>
      <c r="K12" s="19">
        <v>0</v>
      </c>
      <c r="L12" s="19">
        <v>121681169</v>
      </c>
      <c r="M12" s="18">
        <v>24928023</v>
      </c>
      <c r="N12" s="18">
        <v>8954980</v>
      </c>
      <c r="O12" s="18">
        <v>19076428</v>
      </c>
      <c r="P12" s="18">
        <v>52959431</v>
      </c>
      <c r="Q12" s="18">
        <v>66397424</v>
      </c>
      <c r="R12" s="18">
        <v>963339</v>
      </c>
      <c r="S12" s="18">
        <v>67360763</v>
      </c>
      <c r="T12" s="18">
        <v>64411370</v>
      </c>
      <c r="U12" s="18">
        <v>2949393</v>
      </c>
      <c r="V12" s="20">
        <v>4.3785029572779598E-2</v>
      </c>
      <c r="W12" s="18">
        <v>915946</v>
      </c>
      <c r="X12" s="18">
        <v>68276709</v>
      </c>
      <c r="Y12" s="18">
        <v>3865339</v>
      </c>
      <c r="Z12" s="38">
        <v>5.66128487534453E-2</v>
      </c>
      <c r="AA12" s="1">
        <v>1731889</v>
      </c>
      <c r="AB12" s="1">
        <v>592425</v>
      </c>
      <c r="AC12" s="39">
        <v>2324314</v>
      </c>
      <c r="AD12" s="39">
        <v>65665667</v>
      </c>
      <c r="AE12" s="39">
        <v>29427360</v>
      </c>
      <c r="AF12" s="1">
        <v>36238307</v>
      </c>
    </row>
    <row r="13" spans="1:32" x14ac:dyDescent="0.25">
      <c r="A13" s="23">
        <v>6920110</v>
      </c>
      <c r="B13" s="35" t="s">
        <v>35</v>
      </c>
      <c r="C13" s="23" t="s">
        <v>78</v>
      </c>
      <c r="D13" s="13" t="b">
        <v>0</v>
      </c>
      <c r="E13" s="16">
        <v>5</v>
      </c>
      <c r="F13" s="3">
        <v>2023</v>
      </c>
      <c r="G13" s="18">
        <v>485074233.50999999</v>
      </c>
      <c r="H13" s="18">
        <v>510167087.74000001</v>
      </c>
      <c r="I13" s="19">
        <v>0</v>
      </c>
      <c r="J13" s="19">
        <v>147049494</v>
      </c>
      <c r="K13" s="19">
        <v>0</v>
      </c>
      <c r="L13" s="19">
        <v>1142290815.25</v>
      </c>
      <c r="M13" s="18">
        <v>411776319.36000001</v>
      </c>
      <c r="N13" s="18">
        <v>108712579.48999999</v>
      </c>
      <c r="O13" s="18">
        <v>111808144.66</v>
      </c>
      <c r="P13" s="18">
        <v>632297043.50999999</v>
      </c>
      <c r="Q13" s="18">
        <v>499497509.99000001</v>
      </c>
      <c r="R13" s="18">
        <v>76716296</v>
      </c>
      <c r="S13" s="18">
        <v>576213805.99000001</v>
      </c>
      <c r="T13" s="18">
        <v>596797056.74000001</v>
      </c>
      <c r="U13" s="18">
        <v>-20583250.749999799</v>
      </c>
      <c r="V13" s="20">
        <v>-3.5721550813305199E-2</v>
      </c>
      <c r="W13" s="18">
        <v>693822.92</v>
      </c>
      <c r="X13" s="18">
        <v>576907628.90999997</v>
      </c>
      <c r="Y13" s="18">
        <v>-19889427.829999801</v>
      </c>
      <c r="Z13" s="38">
        <v>-3.4475931385373602E-2</v>
      </c>
      <c r="AA13" s="1">
        <v>2455798.1</v>
      </c>
      <c r="AB13" s="1">
        <v>8040463.6500000004</v>
      </c>
      <c r="AC13" s="39">
        <v>10496261.75</v>
      </c>
      <c r="AD13" s="39">
        <v>270790721.92000002</v>
      </c>
      <c r="AE13" s="1">
        <v>182819147.47</v>
      </c>
      <c r="AF13" s="1">
        <v>87971574.450000107</v>
      </c>
    </row>
    <row r="14" spans="1:32" x14ac:dyDescent="0.25">
      <c r="A14" s="23">
        <v>6920175</v>
      </c>
      <c r="B14" s="41" t="s">
        <v>36</v>
      </c>
      <c r="C14" s="23" t="s">
        <v>80</v>
      </c>
      <c r="D14" s="13" t="b">
        <v>1</v>
      </c>
      <c r="E14" s="16">
        <v>3</v>
      </c>
      <c r="F14" s="3">
        <v>2023</v>
      </c>
      <c r="G14" s="18">
        <v>68308918</v>
      </c>
      <c r="H14" s="18">
        <v>197977157</v>
      </c>
      <c r="I14" s="19">
        <v>0</v>
      </c>
      <c r="J14" s="19">
        <v>29167891</v>
      </c>
      <c r="K14" s="19">
        <v>0</v>
      </c>
      <c r="L14" s="19">
        <v>295453966</v>
      </c>
      <c r="M14" s="18">
        <v>44906271</v>
      </c>
      <c r="N14" s="18">
        <v>37841718</v>
      </c>
      <c r="O14" s="18">
        <v>22060468</v>
      </c>
      <c r="P14" s="18">
        <v>104808457</v>
      </c>
      <c r="Q14" s="18">
        <v>177536060</v>
      </c>
      <c r="R14" s="18">
        <v>11143820</v>
      </c>
      <c r="S14" s="18">
        <v>188679880</v>
      </c>
      <c r="T14" s="18">
        <v>176273571</v>
      </c>
      <c r="U14" s="18">
        <v>12406309</v>
      </c>
      <c r="V14" s="20">
        <v>6.5753216506179699E-2</v>
      </c>
      <c r="W14" s="18">
        <v>16369619</v>
      </c>
      <c r="X14" s="18">
        <v>205049499</v>
      </c>
      <c r="Y14" s="18">
        <v>28775928</v>
      </c>
      <c r="Z14" s="38">
        <v>0.14033649504308199</v>
      </c>
      <c r="AA14" s="1">
        <v>3879569</v>
      </c>
      <c r="AB14" s="1">
        <v>9229880</v>
      </c>
      <c r="AC14" s="39">
        <v>13109449</v>
      </c>
      <c r="AD14" s="1">
        <v>165696379</v>
      </c>
      <c r="AE14" s="1">
        <v>90319321</v>
      </c>
      <c r="AF14" s="1">
        <v>75377058</v>
      </c>
    </row>
    <row r="15" spans="1:32" x14ac:dyDescent="0.25">
      <c r="A15" s="23">
        <v>6920210</v>
      </c>
      <c r="B15" s="41" t="s">
        <v>37</v>
      </c>
      <c r="C15" s="23" t="s">
        <v>80</v>
      </c>
      <c r="D15" s="13" t="b">
        <v>1</v>
      </c>
      <c r="E15" s="16">
        <v>2</v>
      </c>
      <c r="F15" s="3">
        <v>2023</v>
      </c>
      <c r="G15" s="18">
        <v>41410814.060000002</v>
      </c>
      <c r="H15" s="18">
        <v>141043028.44999999</v>
      </c>
      <c r="I15" s="19">
        <v>0</v>
      </c>
      <c r="J15" s="19">
        <v>40238860.5</v>
      </c>
      <c r="K15" s="19">
        <v>876669.69</v>
      </c>
      <c r="L15" s="19">
        <v>223569372.69999999</v>
      </c>
      <c r="M15" s="18">
        <v>43649772.759999998</v>
      </c>
      <c r="N15" s="18">
        <v>22067310.329999998</v>
      </c>
      <c r="O15" s="18">
        <v>20382962.390000001</v>
      </c>
      <c r="P15" s="18">
        <v>86100045.480000004</v>
      </c>
      <c r="Q15" s="18">
        <v>134753077</v>
      </c>
      <c r="R15" s="18">
        <v>13662520</v>
      </c>
      <c r="S15" s="18">
        <v>148415597</v>
      </c>
      <c r="T15" s="18">
        <v>140345988</v>
      </c>
      <c r="U15" s="18">
        <v>8069609</v>
      </c>
      <c r="V15" s="20">
        <v>5.4371704612689697E-2</v>
      </c>
      <c r="W15" s="18">
        <v>6935316</v>
      </c>
      <c r="X15" s="18">
        <v>155350913</v>
      </c>
      <c r="Y15" s="18">
        <v>15004925</v>
      </c>
      <c r="Z15" s="38">
        <v>9.6587298460228593E-2</v>
      </c>
      <c r="AA15" s="1">
        <v>741075.30999999796</v>
      </c>
      <c r="AB15" s="1">
        <v>1975174.91</v>
      </c>
      <c r="AC15" s="39">
        <v>2716250.22</v>
      </c>
      <c r="AD15" s="1">
        <v>148345011</v>
      </c>
      <c r="AE15" s="1">
        <v>77078312</v>
      </c>
      <c r="AF15" s="1">
        <v>71266699</v>
      </c>
    </row>
    <row r="16" spans="1:32" x14ac:dyDescent="0.25">
      <c r="A16" s="23">
        <v>6920075</v>
      </c>
      <c r="B16" s="41" t="s">
        <v>38</v>
      </c>
      <c r="C16" s="23" t="s">
        <v>80</v>
      </c>
      <c r="D16" s="13" t="b">
        <v>1</v>
      </c>
      <c r="E16" s="16">
        <v>3</v>
      </c>
      <c r="F16" s="3">
        <v>2023</v>
      </c>
      <c r="G16" s="18">
        <v>9128677</v>
      </c>
      <c r="H16" s="18">
        <v>30520589</v>
      </c>
      <c r="I16" s="19">
        <v>0</v>
      </c>
      <c r="J16" s="19">
        <v>4095450</v>
      </c>
      <c r="K16" s="19">
        <v>0</v>
      </c>
      <c r="L16" s="19">
        <v>43744716</v>
      </c>
      <c r="M16" s="18">
        <v>3416711.72</v>
      </c>
      <c r="N16" s="18">
        <v>5405017.4400000004</v>
      </c>
      <c r="O16" s="18">
        <v>3623810.13</v>
      </c>
      <c r="P16" s="18">
        <v>12445539.289999999</v>
      </c>
      <c r="Q16" s="18">
        <v>29658391.710000001</v>
      </c>
      <c r="R16" s="18">
        <v>1158102</v>
      </c>
      <c r="S16" s="18">
        <v>30816493.710000001</v>
      </c>
      <c r="T16" s="18">
        <v>34366264</v>
      </c>
      <c r="U16" s="18">
        <v>-3549770.29</v>
      </c>
      <c r="V16" s="20">
        <v>-0.11519059641908901</v>
      </c>
      <c r="W16" s="18">
        <v>2764284</v>
      </c>
      <c r="X16" s="18">
        <v>33580777.710000001</v>
      </c>
      <c r="Y16" s="18">
        <v>-785486.28999999899</v>
      </c>
      <c r="Z16" s="38">
        <v>-2.3390949929253401E-2</v>
      </c>
      <c r="AA16" s="1">
        <v>1427193</v>
      </c>
      <c r="AB16" s="1">
        <v>213592</v>
      </c>
      <c r="AC16" s="39">
        <v>1640785</v>
      </c>
      <c r="AD16" s="1">
        <v>33104279</v>
      </c>
      <c r="AE16" s="1">
        <v>23213206</v>
      </c>
      <c r="AF16" s="1">
        <v>9891073</v>
      </c>
    </row>
    <row r="17" spans="1:32" x14ac:dyDescent="0.25">
      <c r="A17" s="23">
        <v>6920004</v>
      </c>
      <c r="B17" s="41" t="s">
        <v>73</v>
      </c>
      <c r="C17" s="23" t="s">
        <v>78</v>
      </c>
      <c r="D17" s="13" t="b">
        <v>0</v>
      </c>
      <c r="E17" s="16">
        <v>3</v>
      </c>
      <c r="F17" s="3">
        <v>2023</v>
      </c>
      <c r="G17" s="18">
        <v>291362376</v>
      </c>
      <c r="H17" s="18">
        <v>429369171</v>
      </c>
      <c r="I17" s="19">
        <v>0</v>
      </c>
      <c r="J17" s="19">
        <v>120295109</v>
      </c>
      <c r="K17" s="19">
        <v>0</v>
      </c>
      <c r="L17" s="19">
        <v>841026656</v>
      </c>
      <c r="M17" s="18">
        <v>264351305</v>
      </c>
      <c r="N17" s="18">
        <v>145106756</v>
      </c>
      <c r="O17" s="18">
        <v>154734981</v>
      </c>
      <c r="P17" s="18">
        <v>564193042</v>
      </c>
      <c r="Q17" s="18">
        <v>270346548</v>
      </c>
      <c r="R17" s="18">
        <v>33229203</v>
      </c>
      <c r="S17" s="18">
        <v>303575751</v>
      </c>
      <c r="T17" s="18">
        <v>303554567</v>
      </c>
      <c r="U17" s="18">
        <v>21184</v>
      </c>
      <c r="V17" s="20">
        <v>6.9781594643901598E-5</v>
      </c>
      <c r="W17" s="18">
        <v>2224817</v>
      </c>
      <c r="X17" s="18">
        <v>305800568</v>
      </c>
      <c r="Y17" s="18">
        <v>2246001</v>
      </c>
      <c r="Z17" s="38">
        <v>7.3446593467412996E-3</v>
      </c>
      <c r="AA17" s="1">
        <v>374164</v>
      </c>
      <c r="AB17" s="1">
        <v>6112902</v>
      </c>
      <c r="AC17" s="39">
        <v>6487066</v>
      </c>
      <c r="AD17" s="1">
        <v>216697912</v>
      </c>
      <c r="AE17" s="1">
        <v>159015412</v>
      </c>
      <c r="AF17" s="1">
        <v>57682500</v>
      </c>
    </row>
    <row r="18" spans="1:32" x14ac:dyDescent="0.25">
      <c r="A18" s="23">
        <v>6920045</v>
      </c>
      <c r="B18" s="41" t="s">
        <v>39</v>
      </c>
      <c r="C18" s="23" t="s">
        <v>78</v>
      </c>
      <c r="D18" s="13" t="b">
        <v>0</v>
      </c>
      <c r="E18" s="16">
        <v>5</v>
      </c>
      <c r="F18" s="3">
        <v>2023</v>
      </c>
      <c r="G18" s="18">
        <v>707338829.00287998</v>
      </c>
      <c r="H18" s="18">
        <v>0</v>
      </c>
      <c r="I18" s="19">
        <v>0</v>
      </c>
      <c r="J18" s="19">
        <v>0</v>
      </c>
      <c r="K18" s="19">
        <v>0</v>
      </c>
      <c r="L18" s="19">
        <v>707338829.00287998</v>
      </c>
      <c r="M18" s="18">
        <v>0</v>
      </c>
      <c r="N18" s="18">
        <v>0</v>
      </c>
      <c r="O18" s="18">
        <v>0</v>
      </c>
      <c r="P18" s="18">
        <v>0</v>
      </c>
      <c r="Q18" s="18">
        <v>692567097.00287998</v>
      </c>
      <c r="R18" s="18">
        <v>106319606.975501</v>
      </c>
      <c r="S18" s="18">
        <v>798886703.97838104</v>
      </c>
      <c r="T18" s="18">
        <v>779949939</v>
      </c>
      <c r="U18" s="18">
        <v>18936764.978380699</v>
      </c>
      <c r="V18" s="20">
        <v>2.3703943104920099E-2</v>
      </c>
      <c r="W18" s="18">
        <v>35720281</v>
      </c>
      <c r="X18" s="18">
        <v>834606984.97838104</v>
      </c>
      <c r="Y18" s="18">
        <v>54657045.978380702</v>
      </c>
      <c r="Z18" s="38">
        <v>6.5488363939101804E-2</v>
      </c>
      <c r="AA18" s="1">
        <v>0</v>
      </c>
      <c r="AB18" s="1">
        <v>14771732</v>
      </c>
      <c r="AC18" s="39">
        <v>14771732</v>
      </c>
      <c r="AD18" s="1">
        <v>692556471.37000406</v>
      </c>
      <c r="AE18" s="1">
        <v>505093557.48000401</v>
      </c>
      <c r="AF18" s="1">
        <v>187462913.88999999</v>
      </c>
    </row>
    <row r="19" spans="1:32" x14ac:dyDescent="0.25">
      <c r="A19" s="23">
        <v>6920434</v>
      </c>
      <c r="B19" s="41" t="s">
        <v>115</v>
      </c>
      <c r="C19" s="23" t="s">
        <v>78</v>
      </c>
      <c r="D19" s="13" t="b">
        <v>0</v>
      </c>
      <c r="E19" s="16">
        <v>5</v>
      </c>
      <c r="F19" s="3">
        <v>2023</v>
      </c>
      <c r="G19" s="18">
        <v>258449931.84711999</v>
      </c>
      <c r="H19" s="18">
        <v>0</v>
      </c>
      <c r="I19" s="19">
        <v>0</v>
      </c>
      <c r="J19" s="19">
        <v>0</v>
      </c>
      <c r="K19" s="19">
        <v>0</v>
      </c>
      <c r="L19" s="19">
        <v>258449931.84711999</v>
      </c>
      <c r="M19" s="18">
        <v>0</v>
      </c>
      <c r="N19" s="18">
        <v>0</v>
      </c>
      <c r="O19" s="18">
        <v>0</v>
      </c>
      <c r="P19" s="18">
        <v>0</v>
      </c>
      <c r="Q19" s="18">
        <v>252628883.84711999</v>
      </c>
      <c r="R19" s="18">
        <v>15215731.784499301</v>
      </c>
      <c r="S19" s="18">
        <v>267844615.63161901</v>
      </c>
      <c r="T19" s="18">
        <v>263032333</v>
      </c>
      <c r="U19" s="18">
        <v>4812282.6316192998</v>
      </c>
      <c r="V19" s="20">
        <v>1.7966695430002198E-2</v>
      </c>
      <c r="W19" s="18">
        <v>13037542</v>
      </c>
      <c r="X19" s="18">
        <v>280882157.63161898</v>
      </c>
      <c r="Y19" s="18">
        <v>17849824.631619301</v>
      </c>
      <c r="Z19" s="38">
        <v>6.3549158060191194E-2</v>
      </c>
      <c r="AA19" s="1">
        <v>0</v>
      </c>
      <c r="AB19" s="1">
        <v>5821048</v>
      </c>
      <c r="AC19" s="39">
        <v>5821048</v>
      </c>
      <c r="AD19" s="1">
        <v>432824481.57400101</v>
      </c>
      <c r="AE19" s="1">
        <v>176746113.46999899</v>
      </c>
      <c r="AF19" s="1">
        <v>256078368.10400301</v>
      </c>
    </row>
    <row r="20" spans="1:32" x14ac:dyDescent="0.25">
      <c r="A20" s="23">
        <v>6920231</v>
      </c>
      <c r="B20" s="41" t="s">
        <v>40</v>
      </c>
      <c r="C20" s="23" t="s">
        <v>80</v>
      </c>
      <c r="D20" s="13" t="b">
        <v>1</v>
      </c>
      <c r="E20" s="16">
        <v>3</v>
      </c>
      <c r="F20" s="3">
        <v>2023</v>
      </c>
      <c r="G20" s="18">
        <v>9712857</v>
      </c>
      <c r="H20" s="18">
        <v>38396098</v>
      </c>
      <c r="I20" s="19">
        <v>0</v>
      </c>
      <c r="J20" s="19">
        <v>3782317</v>
      </c>
      <c r="K20" s="19">
        <v>0</v>
      </c>
      <c r="L20" s="19">
        <v>51891272</v>
      </c>
      <c r="M20" s="18">
        <v>4969184</v>
      </c>
      <c r="N20" s="18">
        <v>2733052</v>
      </c>
      <c r="O20" s="18">
        <v>4720725</v>
      </c>
      <c r="P20" s="18">
        <v>12422961</v>
      </c>
      <c r="Q20" s="18">
        <v>37404004</v>
      </c>
      <c r="R20" s="18">
        <v>2005063</v>
      </c>
      <c r="S20" s="18">
        <v>39409067</v>
      </c>
      <c r="T20" s="18">
        <v>43080157</v>
      </c>
      <c r="U20" s="18">
        <v>-3671090</v>
      </c>
      <c r="V20" s="20">
        <v>-9.3153435984668201E-2</v>
      </c>
      <c r="W20" s="18">
        <v>905062</v>
      </c>
      <c r="X20" s="18">
        <v>40314129</v>
      </c>
      <c r="Y20" s="18">
        <v>-2766028</v>
      </c>
      <c r="Z20" s="38">
        <v>-6.8611875503995098E-2</v>
      </c>
      <c r="AA20" s="1">
        <v>1287731</v>
      </c>
      <c r="AB20" s="1">
        <v>776576</v>
      </c>
      <c r="AC20" s="39">
        <v>2064307</v>
      </c>
      <c r="AD20" s="1">
        <v>55399720</v>
      </c>
      <c r="AE20" s="1">
        <v>30708236</v>
      </c>
      <c r="AF20" s="1">
        <v>24691484</v>
      </c>
    </row>
    <row r="21" spans="1:32" x14ac:dyDescent="0.25">
      <c r="A21" s="23">
        <v>6920003</v>
      </c>
      <c r="B21" s="41" t="s">
        <v>41</v>
      </c>
      <c r="C21" s="23" t="s">
        <v>78</v>
      </c>
      <c r="D21" s="13" t="b">
        <v>0</v>
      </c>
      <c r="E21" s="16">
        <v>1</v>
      </c>
      <c r="F21" s="3">
        <v>2023</v>
      </c>
      <c r="G21" s="18">
        <v>1454226000</v>
      </c>
      <c r="H21" s="18">
        <v>761850000</v>
      </c>
      <c r="I21" s="19">
        <v>0</v>
      </c>
      <c r="J21" s="19">
        <v>324473000</v>
      </c>
      <c r="K21" s="19">
        <v>0</v>
      </c>
      <c r="L21" s="19">
        <v>2540549000</v>
      </c>
      <c r="M21" s="18">
        <v>514473000</v>
      </c>
      <c r="N21" s="18">
        <v>671991000</v>
      </c>
      <c r="O21" s="18">
        <v>299517000</v>
      </c>
      <c r="P21" s="18">
        <v>1485981000</v>
      </c>
      <c r="Q21" s="18">
        <v>983167000</v>
      </c>
      <c r="R21" s="18">
        <v>73452000</v>
      </c>
      <c r="S21" s="18">
        <v>1056619000</v>
      </c>
      <c r="T21" s="18">
        <v>1209115000</v>
      </c>
      <c r="U21" s="18">
        <v>-152496000</v>
      </c>
      <c r="V21" s="20">
        <v>-0.14432449160955799</v>
      </c>
      <c r="W21" s="18">
        <v>-1886000</v>
      </c>
      <c r="X21" s="18">
        <v>1054733000</v>
      </c>
      <c r="Y21" s="18">
        <v>-154382000</v>
      </c>
      <c r="Z21" s="38">
        <v>-0.14637069286729401</v>
      </c>
      <c r="AA21" s="1">
        <v>28727000</v>
      </c>
      <c r="AB21" s="1">
        <v>42674000</v>
      </c>
      <c r="AC21" s="39">
        <v>71401000</v>
      </c>
      <c r="AD21" s="1">
        <v>899119000</v>
      </c>
      <c r="AE21" s="1">
        <v>499394000</v>
      </c>
      <c r="AF21" s="1">
        <v>399725000</v>
      </c>
    </row>
    <row r="22" spans="1:32" x14ac:dyDescent="0.25">
      <c r="A22" s="23">
        <v>6920418</v>
      </c>
      <c r="B22" s="41" t="s">
        <v>42</v>
      </c>
      <c r="C22" s="23" t="s">
        <v>78</v>
      </c>
      <c r="D22" s="13" t="b">
        <v>0</v>
      </c>
      <c r="E22" s="16">
        <v>1</v>
      </c>
      <c r="F22" s="3">
        <v>2023</v>
      </c>
      <c r="G22" s="18">
        <v>506982000</v>
      </c>
      <c r="H22" s="18">
        <v>605574000</v>
      </c>
      <c r="I22" s="19">
        <v>0</v>
      </c>
      <c r="J22" s="19">
        <v>6399000</v>
      </c>
      <c r="K22" s="19">
        <v>0</v>
      </c>
      <c r="L22" s="19">
        <v>1118955000</v>
      </c>
      <c r="M22" s="18">
        <v>381440000</v>
      </c>
      <c r="N22" s="18">
        <v>158890000</v>
      </c>
      <c r="O22" s="18">
        <v>131767000</v>
      </c>
      <c r="P22" s="18">
        <v>672097000</v>
      </c>
      <c r="Q22" s="18">
        <v>414982000</v>
      </c>
      <c r="R22" s="18">
        <v>32437000</v>
      </c>
      <c r="S22" s="18">
        <v>447419000</v>
      </c>
      <c r="T22" s="18">
        <v>458065000</v>
      </c>
      <c r="U22" s="18">
        <v>-10646000</v>
      </c>
      <c r="V22" s="20">
        <v>-2.3794251026442802E-2</v>
      </c>
      <c r="W22" s="18">
        <v>-650000</v>
      </c>
      <c r="X22" s="18">
        <v>446769000</v>
      </c>
      <c r="Y22" s="18">
        <v>-11296000</v>
      </c>
      <c r="Z22" s="38">
        <v>-2.5283759616266999E-2</v>
      </c>
      <c r="AA22" s="1">
        <v>17295000</v>
      </c>
      <c r="AB22" s="1">
        <v>14581000</v>
      </c>
      <c r="AC22" s="39">
        <v>31876000</v>
      </c>
      <c r="AD22" s="1">
        <v>354012000</v>
      </c>
      <c r="AE22" s="1">
        <v>-290806000</v>
      </c>
      <c r="AF22" s="1">
        <v>63206000</v>
      </c>
    </row>
    <row r="23" spans="1:32" x14ac:dyDescent="0.25">
      <c r="A23" s="23">
        <v>6920805</v>
      </c>
      <c r="B23" s="41" t="s">
        <v>43</v>
      </c>
      <c r="C23" s="23" t="s">
        <v>78</v>
      </c>
      <c r="D23" s="13" t="b">
        <v>0</v>
      </c>
      <c r="E23" s="16">
        <v>1</v>
      </c>
      <c r="F23" s="3">
        <v>2023</v>
      </c>
      <c r="G23" s="18">
        <v>304834000</v>
      </c>
      <c r="H23" s="18">
        <v>397706000</v>
      </c>
      <c r="I23" s="19">
        <v>0</v>
      </c>
      <c r="J23" s="19">
        <v>23921000</v>
      </c>
      <c r="K23" s="19">
        <v>0</v>
      </c>
      <c r="L23" s="19">
        <v>726461000</v>
      </c>
      <c r="M23" s="18">
        <v>286168000</v>
      </c>
      <c r="N23" s="18">
        <v>64634000</v>
      </c>
      <c r="O23" s="18">
        <v>91536000</v>
      </c>
      <c r="P23" s="18">
        <v>442338000</v>
      </c>
      <c r="Q23" s="18">
        <v>265189000</v>
      </c>
      <c r="R23" s="18">
        <v>14821000</v>
      </c>
      <c r="S23" s="18">
        <v>280010000</v>
      </c>
      <c r="T23" s="18">
        <v>266302000</v>
      </c>
      <c r="U23" s="18">
        <v>13708000</v>
      </c>
      <c r="V23" s="20">
        <v>4.8955394450198197E-2</v>
      </c>
      <c r="W23" s="18">
        <v>55000</v>
      </c>
      <c r="X23" s="18">
        <v>280065000</v>
      </c>
      <c r="Y23" s="18">
        <v>13763000</v>
      </c>
      <c r="Z23" s="38">
        <v>4.9142163426347502E-2</v>
      </c>
      <c r="AA23" s="1">
        <v>8739000</v>
      </c>
      <c r="AB23" s="1">
        <v>10195000</v>
      </c>
      <c r="AC23" s="39">
        <v>18934000</v>
      </c>
      <c r="AD23" s="1">
        <v>186231000</v>
      </c>
      <c r="AE23" s="1">
        <v>-156614000</v>
      </c>
      <c r="AF23" s="1">
        <v>29617000</v>
      </c>
    </row>
    <row r="24" spans="1:32" x14ac:dyDescent="0.25">
      <c r="A24" s="23">
        <v>6920173</v>
      </c>
      <c r="B24" s="41" t="s">
        <v>116</v>
      </c>
      <c r="C24" s="23" t="s">
        <v>78</v>
      </c>
      <c r="D24" s="13" t="b">
        <v>0</v>
      </c>
      <c r="E24" s="16">
        <v>1</v>
      </c>
      <c r="F24" s="3">
        <v>2023</v>
      </c>
      <c r="G24" s="18">
        <v>254563000</v>
      </c>
      <c r="H24" s="18">
        <v>367132000</v>
      </c>
      <c r="I24" s="19">
        <v>0</v>
      </c>
      <c r="J24" s="19">
        <v>5688000</v>
      </c>
      <c r="K24" s="19">
        <v>0</v>
      </c>
      <c r="L24" s="19">
        <v>627383000</v>
      </c>
      <c r="M24" s="18">
        <v>206632000</v>
      </c>
      <c r="N24" s="18">
        <v>131209000</v>
      </c>
      <c r="O24" s="18">
        <v>65918000</v>
      </c>
      <c r="P24" s="18">
        <v>403759000</v>
      </c>
      <c r="Q24" s="18">
        <v>197228000</v>
      </c>
      <c r="R24" s="18">
        <v>8265000</v>
      </c>
      <c r="S24" s="18">
        <v>205493000</v>
      </c>
      <c r="T24" s="18">
        <v>217407000</v>
      </c>
      <c r="U24" s="18">
        <v>-11914000</v>
      </c>
      <c r="V24" s="20">
        <v>-5.79776440073385E-2</v>
      </c>
      <c r="W24" s="18">
        <v>-89000</v>
      </c>
      <c r="X24" s="18">
        <v>205404000</v>
      </c>
      <c r="Y24" s="18">
        <v>-12003000</v>
      </c>
      <c r="Z24" s="38">
        <v>-5.8436057720394903E-2</v>
      </c>
      <c r="AA24" s="1">
        <v>9304000</v>
      </c>
      <c r="AB24" s="1">
        <v>17092000</v>
      </c>
      <c r="AC24" s="39">
        <v>26396000</v>
      </c>
      <c r="AD24" s="1">
        <v>122454000</v>
      </c>
      <c r="AE24" s="1">
        <v>-91287000</v>
      </c>
      <c r="AF24" s="1">
        <v>31167000</v>
      </c>
    </row>
    <row r="25" spans="1:32" x14ac:dyDescent="0.25">
      <c r="A25" s="23">
        <v>6920740</v>
      </c>
      <c r="B25" s="41" t="s">
        <v>44</v>
      </c>
      <c r="C25" s="23" t="s">
        <v>81</v>
      </c>
      <c r="D25" s="13" t="b">
        <v>0</v>
      </c>
      <c r="E25" s="16">
        <v>1</v>
      </c>
      <c r="F25" s="3">
        <v>2023</v>
      </c>
      <c r="G25" s="18">
        <v>56406000</v>
      </c>
      <c r="H25" s="18">
        <v>170303000</v>
      </c>
      <c r="I25" s="19">
        <v>0</v>
      </c>
      <c r="J25" s="19">
        <v>38375000</v>
      </c>
      <c r="K25" s="19">
        <v>0</v>
      </c>
      <c r="L25" s="19">
        <v>265084000</v>
      </c>
      <c r="M25" s="18">
        <v>53350000</v>
      </c>
      <c r="N25" s="18">
        <v>53180000</v>
      </c>
      <c r="O25" s="18">
        <v>25919000</v>
      </c>
      <c r="P25" s="18">
        <v>132449000</v>
      </c>
      <c r="Q25" s="18">
        <v>118358000</v>
      </c>
      <c r="R25" s="18">
        <v>7145000</v>
      </c>
      <c r="S25" s="18">
        <v>125503000</v>
      </c>
      <c r="T25" s="18">
        <v>137422000</v>
      </c>
      <c r="U25" s="18">
        <v>-11919000</v>
      </c>
      <c r="V25" s="20">
        <v>-9.4969841358373899E-2</v>
      </c>
      <c r="W25" s="18">
        <v>-57000</v>
      </c>
      <c r="X25" s="18">
        <v>125446000</v>
      </c>
      <c r="Y25" s="18">
        <v>-11976000</v>
      </c>
      <c r="Z25" s="38">
        <v>-9.5467372415222504E-2</v>
      </c>
      <c r="AA25" s="1">
        <v>3850000</v>
      </c>
      <c r="AB25" s="1">
        <v>10427000</v>
      </c>
      <c r="AC25" s="39">
        <v>14277000</v>
      </c>
      <c r="AD25" s="1">
        <v>48709000</v>
      </c>
      <c r="AE25" s="1">
        <v>-17969000</v>
      </c>
      <c r="AF25" s="1">
        <v>30740000</v>
      </c>
    </row>
    <row r="26" spans="1:32" x14ac:dyDescent="0.25">
      <c r="A26" s="23">
        <v>6920614</v>
      </c>
      <c r="B26" s="41" t="s">
        <v>45</v>
      </c>
      <c r="C26" s="23" t="s">
        <v>81</v>
      </c>
      <c r="D26" s="13" t="b">
        <v>1</v>
      </c>
      <c r="E26" s="16">
        <v>3</v>
      </c>
      <c r="F26" s="3">
        <v>2023</v>
      </c>
      <c r="G26" s="18">
        <v>10302877</v>
      </c>
      <c r="H26" s="18">
        <v>39969609.109999999</v>
      </c>
      <c r="I26" s="19">
        <v>0</v>
      </c>
      <c r="J26" s="19">
        <v>3961004.89</v>
      </c>
      <c r="K26" s="19">
        <v>0</v>
      </c>
      <c r="L26" s="19">
        <v>54233491</v>
      </c>
      <c r="M26" s="18">
        <v>7787195</v>
      </c>
      <c r="N26" s="18">
        <v>12160556</v>
      </c>
      <c r="O26" s="18">
        <v>3385664</v>
      </c>
      <c r="P26" s="18">
        <v>23333415</v>
      </c>
      <c r="Q26" s="18">
        <v>29496988</v>
      </c>
      <c r="R26" s="18">
        <v>2893449</v>
      </c>
      <c r="S26" s="18">
        <v>32390437</v>
      </c>
      <c r="T26" s="18">
        <v>36960369</v>
      </c>
      <c r="U26" s="18">
        <v>-4569932</v>
      </c>
      <c r="V26" s="20">
        <v>-0.141088926957052</v>
      </c>
      <c r="W26" s="18">
        <v>2492424</v>
      </c>
      <c r="X26" s="18">
        <v>34882861</v>
      </c>
      <c r="Y26" s="18">
        <v>-2077508</v>
      </c>
      <c r="Z26" s="38">
        <v>-5.9556697485335298E-2</v>
      </c>
      <c r="AA26" s="1">
        <v>784035</v>
      </c>
      <c r="AB26" s="1">
        <v>619053</v>
      </c>
      <c r="AC26" s="39">
        <v>1403088</v>
      </c>
      <c r="AD26" s="1">
        <v>16418360</v>
      </c>
      <c r="AE26" s="1">
        <v>12520932</v>
      </c>
      <c r="AF26" s="1">
        <v>3897428</v>
      </c>
    </row>
    <row r="27" spans="1:32" x14ac:dyDescent="0.25">
      <c r="A27" s="23">
        <v>6920741</v>
      </c>
      <c r="B27" s="41" t="s">
        <v>46</v>
      </c>
      <c r="C27" s="23" t="s">
        <v>78</v>
      </c>
      <c r="D27" s="13" t="b">
        <v>0</v>
      </c>
      <c r="E27" s="16">
        <v>5</v>
      </c>
      <c r="F27" s="3">
        <v>2023</v>
      </c>
      <c r="G27" s="18">
        <v>492873528</v>
      </c>
      <c r="H27" s="18">
        <v>645623871</v>
      </c>
      <c r="I27" s="19">
        <v>0</v>
      </c>
      <c r="J27" s="19">
        <v>0</v>
      </c>
      <c r="K27" s="19">
        <v>0</v>
      </c>
      <c r="L27" s="19">
        <v>1138497399</v>
      </c>
      <c r="M27" s="18">
        <v>179225599.47</v>
      </c>
      <c r="N27" s="18">
        <v>181694939.27000001</v>
      </c>
      <c r="O27" s="18">
        <v>525503155</v>
      </c>
      <c r="P27" s="18">
        <v>886423693.74000001</v>
      </c>
      <c r="Q27" s="18">
        <v>240527218.25999999</v>
      </c>
      <c r="R27" s="18">
        <v>15518817</v>
      </c>
      <c r="S27" s="18">
        <v>256046035.25999999</v>
      </c>
      <c r="T27" s="18">
        <v>258155557</v>
      </c>
      <c r="U27" s="18">
        <v>-2109521.74000001</v>
      </c>
      <c r="V27" s="20">
        <v>-8.2388377459464007E-3</v>
      </c>
      <c r="W27" s="18">
        <v>-255193</v>
      </c>
      <c r="X27" s="18">
        <v>255790842.25999999</v>
      </c>
      <c r="Y27" s="18">
        <v>-2364714.74000001</v>
      </c>
      <c r="Z27" s="38">
        <v>-9.2447200967280194E-3</v>
      </c>
      <c r="AA27" s="1">
        <v>5692032</v>
      </c>
      <c r="AB27" s="1">
        <v>5854455</v>
      </c>
      <c r="AC27" s="39">
        <v>11546487</v>
      </c>
      <c r="AD27" s="1">
        <v>146103282</v>
      </c>
      <c r="AE27" s="1">
        <v>7803134</v>
      </c>
      <c r="AF27" s="1">
        <v>138300148</v>
      </c>
    </row>
    <row r="28" spans="1:32" x14ac:dyDescent="0.25">
      <c r="A28" s="23">
        <v>6920620</v>
      </c>
      <c r="B28" s="41" t="s">
        <v>47</v>
      </c>
      <c r="C28" s="23" t="s">
        <v>78</v>
      </c>
      <c r="D28" s="13" t="b">
        <v>0</v>
      </c>
      <c r="E28" s="16">
        <v>3</v>
      </c>
      <c r="F28" s="3">
        <v>2023</v>
      </c>
      <c r="G28" s="18">
        <v>274476775.94999999</v>
      </c>
      <c r="H28" s="18">
        <v>561982300.27999997</v>
      </c>
      <c r="I28" s="19">
        <v>0</v>
      </c>
      <c r="J28" s="19">
        <v>0</v>
      </c>
      <c r="K28" s="19">
        <v>104368239.40000001</v>
      </c>
      <c r="L28" s="19">
        <v>940827315.63</v>
      </c>
      <c r="M28" s="18">
        <v>351897244.42000002</v>
      </c>
      <c r="N28" s="18">
        <v>162670301.97</v>
      </c>
      <c r="O28" s="18">
        <v>116706516.17</v>
      </c>
      <c r="P28" s="18">
        <v>631274062.55999994</v>
      </c>
      <c r="Q28" s="18">
        <v>297228659.75</v>
      </c>
      <c r="R28" s="18">
        <v>32329783.98</v>
      </c>
      <c r="S28" s="18">
        <v>329558443.73000002</v>
      </c>
      <c r="T28" s="18">
        <v>320366315.12</v>
      </c>
      <c r="U28" s="18">
        <v>9192128.6100002509</v>
      </c>
      <c r="V28" s="20">
        <v>2.78922563960496E-2</v>
      </c>
      <c r="W28" s="18">
        <v>9418565.9900000002</v>
      </c>
      <c r="X28" s="18">
        <v>338977009.72000003</v>
      </c>
      <c r="Y28" s="18">
        <v>18610694.6000003</v>
      </c>
      <c r="Z28" s="38">
        <v>5.4902527505841597E-2</v>
      </c>
      <c r="AA28" s="1">
        <v>7760934.2599999998</v>
      </c>
      <c r="AB28" s="1">
        <v>4563659.0599999996</v>
      </c>
      <c r="AC28" s="39">
        <v>12324593.32</v>
      </c>
      <c r="AD28" s="1">
        <v>185286307</v>
      </c>
      <c r="AE28" s="1">
        <v>135790019.56</v>
      </c>
      <c r="AF28" s="1">
        <v>49496287.439999998</v>
      </c>
    </row>
    <row r="29" spans="1:32" x14ac:dyDescent="0.25">
      <c r="A29" s="23">
        <v>6920570</v>
      </c>
      <c r="B29" s="41" t="s">
        <v>48</v>
      </c>
      <c r="C29" s="23" t="s">
        <v>78</v>
      </c>
      <c r="D29" s="13" t="b">
        <v>0</v>
      </c>
      <c r="E29" s="16">
        <v>3</v>
      </c>
      <c r="F29" s="3">
        <v>2023</v>
      </c>
      <c r="G29" s="18">
        <v>2922440687.4499998</v>
      </c>
      <c r="H29" s="18">
        <v>3747434105.73</v>
      </c>
      <c r="I29" s="19">
        <v>0</v>
      </c>
      <c r="J29" s="19">
        <v>0</v>
      </c>
      <c r="K29" s="19">
        <v>0</v>
      </c>
      <c r="L29" s="19">
        <v>6669874793.1800003</v>
      </c>
      <c r="M29" s="18">
        <v>1596827912.9200001</v>
      </c>
      <c r="N29" s="18">
        <v>1061004493.35</v>
      </c>
      <c r="O29" s="18">
        <v>1417740915.77</v>
      </c>
      <c r="P29" s="18">
        <v>4075573322.04</v>
      </c>
      <c r="Q29" s="18">
        <v>2539649184.3600001</v>
      </c>
      <c r="R29" s="18">
        <v>249778351.75999999</v>
      </c>
      <c r="S29" s="18">
        <v>2789427536.1199999</v>
      </c>
      <c r="T29" s="18">
        <v>2676865810.73</v>
      </c>
      <c r="U29" s="18">
        <v>112561725.39</v>
      </c>
      <c r="V29" s="20">
        <v>4.0352984235098401E-2</v>
      </c>
      <c r="W29" s="18">
        <v>97336989.319999993</v>
      </c>
      <c r="X29" s="18">
        <v>2886764525.4400001</v>
      </c>
      <c r="Y29" s="18">
        <v>209898714.71000001</v>
      </c>
      <c r="Z29" s="38">
        <v>7.2710715702732007E-2</v>
      </c>
      <c r="AA29" s="1">
        <v>10457940.32</v>
      </c>
      <c r="AB29" s="1">
        <v>44194346.460000001</v>
      </c>
      <c r="AC29" s="39">
        <v>54652286.780000001</v>
      </c>
      <c r="AD29" s="1">
        <v>2525631135.8400002</v>
      </c>
      <c r="AE29" s="1">
        <v>1307153345.99</v>
      </c>
      <c r="AF29" s="1">
        <v>1218477789.8499999</v>
      </c>
    </row>
    <row r="30" spans="1:32" x14ac:dyDescent="0.25">
      <c r="A30" s="23">
        <v>6920125</v>
      </c>
      <c r="B30" s="41" t="s">
        <v>114</v>
      </c>
      <c r="C30" s="23" t="s">
        <v>81</v>
      </c>
      <c r="D30" s="13" t="b">
        <v>1</v>
      </c>
      <c r="E30" s="16">
        <v>3</v>
      </c>
      <c r="F30" s="3">
        <v>2023</v>
      </c>
      <c r="G30" s="18">
        <v>6522227.5999999996</v>
      </c>
      <c r="H30" s="18">
        <v>59771923.960000001</v>
      </c>
      <c r="I30" s="19">
        <v>0</v>
      </c>
      <c r="J30" s="19">
        <v>17966639.219999999</v>
      </c>
      <c r="K30" s="19">
        <v>0</v>
      </c>
      <c r="L30" s="19">
        <v>84260790.780000001</v>
      </c>
      <c r="M30" s="18">
        <v>17285578</v>
      </c>
      <c r="N30" s="18">
        <v>10896719</v>
      </c>
      <c r="O30" s="18">
        <v>4201355</v>
      </c>
      <c r="P30" s="18">
        <v>32383652</v>
      </c>
      <c r="Q30" s="18">
        <v>49040588.780000001</v>
      </c>
      <c r="R30" s="18">
        <v>2092991.92648366</v>
      </c>
      <c r="S30" s="18">
        <v>51133580.706483699</v>
      </c>
      <c r="T30" s="18">
        <v>51246535.632385001</v>
      </c>
      <c r="U30" s="18">
        <v>-112954.92590133099</v>
      </c>
      <c r="V30" s="20">
        <v>-2.2090165472610501E-3</v>
      </c>
      <c r="W30" s="18">
        <v>-124405.97</v>
      </c>
      <c r="X30" s="18">
        <v>51009174.736483701</v>
      </c>
      <c r="Y30" s="18">
        <v>-237360.89590133101</v>
      </c>
      <c r="Z30" s="38">
        <v>-4.6532981003427499E-3</v>
      </c>
      <c r="AA30" s="1">
        <v>703447</v>
      </c>
      <c r="AB30" s="1">
        <v>2133103</v>
      </c>
      <c r="AC30" s="39">
        <v>2836550</v>
      </c>
      <c r="AD30" s="1">
        <v>16231876.220000001</v>
      </c>
      <c r="AE30" s="1">
        <v>12789103.84</v>
      </c>
      <c r="AF30" s="1">
        <v>3442772.38</v>
      </c>
    </row>
    <row r="31" spans="1:32" x14ac:dyDescent="0.25">
      <c r="A31" s="23">
        <v>6920163</v>
      </c>
      <c r="B31" s="41" t="s">
        <v>49</v>
      </c>
      <c r="C31" s="23" t="s">
        <v>81</v>
      </c>
      <c r="D31" s="13" t="b">
        <v>1</v>
      </c>
      <c r="E31" s="16">
        <v>3</v>
      </c>
      <c r="F31" s="3">
        <v>2023</v>
      </c>
      <c r="G31" s="18">
        <v>25687004.530000001</v>
      </c>
      <c r="H31" s="18">
        <v>113132169.34999999</v>
      </c>
      <c r="I31" s="19">
        <v>0</v>
      </c>
      <c r="J31" s="19">
        <v>25814594.41</v>
      </c>
      <c r="K31" s="19">
        <v>0</v>
      </c>
      <c r="L31" s="19">
        <v>164633768.28999999</v>
      </c>
      <c r="M31" s="18">
        <v>46462363</v>
      </c>
      <c r="N31" s="18">
        <v>8239528</v>
      </c>
      <c r="O31" s="18">
        <v>9541398</v>
      </c>
      <c r="P31" s="18">
        <v>64243289</v>
      </c>
      <c r="Q31" s="18">
        <v>96594507.290000007</v>
      </c>
      <c r="R31" s="18">
        <v>3257957.35533506</v>
      </c>
      <c r="S31" s="18">
        <v>99852464.645335004</v>
      </c>
      <c r="T31" s="18">
        <v>118456528.524951</v>
      </c>
      <c r="U31" s="18">
        <v>-18604062.879615799</v>
      </c>
      <c r="V31" s="20">
        <v>-0.18631551004469801</v>
      </c>
      <c r="W31" s="18">
        <v>-282078.99</v>
      </c>
      <c r="X31" s="18">
        <v>99570385.655335009</v>
      </c>
      <c r="Y31" s="18">
        <v>-18886141.869615801</v>
      </c>
      <c r="Z31" s="38">
        <v>-0.18967629526906299</v>
      </c>
      <c r="AA31" s="1">
        <v>788279</v>
      </c>
      <c r="AB31" s="1">
        <v>3007693</v>
      </c>
      <c r="AC31" s="39">
        <v>3795972</v>
      </c>
      <c r="AD31" s="1">
        <v>57548987.049999997</v>
      </c>
      <c r="AE31" s="1">
        <v>37729044.390000001</v>
      </c>
      <c r="AF31" s="1">
        <v>19819942.66</v>
      </c>
    </row>
    <row r="32" spans="1:32" x14ac:dyDescent="0.25">
      <c r="A32" s="23">
        <v>6920051</v>
      </c>
      <c r="B32" s="41" t="s">
        <v>118</v>
      </c>
      <c r="C32" s="23" t="s">
        <v>78</v>
      </c>
      <c r="D32" s="13" t="b">
        <v>0</v>
      </c>
      <c r="E32" s="16">
        <v>3</v>
      </c>
      <c r="F32" s="3">
        <v>2023</v>
      </c>
      <c r="G32" s="18">
        <v>1645275383.21</v>
      </c>
      <c r="H32" s="18">
        <v>1120980651.5999999</v>
      </c>
      <c r="I32" s="19">
        <v>0</v>
      </c>
      <c r="J32" s="19">
        <v>55099830.109999999</v>
      </c>
      <c r="K32" s="19">
        <v>0</v>
      </c>
      <c r="L32" s="19">
        <v>2821355864.9200001</v>
      </c>
      <c r="M32" s="18">
        <v>1131561586</v>
      </c>
      <c r="N32" s="18">
        <v>404944008</v>
      </c>
      <c r="O32" s="18">
        <v>381685470</v>
      </c>
      <c r="P32" s="18">
        <v>1918191064</v>
      </c>
      <c r="Q32" s="18">
        <v>860663754.91999996</v>
      </c>
      <c r="R32" s="18">
        <v>-1783474.3748560699</v>
      </c>
      <c r="S32" s="18">
        <v>858880280.14514399</v>
      </c>
      <c r="T32" s="18">
        <v>822280896.83290195</v>
      </c>
      <c r="U32" s="18">
        <v>36599383.712242402</v>
      </c>
      <c r="V32" s="20">
        <v>4.2612904916221099E-2</v>
      </c>
      <c r="W32" s="18">
        <v>-399896.37</v>
      </c>
      <c r="X32" s="18">
        <v>858480383.77514398</v>
      </c>
      <c r="Y32" s="18">
        <v>36199487.342242397</v>
      </c>
      <c r="Z32" s="38">
        <v>4.2166935932835298E-2</v>
      </c>
      <c r="AA32" s="1">
        <v>7207571</v>
      </c>
      <c r="AB32" s="1">
        <v>35293475</v>
      </c>
      <c r="AC32" s="39">
        <v>42501046</v>
      </c>
      <c r="AD32" s="1">
        <v>961892230.34998906</v>
      </c>
      <c r="AE32" s="1">
        <v>596452668.13</v>
      </c>
      <c r="AF32" s="1">
        <v>365439562.219989</v>
      </c>
    </row>
    <row r="33" spans="1:32" x14ac:dyDescent="0.25">
      <c r="A33" s="23">
        <v>6920160</v>
      </c>
      <c r="B33" s="41" t="s">
        <v>50</v>
      </c>
      <c r="C33" s="23" t="s">
        <v>78</v>
      </c>
      <c r="D33" s="13" t="b">
        <v>0</v>
      </c>
      <c r="E33" s="16">
        <v>3</v>
      </c>
      <c r="F33" s="3">
        <v>2023</v>
      </c>
      <c r="G33" s="18">
        <v>99384783.170000002</v>
      </c>
      <c r="H33" s="18">
        <v>220597172.47999999</v>
      </c>
      <c r="I33" s="19">
        <v>0</v>
      </c>
      <c r="J33" s="19">
        <v>6853419.1200000001</v>
      </c>
      <c r="K33" s="19">
        <v>0</v>
      </c>
      <c r="L33" s="19">
        <v>326835374.76999998</v>
      </c>
      <c r="M33" s="18">
        <v>84017220</v>
      </c>
      <c r="N33" s="18">
        <v>94571326</v>
      </c>
      <c r="O33" s="18">
        <v>33383647</v>
      </c>
      <c r="P33" s="18">
        <v>211972193</v>
      </c>
      <c r="Q33" s="18">
        <v>105788600.77</v>
      </c>
      <c r="R33" s="18">
        <v>2242736.49303735</v>
      </c>
      <c r="S33" s="18">
        <v>108031337.263037</v>
      </c>
      <c r="T33" s="18">
        <v>170101297.169763</v>
      </c>
      <c r="U33" s="18">
        <v>-62069959.906725302</v>
      </c>
      <c r="V33" s="20">
        <v>-0.57455513815954995</v>
      </c>
      <c r="W33" s="18">
        <v>-1673879.92</v>
      </c>
      <c r="X33" s="18">
        <v>106357457.34303699</v>
      </c>
      <c r="Y33" s="18">
        <v>-63743839.826725297</v>
      </c>
      <c r="Z33" s="38">
        <v>-0.59933587563240398</v>
      </c>
      <c r="AA33" s="1">
        <v>2235846</v>
      </c>
      <c r="AB33" s="1">
        <v>6838735</v>
      </c>
      <c r="AC33" s="39">
        <v>9074581</v>
      </c>
      <c r="AD33" s="1">
        <v>159950954.81999999</v>
      </c>
      <c r="AE33" s="1">
        <v>94907623.079999998</v>
      </c>
      <c r="AF33" s="1">
        <v>65043331.740000099</v>
      </c>
    </row>
    <row r="34" spans="1:32" x14ac:dyDescent="0.25">
      <c r="A34" s="23">
        <v>6920172</v>
      </c>
      <c r="B34" s="41" t="s">
        <v>51</v>
      </c>
      <c r="C34" s="23" t="s">
        <v>80</v>
      </c>
      <c r="D34" s="13" t="b">
        <v>1</v>
      </c>
      <c r="E34" s="16">
        <v>3</v>
      </c>
      <c r="F34" s="3">
        <v>2023</v>
      </c>
      <c r="G34" s="18">
        <v>2153624</v>
      </c>
      <c r="H34" s="18">
        <v>6778918</v>
      </c>
      <c r="I34" s="19">
        <v>0</v>
      </c>
      <c r="J34" s="19">
        <v>3546643</v>
      </c>
      <c r="K34" s="19">
        <v>3077043</v>
      </c>
      <c r="L34" s="19">
        <v>15556228</v>
      </c>
      <c r="M34" s="18">
        <v>-2858764</v>
      </c>
      <c r="N34" s="18">
        <v>807239</v>
      </c>
      <c r="O34" s="18">
        <v>1044370</v>
      </c>
      <c r="P34" s="18">
        <v>-1007155</v>
      </c>
      <c r="Q34" s="18">
        <v>16025226</v>
      </c>
      <c r="R34" s="18">
        <v>288188</v>
      </c>
      <c r="S34" s="18">
        <v>16313414</v>
      </c>
      <c r="T34" s="18">
        <v>22017486</v>
      </c>
      <c r="U34" s="18">
        <v>-5704072</v>
      </c>
      <c r="V34" s="20">
        <v>-0.34965532046204401</v>
      </c>
      <c r="W34" s="18">
        <v>5712389</v>
      </c>
      <c r="X34" s="18">
        <v>22025803</v>
      </c>
      <c r="Y34" s="18">
        <v>8317</v>
      </c>
      <c r="Z34" s="38">
        <v>3.7760257821247198E-4</v>
      </c>
      <c r="AA34" s="1">
        <v>351657</v>
      </c>
      <c r="AB34" s="1">
        <v>186500</v>
      </c>
      <c r="AC34" s="39">
        <v>538157</v>
      </c>
      <c r="AD34" s="1">
        <v>15307396</v>
      </c>
      <c r="AE34" s="1">
        <v>10481146</v>
      </c>
      <c r="AF34" s="1">
        <v>4826250</v>
      </c>
    </row>
    <row r="35" spans="1:32" x14ac:dyDescent="0.25">
      <c r="A35" s="23">
        <v>6920190</v>
      </c>
      <c r="B35" s="41" t="s">
        <v>52</v>
      </c>
      <c r="C35" s="23" t="s">
        <v>81</v>
      </c>
      <c r="D35" s="13" t="b">
        <v>1</v>
      </c>
      <c r="E35" s="16">
        <v>5</v>
      </c>
      <c r="F35" s="3">
        <v>2023</v>
      </c>
      <c r="G35" s="18">
        <v>31349481.949999999</v>
      </c>
      <c r="H35" s="18">
        <v>207079449.59999999</v>
      </c>
      <c r="I35" s="19">
        <v>0</v>
      </c>
      <c r="J35" s="19">
        <v>0</v>
      </c>
      <c r="K35" s="19">
        <v>0</v>
      </c>
      <c r="L35" s="19">
        <v>238428931.55000001</v>
      </c>
      <c r="M35" s="18">
        <v>72019926.840000004</v>
      </c>
      <c r="N35" s="18">
        <v>7966715.8700000001</v>
      </c>
      <c r="O35" s="18">
        <v>21902252.34</v>
      </c>
      <c r="P35" s="18">
        <v>101888895.05</v>
      </c>
      <c r="Q35" s="18">
        <v>130726710.95999999</v>
      </c>
      <c r="R35" s="18">
        <v>2436119.9</v>
      </c>
      <c r="S35" s="18">
        <v>133162830.86</v>
      </c>
      <c r="T35" s="18">
        <v>118241628.7</v>
      </c>
      <c r="U35" s="18">
        <v>14921202.16</v>
      </c>
      <c r="V35" s="20">
        <v>0.11205230516379799</v>
      </c>
      <c r="W35" s="18">
        <v>251541</v>
      </c>
      <c r="X35" s="18">
        <v>133414371.86</v>
      </c>
      <c r="Y35" s="18">
        <v>15172743.16</v>
      </c>
      <c r="Z35" s="38">
        <v>0.11372645201914</v>
      </c>
      <c r="AA35" s="1">
        <v>-11142.5</v>
      </c>
      <c r="AB35" s="1">
        <v>5824468.04</v>
      </c>
      <c r="AC35" s="39">
        <v>5813325.54</v>
      </c>
      <c r="AD35" s="1">
        <v>119122731.26000001</v>
      </c>
      <c r="AE35" s="1">
        <v>-88819719.719999999</v>
      </c>
      <c r="AF35" s="1">
        <v>30303011.539999999</v>
      </c>
    </row>
    <row r="36" spans="1:32" x14ac:dyDescent="0.25">
      <c r="A36" s="23">
        <v>6920290</v>
      </c>
      <c r="B36" s="41" t="s">
        <v>53</v>
      </c>
      <c r="C36" s="23" t="s">
        <v>78</v>
      </c>
      <c r="D36" s="13" t="b">
        <v>0</v>
      </c>
      <c r="E36" s="16">
        <v>5</v>
      </c>
      <c r="F36" s="3">
        <v>2023</v>
      </c>
      <c r="G36" s="18">
        <v>328759495.89999998</v>
      </c>
      <c r="H36" s="18">
        <v>471241332.87</v>
      </c>
      <c r="I36" s="19">
        <v>0</v>
      </c>
      <c r="J36" s="19">
        <v>0</v>
      </c>
      <c r="K36" s="19">
        <v>8116785.4800000004</v>
      </c>
      <c r="L36" s="19">
        <v>808117614.25</v>
      </c>
      <c r="M36" s="18">
        <v>324579689.48000002</v>
      </c>
      <c r="N36" s="18">
        <v>113966653.47</v>
      </c>
      <c r="O36" s="18">
        <v>99995301.209999993</v>
      </c>
      <c r="P36" s="18">
        <v>538541644.15999997</v>
      </c>
      <c r="Q36" s="18">
        <v>261065925.02000001</v>
      </c>
      <c r="R36" s="18">
        <v>5960248.8899999997</v>
      </c>
      <c r="S36" s="18">
        <v>267026173.91</v>
      </c>
      <c r="T36" s="18">
        <v>287512986.07999998</v>
      </c>
      <c r="U36" s="18">
        <v>-20486812.170000002</v>
      </c>
      <c r="V36" s="20">
        <v>-7.6722112555546507E-2</v>
      </c>
      <c r="W36" s="18">
        <v>87031.38</v>
      </c>
      <c r="X36" s="18">
        <v>267113205.28999999</v>
      </c>
      <c r="Y36" s="18">
        <v>-20399780.789999999</v>
      </c>
      <c r="Z36" s="38">
        <v>-7.6371292717828304E-2</v>
      </c>
      <c r="AA36" s="1">
        <v>-45148.32</v>
      </c>
      <c r="AB36" s="1">
        <v>8555193.3900000006</v>
      </c>
      <c r="AC36" s="39">
        <v>8510045.0700000003</v>
      </c>
      <c r="AD36" s="1">
        <v>217630663.69999999</v>
      </c>
      <c r="AE36" s="1">
        <v>-176344142.25</v>
      </c>
      <c r="AF36" s="1">
        <v>41286521.450000003</v>
      </c>
    </row>
    <row r="37" spans="1:32" x14ac:dyDescent="0.25">
      <c r="A37" s="23">
        <v>6920296</v>
      </c>
      <c r="B37" s="41" t="s">
        <v>54</v>
      </c>
      <c r="C37" s="23" t="s">
        <v>78</v>
      </c>
      <c r="D37" s="13" t="b">
        <v>0</v>
      </c>
      <c r="E37" s="16">
        <v>5</v>
      </c>
      <c r="F37" s="3">
        <v>2023</v>
      </c>
      <c r="G37" s="18">
        <v>104633165.12</v>
      </c>
      <c r="H37" s="18">
        <v>241631021.84999999</v>
      </c>
      <c r="I37" s="19">
        <v>0</v>
      </c>
      <c r="J37" s="19">
        <v>0</v>
      </c>
      <c r="K37" s="19">
        <v>0</v>
      </c>
      <c r="L37" s="19">
        <v>346264186.97000003</v>
      </c>
      <c r="M37" s="18">
        <v>108263836.98</v>
      </c>
      <c r="N37" s="18">
        <v>43955988.079999998</v>
      </c>
      <c r="O37" s="18">
        <v>45982923.780000001</v>
      </c>
      <c r="P37" s="18">
        <v>198202748.84</v>
      </c>
      <c r="Q37" s="18">
        <v>142229218.96000001</v>
      </c>
      <c r="R37" s="18">
        <v>1688391.16</v>
      </c>
      <c r="S37" s="18">
        <v>143917610.12</v>
      </c>
      <c r="T37" s="18">
        <v>150938272.66999999</v>
      </c>
      <c r="U37" s="18">
        <v>-7020662.5500000399</v>
      </c>
      <c r="V37" s="20">
        <v>-4.8782512050791697E-2</v>
      </c>
      <c r="W37" s="18">
        <v>164419.63</v>
      </c>
      <c r="X37" s="18">
        <v>144082029.75</v>
      </c>
      <c r="Y37" s="18">
        <v>-6856242.92000004</v>
      </c>
      <c r="Z37" s="38">
        <v>-4.7585690817213401E-2</v>
      </c>
      <c r="AA37" s="1">
        <v>-8740.3700000000008</v>
      </c>
      <c r="AB37" s="1">
        <v>5840959.54</v>
      </c>
      <c r="AC37" s="39">
        <v>5832219.1699999999</v>
      </c>
      <c r="AD37" s="1">
        <v>86459309.769999996</v>
      </c>
      <c r="AE37" s="1">
        <v>-70513475.439999998</v>
      </c>
      <c r="AF37" s="1">
        <v>15945834.33</v>
      </c>
    </row>
    <row r="38" spans="1:32" x14ac:dyDescent="0.25">
      <c r="A38" s="23">
        <v>6920315</v>
      </c>
      <c r="B38" s="41" t="s">
        <v>55</v>
      </c>
      <c r="C38" s="23" t="s">
        <v>81</v>
      </c>
      <c r="D38" s="13" t="b">
        <v>0</v>
      </c>
      <c r="E38" s="16">
        <v>5</v>
      </c>
      <c r="F38" s="3">
        <v>2023</v>
      </c>
      <c r="G38" s="18">
        <v>85085670.469999999</v>
      </c>
      <c r="H38" s="18">
        <v>263984018.68000001</v>
      </c>
      <c r="I38" s="19">
        <v>0</v>
      </c>
      <c r="J38" s="19">
        <v>0</v>
      </c>
      <c r="K38" s="19">
        <v>0</v>
      </c>
      <c r="L38" s="19">
        <v>349069689.14999998</v>
      </c>
      <c r="M38" s="18">
        <v>98163267.870000005</v>
      </c>
      <c r="N38" s="18">
        <v>35641217.149999999</v>
      </c>
      <c r="O38" s="18">
        <v>41423403.189999998</v>
      </c>
      <c r="P38" s="18">
        <v>175227888.21000001</v>
      </c>
      <c r="Q38" s="18">
        <v>165882163.28</v>
      </c>
      <c r="R38" s="18">
        <v>1614855.75</v>
      </c>
      <c r="S38" s="18">
        <v>167497019.03</v>
      </c>
      <c r="T38" s="18">
        <v>142693357.46000001</v>
      </c>
      <c r="U38" s="18">
        <v>24803661.57</v>
      </c>
      <c r="V38" s="20">
        <v>0.148084197042083</v>
      </c>
      <c r="W38" s="18">
        <v>-253201.25</v>
      </c>
      <c r="X38" s="18">
        <v>167243817.78</v>
      </c>
      <c r="Y38" s="18">
        <v>24550460.32</v>
      </c>
      <c r="Z38" s="38">
        <v>0.146794426519818</v>
      </c>
      <c r="AA38" s="1">
        <v>-4259.3</v>
      </c>
      <c r="AB38" s="1">
        <v>7963896.96</v>
      </c>
      <c r="AC38" s="39">
        <v>7959637.6600000001</v>
      </c>
      <c r="AD38" s="1">
        <v>100164929</v>
      </c>
      <c r="AE38" s="1">
        <v>-60189272.640000001</v>
      </c>
      <c r="AF38" s="1">
        <v>39975656.359999999</v>
      </c>
    </row>
    <row r="39" spans="1:32" x14ac:dyDescent="0.25">
      <c r="A39" s="23">
        <v>6920520</v>
      </c>
      <c r="B39" s="42" t="s">
        <v>56</v>
      </c>
      <c r="C39" s="23" t="s">
        <v>78</v>
      </c>
      <c r="D39" s="13" t="b">
        <v>0</v>
      </c>
      <c r="E39" s="16">
        <v>5</v>
      </c>
      <c r="F39" s="3">
        <v>2023</v>
      </c>
      <c r="G39" s="18">
        <v>941821624.64999998</v>
      </c>
      <c r="H39" s="18">
        <v>1289208768.71</v>
      </c>
      <c r="I39" s="19">
        <v>0</v>
      </c>
      <c r="J39" s="19">
        <v>0</v>
      </c>
      <c r="K39" s="19">
        <v>27700800.920000002</v>
      </c>
      <c r="L39" s="19">
        <v>2258731194.2800002</v>
      </c>
      <c r="M39" s="18">
        <v>701750141.37</v>
      </c>
      <c r="N39" s="18">
        <v>245137814.25999999</v>
      </c>
      <c r="O39" s="18">
        <v>290536910.42000002</v>
      </c>
      <c r="P39" s="18">
        <v>1237424866.05</v>
      </c>
      <c r="Q39" s="18">
        <v>995768937.04999995</v>
      </c>
      <c r="R39" s="18">
        <v>242860820.66999999</v>
      </c>
      <c r="S39" s="18">
        <v>1238629757.72</v>
      </c>
      <c r="T39" s="18">
        <v>1189831641.8099999</v>
      </c>
      <c r="U39" s="18">
        <v>48798115.910000302</v>
      </c>
      <c r="V39" s="20">
        <v>3.9396854149399002E-2</v>
      </c>
      <c r="W39" s="18">
        <v>22544354.280000001</v>
      </c>
      <c r="X39" s="18">
        <v>1261174112</v>
      </c>
      <c r="Y39" s="18">
        <v>71342470.190000296</v>
      </c>
      <c r="Z39" s="38">
        <v>5.6568295773898901E-2</v>
      </c>
      <c r="AA39" s="1">
        <v>-89295.86</v>
      </c>
      <c r="AB39" s="1">
        <v>25626687.039999999</v>
      </c>
      <c r="AC39" s="39">
        <v>25537391.18</v>
      </c>
      <c r="AD39" s="1">
        <v>776595932.17999995</v>
      </c>
      <c r="AE39" s="1">
        <v>-592399395.80999994</v>
      </c>
      <c r="AF39" s="1">
        <v>184196536.37</v>
      </c>
    </row>
    <row r="40" spans="1:32" x14ac:dyDescent="0.25">
      <c r="A40" s="23">
        <v>6920725</v>
      </c>
      <c r="B40" s="41" t="s">
        <v>57</v>
      </c>
      <c r="C40" s="23" t="s">
        <v>81</v>
      </c>
      <c r="D40" s="13" t="b">
        <v>1</v>
      </c>
      <c r="E40" s="16">
        <v>5</v>
      </c>
      <c r="F40" s="3">
        <v>2023</v>
      </c>
      <c r="G40" s="18">
        <v>31982033.02</v>
      </c>
      <c r="H40" s="18">
        <v>141331186.84999999</v>
      </c>
      <c r="I40" s="19">
        <v>0</v>
      </c>
      <c r="J40" s="19">
        <v>0</v>
      </c>
      <c r="K40" s="19">
        <v>0</v>
      </c>
      <c r="L40" s="19">
        <v>173313219.87</v>
      </c>
      <c r="M40" s="18">
        <v>58375407.100000001</v>
      </c>
      <c r="N40" s="18">
        <v>10102748.029999999</v>
      </c>
      <c r="O40" s="18">
        <v>15196829.82</v>
      </c>
      <c r="P40" s="18">
        <v>83674984.950000003</v>
      </c>
      <c r="Q40" s="18">
        <v>85802899.790000007</v>
      </c>
      <c r="R40" s="18">
        <v>1084319.53</v>
      </c>
      <c r="S40" s="18">
        <v>86887219.319999993</v>
      </c>
      <c r="T40" s="18">
        <v>92309021.760000005</v>
      </c>
      <c r="U40" s="18">
        <v>-5421802.4400000097</v>
      </c>
      <c r="V40" s="20">
        <v>-6.2400459842452398E-2</v>
      </c>
      <c r="W40" s="18">
        <v>140563.10999999999</v>
      </c>
      <c r="X40" s="18">
        <v>87027782.429999992</v>
      </c>
      <c r="Y40" s="18">
        <v>-5281239.3300000103</v>
      </c>
      <c r="Z40" s="38">
        <v>-6.0684521454375001E-2</v>
      </c>
      <c r="AA40" s="1">
        <v>-12525.05</v>
      </c>
      <c r="AB40" s="1">
        <v>3847860.18</v>
      </c>
      <c r="AC40" s="39">
        <v>3835335.13</v>
      </c>
      <c r="AD40" s="1">
        <v>49060249.619999997</v>
      </c>
      <c r="AE40" s="1">
        <v>-31154510.699999999</v>
      </c>
      <c r="AF40" s="1">
        <v>17905738.920000002</v>
      </c>
    </row>
    <row r="41" spans="1:32" x14ac:dyDescent="0.25">
      <c r="A41" s="23">
        <v>6920540</v>
      </c>
      <c r="B41" s="41" t="s">
        <v>58</v>
      </c>
      <c r="C41" s="23" t="s">
        <v>78</v>
      </c>
      <c r="D41" s="13" t="b">
        <v>0</v>
      </c>
      <c r="E41" s="16">
        <v>5</v>
      </c>
      <c r="F41" s="3">
        <v>2023</v>
      </c>
      <c r="G41" s="18">
        <v>1305772625.51</v>
      </c>
      <c r="H41" s="18">
        <v>1117097631.1400001</v>
      </c>
      <c r="I41" s="19">
        <v>0</v>
      </c>
      <c r="J41" s="19">
        <v>0</v>
      </c>
      <c r="K41" s="19">
        <v>0</v>
      </c>
      <c r="L41" s="19">
        <v>2422870256.6500001</v>
      </c>
      <c r="M41" s="18">
        <v>769089852.86000001</v>
      </c>
      <c r="N41" s="18">
        <v>235958372.37</v>
      </c>
      <c r="O41" s="18">
        <v>298484748.18000001</v>
      </c>
      <c r="P41" s="18">
        <v>1303532973.4100001</v>
      </c>
      <c r="Q41" s="18">
        <v>1086392676.96</v>
      </c>
      <c r="R41" s="18">
        <v>48282004.100000001</v>
      </c>
      <c r="S41" s="18">
        <v>1134674681.0599999</v>
      </c>
      <c r="T41" s="18">
        <v>1129860829.8900001</v>
      </c>
      <c r="U41" s="18">
        <v>4813851.1699996004</v>
      </c>
      <c r="V41" s="20">
        <v>4.2424945672556603E-3</v>
      </c>
      <c r="W41" s="18">
        <v>-5194067.6500000004</v>
      </c>
      <c r="X41" s="18">
        <v>1129480613.4099998</v>
      </c>
      <c r="Y41" s="18">
        <v>-380216.48000039998</v>
      </c>
      <c r="Z41" s="38">
        <v>-3.3662948747078901E-4</v>
      </c>
      <c r="AA41" s="1">
        <v>-78546.149999999994</v>
      </c>
      <c r="AB41" s="1">
        <v>33023152.43</v>
      </c>
      <c r="AC41" s="39">
        <v>32944606.280000001</v>
      </c>
      <c r="AD41" s="1">
        <v>836915421.77999997</v>
      </c>
      <c r="AE41" s="1">
        <v>-627619718.88999999</v>
      </c>
      <c r="AF41" s="1">
        <v>209295702.88999999</v>
      </c>
    </row>
    <row r="42" spans="1:32" x14ac:dyDescent="0.25">
      <c r="A42" s="23">
        <v>6920350</v>
      </c>
      <c r="B42" s="41" t="s">
        <v>59</v>
      </c>
      <c r="C42" s="23" t="s">
        <v>78</v>
      </c>
      <c r="D42" s="13" t="b">
        <v>0</v>
      </c>
      <c r="E42" s="16">
        <v>5</v>
      </c>
      <c r="F42" s="3">
        <v>2023</v>
      </c>
      <c r="G42" s="18">
        <v>152333390.33000001</v>
      </c>
      <c r="H42" s="18">
        <v>281533972.98000002</v>
      </c>
      <c r="I42" s="19">
        <v>0</v>
      </c>
      <c r="J42" s="19">
        <v>0</v>
      </c>
      <c r="K42" s="19">
        <v>0</v>
      </c>
      <c r="L42" s="19">
        <v>433867363.31</v>
      </c>
      <c r="M42" s="18">
        <v>129785501.72</v>
      </c>
      <c r="N42" s="18">
        <v>51615646.869999997</v>
      </c>
      <c r="O42" s="18">
        <v>55546319.759999998</v>
      </c>
      <c r="P42" s="18">
        <v>236947468.34999999</v>
      </c>
      <c r="Q42" s="18">
        <v>190578864.59999999</v>
      </c>
      <c r="R42" s="18">
        <v>9017767.0099999998</v>
      </c>
      <c r="S42" s="18">
        <v>199596631.61000001</v>
      </c>
      <c r="T42" s="18">
        <v>205247637.53999999</v>
      </c>
      <c r="U42" s="18">
        <v>-5651005.9299999801</v>
      </c>
      <c r="V42" s="20">
        <v>-2.8312130742976199E-2</v>
      </c>
      <c r="W42" s="18">
        <v>-2494280.15</v>
      </c>
      <c r="X42" s="18">
        <v>197102351.46000001</v>
      </c>
      <c r="Y42" s="18">
        <v>-8145286.0799999796</v>
      </c>
      <c r="Z42" s="38">
        <v>-4.1325159338106501E-2</v>
      </c>
      <c r="AA42" s="1">
        <v>-55096.06</v>
      </c>
      <c r="AB42" s="1">
        <v>6396126.4199999999</v>
      </c>
      <c r="AC42" s="39">
        <v>6341030.3600000003</v>
      </c>
      <c r="AD42" s="1">
        <v>183073436.02000001</v>
      </c>
      <c r="AE42" s="1">
        <v>-113888676.69</v>
      </c>
      <c r="AF42" s="1">
        <v>69184759.329999998</v>
      </c>
    </row>
    <row r="43" spans="1:32" x14ac:dyDescent="0.25">
      <c r="A43" s="23">
        <v>6920060</v>
      </c>
      <c r="B43" s="42" t="s">
        <v>110</v>
      </c>
      <c r="C43" s="23" t="s">
        <v>80</v>
      </c>
      <c r="D43" s="13" t="b">
        <v>1</v>
      </c>
      <c r="E43" s="16">
        <v>3</v>
      </c>
      <c r="F43" s="3">
        <v>2023</v>
      </c>
      <c r="G43" s="18">
        <v>9127169</v>
      </c>
      <c r="H43" s="18">
        <v>48287170</v>
      </c>
      <c r="I43" s="19">
        <v>0</v>
      </c>
      <c r="J43" s="19">
        <v>3039828</v>
      </c>
      <c r="K43" s="19">
        <v>0</v>
      </c>
      <c r="L43" s="19">
        <v>60454167</v>
      </c>
      <c r="M43" s="18">
        <v>14063671</v>
      </c>
      <c r="N43" s="18">
        <v>6120692</v>
      </c>
      <c r="O43" s="18">
        <v>4356057</v>
      </c>
      <c r="P43" s="18">
        <v>24540420</v>
      </c>
      <c r="Q43" s="18">
        <v>34072393</v>
      </c>
      <c r="R43" s="18">
        <v>2824916</v>
      </c>
      <c r="S43" s="18">
        <v>36897309</v>
      </c>
      <c r="T43" s="18">
        <v>37072834</v>
      </c>
      <c r="U43" s="18">
        <v>-175525</v>
      </c>
      <c r="V43" s="20">
        <v>-4.75712198957382E-3</v>
      </c>
      <c r="W43" s="18">
        <v>0</v>
      </c>
      <c r="X43" s="18">
        <v>36897309</v>
      </c>
      <c r="Y43" s="18">
        <v>-175525</v>
      </c>
      <c r="Z43" s="38">
        <v>-4.75712198957382E-3</v>
      </c>
      <c r="AA43" s="1">
        <v>1495719</v>
      </c>
      <c r="AB43" s="1">
        <v>345635</v>
      </c>
      <c r="AC43" s="39">
        <v>1841354</v>
      </c>
      <c r="AD43" s="1">
        <v>21752241</v>
      </c>
      <c r="AE43" s="1">
        <v>11750652</v>
      </c>
      <c r="AF43" s="1">
        <v>10001589</v>
      </c>
    </row>
    <row r="44" spans="1:32" x14ac:dyDescent="0.25">
      <c r="A44" s="23">
        <v>6920340</v>
      </c>
      <c r="B44" s="41" t="s">
        <v>111</v>
      </c>
      <c r="C44" s="23" t="s">
        <v>80</v>
      </c>
      <c r="D44" s="13" t="b">
        <v>0</v>
      </c>
      <c r="E44" s="16">
        <v>3</v>
      </c>
      <c r="F44" s="3">
        <v>2023</v>
      </c>
      <c r="G44" s="18">
        <v>35270546</v>
      </c>
      <c r="H44" s="18">
        <v>135732283</v>
      </c>
      <c r="I44" s="19">
        <v>0</v>
      </c>
      <c r="J44" s="19">
        <v>14742560</v>
      </c>
      <c r="K44" s="19">
        <v>0</v>
      </c>
      <c r="L44" s="19">
        <v>185745389</v>
      </c>
      <c r="M44" s="18">
        <v>61775313</v>
      </c>
      <c r="N44" s="18">
        <v>30982030</v>
      </c>
      <c r="O44" s="18">
        <v>16508870</v>
      </c>
      <c r="P44" s="18">
        <v>109266213</v>
      </c>
      <c r="Q44" s="18">
        <v>71285828</v>
      </c>
      <c r="R44" s="18">
        <v>4676703</v>
      </c>
      <c r="S44" s="18">
        <v>75962531</v>
      </c>
      <c r="T44" s="18">
        <v>76585974</v>
      </c>
      <c r="U44" s="18">
        <v>-623443</v>
      </c>
      <c r="V44" s="20">
        <v>-8.20724364752933E-3</v>
      </c>
      <c r="W44" s="18">
        <v>0</v>
      </c>
      <c r="X44" s="18">
        <v>75962531</v>
      </c>
      <c r="Y44" s="18">
        <v>-623443</v>
      </c>
      <c r="Z44" s="38">
        <v>-8.20724364752933E-3</v>
      </c>
      <c r="AA44" s="1">
        <v>3085786</v>
      </c>
      <c r="AB44" s="1">
        <v>2107562</v>
      </c>
      <c r="AC44" s="39">
        <v>5193348</v>
      </c>
      <c r="AD44" s="1">
        <v>66111778</v>
      </c>
      <c r="AE44" s="1">
        <v>31638526</v>
      </c>
      <c r="AF44" s="1">
        <v>34473252</v>
      </c>
    </row>
    <row r="45" spans="1:32" s="41" customFormat="1" x14ac:dyDescent="0.25">
      <c r="A45" s="23">
        <v>6920130</v>
      </c>
      <c r="B45" s="41" t="s">
        <v>60</v>
      </c>
      <c r="C45" s="23" t="s">
        <v>81</v>
      </c>
      <c r="D45" s="14" t="b">
        <v>1</v>
      </c>
      <c r="E45" s="23">
        <v>3</v>
      </c>
      <c r="F45" s="3">
        <v>2023</v>
      </c>
      <c r="G45" s="18">
        <v>757914</v>
      </c>
      <c r="H45" s="18">
        <v>113438570</v>
      </c>
      <c r="I45" s="19">
        <v>21371549</v>
      </c>
      <c r="J45" s="19">
        <v>4421326</v>
      </c>
      <c r="K45" s="19">
        <v>0</v>
      </c>
      <c r="L45" s="19">
        <v>139989359</v>
      </c>
      <c r="M45" s="18">
        <v>30600850</v>
      </c>
      <c r="N45" s="18">
        <v>18051242</v>
      </c>
      <c r="O45" s="18">
        <v>7255741</v>
      </c>
      <c r="P45" s="18">
        <v>55907833</v>
      </c>
      <c r="Q45" s="18">
        <v>78600302</v>
      </c>
      <c r="R45" s="18">
        <v>584177</v>
      </c>
      <c r="S45" s="18">
        <v>79184479</v>
      </c>
      <c r="T45" s="18">
        <v>59012014</v>
      </c>
      <c r="U45" s="18">
        <v>20172465</v>
      </c>
      <c r="V45" s="20">
        <v>0.25475276537463898</v>
      </c>
      <c r="W45" s="18">
        <v>0</v>
      </c>
      <c r="X45" s="18">
        <v>79184479</v>
      </c>
      <c r="Y45" s="18">
        <v>20172465</v>
      </c>
      <c r="Z45" s="38">
        <v>0.25475276537463898</v>
      </c>
      <c r="AA45" s="1">
        <v>1850591</v>
      </c>
      <c r="AB45" s="1">
        <v>3630633</v>
      </c>
      <c r="AC45" s="39">
        <v>5481224</v>
      </c>
      <c r="AD45" s="1">
        <v>24848876</v>
      </c>
      <c r="AE45" s="1">
        <v>5486117</v>
      </c>
      <c r="AF45" s="1">
        <v>19362759</v>
      </c>
    </row>
    <row r="46" spans="1:32" s="41" customFormat="1" x14ac:dyDescent="0.25">
      <c r="A46" s="23">
        <v>6920708</v>
      </c>
      <c r="B46" s="41" t="s">
        <v>113</v>
      </c>
      <c r="C46" s="23" t="s">
        <v>78</v>
      </c>
      <c r="D46" s="14" t="b">
        <v>0</v>
      </c>
      <c r="E46" s="23">
        <v>3</v>
      </c>
      <c r="F46" s="3">
        <v>2023</v>
      </c>
      <c r="G46" s="18">
        <v>1351989008</v>
      </c>
      <c r="H46" s="18">
        <v>1005402336</v>
      </c>
      <c r="I46" s="19">
        <v>0</v>
      </c>
      <c r="J46" s="19">
        <v>159189704</v>
      </c>
      <c r="K46" s="19">
        <v>0</v>
      </c>
      <c r="L46" s="19">
        <v>2516581048</v>
      </c>
      <c r="M46" s="18">
        <v>914986440</v>
      </c>
      <c r="N46" s="18">
        <v>345622846</v>
      </c>
      <c r="O46" s="18">
        <v>242451617</v>
      </c>
      <c r="P46" s="18">
        <v>1503060903</v>
      </c>
      <c r="Q46" s="18">
        <v>948796610</v>
      </c>
      <c r="R46" s="18">
        <v>42661673</v>
      </c>
      <c r="S46" s="18">
        <v>991458283</v>
      </c>
      <c r="T46" s="18">
        <v>1063867339</v>
      </c>
      <c r="U46" s="18">
        <v>-72409056</v>
      </c>
      <c r="V46" s="20">
        <v>-7.30328822115454E-2</v>
      </c>
      <c r="W46" s="18">
        <v>-8091725</v>
      </c>
      <c r="X46" s="18">
        <v>983366558</v>
      </c>
      <c r="Y46" s="18">
        <v>-80500781</v>
      </c>
      <c r="Z46" s="38">
        <v>-8.1862435065643099E-2</v>
      </c>
      <c r="AA46" s="1">
        <v>18542350</v>
      </c>
      <c r="AB46" s="1">
        <v>46181185</v>
      </c>
      <c r="AC46" s="39">
        <v>64723535</v>
      </c>
      <c r="AD46" s="1">
        <v>436971152</v>
      </c>
      <c r="AE46" s="1">
        <v>295525213</v>
      </c>
      <c r="AF46" s="1">
        <v>141445939</v>
      </c>
    </row>
    <row r="47" spans="1:32" x14ac:dyDescent="0.25">
      <c r="A47" s="23">
        <v>6920010</v>
      </c>
      <c r="B47" s="41" t="s">
        <v>61</v>
      </c>
      <c r="C47" s="23" t="s">
        <v>78</v>
      </c>
      <c r="D47" s="13" t="b">
        <v>0</v>
      </c>
      <c r="E47" s="16">
        <v>5</v>
      </c>
      <c r="F47" s="3">
        <v>2023</v>
      </c>
      <c r="G47" s="18">
        <v>105679347.91</v>
      </c>
      <c r="H47" s="18">
        <v>336249836.82999998</v>
      </c>
      <c r="I47" s="19">
        <v>0</v>
      </c>
      <c r="J47" s="19">
        <v>75949155</v>
      </c>
      <c r="K47" s="19">
        <v>20406676</v>
      </c>
      <c r="L47" s="19">
        <v>538285015.74000001</v>
      </c>
      <c r="M47" s="18">
        <v>174440178.66</v>
      </c>
      <c r="N47" s="18">
        <v>71916142.620000005</v>
      </c>
      <c r="O47" s="18">
        <v>53918876.740000002</v>
      </c>
      <c r="P47" s="18">
        <v>300275198.01999998</v>
      </c>
      <c r="Q47" s="18">
        <v>231250759.49000001</v>
      </c>
      <c r="R47" s="18">
        <v>24357853</v>
      </c>
      <c r="S47" s="18">
        <v>255608612.49000001</v>
      </c>
      <c r="T47" s="18">
        <v>251403757.03999999</v>
      </c>
      <c r="U47" s="18">
        <v>4204855.4499999601</v>
      </c>
      <c r="V47" s="20">
        <v>1.6450366867683201E-2</v>
      </c>
      <c r="W47" s="18">
        <v>1679909.07</v>
      </c>
      <c r="X47" s="18">
        <v>257288521.56</v>
      </c>
      <c r="Y47" s="18">
        <v>5884764.5199999604</v>
      </c>
      <c r="Z47" s="38">
        <v>2.28722388558932E-2</v>
      </c>
      <c r="AA47" s="1">
        <v>1698104.15</v>
      </c>
      <c r="AB47" s="1">
        <v>5060954.08</v>
      </c>
      <c r="AC47" s="39">
        <v>6759058.2300000004</v>
      </c>
      <c r="AD47" s="1">
        <v>100317327.98</v>
      </c>
      <c r="AE47" s="1">
        <v>65357840.259999998</v>
      </c>
      <c r="AF47" s="1">
        <v>34959487.719999999</v>
      </c>
    </row>
    <row r="48" spans="1:32" x14ac:dyDescent="0.25">
      <c r="A48" s="23">
        <v>6920241</v>
      </c>
      <c r="B48" s="41" t="s">
        <v>62</v>
      </c>
      <c r="C48" s="23" t="s">
        <v>81</v>
      </c>
      <c r="D48" s="13" t="b">
        <v>1</v>
      </c>
      <c r="E48" s="16">
        <v>5</v>
      </c>
      <c r="F48" s="3">
        <v>2023</v>
      </c>
      <c r="G48" s="18">
        <v>65059701.439999998</v>
      </c>
      <c r="H48" s="18">
        <v>235172453.33000001</v>
      </c>
      <c r="I48" s="19">
        <v>0</v>
      </c>
      <c r="J48" s="19">
        <v>41677667</v>
      </c>
      <c r="K48" s="19">
        <v>0</v>
      </c>
      <c r="L48" s="19">
        <v>341909821.76999998</v>
      </c>
      <c r="M48" s="18">
        <v>101590288.42</v>
      </c>
      <c r="N48" s="18">
        <v>39150676.369999997</v>
      </c>
      <c r="O48" s="18">
        <v>25083166.829999998</v>
      </c>
      <c r="P48" s="18">
        <v>165824131.62</v>
      </c>
      <c r="Q48" s="18">
        <v>170165140.19999999</v>
      </c>
      <c r="R48" s="18">
        <v>15298062</v>
      </c>
      <c r="S48" s="18">
        <v>185463202.19999999</v>
      </c>
      <c r="T48" s="18">
        <v>158265154.03999999</v>
      </c>
      <c r="U48" s="18">
        <v>27198048.16</v>
      </c>
      <c r="V48" s="20">
        <v>0.146649296665708</v>
      </c>
      <c r="W48" s="18">
        <v>2387903.63</v>
      </c>
      <c r="X48" s="18">
        <v>187851105.82999998</v>
      </c>
      <c r="Y48" s="18">
        <v>29585951.789999999</v>
      </c>
      <c r="Z48" s="38">
        <v>0.15749681993767201</v>
      </c>
      <c r="AA48" s="1">
        <v>1362356.38</v>
      </c>
      <c r="AB48" s="1">
        <v>4558193.57</v>
      </c>
      <c r="AC48" s="39">
        <v>5920549.9500000002</v>
      </c>
      <c r="AD48" s="1">
        <v>82897334.480000004</v>
      </c>
      <c r="AE48" s="1">
        <v>46992958.109999999</v>
      </c>
      <c r="AF48" s="1">
        <v>35904376.369999997</v>
      </c>
    </row>
    <row r="49" spans="1:32" x14ac:dyDescent="0.25">
      <c r="A49" s="23">
        <v>6920243</v>
      </c>
      <c r="B49" s="41" t="s">
        <v>63</v>
      </c>
      <c r="C49" s="23" t="s">
        <v>81</v>
      </c>
      <c r="D49" s="13" t="b">
        <v>1</v>
      </c>
      <c r="E49" s="16">
        <v>5</v>
      </c>
      <c r="F49" s="3">
        <v>2023</v>
      </c>
      <c r="G49" s="18">
        <v>29439645.809999999</v>
      </c>
      <c r="H49" s="18">
        <v>117719971.43000001</v>
      </c>
      <c r="I49" s="19">
        <v>0</v>
      </c>
      <c r="J49" s="19">
        <v>16551160</v>
      </c>
      <c r="K49" s="19">
        <v>0</v>
      </c>
      <c r="L49" s="19">
        <v>163710777.24000001</v>
      </c>
      <c r="M49" s="18">
        <v>48075379.609999999</v>
      </c>
      <c r="N49" s="18">
        <v>11709890.939999999</v>
      </c>
      <c r="O49" s="18">
        <v>10891371.77</v>
      </c>
      <c r="P49" s="18">
        <v>70676642.319999993</v>
      </c>
      <c r="Q49" s="18">
        <v>89457573.840000004</v>
      </c>
      <c r="R49" s="18">
        <v>5249070</v>
      </c>
      <c r="S49" s="18">
        <v>94706643.840000004</v>
      </c>
      <c r="T49" s="18">
        <v>91758072.969999999</v>
      </c>
      <c r="U49" s="18">
        <v>2948570.8700000201</v>
      </c>
      <c r="V49" s="20">
        <v>3.1133727798246299E-2</v>
      </c>
      <c r="W49" s="18">
        <v>130945.1</v>
      </c>
      <c r="X49" s="18">
        <v>94837588.939999998</v>
      </c>
      <c r="Y49" s="18">
        <v>3079515.9700000202</v>
      </c>
      <c r="Z49" s="38">
        <v>3.2471470483589698E-2</v>
      </c>
      <c r="AA49" s="1">
        <v>563602.97</v>
      </c>
      <c r="AB49" s="1">
        <v>3012958.11</v>
      </c>
      <c r="AC49" s="39">
        <v>3576561.08</v>
      </c>
      <c r="AD49" s="1">
        <v>79417510.319999993</v>
      </c>
      <c r="AE49" s="1">
        <v>23278602.329999998</v>
      </c>
      <c r="AF49" s="1">
        <v>56138907.990000002</v>
      </c>
    </row>
    <row r="50" spans="1:32" x14ac:dyDescent="0.25">
      <c r="A50" s="23">
        <v>6920325</v>
      </c>
      <c r="B50" s="41" t="s">
        <v>64</v>
      </c>
      <c r="C50" s="23" t="s">
        <v>81</v>
      </c>
      <c r="D50" s="13" t="b">
        <v>1</v>
      </c>
      <c r="E50" s="16">
        <v>5</v>
      </c>
      <c r="F50" s="3">
        <v>2023</v>
      </c>
      <c r="G50" s="18">
        <v>39886319.049999997</v>
      </c>
      <c r="H50" s="18">
        <v>217874575.58000001</v>
      </c>
      <c r="I50" s="19">
        <v>0</v>
      </c>
      <c r="J50" s="19">
        <v>29949349</v>
      </c>
      <c r="K50" s="19">
        <v>0</v>
      </c>
      <c r="L50" s="19">
        <v>287710243.63</v>
      </c>
      <c r="M50" s="18">
        <v>88444081.829999998</v>
      </c>
      <c r="N50" s="18">
        <v>23631084.18</v>
      </c>
      <c r="O50" s="18">
        <v>25376752.91</v>
      </c>
      <c r="P50" s="18">
        <v>137451918.91999999</v>
      </c>
      <c r="Q50" s="18">
        <v>144051444.61000001</v>
      </c>
      <c r="R50" s="18">
        <v>14342226.6</v>
      </c>
      <c r="S50" s="18">
        <v>158393671.21000001</v>
      </c>
      <c r="T50" s="18">
        <v>133536117.59</v>
      </c>
      <c r="U50" s="18">
        <v>24857553.6199999</v>
      </c>
      <c r="V50" s="20">
        <v>0.15693527039374899</v>
      </c>
      <c r="W50" s="18">
        <v>261352.71</v>
      </c>
      <c r="X50" s="18">
        <v>158655023.92000002</v>
      </c>
      <c r="Y50" s="18">
        <v>25118906.329999901</v>
      </c>
      <c r="Z50" s="38">
        <v>0.15832405245903799</v>
      </c>
      <c r="AA50" s="1">
        <v>1643777.58</v>
      </c>
      <c r="AB50" s="1">
        <v>4563102.5199999996</v>
      </c>
      <c r="AC50" s="39">
        <v>6206880.0999999996</v>
      </c>
      <c r="AD50" s="1">
        <v>27915087.370000001</v>
      </c>
      <c r="AE50" s="1">
        <v>16548536.76</v>
      </c>
      <c r="AF50" s="1">
        <v>11366550.609999999</v>
      </c>
    </row>
    <row r="51" spans="1:32" s="41" customFormat="1" x14ac:dyDescent="0.25">
      <c r="A51" s="23">
        <v>6920743</v>
      </c>
      <c r="B51" s="41" t="s">
        <v>65</v>
      </c>
      <c r="C51" s="23" t="s">
        <v>81</v>
      </c>
      <c r="D51" s="14" t="b">
        <v>0</v>
      </c>
      <c r="E51" s="23">
        <v>5</v>
      </c>
      <c r="F51" s="3">
        <v>2023</v>
      </c>
      <c r="G51" s="18">
        <v>35999629</v>
      </c>
      <c r="H51" s="18">
        <v>149872564</v>
      </c>
      <c r="I51" s="19">
        <v>0</v>
      </c>
      <c r="J51" s="19">
        <v>28157363</v>
      </c>
      <c r="K51" s="19">
        <v>0</v>
      </c>
      <c r="L51" s="19">
        <v>214029556</v>
      </c>
      <c r="M51" s="18">
        <v>62339528</v>
      </c>
      <c r="N51" s="18">
        <v>27907742</v>
      </c>
      <c r="O51" s="18">
        <v>26448024</v>
      </c>
      <c r="P51" s="18">
        <v>116695294</v>
      </c>
      <c r="Q51" s="18">
        <v>94232096</v>
      </c>
      <c r="R51" s="18">
        <v>9991906</v>
      </c>
      <c r="S51" s="18">
        <v>104224002</v>
      </c>
      <c r="T51" s="18">
        <v>111827808</v>
      </c>
      <c r="U51" s="18">
        <v>-7603806</v>
      </c>
      <c r="V51" s="20">
        <v>-7.2956381007131199E-2</v>
      </c>
      <c r="W51" s="18">
        <v>1903503</v>
      </c>
      <c r="X51" s="18">
        <v>106127505</v>
      </c>
      <c r="Y51" s="18">
        <v>-5700303</v>
      </c>
      <c r="Z51" s="38">
        <v>-5.3711834646447201E-2</v>
      </c>
      <c r="AA51" s="1">
        <v>2059830</v>
      </c>
      <c r="AB51" s="1">
        <v>1042336</v>
      </c>
      <c r="AC51" s="39">
        <v>3102166</v>
      </c>
      <c r="AD51" s="1">
        <v>80756217</v>
      </c>
      <c r="AE51" s="1">
        <v>39139273</v>
      </c>
      <c r="AF51" s="1">
        <v>41616944</v>
      </c>
    </row>
    <row r="52" spans="1:32" x14ac:dyDescent="0.25">
      <c r="A52" s="23">
        <v>6920560</v>
      </c>
      <c r="B52" s="43" t="s">
        <v>112</v>
      </c>
      <c r="C52" s="23" t="s">
        <v>78</v>
      </c>
      <c r="D52" s="13" t="b">
        <v>0</v>
      </c>
      <c r="E52" s="16">
        <v>5</v>
      </c>
      <c r="F52" s="3">
        <v>2023</v>
      </c>
      <c r="G52" s="18">
        <v>33398070</v>
      </c>
      <c r="H52" s="18">
        <v>45191213</v>
      </c>
      <c r="I52" s="19">
        <v>0</v>
      </c>
      <c r="J52" s="19">
        <v>0</v>
      </c>
      <c r="K52" s="19">
        <v>0</v>
      </c>
      <c r="L52" s="19">
        <v>78589283</v>
      </c>
      <c r="M52" s="18">
        <v>0</v>
      </c>
      <c r="N52" s="18">
        <v>20260039</v>
      </c>
      <c r="O52" s="18">
        <v>24201522</v>
      </c>
      <c r="P52" s="18">
        <v>44461561</v>
      </c>
      <c r="Q52" s="18">
        <v>27008866</v>
      </c>
      <c r="R52" s="18">
        <v>6876134</v>
      </c>
      <c r="S52" s="18">
        <v>33885000</v>
      </c>
      <c r="T52" s="18">
        <v>54027210</v>
      </c>
      <c r="U52" s="18">
        <v>-20142210</v>
      </c>
      <c r="V52" s="20">
        <v>-0.59442850818946402</v>
      </c>
      <c r="W52" s="18">
        <v>0</v>
      </c>
      <c r="X52" s="18">
        <v>33885000</v>
      </c>
      <c r="Y52" s="18">
        <v>-20142210</v>
      </c>
      <c r="Z52" s="38">
        <v>-0.59442850818946402</v>
      </c>
      <c r="AA52" s="1">
        <v>0</v>
      </c>
      <c r="AB52" s="1">
        <v>7118856</v>
      </c>
      <c r="AC52" s="39">
        <v>7118856</v>
      </c>
      <c r="AD52" s="1">
        <v>144597166</v>
      </c>
      <c r="AE52" s="1">
        <v>96130211</v>
      </c>
      <c r="AF52" s="1">
        <v>48466955</v>
      </c>
    </row>
    <row r="53" spans="1:32" s="41" customFormat="1" x14ac:dyDescent="0.25">
      <c r="A53" s="23">
        <v>6920207</v>
      </c>
      <c r="B53" s="41" t="s">
        <v>66</v>
      </c>
      <c r="C53" s="23" t="s">
        <v>78</v>
      </c>
      <c r="D53" s="14" t="b">
        <v>0</v>
      </c>
      <c r="E53" s="23">
        <v>4</v>
      </c>
      <c r="F53" s="3">
        <v>2023</v>
      </c>
      <c r="G53" s="18">
        <v>246241759</v>
      </c>
      <c r="H53" s="18">
        <v>567573070</v>
      </c>
      <c r="I53" s="19">
        <v>0</v>
      </c>
      <c r="J53" s="19">
        <v>70218955</v>
      </c>
      <c r="K53" s="19">
        <v>0</v>
      </c>
      <c r="L53" s="19">
        <v>884033784</v>
      </c>
      <c r="M53" s="18">
        <v>305911154</v>
      </c>
      <c r="N53" s="18">
        <v>132058366</v>
      </c>
      <c r="O53" s="18">
        <v>119523533</v>
      </c>
      <c r="P53" s="18">
        <v>557493053</v>
      </c>
      <c r="Q53" s="18">
        <v>308587000</v>
      </c>
      <c r="R53" s="18">
        <v>16744000</v>
      </c>
      <c r="S53" s="18">
        <v>325331000</v>
      </c>
      <c r="T53" s="18">
        <v>328321000</v>
      </c>
      <c r="U53" s="18">
        <v>-2990000</v>
      </c>
      <c r="V53" s="20">
        <v>-9.1906396869649697E-3</v>
      </c>
      <c r="W53" s="18">
        <v>1990000</v>
      </c>
      <c r="X53" s="18">
        <v>327321000</v>
      </c>
      <c r="Y53" s="18">
        <v>-1000000</v>
      </c>
      <c r="Z53" s="38">
        <v>-3.0551049275787398E-3</v>
      </c>
      <c r="AA53" s="1">
        <v>8435002</v>
      </c>
      <c r="AB53" s="1">
        <v>9518231</v>
      </c>
      <c r="AC53" s="39">
        <v>17953233</v>
      </c>
      <c r="AD53" s="1">
        <v>322073599</v>
      </c>
      <c r="AE53" s="1">
        <v>184290599</v>
      </c>
      <c r="AF53" s="1">
        <v>137783000</v>
      </c>
    </row>
    <row r="54" spans="1:32" x14ac:dyDescent="0.25">
      <c r="A54" s="23">
        <v>6920065</v>
      </c>
      <c r="B54" s="41" t="s">
        <v>67</v>
      </c>
      <c r="C54" s="23" t="s">
        <v>81</v>
      </c>
      <c r="D54" s="13" t="b">
        <v>1</v>
      </c>
      <c r="E54" s="16">
        <v>3</v>
      </c>
      <c r="F54" s="3">
        <v>2023</v>
      </c>
      <c r="G54" s="18">
        <v>12681976</v>
      </c>
      <c r="H54" s="18">
        <v>28058446.239999998</v>
      </c>
      <c r="I54" s="19">
        <v>0</v>
      </c>
      <c r="J54" s="19">
        <v>2726735</v>
      </c>
      <c r="K54" s="19">
        <v>0</v>
      </c>
      <c r="L54" s="19">
        <v>43467157.240000002</v>
      </c>
      <c r="M54" s="18">
        <v>8915797</v>
      </c>
      <c r="N54" s="18">
        <v>3076267.44</v>
      </c>
      <c r="O54" s="18">
        <v>2974296</v>
      </c>
      <c r="P54" s="18">
        <v>14966360.439999999</v>
      </c>
      <c r="Q54" s="18">
        <v>28428648</v>
      </c>
      <c r="R54" s="18">
        <v>9714</v>
      </c>
      <c r="S54" s="18">
        <v>28438362</v>
      </c>
      <c r="T54" s="18">
        <v>29977748</v>
      </c>
      <c r="U54" s="18">
        <v>-1539386</v>
      </c>
      <c r="V54" s="20">
        <v>-5.4130614133120598E-2</v>
      </c>
      <c r="W54" s="18">
        <v>2640775</v>
      </c>
      <c r="X54" s="18">
        <v>31079137</v>
      </c>
      <c r="Y54" s="18">
        <v>1101389</v>
      </c>
      <c r="Z54" s="38">
        <v>3.5438210526888198E-2</v>
      </c>
      <c r="AA54" s="1">
        <v>-123229</v>
      </c>
      <c r="AB54" s="1">
        <v>195378</v>
      </c>
      <c r="AC54" s="39">
        <v>72149</v>
      </c>
      <c r="AD54" s="1">
        <v>17637715</v>
      </c>
      <c r="AE54" s="1">
        <v>12796541</v>
      </c>
      <c r="AF54" s="1">
        <v>4841174</v>
      </c>
    </row>
    <row r="55" spans="1:32" x14ac:dyDescent="0.25">
      <c r="A55" s="23">
        <v>6920380</v>
      </c>
      <c r="B55" s="42" t="s">
        <v>68</v>
      </c>
      <c r="C55" s="23" t="s">
        <v>80</v>
      </c>
      <c r="D55" s="13" t="b">
        <v>1</v>
      </c>
      <c r="E55" s="16">
        <v>3</v>
      </c>
      <c r="F55" s="3">
        <v>2023</v>
      </c>
      <c r="G55" s="18">
        <v>32792481.870000001</v>
      </c>
      <c r="H55" s="18">
        <v>147842338.94</v>
      </c>
      <c r="I55" s="19">
        <v>0</v>
      </c>
      <c r="J55" s="19">
        <v>0</v>
      </c>
      <c r="K55" s="19">
        <v>17176125.640000001</v>
      </c>
      <c r="L55" s="19">
        <v>197810946.44999999</v>
      </c>
      <c r="M55" s="18">
        <v>45379659.310000002</v>
      </c>
      <c r="N55" s="18">
        <v>28039253.800000001</v>
      </c>
      <c r="O55" s="18">
        <v>24718076.91</v>
      </c>
      <c r="P55" s="18">
        <v>98136990.019999996</v>
      </c>
      <c r="Q55" s="18">
        <v>93187653</v>
      </c>
      <c r="R55" s="18">
        <v>6822994.9900000002</v>
      </c>
      <c r="S55" s="18">
        <v>100010647.98999999</v>
      </c>
      <c r="T55" s="18">
        <v>92065146.709999993</v>
      </c>
      <c r="U55" s="18">
        <v>7945501.27999999</v>
      </c>
      <c r="V55" s="20">
        <v>7.9446553338945E-2</v>
      </c>
      <c r="W55" s="18">
        <v>5731501.6299999999</v>
      </c>
      <c r="X55" s="18">
        <v>105742149.61999999</v>
      </c>
      <c r="Y55" s="18">
        <v>13677002.91</v>
      </c>
      <c r="Z55" s="38">
        <v>0.12934296266106099</v>
      </c>
      <c r="AA55" s="1">
        <v>3805176.92</v>
      </c>
      <c r="AB55" s="1">
        <v>2681126.5099999998</v>
      </c>
      <c r="AC55" s="39">
        <v>6486303.4299999997</v>
      </c>
      <c r="AD55" s="1">
        <v>132041270.59999999</v>
      </c>
      <c r="AE55" s="1">
        <v>81460410.219999999</v>
      </c>
      <c r="AF55" s="1">
        <v>50580860.380000003</v>
      </c>
    </row>
    <row r="56" spans="1:32" x14ac:dyDescent="0.25">
      <c r="A56" s="23">
        <v>6920070</v>
      </c>
      <c r="B56" s="42" t="s">
        <v>69</v>
      </c>
      <c r="C56" s="23" t="s">
        <v>78</v>
      </c>
      <c r="D56" s="13" t="b">
        <v>0</v>
      </c>
      <c r="E56" s="16">
        <v>5</v>
      </c>
      <c r="F56" s="3">
        <v>2023</v>
      </c>
      <c r="G56" s="18">
        <v>1070780207</v>
      </c>
      <c r="H56" s="18">
        <v>1055949021</v>
      </c>
      <c r="I56" s="19">
        <v>0</v>
      </c>
      <c r="J56" s="19">
        <v>0</v>
      </c>
      <c r="K56" s="19">
        <v>0</v>
      </c>
      <c r="L56" s="19">
        <v>2126729228</v>
      </c>
      <c r="M56" s="18">
        <v>830059622</v>
      </c>
      <c r="N56" s="18">
        <v>244539424</v>
      </c>
      <c r="O56" s="18">
        <v>167936472</v>
      </c>
      <c r="P56" s="18">
        <v>1242535518</v>
      </c>
      <c r="Q56" s="18">
        <v>868144465</v>
      </c>
      <c r="R56" s="18">
        <v>119034521</v>
      </c>
      <c r="S56" s="18">
        <v>987178986</v>
      </c>
      <c r="T56" s="18">
        <v>937817595</v>
      </c>
      <c r="U56" s="18">
        <v>49361391</v>
      </c>
      <c r="V56" s="20">
        <v>5.00024734116453E-2</v>
      </c>
      <c r="W56" s="18">
        <v>62255794</v>
      </c>
      <c r="X56" s="18">
        <v>1049434780</v>
      </c>
      <c r="Y56" s="18">
        <v>111617185</v>
      </c>
      <c r="Z56" s="38">
        <v>0.106359334688717</v>
      </c>
      <c r="AA56" s="1">
        <v>0</v>
      </c>
      <c r="AB56" s="1">
        <v>16049245</v>
      </c>
      <c r="AC56" s="39">
        <v>16049245</v>
      </c>
      <c r="AD56" s="1">
        <v>745903995</v>
      </c>
      <c r="AE56" s="1">
        <v>426666005</v>
      </c>
      <c r="AF56" s="1">
        <v>319237990</v>
      </c>
    </row>
    <row r="57" spans="1:32" x14ac:dyDescent="0.25">
      <c r="A57" s="23">
        <v>6920242</v>
      </c>
      <c r="B57" s="42" t="s">
        <v>70</v>
      </c>
      <c r="C57" s="23" t="s">
        <v>81</v>
      </c>
      <c r="D57" s="13" t="b">
        <v>1</v>
      </c>
      <c r="E57" s="16">
        <v>5</v>
      </c>
      <c r="F57" s="3">
        <v>2023</v>
      </c>
      <c r="G57" s="18">
        <v>19449043</v>
      </c>
      <c r="H57" s="18">
        <v>86432459</v>
      </c>
      <c r="I57" s="19">
        <v>0</v>
      </c>
      <c r="J57" s="19">
        <v>0</v>
      </c>
      <c r="K57" s="19">
        <v>0</v>
      </c>
      <c r="L57" s="19">
        <v>105881502</v>
      </c>
      <c r="M57" s="18">
        <v>21899464</v>
      </c>
      <c r="N57" s="18">
        <v>24424979</v>
      </c>
      <c r="O57" s="18">
        <v>4559815</v>
      </c>
      <c r="P57" s="18">
        <v>50884258</v>
      </c>
      <c r="Q57" s="18">
        <v>53457091</v>
      </c>
      <c r="R57" s="18">
        <v>9375531</v>
      </c>
      <c r="S57" s="18">
        <v>62832622</v>
      </c>
      <c r="T57" s="18">
        <v>50434254</v>
      </c>
      <c r="U57" s="18">
        <v>12398368</v>
      </c>
      <c r="V57" s="20">
        <v>0.19732374052446799</v>
      </c>
      <c r="W57" s="18">
        <v>3242149</v>
      </c>
      <c r="X57" s="18">
        <v>66074771</v>
      </c>
      <c r="Y57" s="18">
        <v>15640517</v>
      </c>
      <c r="Z57" s="38">
        <v>0.23670936369949699</v>
      </c>
      <c r="AA57" s="1">
        <v>0</v>
      </c>
      <c r="AB57" s="1">
        <v>1540153</v>
      </c>
      <c r="AC57" s="39">
        <v>1540153</v>
      </c>
      <c r="AD57" s="1">
        <v>45576553</v>
      </c>
      <c r="AE57" s="1">
        <v>38927220</v>
      </c>
      <c r="AF57" s="1">
        <v>6649333</v>
      </c>
    </row>
    <row r="58" spans="1:32" x14ac:dyDescent="0.25">
      <c r="A58" s="23">
        <v>6920610</v>
      </c>
      <c r="B58" s="42" t="s">
        <v>71</v>
      </c>
      <c r="C58" s="23" t="s">
        <v>81</v>
      </c>
      <c r="D58" s="13" t="b">
        <v>1</v>
      </c>
      <c r="E58" s="16">
        <v>5</v>
      </c>
      <c r="F58" s="3">
        <v>2023</v>
      </c>
      <c r="G58" s="18">
        <v>14616398</v>
      </c>
      <c r="H58" s="18">
        <v>107060474</v>
      </c>
      <c r="I58" s="19">
        <v>0</v>
      </c>
      <c r="J58" s="19">
        <v>0</v>
      </c>
      <c r="K58" s="19">
        <v>0</v>
      </c>
      <c r="L58" s="19">
        <v>121676872</v>
      </c>
      <c r="M58" s="18">
        <v>36877932</v>
      </c>
      <c r="N58" s="18">
        <v>15872754</v>
      </c>
      <c r="O58" s="18">
        <v>6290845</v>
      </c>
      <c r="P58" s="18">
        <v>59041531</v>
      </c>
      <c r="Q58" s="18">
        <v>61303934</v>
      </c>
      <c r="R58" s="18">
        <v>11876552</v>
      </c>
      <c r="S58" s="18">
        <v>73180486</v>
      </c>
      <c r="T58" s="18">
        <v>55410508</v>
      </c>
      <c r="U58" s="18">
        <v>17769978</v>
      </c>
      <c r="V58" s="20">
        <v>0.24282399545693101</v>
      </c>
      <c r="W58" s="18">
        <v>3667785</v>
      </c>
      <c r="X58" s="18">
        <v>76848271</v>
      </c>
      <c r="Y58" s="18">
        <v>21437763</v>
      </c>
      <c r="Z58" s="38">
        <v>0.27896220332660399</v>
      </c>
      <c r="AA58" s="1">
        <v>0</v>
      </c>
      <c r="AB58" s="1">
        <v>1331407</v>
      </c>
      <c r="AC58" s="39">
        <v>1331407</v>
      </c>
      <c r="AD58" s="1">
        <v>43712227</v>
      </c>
      <c r="AE58" s="1">
        <v>18407262</v>
      </c>
      <c r="AF58" s="1">
        <v>25304965</v>
      </c>
    </row>
    <row r="59" spans="1:32" x14ac:dyDescent="0.25">
      <c r="A59" s="23">
        <v>6920612</v>
      </c>
      <c r="B59" s="42" t="s">
        <v>72</v>
      </c>
      <c r="C59" s="23" t="s">
        <v>81</v>
      </c>
      <c r="D59" s="13" t="b">
        <v>0</v>
      </c>
      <c r="E59" s="16">
        <v>5</v>
      </c>
      <c r="F59" s="3">
        <v>2023</v>
      </c>
      <c r="G59" s="18">
        <v>98819274</v>
      </c>
      <c r="H59" s="18">
        <v>218761717</v>
      </c>
      <c r="I59" s="19">
        <v>0</v>
      </c>
      <c r="J59" s="19">
        <v>0</v>
      </c>
      <c r="K59" s="19">
        <v>0</v>
      </c>
      <c r="L59" s="19">
        <v>317580991</v>
      </c>
      <c r="M59" s="18">
        <v>132449663</v>
      </c>
      <c r="N59" s="18">
        <v>47504754</v>
      </c>
      <c r="O59" s="18">
        <v>38673246</v>
      </c>
      <c r="P59" s="18">
        <v>218627663</v>
      </c>
      <c r="Q59" s="18">
        <v>93584218</v>
      </c>
      <c r="R59" s="18">
        <v>21337506</v>
      </c>
      <c r="S59" s="18">
        <v>114921724</v>
      </c>
      <c r="T59" s="18">
        <v>114700293</v>
      </c>
      <c r="U59" s="18">
        <v>221431</v>
      </c>
      <c r="V59" s="20">
        <v>1.9267984528321201E-3</v>
      </c>
      <c r="W59" s="18">
        <v>6143303</v>
      </c>
      <c r="X59" s="18">
        <v>121065027</v>
      </c>
      <c r="Y59" s="18">
        <v>6364734</v>
      </c>
      <c r="Z59" s="38">
        <v>5.2572854091049802E-2</v>
      </c>
      <c r="AA59" s="1">
        <v>0</v>
      </c>
      <c r="AB59" s="1">
        <v>5369110</v>
      </c>
      <c r="AC59" s="39">
        <v>5369110</v>
      </c>
      <c r="AD59" s="1">
        <v>91757380</v>
      </c>
      <c r="AE59" s="1">
        <v>61906857</v>
      </c>
      <c r="AF59" s="1">
        <v>29850523</v>
      </c>
    </row>
    <row r="60" spans="1:32" x14ac:dyDescent="0.25">
      <c r="A60" s="23">
        <v>6920140</v>
      </c>
      <c r="B60" s="41" t="s">
        <v>74</v>
      </c>
      <c r="C60" s="23" t="s">
        <v>80</v>
      </c>
      <c r="D60" s="13" t="b">
        <v>1</v>
      </c>
      <c r="E60" s="16">
        <v>3</v>
      </c>
      <c r="F60" s="3">
        <v>2023</v>
      </c>
      <c r="G60" s="18">
        <v>9009303</v>
      </c>
      <c r="H60" s="18">
        <v>41467566.189999998</v>
      </c>
      <c r="I60" s="19">
        <v>0</v>
      </c>
      <c r="J60" s="19">
        <v>5597722.2800000003</v>
      </c>
      <c r="K60" s="19">
        <v>0</v>
      </c>
      <c r="L60" s="19">
        <v>56074591.469999999</v>
      </c>
      <c r="M60" s="18">
        <v>11539171.85</v>
      </c>
      <c r="N60" s="18">
        <v>4361393.87</v>
      </c>
      <c r="O60" s="18">
        <v>4069804</v>
      </c>
      <c r="P60" s="18">
        <v>19970369.719999999</v>
      </c>
      <c r="Q60" s="18">
        <v>34836690.460000001</v>
      </c>
      <c r="R60" s="18">
        <v>660995.14</v>
      </c>
      <c r="S60" s="18">
        <v>35497685.600000001</v>
      </c>
      <c r="T60" s="18">
        <v>35469852.729999997</v>
      </c>
      <c r="U60" s="18">
        <v>27832.870000004801</v>
      </c>
      <c r="V60" s="20">
        <v>7.84075624355768E-4</v>
      </c>
      <c r="W60" s="18">
        <v>2334015</v>
      </c>
      <c r="X60" s="18">
        <v>37831700.600000001</v>
      </c>
      <c r="Y60" s="18">
        <v>2361847.87</v>
      </c>
      <c r="Z60" s="38">
        <v>6.2430391247069797E-2</v>
      </c>
      <c r="AA60" s="1">
        <v>547166.98</v>
      </c>
      <c r="AB60" s="1">
        <v>720364.31</v>
      </c>
      <c r="AC60" s="39">
        <v>1267531.29</v>
      </c>
      <c r="AD60" s="1">
        <v>49476794.350000001</v>
      </c>
      <c r="AE60" s="1">
        <v>28733072.760000002</v>
      </c>
      <c r="AF60" s="1">
        <v>20743721.59</v>
      </c>
    </row>
    <row r="61" spans="1:32" s="48" customFormat="1" ht="15.75" thickBot="1" x14ac:dyDescent="0.3">
      <c r="A61" s="27">
        <v>6920270</v>
      </c>
      <c r="B61" s="44" t="s">
        <v>75</v>
      </c>
      <c r="C61" s="27" t="s">
        <v>81</v>
      </c>
      <c r="D61" s="14" t="b">
        <v>0</v>
      </c>
      <c r="E61" s="27">
        <v>5</v>
      </c>
      <c r="F61" s="3">
        <v>2023</v>
      </c>
      <c r="G61" s="24">
        <v>121575255.40000001</v>
      </c>
      <c r="H61" s="24">
        <v>309478940</v>
      </c>
      <c r="I61" s="25">
        <v>0</v>
      </c>
      <c r="J61" s="25">
        <v>0</v>
      </c>
      <c r="K61" s="25">
        <v>238277</v>
      </c>
      <c r="L61" s="25">
        <v>431292472.39999998</v>
      </c>
      <c r="M61" s="24">
        <v>75693380</v>
      </c>
      <c r="N61" s="24">
        <v>1736921</v>
      </c>
      <c r="O61" s="24">
        <v>246033847.91</v>
      </c>
      <c r="P61" s="24">
        <v>323464148.91000003</v>
      </c>
      <c r="Q61" s="24">
        <v>104124248.40000001</v>
      </c>
      <c r="R61" s="24">
        <v>0</v>
      </c>
      <c r="S61" s="24">
        <v>104124248.40000001</v>
      </c>
      <c r="T61" s="24">
        <v>88516155</v>
      </c>
      <c r="U61" s="24">
        <v>15608093.4</v>
      </c>
      <c r="V61" s="26">
        <v>0.14989873770844001</v>
      </c>
      <c r="W61" s="24">
        <v>0</v>
      </c>
      <c r="X61" s="24">
        <v>104124248.40000001</v>
      </c>
      <c r="Y61" s="24">
        <v>15608093.4</v>
      </c>
      <c r="Z61" s="45">
        <v>0.14989873770844001</v>
      </c>
      <c r="AA61" s="46">
        <v>3659877</v>
      </c>
      <c r="AB61" s="46">
        <v>44198.09</v>
      </c>
      <c r="AC61" s="46">
        <v>3704075.09</v>
      </c>
      <c r="AD61" s="47">
        <v>106581042</v>
      </c>
      <c r="AE61" s="47">
        <v>19792739</v>
      </c>
      <c r="AF61" s="47">
        <v>86788303</v>
      </c>
    </row>
    <row r="62" spans="1:32" s="55" customFormat="1" ht="15.75" thickBot="1" x14ac:dyDescent="0.3">
      <c r="A62" s="49"/>
      <c r="B62" s="50"/>
      <c r="C62" s="50"/>
      <c r="D62" s="50"/>
      <c r="E62" s="29"/>
      <c r="F62" s="28" t="s">
        <v>105</v>
      </c>
      <c r="G62" s="51">
        <f t="shared" ref="G62:U62" si="0">SUM(G2:G61)</f>
        <v>18975243966.760002</v>
      </c>
      <c r="H62" s="52">
        <f>SUM(H2:H61)</f>
        <v>23079274998.920006</v>
      </c>
      <c r="I62" s="52">
        <f t="shared" si="0"/>
        <v>23932150</v>
      </c>
      <c r="J62" s="52">
        <f t="shared" si="0"/>
        <v>1668287075.53</v>
      </c>
      <c r="K62" s="52">
        <f t="shared" si="0"/>
        <v>210486221.13</v>
      </c>
      <c r="L62" s="52">
        <f t="shared" si="0"/>
        <v>43957224412.339981</v>
      </c>
      <c r="M62" s="52">
        <f t="shared" si="0"/>
        <v>13438974563.190002</v>
      </c>
      <c r="N62" s="52">
        <f t="shared" si="0"/>
        <v>6220237587.1099977</v>
      </c>
      <c r="O62" s="52">
        <f t="shared" si="0"/>
        <v>6478034924.0500002</v>
      </c>
      <c r="P62" s="52">
        <f t="shared" si="0"/>
        <v>26137247074.349995</v>
      </c>
      <c r="Q62" s="52">
        <f t="shared" si="0"/>
        <v>17113354067.170004</v>
      </c>
      <c r="R62" s="52">
        <f t="shared" si="0"/>
        <v>1403740412.6400001</v>
      </c>
      <c r="S62" s="52">
        <f t="shared" si="0"/>
        <v>18517094479.41</v>
      </c>
      <c r="T62" s="52">
        <f>SUM(T2:T61)</f>
        <v>18505908211.740002</v>
      </c>
      <c r="U62" s="52">
        <f>SUM(U2:U61)</f>
        <v>11186269.070000181</v>
      </c>
      <c r="V62" s="53">
        <f>U62/S62</f>
        <v>6.0410498431266865E-4</v>
      </c>
      <c r="W62" s="52">
        <f>SUM(W2:W61)</f>
        <v>368771940.11951292</v>
      </c>
      <c r="X62" s="52">
        <f>SUM(X2:X61)</f>
        <v>18885866419.529514</v>
      </c>
      <c r="Y62" s="52">
        <f>SUM(Y2:Y61)</f>
        <v>379958209.18951309</v>
      </c>
      <c r="Z62" s="26">
        <f>Y62/(S62+W62)</f>
        <v>2.011865385199408E-2</v>
      </c>
      <c r="AA62" s="52">
        <f>SUM(AA2:AA61)</f>
        <v>192245296.98999995</v>
      </c>
      <c r="AB62" s="52">
        <f t="shared" ref="AA62:AF62" si="1">SUM(AB2:AB61)</f>
        <v>513995589.03000003</v>
      </c>
      <c r="AC62" s="52">
        <f t="shared" si="1"/>
        <v>706240886.02000022</v>
      </c>
      <c r="AD62" s="52">
        <f t="shared" si="1"/>
        <v>14368096466.713999</v>
      </c>
      <c r="AE62" s="52">
        <f t="shared" si="1"/>
        <v>4186995325.8500028</v>
      </c>
      <c r="AF62" s="54">
        <f t="shared" si="1"/>
        <v>5545891316.583992</v>
      </c>
    </row>
    <row r="63" spans="1:32" x14ac:dyDescent="0.25">
      <c r="A63" s="55"/>
      <c r="E63" s="16"/>
    </row>
    <row r="64" spans="1:32" x14ac:dyDescent="0.25">
      <c r="E64" s="16"/>
    </row>
    <row r="65" spans="5:5" x14ac:dyDescent="0.25">
      <c r="E65" s="16"/>
    </row>
    <row r="66" spans="5:5" x14ac:dyDescent="0.25">
      <c r="E66" s="16"/>
    </row>
    <row r="67" spans="5:5" x14ac:dyDescent="0.25">
      <c r="E67" s="16"/>
    </row>
    <row r="68" spans="5:5" x14ac:dyDescent="0.25">
      <c r="E68" s="16"/>
    </row>
    <row r="69" spans="5:5" x14ac:dyDescent="0.25">
      <c r="E69" s="16"/>
    </row>
    <row r="70" spans="5:5" x14ac:dyDescent="0.25">
      <c r="E70" s="16"/>
    </row>
    <row r="71" spans="5:5" x14ac:dyDescent="0.25">
      <c r="E71" s="16"/>
    </row>
    <row r="72" spans="5:5" x14ac:dyDescent="0.25">
      <c r="E72" s="16"/>
    </row>
    <row r="73" spans="5:5" x14ac:dyDescent="0.25">
      <c r="E73" s="16"/>
    </row>
    <row r="74" spans="5:5" x14ac:dyDescent="0.25">
      <c r="E74" s="16"/>
    </row>
    <row r="75" spans="5:5" x14ac:dyDescent="0.25">
      <c r="E75" s="16"/>
    </row>
    <row r="76" spans="5:5" x14ac:dyDescent="0.25">
      <c r="E76" s="16"/>
    </row>
    <row r="77" spans="5:5" x14ac:dyDescent="0.25">
      <c r="E77" s="16"/>
    </row>
    <row r="78" spans="5:5" x14ac:dyDescent="0.25">
      <c r="E78" s="16"/>
    </row>
    <row r="79" spans="5:5" x14ac:dyDescent="0.25">
      <c r="E79" s="16"/>
    </row>
    <row r="80" spans="5:5" x14ac:dyDescent="0.25">
      <c r="E80" s="16"/>
    </row>
    <row r="81" spans="5:5" x14ac:dyDescent="0.25">
      <c r="E81" s="16"/>
    </row>
    <row r="82" spans="5:5" x14ac:dyDescent="0.25">
      <c r="E82" s="16"/>
    </row>
    <row r="83" spans="5:5" x14ac:dyDescent="0.25">
      <c r="E83" s="16"/>
    </row>
    <row r="84" spans="5:5" x14ac:dyDescent="0.25">
      <c r="E84" s="16"/>
    </row>
    <row r="85" spans="5:5" x14ac:dyDescent="0.25">
      <c r="E85" s="16"/>
    </row>
    <row r="86" spans="5:5" x14ac:dyDescent="0.25">
      <c r="E86" s="16"/>
    </row>
    <row r="87" spans="5:5" x14ac:dyDescent="0.25">
      <c r="E87" s="16"/>
    </row>
    <row r="88" spans="5:5" x14ac:dyDescent="0.25">
      <c r="E88" s="16"/>
    </row>
    <row r="89" spans="5:5" x14ac:dyDescent="0.25">
      <c r="E89" s="16"/>
    </row>
    <row r="90" spans="5:5" x14ac:dyDescent="0.25">
      <c r="E90" s="16"/>
    </row>
    <row r="91" spans="5:5" x14ac:dyDescent="0.25">
      <c r="E91" s="16"/>
    </row>
    <row r="92" spans="5:5" x14ac:dyDescent="0.25">
      <c r="E92" s="16"/>
    </row>
    <row r="93" spans="5:5" x14ac:dyDescent="0.25">
      <c r="E93" s="16"/>
    </row>
    <row r="94" spans="5:5" x14ac:dyDescent="0.25">
      <c r="E94" s="16"/>
    </row>
    <row r="95" spans="5:5" x14ac:dyDescent="0.25">
      <c r="E95" s="16"/>
    </row>
    <row r="96" spans="5:5" x14ac:dyDescent="0.25">
      <c r="E96" s="16"/>
    </row>
    <row r="97" spans="5:5" x14ac:dyDescent="0.25">
      <c r="E97" s="16"/>
    </row>
    <row r="98" spans="5:5" x14ac:dyDescent="0.25">
      <c r="E98" s="16"/>
    </row>
    <row r="99" spans="5:5" x14ac:dyDescent="0.25">
      <c r="E99" s="16"/>
    </row>
    <row r="100" spans="5:5" x14ac:dyDescent="0.25">
      <c r="E100" s="16"/>
    </row>
    <row r="101" spans="5:5" x14ac:dyDescent="0.25">
      <c r="E101" s="16"/>
    </row>
    <row r="102" spans="5:5" x14ac:dyDescent="0.25">
      <c r="E102" s="16"/>
    </row>
    <row r="103" spans="5:5" x14ac:dyDescent="0.25">
      <c r="E103" s="16"/>
    </row>
    <row r="104" spans="5:5" x14ac:dyDescent="0.25">
      <c r="E104" s="16"/>
    </row>
    <row r="105" spans="5:5" x14ac:dyDescent="0.25">
      <c r="E105" s="16"/>
    </row>
    <row r="106" spans="5:5" x14ac:dyDescent="0.25">
      <c r="E106" s="16"/>
    </row>
    <row r="107" spans="5:5" x14ac:dyDescent="0.25">
      <c r="E107" s="16"/>
    </row>
    <row r="108" spans="5:5" x14ac:dyDescent="0.25">
      <c r="E108" s="16"/>
    </row>
    <row r="109" spans="5:5" x14ac:dyDescent="0.25">
      <c r="E109" s="16"/>
    </row>
    <row r="110" spans="5:5" x14ac:dyDescent="0.25">
      <c r="E110" s="16"/>
    </row>
    <row r="111" spans="5:5" x14ac:dyDescent="0.25">
      <c r="E111" s="16"/>
    </row>
    <row r="112" spans="5:5" x14ac:dyDescent="0.25">
      <c r="E112" s="16"/>
    </row>
    <row r="113" spans="5:5" x14ac:dyDescent="0.25">
      <c r="E113" s="16"/>
    </row>
    <row r="114" spans="5:5" x14ac:dyDescent="0.25">
      <c r="E114" s="16"/>
    </row>
    <row r="115" spans="5:5" x14ac:dyDescent="0.25">
      <c r="E115" s="16"/>
    </row>
    <row r="116" spans="5:5" x14ac:dyDescent="0.25">
      <c r="E116" s="16"/>
    </row>
    <row r="117" spans="5:5" x14ac:dyDescent="0.25">
      <c r="E117" s="16"/>
    </row>
    <row r="118" spans="5:5" x14ac:dyDescent="0.25">
      <c r="E118" s="16"/>
    </row>
    <row r="119" spans="5:5" x14ac:dyDescent="0.25">
      <c r="E119" s="16"/>
    </row>
    <row r="120" spans="5:5" x14ac:dyDescent="0.25">
      <c r="E120" s="16"/>
    </row>
    <row r="121" spans="5:5" x14ac:dyDescent="0.25">
      <c r="E121" s="16"/>
    </row>
    <row r="122" spans="5:5" x14ac:dyDescent="0.25">
      <c r="E122" s="16"/>
    </row>
    <row r="123" spans="5:5" x14ac:dyDescent="0.25">
      <c r="E123" s="16"/>
    </row>
    <row r="124" spans="5:5" x14ac:dyDescent="0.25">
      <c r="E124" s="16"/>
    </row>
    <row r="125" spans="5:5" x14ac:dyDescent="0.25">
      <c r="E125" s="16"/>
    </row>
    <row r="126" spans="5:5" x14ac:dyDescent="0.25">
      <c r="E126" s="16"/>
    </row>
    <row r="127" spans="5:5" x14ac:dyDescent="0.25">
      <c r="E127" s="16"/>
    </row>
    <row r="128" spans="5:5" x14ac:dyDescent="0.25">
      <c r="E128" s="16"/>
    </row>
    <row r="129" spans="5:5" x14ac:dyDescent="0.25">
      <c r="E129" s="16"/>
    </row>
    <row r="130" spans="5:5" x14ac:dyDescent="0.25">
      <c r="E130" s="16"/>
    </row>
    <row r="131" spans="5:5" x14ac:dyDescent="0.25">
      <c r="E131" s="16"/>
    </row>
    <row r="132" spans="5:5" x14ac:dyDescent="0.25">
      <c r="E132" s="16"/>
    </row>
    <row r="133" spans="5:5" x14ac:dyDescent="0.25">
      <c r="E133" s="16"/>
    </row>
    <row r="134" spans="5:5" x14ac:dyDescent="0.25">
      <c r="E134" s="16"/>
    </row>
    <row r="135" spans="5:5" x14ac:dyDescent="0.25">
      <c r="E135" s="16"/>
    </row>
    <row r="136" spans="5:5" x14ac:dyDescent="0.25">
      <c r="E136" s="16"/>
    </row>
    <row r="137" spans="5:5" x14ac:dyDescent="0.25">
      <c r="E137" s="16"/>
    </row>
    <row r="138" spans="5:5" x14ac:dyDescent="0.25">
      <c r="E138" s="16"/>
    </row>
    <row r="139" spans="5:5" x14ac:dyDescent="0.25">
      <c r="E139" s="16"/>
    </row>
    <row r="140" spans="5:5" x14ac:dyDescent="0.25">
      <c r="E140" s="16"/>
    </row>
    <row r="141" spans="5:5" x14ac:dyDescent="0.25">
      <c r="E141" s="16"/>
    </row>
    <row r="142" spans="5:5" x14ac:dyDescent="0.25">
      <c r="E142" s="16"/>
    </row>
    <row r="143" spans="5:5" x14ac:dyDescent="0.25">
      <c r="E143" s="16"/>
    </row>
    <row r="144" spans="5:5" x14ac:dyDescent="0.25">
      <c r="E144" s="16"/>
    </row>
    <row r="145" spans="5:5" x14ac:dyDescent="0.25">
      <c r="E145" s="16"/>
    </row>
    <row r="146" spans="5:5" x14ac:dyDescent="0.25">
      <c r="E146" s="16"/>
    </row>
    <row r="147" spans="5:5" x14ac:dyDescent="0.25">
      <c r="E147" s="16"/>
    </row>
    <row r="148" spans="5:5" x14ac:dyDescent="0.25">
      <c r="E148" s="16"/>
    </row>
    <row r="149" spans="5:5" x14ac:dyDescent="0.25">
      <c r="E149" s="16"/>
    </row>
    <row r="150" spans="5:5" x14ac:dyDescent="0.25">
      <c r="E150" s="16"/>
    </row>
    <row r="151" spans="5:5" x14ac:dyDescent="0.25">
      <c r="E151" s="16"/>
    </row>
    <row r="152" spans="5:5" x14ac:dyDescent="0.25">
      <c r="E152" s="16"/>
    </row>
    <row r="153" spans="5:5" x14ac:dyDescent="0.25">
      <c r="E153" s="16"/>
    </row>
    <row r="154" spans="5:5" x14ac:dyDescent="0.25">
      <c r="E154" s="16"/>
    </row>
    <row r="155" spans="5:5" x14ac:dyDescent="0.25">
      <c r="E155" s="16"/>
    </row>
    <row r="156" spans="5:5" x14ac:dyDescent="0.25">
      <c r="E156" s="16"/>
    </row>
    <row r="157" spans="5:5" x14ac:dyDescent="0.25">
      <c r="E157" s="16"/>
    </row>
    <row r="158" spans="5:5" x14ac:dyDescent="0.25">
      <c r="E158" s="16"/>
    </row>
    <row r="159" spans="5:5" x14ac:dyDescent="0.25">
      <c r="E159" s="16"/>
    </row>
    <row r="160" spans="5:5" x14ac:dyDescent="0.25">
      <c r="E160" s="16"/>
    </row>
    <row r="161" spans="5:5" x14ac:dyDescent="0.25">
      <c r="E161" s="16"/>
    </row>
    <row r="162" spans="5:5" x14ac:dyDescent="0.25">
      <c r="E162" s="16"/>
    </row>
    <row r="163" spans="5:5" x14ac:dyDescent="0.25">
      <c r="E163" s="16"/>
    </row>
    <row r="164" spans="5:5" x14ac:dyDescent="0.25">
      <c r="E164" s="16"/>
    </row>
    <row r="165" spans="5:5" x14ac:dyDescent="0.25">
      <c r="E165" s="16"/>
    </row>
    <row r="166" spans="5:5" x14ac:dyDescent="0.25">
      <c r="E166" s="16"/>
    </row>
    <row r="167" spans="5:5" x14ac:dyDescent="0.25">
      <c r="E167" s="16"/>
    </row>
    <row r="168" spans="5:5" x14ac:dyDescent="0.25">
      <c r="E168" s="16"/>
    </row>
    <row r="169" spans="5:5" x14ac:dyDescent="0.25">
      <c r="E169" s="16"/>
    </row>
    <row r="170" spans="5:5" x14ac:dyDescent="0.25">
      <c r="E170" s="16"/>
    </row>
    <row r="171" spans="5:5" x14ac:dyDescent="0.25">
      <c r="E171" s="16"/>
    </row>
    <row r="172" spans="5:5" x14ac:dyDescent="0.25">
      <c r="E172" s="16"/>
    </row>
    <row r="173" spans="5:5" x14ac:dyDescent="0.25">
      <c r="E173" s="16"/>
    </row>
    <row r="174" spans="5:5" x14ac:dyDescent="0.25">
      <c r="E174" s="16"/>
    </row>
    <row r="175" spans="5:5" x14ac:dyDescent="0.25">
      <c r="E175" s="16"/>
    </row>
    <row r="176" spans="5:5" x14ac:dyDescent="0.25">
      <c r="E176" s="16"/>
    </row>
    <row r="177" spans="5:5" x14ac:dyDescent="0.25">
      <c r="E177" s="16"/>
    </row>
    <row r="178" spans="5:5" x14ac:dyDescent="0.25">
      <c r="E178" s="16"/>
    </row>
    <row r="179" spans="5:5" x14ac:dyDescent="0.25">
      <c r="E179" s="16"/>
    </row>
    <row r="180" spans="5:5" x14ac:dyDescent="0.25">
      <c r="E180" s="16"/>
    </row>
    <row r="181" spans="5:5" x14ac:dyDescent="0.25">
      <c r="E181" s="16"/>
    </row>
    <row r="182" spans="5:5" x14ac:dyDescent="0.25">
      <c r="E182" s="16"/>
    </row>
    <row r="183" spans="5:5" x14ac:dyDescent="0.25">
      <c r="E183" s="16"/>
    </row>
    <row r="184" spans="5:5" x14ac:dyDescent="0.25">
      <c r="E184" s="16"/>
    </row>
    <row r="185" spans="5:5" x14ac:dyDescent="0.25">
      <c r="E185" s="16"/>
    </row>
    <row r="186" spans="5:5" x14ac:dyDescent="0.25">
      <c r="E186" s="16"/>
    </row>
    <row r="187" spans="5:5" x14ac:dyDescent="0.25">
      <c r="E187" s="16"/>
    </row>
    <row r="188" spans="5:5" x14ac:dyDescent="0.25">
      <c r="E188" s="16"/>
    </row>
    <row r="189" spans="5:5" x14ac:dyDescent="0.25">
      <c r="E189" s="16"/>
    </row>
    <row r="190" spans="5:5" x14ac:dyDescent="0.25">
      <c r="E190" s="16"/>
    </row>
    <row r="191" spans="5:5" x14ac:dyDescent="0.25">
      <c r="E191" s="16"/>
    </row>
    <row r="192" spans="5:5" x14ac:dyDescent="0.25">
      <c r="E192" s="16"/>
    </row>
    <row r="193" spans="5:5" x14ac:dyDescent="0.25">
      <c r="E193" s="16"/>
    </row>
    <row r="194" spans="5:5" x14ac:dyDescent="0.25">
      <c r="E194" s="16"/>
    </row>
    <row r="195" spans="5:5" x14ac:dyDescent="0.25">
      <c r="E195" s="16"/>
    </row>
    <row r="196" spans="5:5" x14ac:dyDescent="0.25">
      <c r="E196" s="16"/>
    </row>
    <row r="197" spans="5:5" x14ac:dyDescent="0.25">
      <c r="E197" s="16"/>
    </row>
    <row r="198" spans="5:5" x14ac:dyDescent="0.25">
      <c r="E198" s="16"/>
    </row>
    <row r="199" spans="5:5" x14ac:dyDescent="0.25">
      <c r="E199" s="16"/>
    </row>
    <row r="200" spans="5:5" x14ac:dyDescent="0.25">
      <c r="E200" s="16"/>
    </row>
    <row r="201" spans="5:5" x14ac:dyDescent="0.25">
      <c r="E201" s="16"/>
    </row>
    <row r="202" spans="5:5" x14ac:dyDescent="0.25">
      <c r="E202" s="16"/>
    </row>
    <row r="203" spans="5:5" x14ac:dyDescent="0.25">
      <c r="E203" s="16"/>
    </row>
    <row r="204" spans="5:5" x14ac:dyDescent="0.25">
      <c r="E204" s="16"/>
    </row>
    <row r="205" spans="5:5" x14ac:dyDescent="0.25">
      <c r="E205" s="16"/>
    </row>
    <row r="206" spans="5:5" x14ac:dyDescent="0.25">
      <c r="E206" s="16"/>
    </row>
    <row r="207" spans="5:5" x14ac:dyDescent="0.25">
      <c r="E207" s="16"/>
    </row>
    <row r="208" spans="5:5" x14ac:dyDescent="0.25">
      <c r="E208" s="16"/>
    </row>
    <row r="209" spans="5:5" x14ac:dyDescent="0.25">
      <c r="E209" s="16"/>
    </row>
    <row r="210" spans="5:5" x14ac:dyDescent="0.25">
      <c r="E210" s="16"/>
    </row>
    <row r="211" spans="5:5" x14ac:dyDescent="0.25">
      <c r="E211" s="16"/>
    </row>
    <row r="212" spans="5:5" x14ac:dyDescent="0.25">
      <c r="E212" s="16"/>
    </row>
    <row r="213" spans="5:5" x14ac:dyDescent="0.25">
      <c r="E213" s="16"/>
    </row>
    <row r="214" spans="5:5" x14ac:dyDescent="0.25">
      <c r="E214" s="16"/>
    </row>
    <row r="215" spans="5:5" x14ac:dyDescent="0.25">
      <c r="E215" s="16"/>
    </row>
    <row r="216" spans="5:5" x14ac:dyDescent="0.25">
      <c r="E216" s="16"/>
    </row>
    <row r="217" spans="5:5" x14ac:dyDescent="0.25">
      <c r="E217" s="16"/>
    </row>
    <row r="218" spans="5:5" x14ac:dyDescent="0.25">
      <c r="E218" s="16"/>
    </row>
    <row r="219" spans="5:5" x14ac:dyDescent="0.25">
      <c r="E219" s="16"/>
    </row>
    <row r="220" spans="5:5" x14ac:dyDescent="0.25">
      <c r="E220" s="16"/>
    </row>
    <row r="221" spans="5:5" x14ac:dyDescent="0.25">
      <c r="E221" s="16"/>
    </row>
    <row r="222" spans="5:5" x14ac:dyDescent="0.25">
      <c r="E222" s="16"/>
    </row>
    <row r="223" spans="5:5" x14ac:dyDescent="0.25">
      <c r="E223" s="16"/>
    </row>
    <row r="224" spans="5:5" x14ac:dyDescent="0.25">
      <c r="E224" s="16"/>
    </row>
    <row r="225" spans="5:5" x14ac:dyDescent="0.25">
      <c r="E225" s="16"/>
    </row>
    <row r="226" spans="5:5" x14ac:dyDescent="0.25">
      <c r="E226" s="16"/>
    </row>
    <row r="227" spans="5:5" x14ac:dyDescent="0.25">
      <c r="E227" s="16"/>
    </row>
    <row r="228" spans="5:5" x14ac:dyDescent="0.25">
      <c r="E228" s="16"/>
    </row>
    <row r="229" spans="5:5" x14ac:dyDescent="0.25">
      <c r="E229" s="16"/>
    </row>
    <row r="230" spans="5:5" x14ac:dyDescent="0.25">
      <c r="E230" s="16"/>
    </row>
    <row r="231" spans="5:5" x14ac:dyDescent="0.25">
      <c r="E231" s="16"/>
    </row>
    <row r="232" spans="5:5" x14ac:dyDescent="0.25">
      <c r="E232" s="16"/>
    </row>
    <row r="233" spans="5:5" x14ac:dyDescent="0.25">
      <c r="E233" s="16"/>
    </row>
    <row r="234" spans="5:5" x14ac:dyDescent="0.25">
      <c r="E234" s="16"/>
    </row>
    <row r="235" spans="5:5" x14ac:dyDescent="0.25">
      <c r="E235" s="16"/>
    </row>
    <row r="236" spans="5:5" x14ac:dyDescent="0.25">
      <c r="E236" s="16"/>
    </row>
    <row r="237" spans="5:5" x14ac:dyDescent="0.25">
      <c r="E237" s="16"/>
    </row>
    <row r="238" spans="5:5" x14ac:dyDescent="0.25">
      <c r="E238" s="16"/>
    </row>
    <row r="239" spans="5:5" x14ac:dyDescent="0.25">
      <c r="E239" s="16"/>
    </row>
    <row r="240" spans="5:5" x14ac:dyDescent="0.25">
      <c r="E240" s="16"/>
    </row>
    <row r="241" spans="5:5" x14ac:dyDescent="0.25">
      <c r="E241" s="16"/>
    </row>
    <row r="242" spans="5:5" x14ac:dyDescent="0.25">
      <c r="E242" s="16"/>
    </row>
    <row r="243" spans="5:5" x14ac:dyDescent="0.25">
      <c r="E243" s="16"/>
    </row>
    <row r="244" spans="5:5" x14ac:dyDescent="0.25">
      <c r="E244" s="16"/>
    </row>
    <row r="245" spans="5:5" x14ac:dyDescent="0.25">
      <c r="E245" s="16"/>
    </row>
    <row r="246" spans="5:5" x14ac:dyDescent="0.25">
      <c r="E246" s="16"/>
    </row>
    <row r="247" spans="5:5" x14ac:dyDescent="0.25">
      <c r="E247" s="16"/>
    </row>
    <row r="248" spans="5:5" x14ac:dyDescent="0.25">
      <c r="E248" s="16"/>
    </row>
    <row r="249" spans="5:5" x14ac:dyDescent="0.25">
      <c r="E249" s="16"/>
    </row>
    <row r="250" spans="5:5" x14ac:dyDescent="0.25">
      <c r="E250" s="16"/>
    </row>
    <row r="251" spans="5:5" x14ac:dyDescent="0.25">
      <c r="E251" s="16"/>
    </row>
    <row r="252" spans="5:5" x14ac:dyDescent="0.25">
      <c r="E252" s="16"/>
    </row>
    <row r="253" spans="5:5" x14ac:dyDescent="0.25">
      <c r="E253" s="16"/>
    </row>
    <row r="254" spans="5:5" x14ac:dyDescent="0.25">
      <c r="E254" s="16"/>
    </row>
    <row r="255" spans="5:5" x14ac:dyDescent="0.25">
      <c r="E255" s="16"/>
    </row>
    <row r="256" spans="5:5" x14ac:dyDescent="0.25">
      <c r="E256" s="16"/>
    </row>
    <row r="257" spans="5:5" x14ac:dyDescent="0.25">
      <c r="E257" s="16"/>
    </row>
    <row r="258" spans="5:5" x14ac:dyDescent="0.25">
      <c r="E258" s="16"/>
    </row>
    <row r="259" spans="5:5" x14ac:dyDescent="0.25">
      <c r="E259" s="16"/>
    </row>
    <row r="260" spans="5:5" x14ac:dyDescent="0.25">
      <c r="E260" s="16"/>
    </row>
    <row r="261" spans="5:5" x14ac:dyDescent="0.25">
      <c r="E261" s="16"/>
    </row>
    <row r="262" spans="5:5" x14ac:dyDescent="0.25">
      <c r="E262" s="16"/>
    </row>
    <row r="263" spans="5:5" x14ac:dyDescent="0.25">
      <c r="E263" s="16"/>
    </row>
    <row r="264" spans="5:5" x14ac:dyDescent="0.25">
      <c r="E264" s="16"/>
    </row>
    <row r="265" spans="5:5" x14ac:dyDescent="0.25">
      <c r="E265" s="16"/>
    </row>
    <row r="266" spans="5:5" x14ac:dyDescent="0.25">
      <c r="E266" s="16"/>
    </row>
    <row r="267" spans="5:5" x14ac:dyDescent="0.25">
      <c r="E267" s="16"/>
    </row>
    <row r="268" spans="5:5" x14ac:dyDescent="0.25">
      <c r="E268" s="16"/>
    </row>
    <row r="269" spans="5:5" x14ac:dyDescent="0.25">
      <c r="E269" s="16"/>
    </row>
    <row r="270" spans="5:5" x14ac:dyDescent="0.25">
      <c r="E270" s="16"/>
    </row>
    <row r="271" spans="5:5" x14ac:dyDescent="0.25">
      <c r="E271" s="16"/>
    </row>
    <row r="272" spans="5:5" x14ac:dyDescent="0.25">
      <c r="E272" s="16"/>
    </row>
    <row r="273" spans="5:5" x14ac:dyDescent="0.25">
      <c r="E273" s="16"/>
    </row>
    <row r="274" spans="5:5" x14ac:dyDescent="0.25">
      <c r="E274" s="16"/>
    </row>
    <row r="275" spans="5:5" x14ac:dyDescent="0.25">
      <c r="E275" s="16"/>
    </row>
    <row r="276" spans="5:5" x14ac:dyDescent="0.25">
      <c r="E276" s="16"/>
    </row>
    <row r="277" spans="5:5" x14ac:dyDescent="0.25">
      <c r="E277" s="16"/>
    </row>
    <row r="278" spans="5:5" x14ac:dyDescent="0.25">
      <c r="E278" s="16"/>
    </row>
    <row r="279" spans="5:5" x14ac:dyDescent="0.25">
      <c r="E279" s="16"/>
    </row>
    <row r="280" spans="5:5" x14ac:dyDescent="0.25">
      <c r="E280" s="16"/>
    </row>
    <row r="281" spans="5:5" x14ac:dyDescent="0.25">
      <c r="E281" s="16"/>
    </row>
    <row r="282" spans="5:5" x14ac:dyDescent="0.25">
      <c r="E282" s="16"/>
    </row>
    <row r="283" spans="5:5" x14ac:dyDescent="0.25">
      <c r="E283" s="16"/>
    </row>
    <row r="284" spans="5:5" x14ac:dyDescent="0.25">
      <c r="E284" s="16"/>
    </row>
    <row r="285" spans="5:5" x14ac:dyDescent="0.25">
      <c r="E285" s="16"/>
    </row>
    <row r="286" spans="5:5" x14ac:dyDescent="0.25">
      <c r="E286" s="16"/>
    </row>
    <row r="287" spans="5:5" x14ac:dyDescent="0.25">
      <c r="E287" s="16"/>
    </row>
    <row r="288" spans="5:5" x14ac:dyDescent="0.25">
      <c r="E288" s="16"/>
    </row>
    <row r="289" spans="5:5" x14ac:dyDescent="0.25">
      <c r="E289" s="16"/>
    </row>
    <row r="290" spans="5:5" x14ac:dyDescent="0.25">
      <c r="E290" s="16"/>
    </row>
    <row r="291" spans="5:5" x14ac:dyDescent="0.25">
      <c r="E291" s="16"/>
    </row>
    <row r="292" spans="5:5" x14ac:dyDescent="0.25">
      <c r="E292" s="16"/>
    </row>
    <row r="293" spans="5:5" x14ac:dyDescent="0.25">
      <c r="E293" s="16"/>
    </row>
    <row r="294" spans="5:5" x14ac:dyDescent="0.25">
      <c r="E294" s="16"/>
    </row>
    <row r="295" spans="5:5" x14ac:dyDescent="0.25">
      <c r="E295" s="16"/>
    </row>
    <row r="296" spans="5:5" x14ac:dyDescent="0.25">
      <c r="E296" s="16"/>
    </row>
    <row r="297" spans="5:5" x14ac:dyDescent="0.25">
      <c r="E297" s="16"/>
    </row>
    <row r="298" spans="5:5" x14ac:dyDescent="0.25">
      <c r="E298" s="16"/>
    </row>
    <row r="299" spans="5:5" x14ac:dyDescent="0.25">
      <c r="E299" s="16"/>
    </row>
    <row r="300" spans="5:5" x14ac:dyDescent="0.25">
      <c r="E300" s="16"/>
    </row>
    <row r="301" spans="5:5" x14ac:dyDescent="0.25">
      <c r="E301" s="16"/>
    </row>
    <row r="302" spans="5:5" x14ac:dyDescent="0.25">
      <c r="E302" s="16"/>
    </row>
    <row r="303" spans="5:5" x14ac:dyDescent="0.25">
      <c r="E303" s="16"/>
    </row>
    <row r="304" spans="5:5" x14ac:dyDescent="0.25">
      <c r="E304" s="16"/>
    </row>
    <row r="305" spans="5:5" x14ac:dyDescent="0.25">
      <c r="E305" s="16"/>
    </row>
    <row r="306" spans="5:5" x14ac:dyDescent="0.25">
      <c r="E306" s="16"/>
    </row>
    <row r="307" spans="5:5" x14ac:dyDescent="0.25">
      <c r="E307" s="16"/>
    </row>
    <row r="308" spans="5:5" x14ac:dyDescent="0.25">
      <c r="E308" s="16"/>
    </row>
    <row r="309" spans="5:5" x14ac:dyDescent="0.25">
      <c r="E309" s="16"/>
    </row>
    <row r="310" spans="5:5" x14ac:dyDescent="0.25">
      <c r="E310" s="16"/>
    </row>
    <row r="311" spans="5:5" x14ac:dyDescent="0.25">
      <c r="E311" s="16"/>
    </row>
    <row r="312" spans="5:5" x14ac:dyDescent="0.25">
      <c r="E312" s="16"/>
    </row>
    <row r="313" spans="5:5" x14ac:dyDescent="0.25">
      <c r="E313" s="16"/>
    </row>
    <row r="314" spans="5:5" x14ac:dyDescent="0.25">
      <c r="E314" s="16"/>
    </row>
    <row r="315" spans="5:5" x14ac:dyDescent="0.25">
      <c r="E315" s="16"/>
    </row>
    <row r="316" spans="5:5" x14ac:dyDescent="0.25">
      <c r="E316" s="16"/>
    </row>
    <row r="317" spans="5:5" x14ac:dyDescent="0.25">
      <c r="E317" s="16"/>
    </row>
    <row r="318" spans="5:5" x14ac:dyDescent="0.25">
      <c r="E318" s="16"/>
    </row>
    <row r="319" spans="5:5" x14ac:dyDescent="0.25">
      <c r="E319" s="16"/>
    </row>
    <row r="320" spans="5:5" x14ac:dyDescent="0.25">
      <c r="E320" s="16"/>
    </row>
    <row r="321" spans="5:5" x14ac:dyDescent="0.25">
      <c r="E321" s="16"/>
    </row>
    <row r="322" spans="5:5" x14ac:dyDescent="0.25">
      <c r="E322" s="16"/>
    </row>
    <row r="323" spans="5:5" x14ac:dyDescent="0.25">
      <c r="E323" s="16"/>
    </row>
    <row r="324" spans="5:5" x14ac:dyDescent="0.25">
      <c r="E324" s="16"/>
    </row>
    <row r="325" spans="5:5" x14ac:dyDescent="0.25">
      <c r="E325" s="16"/>
    </row>
    <row r="326" spans="5:5" x14ac:dyDescent="0.25">
      <c r="E326" s="16"/>
    </row>
    <row r="327" spans="5:5" x14ac:dyDescent="0.25">
      <c r="E327" s="16"/>
    </row>
    <row r="328" spans="5:5" x14ac:dyDescent="0.25">
      <c r="E328" s="16"/>
    </row>
    <row r="329" spans="5:5" x14ac:dyDescent="0.25">
      <c r="E329" s="16"/>
    </row>
    <row r="330" spans="5:5" x14ac:dyDescent="0.25">
      <c r="E330" s="16"/>
    </row>
    <row r="331" spans="5:5" x14ac:dyDescent="0.25">
      <c r="E331" s="16"/>
    </row>
    <row r="332" spans="5:5" x14ac:dyDescent="0.25">
      <c r="E332" s="16"/>
    </row>
    <row r="333" spans="5:5" x14ac:dyDescent="0.25">
      <c r="E333" s="16"/>
    </row>
    <row r="334" spans="5:5" x14ac:dyDescent="0.25">
      <c r="E334" s="16"/>
    </row>
    <row r="335" spans="5:5" x14ac:dyDescent="0.25">
      <c r="E335" s="16"/>
    </row>
    <row r="336" spans="5:5" x14ac:dyDescent="0.25">
      <c r="E336" s="16"/>
    </row>
    <row r="337" spans="5:5" x14ac:dyDescent="0.25">
      <c r="E337" s="16"/>
    </row>
    <row r="338" spans="5:5" x14ac:dyDescent="0.25">
      <c r="E338" s="16"/>
    </row>
    <row r="339" spans="5:5" x14ac:dyDescent="0.25">
      <c r="E339" s="16"/>
    </row>
    <row r="340" spans="5:5" x14ac:dyDescent="0.25">
      <c r="E340" s="16"/>
    </row>
    <row r="341" spans="5:5" x14ac:dyDescent="0.25">
      <c r="E341" s="16"/>
    </row>
    <row r="342" spans="5:5" x14ac:dyDescent="0.25">
      <c r="E342" s="16"/>
    </row>
    <row r="343" spans="5:5" x14ac:dyDescent="0.25">
      <c r="E343" s="16"/>
    </row>
    <row r="344" spans="5:5" x14ac:dyDescent="0.25">
      <c r="E344" s="16"/>
    </row>
    <row r="345" spans="5:5" x14ac:dyDescent="0.25">
      <c r="E345" s="16"/>
    </row>
    <row r="346" spans="5:5" x14ac:dyDescent="0.25">
      <c r="E346" s="16"/>
    </row>
    <row r="347" spans="5:5" x14ac:dyDescent="0.25">
      <c r="E347" s="16"/>
    </row>
    <row r="348" spans="5:5" x14ac:dyDescent="0.25">
      <c r="E348" s="16"/>
    </row>
    <row r="349" spans="5:5" x14ac:dyDescent="0.25">
      <c r="E349" s="16"/>
    </row>
    <row r="350" spans="5:5" x14ac:dyDescent="0.25">
      <c r="E350" s="16"/>
    </row>
    <row r="351" spans="5:5" x14ac:dyDescent="0.25">
      <c r="E351" s="16"/>
    </row>
    <row r="352" spans="5:5" x14ac:dyDescent="0.25">
      <c r="E352" s="16"/>
    </row>
    <row r="353" spans="5:5" x14ac:dyDescent="0.25">
      <c r="E353" s="16"/>
    </row>
    <row r="354" spans="5:5" x14ac:dyDescent="0.25">
      <c r="E354" s="16"/>
    </row>
    <row r="355" spans="5:5" x14ac:dyDescent="0.25">
      <c r="E355" s="16"/>
    </row>
    <row r="356" spans="5:5" x14ac:dyDescent="0.25">
      <c r="E356" s="16"/>
    </row>
    <row r="357" spans="5:5" x14ac:dyDescent="0.25">
      <c r="E357" s="16"/>
    </row>
    <row r="358" spans="5:5" x14ac:dyDescent="0.25">
      <c r="E358" s="16"/>
    </row>
    <row r="359" spans="5:5" x14ac:dyDescent="0.25">
      <c r="E359" s="16"/>
    </row>
    <row r="360" spans="5:5" x14ac:dyDescent="0.25">
      <c r="E360" s="16"/>
    </row>
    <row r="361" spans="5:5" x14ac:dyDescent="0.25">
      <c r="E361" s="16"/>
    </row>
    <row r="362" spans="5:5" x14ac:dyDescent="0.25">
      <c r="E362" s="16"/>
    </row>
    <row r="363" spans="5:5" x14ac:dyDescent="0.25">
      <c r="E363" s="16"/>
    </row>
    <row r="364" spans="5:5" x14ac:dyDescent="0.25">
      <c r="E364" s="16"/>
    </row>
    <row r="365" spans="5:5" x14ac:dyDescent="0.25">
      <c r="E365" s="16"/>
    </row>
    <row r="366" spans="5:5" x14ac:dyDescent="0.25">
      <c r="E366" s="16"/>
    </row>
    <row r="367" spans="5:5" x14ac:dyDescent="0.25">
      <c r="E367" s="16"/>
    </row>
    <row r="368" spans="5:5" x14ac:dyDescent="0.25">
      <c r="E368" s="16"/>
    </row>
    <row r="369" spans="5:5" x14ac:dyDescent="0.25">
      <c r="E369" s="16"/>
    </row>
    <row r="370" spans="5:5" x14ac:dyDescent="0.25">
      <c r="E370" s="16"/>
    </row>
    <row r="371" spans="5:5" x14ac:dyDescent="0.25">
      <c r="E371" s="16"/>
    </row>
    <row r="372" spans="5:5" x14ac:dyDescent="0.25">
      <c r="E372" s="16"/>
    </row>
    <row r="373" spans="5:5" x14ac:dyDescent="0.25">
      <c r="E373" s="16"/>
    </row>
    <row r="374" spans="5:5" x14ac:dyDescent="0.25">
      <c r="E374" s="16"/>
    </row>
    <row r="375" spans="5:5" x14ac:dyDescent="0.25">
      <c r="E375" s="16"/>
    </row>
    <row r="376" spans="5:5" x14ac:dyDescent="0.25">
      <c r="E376" s="16"/>
    </row>
    <row r="377" spans="5:5" x14ac:dyDescent="0.25">
      <c r="E377" s="16"/>
    </row>
    <row r="378" spans="5:5" x14ac:dyDescent="0.25">
      <c r="E378" s="16"/>
    </row>
    <row r="379" spans="5:5" x14ac:dyDescent="0.25">
      <c r="E379" s="16"/>
    </row>
    <row r="380" spans="5:5" x14ac:dyDescent="0.25">
      <c r="E380" s="16"/>
    </row>
    <row r="381" spans="5:5" x14ac:dyDescent="0.25">
      <c r="E381" s="16"/>
    </row>
    <row r="382" spans="5:5" x14ac:dyDescent="0.25">
      <c r="E382" s="16"/>
    </row>
    <row r="383" spans="5:5" x14ac:dyDescent="0.25">
      <c r="E383" s="16"/>
    </row>
    <row r="384" spans="5:5" x14ac:dyDescent="0.25">
      <c r="E384" s="16"/>
    </row>
    <row r="385" spans="5:5" x14ac:dyDescent="0.25">
      <c r="E385" s="16"/>
    </row>
    <row r="386" spans="5:5" x14ac:dyDescent="0.25">
      <c r="E386" s="16"/>
    </row>
    <row r="387" spans="5:5" x14ac:dyDescent="0.25">
      <c r="E387" s="16"/>
    </row>
    <row r="388" spans="5:5" x14ac:dyDescent="0.25">
      <c r="E388" s="16"/>
    </row>
    <row r="389" spans="5:5" x14ac:dyDescent="0.25">
      <c r="E389" s="16"/>
    </row>
    <row r="390" spans="5:5" x14ac:dyDescent="0.25">
      <c r="E390" s="16"/>
    </row>
    <row r="391" spans="5:5" x14ac:dyDescent="0.25">
      <c r="E391" s="16"/>
    </row>
    <row r="392" spans="5:5" x14ac:dyDescent="0.25">
      <c r="E392" s="16"/>
    </row>
    <row r="393" spans="5:5" x14ac:dyDescent="0.25">
      <c r="E393" s="16"/>
    </row>
    <row r="394" spans="5:5" x14ac:dyDescent="0.25">
      <c r="E394" s="16"/>
    </row>
    <row r="395" spans="5:5" x14ac:dyDescent="0.25">
      <c r="E395" s="16"/>
    </row>
    <row r="396" spans="5:5" x14ac:dyDescent="0.25">
      <c r="E396" s="16"/>
    </row>
    <row r="397" spans="5:5" x14ac:dyDescent="0.25">
      <c r="E397" s="16"/>
    </row>
    <row r="398" spans="5:5" x14ac:dyDescent="0.25">
      <c r="E398" s="16"/>
    </row>
    <row r="399" spans="5:5" x14ac:dyDescent="0.25">
      <c r="E399" s="16"/>
    </row>
    <row r="400" spans="5:5" x14ac:dyDescent="0.25">
      <c r="E400" s="16"/>
    </row>
    <row r="401" spans="5:5" x14ac:dyDescent="0.25">
      <c r="E401" s="16"/>
    </row>
    <row r="402" spans="5:5" x14ac:dyDescent="0.25">
      <c r="E402" s="16"/>
    </row>
    <row r="403" spans="5:5" x14ac:dyDescent="0.25">
      <c r="E403" s="16"/>
    </row>
    <row r="404" spans="5:5" x14ac:dyDescent="0.25">
      <c r="E404" s="16"/>
    </row>
    <row r="405" spans="5:5" x14ac:dyDescent="0.25">
      <c r="E405" s="16"/>
    </row>
    <row r="406" spans="5:5" x14ac:dyDescent="0.25">
      <c r="E406" s="16"/>
    </row>
    <row r="407" spans="5:5" x14ac:dyDescent="0.25">
      <c r="E407" s="16"/>
    </row>
    <row r="408" spans="5:5" x14ac:dyDescent="0.25">
      <c r="E408" s="16"/>
    </row>
    <row r="409" spans="5:5" x14ac:dyDescent="0.25">
      <c r="E409" s="16"/>
    </row>
    <row r="410" spans="5:5" x14ac:dyDescent="0.25">
      <c r="E410" s="16"/>
    </row>
    <row r="411" spans="5:5" x14ac:dyDescent="0.25">
      <c r="E411" s="16"/>
    </row>
    <row r="412" spans="5:5" x14ac:dyDescent="0.25">
      <c r="E412" s="16"/>
    </row>
    <row r="413" spans="5:5" x14ac:dyDescent="0.25">
      <c r="E413" s="16"/>
    </row>
    <row r="414" spans="5:5" x14ac:dyDescent="0.25">
      <c r="E414" s="16"/>
    </row>
    <row r="415" spans="5:5" x14ac:dyDescent="0.25">
      <c r="E415" s="16"/>
    </row>
    <row r="416" spans="5:5" x14ac:dyDescent="0.25">
      <c r="E416" s="16"/>
    </row>
    <row r="417" spans="5:5" x14ac:dyDescent="0.25">
      <c r="E417" s="16"/>
    </row>
    <row r="418" spans="5:5" x14ac:dyDescent="0.25">
      <c r="E418" s="16"/>
    </row>
    <row r="419" spans="5:5" x14ac:dyDescent="0.25">
      <c r="E419" s="16"/>
    </row>
    <row r="420" spans="5:5" x14ac:dyDescent="0.25">
      <c r="E420" s="16"/>
    </row>
    <row r="421" spans="5:5" x14ac:dyDescent="0.25">
      <c r="E421" s="16"/>
    </row>
    <row r="422" spans="5:5" x14ac:dyDescent="0.25">
      <c r="E422" s="16"/>
    </row>
    <row r="423" spans="5:5" x14ac:dyDescent="0.25">
      <c r="E423" s="16"/>
    </row>
    <row r="424" spans="5:5" x14ac:dyDescent="0.25">
      <c r="E424" s="16"/>
    </row>
    <row r="425" spans="5:5" x14ac:dyDescent="0.25">
      <c r="E425" s="16"/>
    </row>
    <row r="426" spans="5:5" x14ac:dyDescent="0.25">
      <c r="E426" s="16"/>
    </row>
    <row r="427" spans="5:5" x14ac:dyDescent="0.25">
      <c r="E427" s="16"/>
    </row>
    <row r="428" spans="5:5" x14ac:dyDescent="0.25">
      <c r="E428" s="16"/>
    </row>
    <row r="429" spans="5:5" x14ac:dyDescent="0.25">
      <c r="E429" s="16"/>
    </row>
    <row r="430" spans="5:5" x14ac:dyDescent="0.25">
      <c r="E430" s="16"/>
    </row>
    <row r="431" spans="5:5" x14ac:dyDescent="0.25">
      <c r="E431" s="16"/>
    </row>
    <row r="432" spans="5:5" x14ac:dyDescent="0.25">
      <c r="E432" s="16"/>
    </row>
    <row r="433" spans="5:5" x14ac:dyDescent="0.25">
      <c r="E433" s="16"/>
    </row>
    <row r="434" spans="5:5" x14ac:dyDescent="0.25">
      <c r="E434" s="16"/>
    </row>
    <row r="435" spans="5:5" x14ac:dyDescent="0.25">
      <c r="E435" s="16"/>
    </row>
    <row r="436" spans="5:5" x14ac:dyDescent="0.25">
      <c r="E436" s="16"/>
    </row>
    <row r="437" spans="5:5" x14ac:dyDescent="0.25">
      <c r="E437" s="16"/>
    </row>
    <row r="438" spans="5:5" x14ac:dyDescent="0.25">
      <c r="E438" s="16"/>
    </row>
    <row r="439" spans="5:5" x14ac:dyDescent="0.25">
      <c r="E439" s="16"/>
    </row>
    <row r="440" spans="5:5" x14ac:dyDescent="0.25">
      <c r="E440" s="16"/>
    </row>
    <row r="441" spans="5:5" x14ac:dyDescent="0.25">
      <c r="E441" s="16"/>
    </row>
    <row r="442" spans="5:5" x14ac:dyDescent="0.25">
      <c r="E442" s="16"/>
    </row>
    <row r="443" spans="5:5" x14ac:dyDescent="0.25">
      <c r="E443" s="16"/>
    </row>
    <row r="444" spans="5:5" x14ac:dyDescent="0.25">
      <c r="E444" s="16"/>
    </row>
    <row r="445" spans="5:5" x14ac:dyDescent="0.25">
      <c r="E445" s="16"/>
    </row>
    <row r="446" spans="5:5" x14ac:dyDescent="0.25">
      <c r="E446" s="16"/>
    </row>
    <row r="447" spans="5:5" x14ac:dyDescent="0.25">
      <c r="E447" s="16"/>
    </row>
    <row r="448" spans="5:5" x14ac:dyDescent="0.25">
      <c r="E448" s="16"/>
    </row>
    <row r="449" spans="5:5" x14ac:dyDescent="0.25">
      <c r="E449" s="16"/>
    </row>
    <row r="450" spans="5:5" x14ac:dyDescent="0.25">
      <c r="E450" s="16"/>
    </row>
    <row r="451" spans="5:5" x14ac:dyDescent="0.25">
      <c r="E451" s="16"/>
    </row>
    <row r="452" spans="5:5" x14ac:dyDescent="0.25">
      <c r="E452" s="16"/>
    </row>
    <row r="453" spans="5:5" x14ac:dyDescent="0.25">
      <c r="E453" s="16"/>
    </row>
    <row r="454" spans="5:5" x14ac:dyDescent="0.25">
      <c r="E454" s="16"/>
    </row>
    <row r="455" spans="5:5" x14ac:dyDescent="0.25">
      <c r="E455" s="16"/>
    </row>
    <row r="456" spans="5:5" x14ac:dyDescent="0.25">
      <c r="E456" s="16"/>
    </row>
    <row r="457" spans="5:5" x14ac:dyDescent="0.25">
      <c r="E457" s="16"/>
    </row>
    <row r="458" spans="5:5" x14ac:dyDescent="0.25">
      <c r="E458" s="16"/>
    </row>
    <row r="459" spans="5:5" x14ac:dyDescent="0.25">
      <c r="E459" s="16"/>
    </row>
    <row r="460" spans="5:5" x14ac:dyDescent="0.25">
      <c r="E460" s="16"/>
    </row>
    <row r="461" spans="5:5" x14ac:dyDescent="0.25">
      <c r="E461" s="16"/>
    </row>
    <row r="462" spans="5:5" x14ac:dyDescent="0.25">
      <c r="E462" s="16"/>
    </row>
    <row r="463" spans="5:5" x14ac:dyDescent="0.25">
      <c r="E463" s="16"/>
    </row>
    <row r="464" spans="5:5" x14ac:dyDescent="0.25">
      <c r="E464" s="16"/>
    </row>
    <row r="465" spans="5:5" x14ac:dyDescent="0.25">
      <c r="E465" s="16"/>
    </row>
    <row r="466" spans="5:5" x14ac:dyDescent="0.25">
      <c r="E466" s="16"/>
    </row>
    <row r="467" spans="5:5" x14ac:dyDescent="0.25">
      <c r="E467" s="16"/>
    </row>
    <row r="468" spans="5:5" x14ac:dyDescent="0.25">
      <c r="E468" s="16"/>
    </row>
    <row r="469" spans="5:5" x14ac:dyDescent="0.25">
      <c r="E469" s="16"/>
    </row>
    <row r="470" spans="5:5" x14ac:dyDescent="0.25">
      <c r="E470" s="16"/>
    </row>
    <row r="471" spans="5:5" x14ac:dyDescent="0.25">
      <c r="E471" s="16"/>
    </row>
    <row r="472" spans="5:5" x14ac:dyDescent="0.25">
      <c r="E472" s="16"/>
    </row>
    <row r="473" spans="5:5" x14ac:dyDescent="0.25">
      <c r="E473" s="16"/>
    </row>
    <row r="474" spans="5:5" x14ac:dyDescent="0.25">
      <c r="E474" s="16"/>
    </row>
    <row r="475" spans="5:5" x14ac:dyDescent="0.25">
      <c r="E475" s="16"/>
    </row>
    <row r="476" spans="5:5" x14ac:dyDescent="0.25">
      <c r="E476" s="16"/>
    </row>
    <row r="477" spans="5:5" x14ac:dyDescent="0.25">
      <c r="E477" s="16"/>
    </row>
    <row r="478" spans="5:5" x14ac:dyDescent="0.25">
      <c r="E478" s="16"/>
    </row>
    <row r="479" spans="5:5" x14ac:dyDescent="0.25">
      <c r="E479" s="16"/>
    </row>
    <row r="480" spans="5:5" x14ac:dyDescent="0.25">
      <c r="E480" s="16"/>
    </row>
    <row r="481" spans="5:5" x14ac:dyDescent="0.25">
      <c r="E481" s="16"/>
    </row>
    <row r="482" spans="5:5" x14ac:dyDescent="0.25">
      <c r="E482" s="16"/>
    </row>
    <row r="483" spans="5:5" x14ac:dyDescent="0.25">
      <c r="E483" s="16"/>
    </row>
    <row r="484" spans="5:5" x14ac:dyDescent="0.25">
      <c r="E484" s="16"/>
    </row>
    <row r="485" spans="5:5" x14ac:dyDescent="0.25">
      <c r="E485" s="16"/>
    </row>
    <row r="486" spans="5:5" x14ac:dyDescent="0.25">
      <c r="E486" s="16"/>
    </row>
    <row r="487" spans="5:5" x14ac:dyDescent="0.25">
      <c r="E487" s="16"/>
    </row>
    <row r="488" spans="5:5" x14ac:dyDescent="0.25">
      <c r="E488" s="16"/>
    </row>
    <row r="489" spans="5:5" x14ac:dyDescent="0.25">
      <c r="E489" s="16"/>
    </row>
    <row r="490" spans="5:5" x14ac:dyDescent="0.25">
      <c r="E490" s="16"/>
    </row>
    <row r="491" spans="5:5" x14ac:dyDescent="0.25">
      <c r="E491" s="16"/>
    </row>
    <row r="492" spans="5:5" x14ac:dyDescent="0.25">
      <c r="E492" s="16"/>
    </row>
    <row r="493" spans="5:5" x14ac:dyDescent="0.25">
      <c r="E493" s="16"/>
    </row>
    <row r="494" spans="5:5" x14ac:dyDescent="0.25">
      <c r="E494" s="16"/>
    </row>
    <row r="495" spans="5:5" x14ac:dyDescent="0.25">
      <c r="E495" s="16"/>
    </row>
    <row r="496" spans="5:5" x14ac:dyDescent="0.25">
      <c r="E496" s="16"/>
    </row>
    <row r="497" spans="5:5" x14ac:dyDescent="0.25">
      <c r="E497" s="16"/>
    </row>
    <row r="498" spans="5:5" x14ac:dyDescent="0.25">
      <c r="E498" s="16"/>
    </row>
    <row r="499" spans="5:5" x14ac:dyDescent="0.25">
      <c r="E499" s="16"/>
    </row>
    <row r="500" spans="5:5" x14ac:dyDescent="0.25">
      <c r="E500" s="16"/>
    </row>
    <row r="501" spans="5:5" x14ac:dyDescent="0.25">
      <c r="E501" s="16"/>
    </row>
    <row r="502" spans="5:5" x14ac:dyDescent="0.25">
      <c r="E502" s="16"/>
    </row>
    <row r="503" spans="5:5" x14ac:dyDescent="0.25">
      <c r="E503" s="16"/>
    </row>
    <row r="504" spans="5:5" x14ac:dyDescent="0.25">
      <c r="E504" s="16"/>
    </row>
    <row r="505" spans="5:5" x14ac:dyDescent="0.25">
      <c r="E505" s="16"/>
    </row>
    <row r="506" spans="5:5" x14ac:dyDescent="0.25">
      <c r="E506" s="16"/>
    </row>
    <row r="507" spans="5:5" x14ac:dyDescent="0.25">
      <c r="E507" s="16"/>
    </row>
    <row r="508" spans="5:5" x14ac:dyDescent="0.25">
      <c r="E508" s="16"/>
    </row>
    <row r="509" spans="5:5" x14ac:dyDescent="0.25">
      <c r="E509" s="16"/>
    </row>
    <row r="510" spans="5:5" x14ac:dyDescent="0.25">
      <c r="E510" s="16"/>
    </row>
    <row r="511" spans="5:5" x14ac:dyDescent="0.25">
      <c r="E511" s="16"/>
    </row>
    <row r="512" spans="5:5" x14ac:dyDescent="0.25">
      <c r="E512" s="16"/>
    </row>
    <row r="513" spans="5:5" x14ac:dyDescent="0.25">
      <c r="E513" s="16"/>
    </row>
    <row r="514" spans="5:5" x14ac:dyDescent="0.25">
      <c r="E514" s="16"/>
    </row>
    <row r="515" spans="5:5" x14ac:dyDescent="0.25">
      <c r="E515" s="16"/>
    </row>
    <row r="516" spans="5:5" x14ac:dyDescent="0.25">
      <c r="E516" s="16"/>
    </row>
    <row r="517" spans="5:5" x14ac:dyDescent="0.25">
      <c r="E517" s="16"/>
    </row>
    <row r="518" spans="5:5" x14ac:dyDescent="0.25">
      <c r="E518" s="16"/>
    </row>
    <row r="519" spans="5:5" x14ac:dyDescent="0.25">
      <c r="E519" s="16"/>
    </row>
    <row r="520" spans="5:5" x14ac:dyDescent="0.25">
      <c r="E520" s="16"/>
    </row>
    <row r="521" spans="5:5" x14ac:dyDescent="0.25">
      <c r="E521" s="16"/>
    </row>
    <row r="522" spans="5:5" x14ac:dyDescent="0.25">
      <c r="E522" s="16"/>
    </row>
    <row r="523" spans="5:5" x14ac:dyDescent="0.25">
      <c r="E523" s="16"/>
    </row>
    <row r="524" spans="5:5" x14ac:dyDescent="0.25">
      <c r="E524" s="16"/>
    </row>
    <row r="525" spans="5:5" x14ac:dyDescent="0.25">
      <c r="E525" s="16"/>
    </row>
    <row r="526" spans="5:5" x14ac:dyDescent="0.25">
      <c r="E526" s="16"/>
    </row>
    <row r="527" spans="5:5" x14ac:dyDescent="0.25">
      <c r="E527" s="16"/>
    </row>
    <row r="528" spans="5:5" x14ac:dyDescent="0.25">
      <c r="E528" s="16"/>
    </row>
    <row r="529" spans="5:5" x14ac:dyDescent="0.25">
      <c r="E529" s="16"/>
    </row>
    <row r="530" spans="5:5" x14ac:dyDescent="0.25">
      <c r="E530" s="16"/>
    </row>
    <row r="531" spans="5:5" x14ac:dyDescent="0.25">
      <c r="E531" s="16"/>
    </row>
    <row r="532" spans="5:5" x14ac:dyDescent="0.25">
      <c r="E532" s="16"/>
    </row>
    <row r="533" spans="5:5" x14ac:dyDescent="0.25">
      <c r="E533" s="16"/>
    </row>
    <row r="534" spans="5:5" x14ac:dyDescent="0.25">
      <c r="E534" s="16"/>
    </row>
    <row r="535" spans="5:5" x14ac:dyDescent="0.25">
      <c r="E535" s="16"/>
    </row>
    <row r="536" spans="5:5" x14ac:dyDescent="0.25">
      <c r="E536" s="16"/>
    </row>
    <row r="537" spans="5:5" x14ac:dyDescent="0.25">
      <c r="E537" s="16"/>
    </row>
    <row r="538" spans="5:5" x14ac:dyDescent="0.25">
      <c r="E538" s="16"/>
    </row>
    <row r="539" spans="5:5" x14ac:dyDescent="0.25">
      <c r="E539" s="16"/>
    </row>
    <row r="540" spans="5:5" x14ac:dyDescent="0.25">
      <c r="E540" s="16"/>
    </row>
    <row r="541" spans="5:5" x14ac:dyDescent="0.25">
      <c r="E541" s="16"/>
    </row>
    <row r="542" spans="5:5" x14ac:dyDescent="0.25">
      <c r="E542" s="16"/>
    </row>
    <row r="543" spans="5:5" x14ac:dyDescent="0.25">
      <c r="E543" s="16"/>
    </row>
    <row r="544" spans="5:5" x14ac:dyDescent="0.25">
      <c r="E544" s="16"/>
    </row>
    <row r="545" spans="5:5" x14ac:dyDescent="0.25">
      <c r="E545" s="16"/>
    </row>
    <row r="546" spans="5:5" x14ac:dyDescent="0.25">
      <c r="E546" s="16"/>
    </row>
    <row r="547" spans="5:5" x14ac:dyDescent="0.25">
      <c r="E547" s="16"/>
    </row>
    <row r="548" spans="5:5" x14ac:dyDescent="0.25">
      <c r="E548" s="16"/>
    </row>
    <row r="549" spans="5:5" x14ac:dyDescent="0.25">
      <c r="E549" s="16"/>
    </row>
    <row r="550" spans="5:5" x14ac:dyDescent="0.25">
      <c r="E550" s="16"/>
    </row>
    <row r="551" spans="5:5" x14ac:dyDescent="0.25">
      <c r="E551" s="16"/>
    </row>
    <row r="552" spans="5:5" x14ac:dyDescent="0.25">
      <c r="E552" s="16"/>
    </row>
    <row r="553" spans="5:5" x14ac:dyDescent="0.25">
      <c r="E553" s="16"/>
    </row>
    <row r="554" spans="5:5" x14ac:dyDescent="0.25">
      <c r="E554" s="16"/>
    </row>
    <row r="555" spans="5:5" x14ac:dyDescent="0.25">
      <c r="E555" s="16"/>
    </row>
    <row r="556" spans="5:5" x14ac:dyDescent="0.25">
      <c r="E556" s="16"/>
    </row>
    <row r="557" spans="5:5" x14ac:dyDescent="0.25">
      <c r="E557" s="16"/>
    </row>
    <row r="558" spans="5:5" x14ac:dyDescent="0.25">
      <c r="E558" s="16"/>
    </row>
    <row r="559" spans="5:5" x14ac:dyDescent="0.25">
      <c r="E559" s="16"/>
    </row>
    <row r="560" spans="5:5" x14ac:dyDescent="0.25">
      <c r="E560" s="16"/>
    </row>
    <row r="561" spans="5:5" x14ac:dyDescent="0.25">
      <c r="E561" s="16"/>
    </row>
    <row r="562" spans="5:5" x14ac:dyDescent="0.25">
      <c r="E562" s="16"/>
    </row>
    <row r="563" spans="5:5" x14ac:dyDescent="0.25">
      <c r="E563" s="16"/>
    </row>
    <row r="564" spans="5:5" x14ac:dyDescent="0.25">
      <c r="E564" s="16"/>
    </row>
    <row r="565" spans="5:5" x14ac:dyDescent="0.25">
      <c r="E565" s="16"/>
    </row>
    <row r="566" spans="5:5" x14ac:dyDescent="0.25">
      <c r="E566" s="16"/>
    </row>
    <row r="567" spans="5:5" x14ac:dyDescent="0.25">
      <c r="E567" s="16"/>
    </row>
    <row r="568" spans="5:5" x14ac:dyDescent="0.25">
      <c r="E568" s="16"/>
    </row>
    <row r="569" spans="5:5" x14ac:dyDescent="0.25">
      <c r="E569" s="16"/>
    </row>
    <row r="570" spans="5:5" x14ac:dyDescent="0.25">
      <c r="E570" s="16"/>
    </row>
    <row r="571" spans="5:5" x14ac:dyDescent="0.25">
      <c r="E571" s="16"/>
    </row>
    <row r="572" spans="5:5" x14ac:dyDescent="0.25">
      <c r="E572" s="16"/>
    </row>
    <row r="573" spans="5:5" x14ac:dyDescent="0.25">
      <c r="E573" s="16"/>
    </row>
    <row r="574" spans="5:5" x14ac:dyDescent="0.25">
      <c r="E574" s="16"/>
    </row>
    <row r="575" spans="5:5" x14ac:dyDescent="0.25">
      <c r="E575" s="16"/>
    </row>
    <row r="576" spans="5:5" x14ac:dyDescent="0.25">
      <c r="E576" s="16"/>
    </row>
    <row r="577" spans="5:5" x14ac:dyDescent="0.25">
      <c r="E577" s="16"/>
    </row>
    <row r="578" spans="5:5" x14ac:dyDescent="0.25">
      <c r="E578" s="16"/>
    </row>
    <row r="579" spans="5:5" x14ac:dyDescent="0.25">
      <c r="E579" s="16"/>
    </row>
    <row r="580" spans="5:5" x14ac:dyDescent="0.25">
      <c r="E580" s="16"/>
    </row>
    <row r="581" spans="5:5" x14ac:dyDescent="0.25">
      <c r="E581" s="16"/>
    </row>
    <row r="582" spans="5:5" x14ac:dyDescent="0.25">
      <c r="E582" s="16"/>
    </row>
    <row r="583" spans="5:5" x14ac:dyDescent="0.25">
      <c r="E583" s="16"/>
    </row>
    <row r="584" spans="5:5" x14ac:dyDescent="0.25">
      <c r="E584" s="16"/>
    </row>
    <row r="585" spans="5:5" x14ac:dyDescent="0.25">
      <c r="E585" s="16"/>
    </row>
    <row r="586" spans="5:5" x14ac:dyDescent="0.25">
      <c r="E586" s="16"/>
    </row>
    <row r="587" spans="5:5" x14ac:dyDescent="0.25">
      <c r="E587" s="16"/>
    </row>
    <row r="588" spans="5:5" x14ac:dyDescent="0.25">
      <c r="E588" s="16"/>
    </row>
    <row r="589" spans="5:5" x14ac:dyDescent="0.25">
      <c r="E589" s="16"/>
    </row>
    <row r="590" spans="5:5" x14ac:dyDescent="0.25">
      <c r="E590" s="16"/>
    </row>
    <row r="591" spans="5:5" x14ac:dyDescent="0.25">
      <c r="E591" s="16"/>
    </row>
    <row r="592" spans="5:5" x14ac:dyDescent="0.25">
      <c r="E592" s="16"/>
    </row>
    <row r="593" spans="5:5" x14ac:dyDescent="0.25">
      <c r="E593" s="16"/>
    </row>
    <row r="594" spans="5:5" x14ac:dyDescent="0.25">
      <c r="E594" s="16"/>
    </row>
    <row r="595" spans="5:5" x14ac:dyDescent="0.25">
      <c r="E595" s="16"/>
    </row>
    <row r="596" spans="5:5" x14ac:dyDescent="0.25">
      <c r="E596" s="16"/>
    </row>
    <row r="597" spans="5:5" x14ac:dyDescent="0.25">
      <c r="E597" s="16"/>
    </row>
    <row r="598" spans="5:5" x14ac:dyDescent="0.25">
      <c r="E598" s="16"/>
    </row>
    <row r="599" spans="5:5" x14ac:dyDescent="0.25">
      <c r="E599" s="16"/>
    </row>
    <row r="600" spans="5:5" x14ac:dyDescent="0.25">
      <c r="E600" s="16"/>
    </row>
    <row r="601" spans="5:5" x14ac:dyDescent="0.25">
      <c r="E601" s="16"/>
    </row>
    <row r="602" spans="5:5" x14ac:dyDescent="0.25">
      <c r="E602" s="16"/>
    </row>
    <row r="603" spans="5:5" x14ac:dyDescent="0.25">
      <c r="E603" s="16"/>
    </row>
    <row r="604" spans="5:5" x14ac:dyDescent="0.25">
      <c r="E604" s="16"/>
    </row>
    <row r="605" spans="5:5" x14ac:dyDescent="0.25">
      <c r="E605" s="16"/>
    </row>
    <row r="606" spans="5:5" x14ac:dyDescent="0.25">
      <c r="E606" s="16"/>
    </row>
    <row r="607" spans="5:5" x14ac:dyDescent="0.25">
      <c r="E607" s="16"/>
    </row>
    <row r="608" spans="5:5" x14ac:dyDescent="0.25">
      <c r="E608" s="16"/>
    </row>
    <row r="609" spans="5:5" x14ac:dyDescent="0.25">
      <c r="E609" s="16"/>
    </row>
    <row r="610" spans="5:5" x14ac:dyDescent="0.25">
      <c r="E610" s="16"/>
    </row>
    <row r="611" spans="5:5" x14ac:dyDescent="0.25">
      <c r="E611" s="16"/>
    </row>
    <row r="612" spans="5:5" x14ac:dyDescent="0.25">
      <c r="E612" s="16"/>
    </row>
    <row r="613" spans="5:5" x14ac:dyDescent="0.25">
      <c r="E613" s="16"/>
    </row>
    <row r="614" spans="5:5" x14ac:dyDescent="0.25">
      <c r="E614" s="16"/>
    </row>
    <row r="615" spans="5:5" x14ac:dyDescent="0.25">
      <c r="E615" s="16"/>
    </row>
    <row r="616" spans="5:5" x14ac:dyDescent="0.25">
      <c r="E616" s="16"/>
    </row>
    <row r="617" spans="5:5" x14ac:dyDescent="0.25">
      <c r="E617" s="16"/>
    </row>
    <row r="618" spans="5:5" x14ac:dyDescent="0.25">
      <c r="E618" s="16"/>
    </row>
    <row r="619" spans="5:5" x14ac:dyDescent="0.25">
      <c r="E619" s="16"/>
    </row>
    <row r="620" spans="5:5" x14ac:dyDescent="0.25">
      <c r="E620" s="16"/>
    </row>
    <row r="621" spans="5:5" x14ac:dyDescent="0.25">
      <c r="E621" s="16"/>
    </row>
    <row r="622" spans="5:5" x14ac:dyDescent="0.25">
      <c r="E622" s="16"/>
    </row>
    <row r="623" spans="5:5" x14ac:dyDescent="0.25">
      <c r="E623" s="16"/>
    </row>
    <row r="624" spans="5:5" x14ac:dyDescent="0.25">
      <c r="E624" s="16"/>
    </row>
    <row r="625" spans="5:5" x14ac:dyDescent="0.25">
      <c r="E625" s="16"/>
    </row>
    <row r="626" spans="5:5" x14ac:dyDescent="0.25">
      <c r="E626" s="16"/>
    </row>
    <row r="627" spans="5:5" x14ac:dyDescent="0.25">
      <c r="E627" s="16"/>
    </row>
    <row r="628" spans="5:5" x14ac:dyDescent="0.25">
      <c r="E628" s="16"/>
    </row>
    <row r="629" spans="5:5" x14ac:dyDescent="0.25">
      <c r="E629" s="16"/>
    </row>
    <row r="630" spans="5:5" x14ac:dyDescent="0.25">
      <c r="E630" s="16"/>
    </row>
    <row r="631" spans="5:5" x14ac:dyDescent="0.25">
      <c r="E631" s="16"/>
    </row>
    <row r="632" spans="5:5" x14ac:dyDescent="0.25">
      <c r="E632" s="16"/>
    </row>
    <row r="633" spans="5:5" x14ac:dyDescent="0.25">
      <c r="E633" s="16"/>
    </row>
    <row r="634" spans="5:5" x14ac:dyDescent="0.25">
      <c r="E634" s="16"/>
    </row>
    <row r="635" spans="5:5" x14ac:dyDescent="0.25">
      <c r="E635" s="16"/>
    </row>
    <row r="636" spans="5:5" x14ac:dyDescent="0.25">
      <c r="E636" s="16"/>
    </row>
    <row r="637" spans="5:5" x14ac:dyDescent="0.25">
      <c r="E637" s="16"/>
    </row>
    <row r="638" spans="5:5" x14ac:dyDescent="0.25">
      <c r="E638" s="16"/>
    </row>
    <row r="639" spans="5:5" x14ac:dyDescent="0.25">
      <c r="E639" s="16"/>
    </row>
    <row r="640" spans="5:5" x14ac:dyDescent="0.25">
      <c r="E640" s="16"/>
    </row>
    <row r="641" spans="5:5" x14ac:dyDescent="0.25">
      <c r="E641" s="16"/>
    </row>
    <row r="642" spans="5:5" x14ac:dyDescent="0.25">
      <c r="E642" s="16"/>
    </row>
    <row r="643" spans="5:5" x14ac:dyDescent="0.25">
      <c r="E643" s="16"/>
    </row>
    <row r="644" spans="5:5" x14ac:dyDescent="0.25">
      <c r="E644" s="16"/>
    </row>
    <row r="645" spans="5:5" x14ac:dyDescent="0.25">
      <c r="E645" s="16"/>
    </row>
    <row r="646" spans="5:5" x14ac:dyDescent="0.25">
      <c r="E646" s="16"/>
    </row>
    <row r="647" spans="5:5" x14ac:dyDescent="0.25">
      <c r="E647" s="16"/>
    </row>
    <row r="648" spans="5:5" x14ac:dyDescent="0.25">
      <c r="E648" s="16"/>
    </row>
    <row r="649" spans="5:5" x14ac:dyDescent="0.25">
      <c r="E649" s="16"/>
    </row>
    <row r="650" spans="5:5" x14ac:dyDescent="0.25">
      <c r="E650" s="16"/>
    </row>
    <row r="651" spans="5:5" x14ac:dyDescent="0.25">
      <c r="E651" s="16"/>
    </row>
    <row r="652" spans="5:5" x14ac:dyDescent="0.25">
      <c r="E652" s="16"/>
    </row>
    <row r="653" spans="5:5" x14ac:dyDescent="0.25">
      <c r="E653" s="16"/>
    </row>
    <row r="654" spans="5:5" x14ac:dyDescent="0.25">
      <c r="E654" s="16"/>
    </row>
    <row r="655" spans="5:5" x14ac:dyDescent="0.25">
      <c r="E655" s="16"/>
    </row>
    <row r="656" spans="5:5" x14ac:dyDescent="0.25">
      <c r="E656" s="16"/>
    </row>
    <row r="657" spans="5:5" x14ac:dyDescent="0.25">
      <c r="E657" s="16"/>
    </row>
    <row r="658" spans="5:5" x14ac:dyDescent="0.25">
      <c r="E658" s="16"/>
    </row>
    <row r="659" spans="5:5" x14ac:dyDescent="0.25">
      <c r="E659" s="16"/>
    </row>
    <row r="660" spans="5:5" x14ac:dyDescent="0.25">
      <c r="E660" s="16"/>
    </row>
    <row r="661" spans="5:5" x14ac:dyDescent="0.25">
      <c r="E661" s="16"/>
    </row>
    <row r="662" spans="5:5" x14ac:dyDescent="0.25">
      <c r="E662" s="16"/>
    </row>
    <row r="663" spans="5:5" x14ac:dyDescent="0.25">
      <c r="E663" s="16"/>
    </row>
    <row r="664" spans="5:5" x14ac:dyDescent="0.25">
      <c r="E664" s="16"/>
    </row>
    <row r="665" spans="5:5" x14ac:dyDescent="0.25">
      <c r="E665" s="16"/>
    </row>
    <row r="666" spans="5:5" x14ac:dyDescent="0.25">
      <c r="E666" s="16"/>
    </row>
    <row r="667" spans="5:5" x14ac:dyDescent="0.25">
      <c r="E667" s="16"/>
    </row>
    <row r="668" spans="5:5" x14ac:dyDescent="0.25">
      <c r="E668" s="16"/>
    </row>
    <row r="669" spans="5:5" x14ac:dyDescent="0.25">
      <c r="E669" s="16"/>
    </row>
    <row r="670" spans="5:5" x14ac:dyDescent="0.25">
      <c r="E670" s="16"/>
    </row>
    <row r="671" spans="5:5" x14ac:dyDescent="0.25">
      <c r="E671" s="16"/>
    </row>
    <row r="672" spans="5:5" x14ac:dyDescent="0.25">
      <c r="E672" s="16"/>
    </row>
    <row r="673" spans="5:5" x14ac:dyDescent="0.25">
      <c r="E673" s="16"/>
    </row>
    <row r="674" spans="5:5" x14ac:dyDescent="0.25">
      <c r="E674" s="16"/>
    </row>
    <row r="675" spans="5:5" x14ac:dyDescent="0.25">
      <c r="E675" s="16"/>
    </row>
    <row r="676" spans="5:5" x14ac:dyDescent="0.25">
      <c r="E676" s="16"/>
    </row>
    <row r="677" spans="5:5" x14ac:dyDescent="0.25">
      <c r="E677" s="16"/>
    </row>
    <row r="678" spans="5:5" x14ac:dyDescent="0.25">
      <c r="E678" s="16"/>
    </row>
    <row r="679" spans="5:5" x14ac:dyDescent="0.25">
      <c r="E679" s="16"/>
    </row>
    <row r="680" spans="5:5" x14ac:dyDescent="0.25">
      <c r="E680" s="16"/>
    </row>
    <row r="681" spans="5:5" x14ac:dyDescent="0.25">
      <c r="E681" s="16"/>
    </row>
    <row r="682" spans="5:5" x14ac:dyDescent="0.25">
      <c r="E682" s="16"/>
    </row>
    <row r="683" spans="5:5" x14ac:dyDescent="0.25">
      <c r="E683" s="16"/>
    </row>
    <row r="684" spans="5:5" x14ac:dyDescent="0.25">
      <c r="E684" s="16"/>
    </row>
    <row r="685" spans="5:5" x14ac:dyDescent="0.25">
      <c r="E685" s="16"/>
    </row>
    <row r="686" spans="5:5" x14ac:dyDescent="0.25">
      <c r="E686" s="16"/>
    </row>
    <row r="687" spans="5:5" x14ac:dyDescent="0.25">
      <c r="E687" s="16"/>
    </row>
    <row r="688" spans="5:5" x14ac:dyDescent="0.25">
      <c r="E688" s="16"/>
    </row>
    <row r="689" spans="5:5" x14ac:dyDescent="0.25">
      <c r="E689" s="16"/>
    </row>
    <row r="690" spans="5:5" x14ac:dyDescent="0.25">
      <c r="E690" s="16"/>
    </row>
    <row r="691" spans="5:5" x14ac:dyDescent="0.25">
      <c r="E691" s="16"/>
    </row>
    <row r="692" spans="5:5" x14ac:dyDescent="0.25">
      <c r="E692" s="16"/>
    </row>
    <row r="693" spans="5:5" x14ac:dyDescent="0.25">
      <c r="E693" s="16"/>
    </row>
    <row r="694" spans="5:5" x14ac:dyDescent="0.25">
      <c r="E694" s="16"/>
    </row>
    <row r="695" spans="5:5" x14ac:dyDescent="0.25">
      <c r="E695" s="16"/>
    </row>
    <row r="696" spans="5:5" x14ac:dyDescent="0.25">
      <c r="E696" s="16"/>
    </row>
    <row r="697" spans="5:5" x14ac:dyDescent="0.25">
      <c r="E697" s="16"/>
    </row>
    <row r="698" spans="5:5" x14ac:dyDescent="0.25">
      <c r="E698" s="16"/>
    </row>
    <row r="699" spans="5:5" x14ac:dyDescent="0.25">
      <c r="E699" s="16"/>
    </row>
    <row r="700" spans="5:5" x14ac:dyDescent="0.25">
      <c r="E700" s="16"/>
    </row>
    <row r="701" spans="5:5" x14ac:dyDescent="0.25">
      <c r="E701" s="16"/>
    </row>
    <row r="702" spans="5:5" x14ac:dyDescent="0.25">
      <c r="E702" s="16"/>
    </row>
    <row r="703" spans="5:5" x14ac:dyDescent="0.25">
      <c r="E703" s="16"/>
    </row>
    <row r="704" spans="5:5" x14ac:dyDescent="0.25">
      <c r="E704" s="16"/>
    </row>
    <row r="705" spans="5:5" x14ac:dyDescent="0.25">
      <c r="E705" s="16"/>
    </row>
    <row r="706" spans="5:5" x14ac:dyDescent="0.25">
      <c r="E706" s="16"/>
    </row>
    <row r="707" spans="5:5" x14ac:dyDescent="0.25">
      <c r="E707" s="16"/>
    </row>
    <row r="708" spans="5:5" x14ac:dyDescent="0.25">
      <c r="E708" s="16"/>
    </row>
    <row r="709" spans="5:5" x14ac:dyDescent="0.25">
      <c r="E709" s="16"/>
    </row>
    <row r="710" spans="5:5" x14ac:dyDescent="0.25">
      <c r="E710" s="16"/>
    </row>
    <row r="711" spans="5:5" x14ac:dyDescent="0.25">
      <c r="E711" s="16"/>
    </row>
    <row r="712" spans="5:5" x14ac:dyDescent="0.25">
      <c r="E712" s="16"/>
    </row>
    <row r="713" spans="5:5" x14ac:dyDescent="0.25">
      <c r="E713" s="16"/>
    </row>
    <row r="714" spans="5:5" x14ac:dyDescent="0.25">
      <c r="E714" s="16"/>
    </row>
    <row r="715" spans="5:5" x14ac:dyDescent="0.25">
      <c r="E715" s="16"/>
    </row>
    <row r="716" spans="5:5" x14ac:dyDescent="0.25">
      <c r="E716" s="16"/>
    </row>
    <row r="717" spans="5:5" x14ac:dyDescent="0.25">
      <c r="E717" s="16"/>
    </row>
    <row r="718" spans="5:5" x14ac:dyDescent="0.25">
      <c r="E718" s="16"/>
    </row>
    <row r="719" spans="5:5" x14ac:dyDescent="0.25">
      <c r="E719" s="16"/>
    </row>
    <row r="720" spans="5:5" x14ac:dyDescent="0.25">
      <c r="E720" s="16"/>
    </row>
    <row r="721" spans="5:5" x14ac:dyDescent="0.25">
      <c r="E721" s="16"/>
    </row>
    <row r="722" spans="5:5" x14ac:dyDescent="0.25">
      <c r="E722" s="16"/>
    </row>
    <row r="723" spans="5:5" x14ac:dyDescent="0.25">
      <c r="E723" s="16"/>
    </row>
    <row r="724" spans="5:5" x14ac:dyDescent="0.25">
      <c r="E724" s="16"/>
    </row>
    <row r="725" spans="5:5" x14ac:dyDescent="0.25">
      <c r="E725" s="16"/>
    </row>
    <row r="726" spans="5:5" x14ac:dyDescent="0.25">
      <c r="E726" s="16"/>
    </row>
    <row r="727" spans="5:5" x14ac:dyDescent="0.25">
      <c r="E727" s="16"/>
    </row>
    <row r="728" spans="5:5" x14ac:dyDescent="0.25">
      <c r="E728" s="16"/>
    </row>
    <row r="729" spans="5:5" x14ac:dyDescent="0.25">
      <c r="E729" s="16"/>
    </row>
    <row r="730" spans="5:5" x14ac:dyDescent="0.25">
      <c r="E730" s="16"/>
    </row>
    <row r="731" spans="5:5" x14ac:dyDescent="0.25">
      <c r="E731" s="16"/>
    </row>
    <row r="732" spans="5:5" x14ac:dyDescent="0.25">
      <c r="E732" s="16"/>
    </row>
    <row r="733" spans="5:5" x14ac:dyDescent="0.25">
      <c r="E733" s="16"/>
    </row>
    <row r="734" spans="5:5" x14ac:dyDescent="0.25">
      <c r="E734" s="16"/>
    </row>
    <row r="735" spans="5:5" x14ac:dyDescent="0.25">
      <c r="E735" s="16"/>
    </row>
    <row r="736" spans="5:5" x14ac:dyDescent="0.25">
      <c r="E736" s="16"/>
    </row>
    <row r="737" spans="5:5" x14ac:dyDescent="0.25">
      <c r="E737" s="16"/>
    </row>
    <row r="738" spans="5:5" x14ac:dyDescent="0.25">
      <c r="E738" s="16"/>
    </row>
    <row r="739" spans="5:5" x14ac:dyDescent="0.25">
      <c r="E739" s="16"/>
    </row>
    <row r="740" spans="5:5" x14ac:dyDescent="0.25">
      <c r="E740" s="16"/>
    </row>
    <row r="741" spans="5:5" x14ac:dyDescent="0.25">
      <c r="E741" s="16"/>
    </row>
    <row r="742" spans="5:5" x14ac:dyDescent="0.25">
      <c r="E742" s="16"/>
    </row>
    <row r="743" spans="5:5" x14ac:dyDescent="0.25">
      <c r="E743" s="16"/>
    </row>
    <row r="744" spans="5:5" x14ac:dyDescent="0.25">
      <c r="E744" s="16"/>
    </row>
    <row r="745" spans="5:5" x14ac:dyDescent="0.25">
      <c r="E745" s="16"/>
    </row>
    <row r="746" spans="5:5" x14ac:dyDescent="0.25">
      <c r="E746" s="16"/>
    </row>
    <row r="747" spans="5:5" x14ac:dyDescent="0.25">
      <c r="E747" s="16"/>
    </row>
    <row r="748" spans="5:5" x14ac:dyDescent="0.25">
      <c r="E748" s="16"/>
    </row>
    <row r="749" spans="5:5" x14ac:dyDescent="0.25">
      <c r="E749" s="16"/>
    </row>
    <row r="750" spans="5:5" x14ac:dyDescent="0.25">
      <c r="E750" s="16"/>
    </row>
    <row r="751" spans="5:5" x14ac:dyDescent="0.25">
      <c r="E751" s="16"/>
    </row>
    <row r="752" spans="5:5" x14ac:dyDescent="0.25">
      <c r="E752" s="16"/>
    </row>
    <row r="753" spans="5:5" x14ac:dyDescent="0.25">
      <c r="E753" s="16"/>
    </row>
    <row r="754" spans="5:5" x14ac:dyDescent="0.25">
      <c r="E754" s="16"/>
    </row>
    <row r="755" spans="5:5" x14ac:dyDescent="0.25">
      <c r="E755" s="16"/>
    </row>
    <row r="756" spans="5:5" x14ac:dyDescent="0.25">
      <c r="E756" s="16"/>
    </row>
    <row r="757" spans="5:5" x14ac:dyDescent="0.25">
      <c r="E757" s="16"/>
    </row>
    <row r="758" spans="5:5" x14ac:dyDescent="0.25">
      <c r="E758" s="16"/>
    </row>
    <row r="759" spans="5:5" x14ac:dyDescent="0.25">
      <c r="E759" s="16"/>
    </row>
    <row r="760" spans="5:5" x14ac:dyDescent="0.25">
      <c r="E760" s="16"/>
    </row>
    <row r="761" spans="5:5" x14ac:dyDescent="0.25">
      <c r="E761" s="16"/>
    </row>
    <row r="762" spans="5:5" x14ac:dyDescent="0.25">
      <c r="E762" s="16"/>
    </row>
    <row r="763" spans="5:5" x14ac:dyDescent="0.25">
      <c r="E763" s="16"/>
    </row>
    <row r="764" spans="5:5" x14ac:dyDescent="0.25">
      <c r="E764" s="16"/>
    </row>
    <row r="765" spans="5:5" x14ac:dyDescent="0.25">
      <c r="E765" s="16"/>
    </row>
    <row r="766" spans="5:5" x14ac:dyDescent="0.25">
      <c r="E766" s="16"/>
    </row>
    <row r="767" spans="5:5" x14ac:dyDescent="0.25">
      <c r="E767" s="16"/>
    </row>
    <row r="768" spans="5:5" x14ac:dyDescent="0.25">
      <c r="E768" s="16"/>
    </row>
    <row r="769" spans="5:5" x14ac:dyDescent="0.25">
      <c r="E769" s="16"/>
    </row>
    <row r="770" spans="5:5" x14ac:dyDescent="0.25">
      <c r="E770" s="16"/>
    </row>
    <row r="771" spans="5:5" x14ac:dyDescent="0.25">
      <c r="E771" s="16"/>
    </row>
    <row r="772" spans="5:5" x14ac:dyDescent="0.25">
      <c r="E772" s="16"/>
    </row>
    <row r="773" spans="5:5" x14ac:dyDescent="0.25">
      <c r="E773" s="16"/>
    </row>
    <row r="774" spans="5:5" x14ac:dyDescent="0.25">
      <c r="E774" s="16"/>
    </row>
    <row r="775" spans="5:5" x14ac:dyDescent="0.25">
      <c r="E775" s="16"/>
    </row>
    <row r="776" spans="5:5" x14ac:dyDescent="0.25">
      <c r="E776" s="16"/>
    </row>
    <row r="777" spans="5:5" x14ac:dyDescent="0.25">
      <c r="E777" s="16"/>
    </row>
    <row r="778" spans="5:5" x14ac:dyDescent="0.25">
      <c r="E778" s="16"/>
    </row>
    <row r="779" spans="5:5" x14ac:dyDescent="0.25">
      <c r="E779" s="16"/>
    </row>
    <row r="780" spans="5:5" x14ac:dyDescent="0.25">
      <c r="E780" s="16"/>
    </row>
    <row r="781" spans="5:5" x14ac:dyDescent="0.25">
      <c r="E781" s="16"/>
    </row>
    <row r="782" spans="5:5" x14ac:dyDescent="0.25">
      <c r="E782" s="16"/>
    </row>
    <row r="783" spans="5:5" x14ac:dyDescent="0.25">
      <c r="E783" s="16"/>
    </row>
    <row r="784" spans="5:5" x14ac:dyDescent="0.25">
      <c r="E784" s="16"/>
    </row>
    <row r="785" spans="5:5" x14ac:dyDescent="0.25">
      <c r="E785" s="16"/>
    </row>
    <row r="786" spans="5:5" x14ac:dyDescent="0.25">
      <c r="E786" s="16"/>
    </row>
    <row r="787" spans="5:5" x14ac:dyDescent="0.25">
      <c r="E787" s="16"/>
    </row>
    <row r="788" spans="5:5" x14ac:dyDescent="0.25">
      <c r="E788" s="16"/>
    </row>
    <row r="789" spans="5:5" x14ac:dyDescent="0.25">
      <c r="E789" s="16"/>
    </row>
    <row r="790" spans="5:5" x14ac:dyDescent="0.25">
      <c r="E790" s="16"/>
    </row>
    <row r="791" spans="5:5" x14ac:dyDescent="0.25">
      <c r="E791" s="16"/>
    </row>
    <row r="792" spans="5:5" x14ac:dyDescent="0.25">
      <c r="E792" s="16"/>
    </row>
    <row r="793" spans="5:5" x14ac:dyDescent="0.25">
      <c r="E793" s="16"/>
    </row>
    <row r="794" spans="5:5" x14ac:dyDescent="0.25">
      <c r="E794" s="16"/>
    </row>
    <row r="795" spans="5:5" x14ac:dyDescent="0.25">
      <c r="E795" s="16"/>
    </row>
    <row r="796" spans="5:5" x14ac:dyDescent="0.25">
      <c r="E796" s="16"/>
    </row>
    <row r="797" spans="5:5" x14ac:dyDescent="0.25">
      <c r="E797" s="16"/>
    </row>
    <row r="798" spans="5:5" x14ac:dyDescent="0.25">
      <c r="E798" s="16"/>
    </row>
    <row r="799" spans="5:5" x14ac:dyDescent="0.25">
      <c r="E799" s="16"/>
    </row>
    <row r="800" spans="5:5" x14ac:dyDescent="0.25">
      <c r="E800" s="16"/>
    </row>
    <row r="801" spans="5:5" x14ac:dyDescent="0.25">
      <c r="E801" s="16"/>
    </row>
    <row r="802" spans="5:5" x14ac:dyDescent="0.25">
      <c r="E802" s="16"/>
    </row>
    <row r="803" spans="5:5" x14ac:dyDescent="0.25">
      <c r="E803" s="16"/>
    </row>
    <row r="804" spans="5:5" x14ac:dyDescent="0.25">
      <c r="E804" s="16"/>
    </row>
    <row r="805" spans="5:5" x14ac:dyDescent="0.25">
      <c r="E805" s="16"/>
    </row>
    <row r="806" spans="5:5" x14ac:dyDescent="0.25">
      <c r="E806" s="16"/>
    </row>
    <row r="807" spans="5:5" x14ac:dyDescent="0.25">
      <c r="E807" s="16"/>
    </row>
    <row r="808" spans="5:5" x14ac:dyDescent="0.25">
      <c r="E808" s="16"/>
    </row>
    <row r="809" spans="5:5" x14ac:dyDescent="0.25">
      <c r="E809" s="16"/>
    </row>
    <row r="810" spans="5:5" x14ac:dyDescent="0.25">
      <c r="E810" s="16"/>
    </row>
    <row r="811" spans="5:5" x14ac:dyDescent="0.25">
      <c r="E811" s="16"/>
    </row>
    <row r="812" spans="5:5" x14ac:dyDescent="0.25">
      <c r="E812" s="16"/>
    </row>
    <row r="813" spans="5:5" x14ac:dyDescent="0.25">
      <c r="E813" s="16"/>
    </row>
    <row r="814" spans="5:5" x14ac:dyDescent="0.25">
      <c r="E814" s="16"/>
    </row>
    <row r="815" spans="5:5" x14ac:dyDescent="0.25">
      <c r="E815" s="16"/>
    </row>
    <row r="816" spans="5:5" x14ac:dyDescent="0.25">
      <c r="E816" s="16"/>
    </row>
    <row r="817" spans="5:5" x14ac:dyDescent="0.25">
      <c r="E817" s="16"/>
    </row>
    <row r="818" spans="5:5" x14ac:dyDescent="0.25">
      <c r="E818" s="16"/>
    </row>
    <row r="819" spans="5:5" x14ac:dyDescent="0.25">
      <c r="E819" s="16"/>
    </row>
    <row r="820" spans="5:5" x14ac:dyDescent="0.25">
      <c r="E820" s="16"/>
    </row>
    <row r="821" spans="5:5" x14ac:dyDescent="0.25">
      <c r="E821" s="16"/>
    </row>
    <row r="822" spans="5:5" x14ac:dyDescent="0.25">
      <c r="E822" s="16"/>
    </row>
    <row r="823" spans="5:5" x14ac:dyDescent="0.25">
      <c r="E823" s="16"/>
    </row>
    <row r="824" spans="5:5" x14ac:dyDescent="0.25">
      <c r="E824" s="16"/>
    </row>
    <row r="825" spans="5:5" x14ac:dyDescent="0.25">
      <c r="E825" s="16"/>
    </row>
    <row r="826" spans="5:5" x14ac:dyDescent="0.25">
      <c r="E826" s="16"/>
    </row>
    <row r="827" spans="5:5" x14ac:dyDescent="0.25">
      <c r="E827" s="16"/>
    </row>
    <row r="828" spans="5:5" x14ac:dyDescent="0.25">
      <c r="E828" s="16"/>
    </row>
    <row r="829" spans="5:5" x14ac:dyDescent="0.25">
      <c r="E829" s="16"/>
    </row>
    <row r="830" spans="5:5" x14ac:dyDescent="0.25">
      <c r="E830" s="16"/>
    </row>
    <row r="831" spans="5:5" x14ac:dyDescent="0.25">
      <c r="E831" s="16"/>
    </row>
    <row r="832" spans="5:5" x14ac:dyDescent="0.25">
      <c r="E832" s="16"/>
    </row>
    <row r="833" spans="5:5" x14ac:dyDescent="0.25">
      <c r="E833" s="16"/>
    </row>
    <row r="834" spans="5:5" x14ac:dyDescent="0.25">
      <c r="E834" s="16"/>
    </row>
    <row r="835" spans="5:5" x14ac:dyDescent="0.25">
      <c r="E835" s="16"/>
    </row>
    <row r="836" spans="5:5" x14ac:dyDescent="0.25">
      <c r="E836" s="16"/>
    </row>
    <row r="837" spans="5:5" x14ac:dyDescent="0.25">
      <c r="E837" s="16"/>
    </row>
    <row r="838" spans="5:5" x14ac:dyDescent="0.25">
      <c r="E838" s="16"/>
    </row>
    <row r="839" spans="5:5" x14ac:dyDescent="0.25">
      <c r="E839" s="16"/>
    </row>
    <row r="840" spans="5:5" x14ac:dyDescent="0.25">
      <c r="E840" s="16"/>
    </row>
    <row r="841" spans="5:5" x14ac:dyDescent="0.25">
      <c r="E841" s="16"/>
    </row>
    <row r="842" spans="5:5" x14ac:dyDescent="0.25">
      <c r="E842" s="16"/>
    </row>
    <row r="843" spans="5:5" x14ac:dyDescent="0.25">
      <c r="E843" s="16"/>
    </row>
    <row r="844" spans="5:5" x14ac:dyDescent="0.25">
      <c r="E844" s="16"/>
    </row>
    <row r="845" spans="5:5" x14ac:dyDescent="0.25">
      <c r="E845" s="16"/>
    </row>
    <row r="846" spans="5:5" x14ac:dyDescent="0.25">
      <c r="E846" s="16"/>
    </row>
    <row r="847" spans="5:5" x14ac:dyDescent="0.25">
      <c r="E847" s="16"/>
    </row>
    <row r="848" spans="5:5" x14ac:dyDescent="0.25">
      <c r="E848" s="16"/>
    </row>
    <row r="849" spans="5:5" x14ac:dyDescent="0.25">
      <c r="E849" s="16"/>
    </row>
    <row r="850" spans="5:5" x14ac:dyDescent="0.25">
      <c r="E850" s="16"/>
    </row>
    <row r="851" spans="5:5" x14ac:dyDescent="0.25">
      <c r="E851" s="16"/>
    </row>
    <row r="852" spans="5:5" x14ac:dyDescent="0.25">
      <c r="E852" s="16"/>
    </row>
    <row r="853" spans="5:5" x14ac:dyDescent="0.25">
      <c r="E853" s="16"/>
    </row>
    <row r="854" spans="5:5" x14ac:dyDescent="0.25">
      <c r="E854" s="16"/>
    </row>
    <row r="855" spans="5:5" x14ac:dyDescent="0.25">
      <c r="E855" s="16"/>
    </row>
    <row r="856" spans="5:5" x14ac:dyDescent="0.25">
      <c r="E856" s="16"/>
    </row>
    <row r="857" spans="5:5" x14ac:dyDescent="0.25">
      <c r="E857" s="16"/>
    </row>
    <row r="858" spans="5:5" x14ac:dyDescent="0.25">
      <c r="E858" s="16"/>
    </row>
    <row r="859" spans="5:5" x14ac:dyDescent="0.25">
      <c r="E859" s="16"/>
    </row>
    <row r="860" spans="5:5" x14ac:dyDescent="0.25">
      <c r="E860" s="16"/>
    </row>
    <row r="861" spans="5:5" x14ac:dyDescent="0.25">
      <c r="E861" s="16"/>
    </row>
    <row r="862" spans="5:5" x14ac:dyDescent="0.25">
      <c r="E862" s="16"/>
    </row>
    <row r="863" spans="5:5" x14ac:dyDescent="0.25">
      <c r="E863" s="16"/>
    </row>
    <row r="864" spans="5:5" x14ac:dyDescent="0.25">
      <c r="E864" s="16"/>
    </row>
    <row r="865" spans="5:5" x14ac:dyDescent="0.25">
      <c r="E865" s="16"/>
    </row>
    <row r="866" spans="5:5" x14ac:dyDescent="0.25">
      <c r="E866" s="16"/>
    </row>
    <row r="867" spans="5:5" x14ac:dyDescent="0.25">
      <c r="E867" s="16"/>
    </row>
    <row r="868" spans="5:5" x14ac:dyDescent="0.25">
      <c r="E868" s="16"/>
    </row>
    <row r="869" spans="5:5" x14ac:dyDescent="0.25">
      <c r="E869" s="16"/>
    </row>
    <row r="870" spans="5:5" x14ac:dyDescent="0.25">
      <c r="E870" s="16"/>
    </row>
    <row r="871" spans="5:5" x14ac:dyDescent="0.25">
      <c r="E871" s="16"/>
    </row>
    <row r="872" spans="5:5" x14ac:dyDescent="0.25">
      <c r="E872" s="16"/>
    </row>
    <row r="873" spans="5:5" x14ac:dyDescent="0.25">
      <c r="E873" s="16"/>
    </row>
    <row r="874" spans="5:5" x14ac:dyDescent="0.25">
      <c r="E874" s="16"/>
    </row>
    <row r="875" spans="5:5" x14ac:dyDescent="0.25">
      <c r="E875" s="16"/>
    </row>
    <row r="876" spans="5:5" x14ac:dyDescent="0.25">
      <c r="E876" s="16"/>
    </row>
    <row r="877" spans="5:5" x14ac:dyDescent="0.25">
      <c r="E877" s="16"/>
    </row>
    <row r="878" spans="5:5" x14ac:dyDescent="0.25">
      <c r="E878" s="16"/>
    </row>
    <row r="879" spans="5:5" x14ac:dyDescent="0.25">
      <c r="E879" s="16"/>
    </row>
    <row r="880" spans="5:5" x14ac:dyDescent="0.25">
      <c r="E880" s="16"/>
    </row>
    <row r="881" spans="5:5" x14ac:dyDescent="0.25">
      <c r="E881" s="16"/>
    </row>
    <row r="882" spans="5:5" x14ac:dyDescent="0.25">
      <c r="E882" s="16"/>
    </row>
    <row r="883" spans="5:5" x14ac:dyDescent="0.25">
      <c r="E883" s="16"/>
    </row>
    <row r="884" spans="5:5" x14ac:dyDescent="0.25">
      <c r="E884" s="16"/>
    </row>
    <row r="885" spans="5:5" x14ac:dyDescent="0.25">
      <c r="E885" s="16"/>
    </row>
    <row r="886" spans="5:5" x14ac:dyDescent="0.25">
      <c r="E886" s="16"/>
    </row>
    <row r="887" spans="5:5" x14ac:dyDescent="0.25">
      <c r="E887" s="16"/>
    </row>
    <row r="888" spans="5:5" x14ac:dyDescent="0.25">
      <c r="E888" s="16"/>
    </row>
    <row r="889" spans="5:5" x14ac:dyDescent="0.25">
      <c r="E889" s="16"/>
    </row>
    <row r="890" spans="5:5" x14ac:dyDescent="0.25">
      <c r="E890" s="16"/>
    </row>
    <row r="891" spans="5:5" x14ac:dyDescent="0.25">
      <c r="E891" s="16"/>
    </row>
    <row r="892" spans="5:5" x14ac:dyDescent="0.25">
      <c r="E892" s="16"/>
    </row>
    <row r="893" spans="5:5" x14ac:dyDescent="0.25">
      <c r="E893" s="16"/>
    </row>
    <row r="894" spans="5:5" x14ac:dyDescent="0.25">
      <c r="E894" s="16"/>
    </row>
    <row r="895" spans="5:5" x14ac:dyDescent="0.25">
      <c r="E895" s="16"/>
    </row>
    <row r="896" spans="5:5" x14ac:dyDescent="0.25">
      <c r="E896" s="16"/>
    </row>
    <row r="897" spans="5:5" x14ac:dyDescent="0.25">
      <c r="E897" s="16"/>
    </row>
    <row r="898" spans="5:5" x14ac:dyDescent="0.25">
      <c r="E898" s="16"/>
    </row>
    <row r="899" spans="5:5" x14ac:dyDescent="0.25">
      <c r="E899" s="16"/>
    </row>
    <row r="900" spans="5:5" x14ac:dyDescent="0.25">
      <c r="E900" s="16"/>
    </row>
    <row r="901" spans="5:5" x14ac:dyDescent="0.25">
      <c r="E901" s="16"/>
    </row>
    <row r="902" spans="5:5" x14ac:dyDescent="0.25">
      <c r="E902" s="16"/>
    </row>
    <row r="903" spans="5:5" x14ac:dyDescent="0.25">
      <c r="E903" s="16"/>
    </row>
    <row r="904" spans="5:5" x14ac:dyDescent="0.25">
      <c r="E904" s="16"/>
    </row>
    <row r="905" spans="5:5" x14ac:dyDescent="0.25">
      <c r="E905" s="16"/>
    </row>
    <row r="906" spans="5:5" x14ac:dyDescent="0.25">
      <c r="E906" s="16"/>
    </row>
    <row r="907" spans="5:5" x14ac:dyDescent="0.25">
      <c r="E907" s="16"/>
    </row>
    <row r="908" spans="5:5" x14ac:dyDescent="0.25">
      <c r="E908" s="16"/>
    </row>
    <row r="909" spans="5:5" x14ac:dyDescent="0.25">
      <c r="E909" s="16"/>
    </row>
    <row r="910" spans="5:5" x14ac:dyDescent="0.25">
      <c r="E910" s="16"/>
    </row>
    <row r="911" spans="5:5" x14ac:dyDescent="0.25">
      <c r="E911" s="16"/>
    </row>
    <row r="912" spans="5:5" x14ac:dyDescent="0.25">
      <c r="E912" s="16"/>
    </row>
    <row r="913" spans="5:5" x14ac:dyDescent="0.25">
      <c r="E913" s="16"/>
    </row>
    <row r="914" spans="5:5" x14ac:dyDescent="0.25">
      <c r="E914" s="16"/>
    </row>
    <row r="915" spans="5:5" x14ac:dyDescent="0.25">
      <c r="E915" s="16"/>
    </row>
    <row r="916" spans="5:5" x14ac:dyDescent="0.25">
      <c r="E916" s="16"/>
    </row>
    <row r="917" spans="5:5" x14ac:dyDescent="0.25">
      <c r="E917" s="16"/>
    </row>
    <row r="918" spans="5:5" x14ac:dyDescent="0.25">
      <c r="E918" s="16"/>
    </row>
    <row r="919" spans="5:5" x14ac:dyDescent="0.25">
      <c r="E919" s="16"/>
    </row>
    <row r="920" spans="5:5" x14ac:dyDescent="0.25">
      <c r="E920" s="16"/>
    </row>
    <row r="921" spans="5:5" x14ac:dyDescent="0.25">
      <c r="E921" s="16"/>
    </row>
    <row r="922" spans="5:5" x14ac:dyDescent="0.25">
      <c r="E922" s="16"/>
    </row>
    <row r="923" spans="5:5" x14ac:dyDescent="0.25">
      <c r="E923" s="16"/>
    </row>
    <row r="924" spans="5:5" x14ac:dyDescent="0.25">
      <c r="E924" s="16"/>
    </row>
    <row r="925" spans="5:5" x14ac:dyDescent="0.25">
      <c r="E925" s="16"/>
    </row>
    <row r="926" spans="5:5" x14ac:dyDescent="0.25">
      <c r="E926" s="16"/>
    </row>
    <row r="927" spans="5:5" x14ac:dyDescent="0.25">
      <c r="E927" s="16"/>
    </row>
    <row r="928" spans="5:5" x14ac:dyDescent="0.25">
      <c r="E928" s="16"/>
    </row>
    <row r="929" spans="5:5" x14ac:dyDescent="0.25">
      <c r="E929" s="16"/>
    </row>
    <row r="930" spans="5:5" x14ac:dyDescent="0.25">
      <c r="E930" s="16"/>
    </row>
    <row r="931" spans="5:5" x14ac:dyDescent="0.25">
      <c r="E931" s="16"/>
    </row>
    <row r="932" spans="5:5" x14ac:dyDescent="0.25">
      <c r="E932" s="16"/>
    </row>
    <row r="933" spans="5:5" x14ac:dyDescent="0.25">
      <c r="E933" s="16"/>
    </row>
    <row r="934" spans="5:5" x14ac:dyDescent="0.25">
      <c r="E934" s="16"/>
    </row>
    <row r="935" spans="5:5" x14ac:dyDescent="0.25">
      <c r="E935" s="16"/>
    </row>
    <row r="936" spans="5:5" x14ac:dyDescent="0.25">
      <c r="E936" s="16"/>
    </row>
    <row r="937" spans="5:5" x14ac:dyDescent="0.25">
      <c r="E937" s="16"/>
    </row>
    <row r="938" spans="5:5" x14ac:dyDescent="0.25">
      <c r="E938" s="16"/>
    </row>
    <row r="939" spans="5:5" x14ac:dyDescent="0.25">
      <c r="E939" s="16"/>
    </row>
    <row r="940" spans="5:5" x14ac:dyDescent="0.25">
      <c r="E940" s="16"/>
    </row>
    <row r="941" spans="5:5" x14ac:dyDescent="0.25">
      <c r="E941" s="16"/>
    </row>
    <row r="942" spans="5:5" x14ac:dyDescent="0.25">
      <c r="E942" s="16"/>
    </row>
    <row r="943" spans="5:5" x14ac:dyDescent="0.25">
      <c r="E943" s="16"/>
    </row>
    <row r="944" spans="5:5" x14ac:dyDescent="0.25">
      <c r="E944" s="16"/>
    </row>
    <row r="945" spans="5:5" x14ac:dyDescent="0.25">
      <c r="E945" s="16"/>
    </row>
    <row r="946" spans="5:5" x14ac:dyDescent="0.25">
      <c r="E946" s="16"/>
    </row>
    <row r="947" spans="5:5" x14ac:dyDescent="0.25">
      <c r="E947" s="16"/>
    </row>
    <row r="948" spans="5:5" x14ac:dyDescent="0.25">
      <c r="E948" s="16"/>
    </row>
    <row r="949" spans="5:5" x14ac:dyDescent="0.25">
      <c r="E949" s="16"/>
    </row>
    <row r="950" spans="5:5" x14ac:dyDescent="0.25">
      <c r="E950" s="16"/>
    </row>
    <row r="951" spans="5:5" x14ac:dyDescent="0.25">
      <c r="E951" s="16"/>
    </row>
    <row r="952" spans="5:5" x14ac:dyDescent="0.25">
      <c r="E952" s="16"/>
    </row>
    <row r="953" spans="5:5" x14ac:dyDescent="0.25">
      <c r="E953" s="16"/>
    </row>
    <row r="954" spans="5:5" x14ac:dyDescent="0.25">
      <c r="E954" s="16"/>
    </row>
    <row r="955" spans="5:5" x14ac:dyDescent="0.25">
      <c r="E955" s="16"/>
    </row>
    <row r="956" spans="5:5" x14ac:dyDescent="0.25">
      <c r="E956" s="16"/>
    </row>
    <row r="957" spans="5:5" x14ac:dyDescent="0.25">
      <c r="E957" s="16"/>
    </row>
    <row r="958" spans="5:5" x14ac:dyDescent="0.25">
      <c r="E958" s="16"/>
    </row>
    <row r="959" spans="5:5" x14ac:dyDescent="0.25">
      <c r="E959" s="16"/>
    </row>
    <row r="960" spans="5:5" x14ac:dyDescent="0.25">
      <c r="E960" s="16"/>
    </row>
    <row r="961" spans="5:5" x14ac:dyDescent="0.25">
      <c r="E961" s="16"/>
    </row>
    <row r="962" spans="5:5" x14ac:dyDescent="0.25">
      <c r="E962" s="16"/>
    </row>
    <row r="963" spans="5:5" x14ac:dyDescent="0.25">
      <c r="E963" s="16"/>
    </row>
    <row r="964" spans="5:5" x14ac:dyDescent="0.25">
      <c r="E964" s="16"/>
    </row>
    <row r="965" spans="5:5" x14ac:dyDescent="0.25">
      <c r="E965" s="16"/>
    </row>
    <row r="966" spans="5:5" x14ac:dyDescent="0.25">
      <c r="E966" s="16"/>
    </row>
    <row r="967" spans="5:5" x14ac:dyDescent="0.25">
      <c r="E967" s="16"/>
    </row>
    <row r="968" spans="5:5" x14ac:dyDescent="0.25">
      <c r="E968" s="16"/>
    </row>
    <row r="969" spans="5:5" x14ac:dyDescent="0.25">
      <c r="E969" s="16"/>
    </row>
    <row r="970" spans="5:5" x14ac:dyDescent="0.25">
      <c r="E970" s="16"/>
    </row>
    <row r="971" spans="5:5" x14ac:dyDescent="0.25">
      <c r="E971" s="16"/>
    </row>
    <row r="972" spans="5:5" x14ac:dyDescent="0.25">
      <c r="E972" s="16"/>
    </row>
    <row r="973" spans="5:5" x14ac:dyDescent="0.25">
      <c r="E973" s="16"/>
    </row>
    <row r="974" spans="5:5" x14ac:dyDescent="0.25">
      <c r="E974" s="16"/>
    </row>
    <row r="975" spans="5:5" x14ac:dyDescent="0.25">
      <c r="E975" s="16"/>
    </row>
    <row r="976" spans="5:5" x14ac:dyDescent="0.25">
      <c r="E976" s="16"/>
    </row>
    <row r="977" spans="5:5" x14ac:dyDescent="0.25">
      <c r="E977" s="16"/>
    </row>
    <row r="978" spans="5:5" x14ac:dyDescent="0.25">
      <c r="E978" s="16"/>
    </row>
    <row r="979" spans="5:5" x14ac:dyDescent="0.25">
      <c r="E979" s="16"/>
    </row>
    <row r="980" spans="5:5" x14ac:dyDescent="0.25">
      <c r="E980" s="16"/>
    </row>
    <row r="981" spans="5:5" x14ac:dyDescent="0.25">
      <c r="E981" s="16"/>
    </row>
    <row r="982" spans="5:5" x14ac:dyDescent="0.25">
      <c r="E982" s="16"/>
    </row>
    <row r="983" spans="5:5" x14ac:dyDescent="0.25">
      <c r="E983" s="16"/>
    </row>
    <row r="984" spans="5:5" x14ac:dyDescent="0.25">
      <c r="E984" s="16"/>
    </row>
    <row r="985" spans="5:5" x14ac:dyDescent="0.25">
      <c r="E985" s="16"/>
    </row>
    <row r="986" spans="5:5" x14ac:dyDescent="0.25">
      <c r="E986" s="16"/>
    </row>
    <row r="987" spans="5:5" x14ac:dyDescent="0.25">
      <c r="E987" s="16"/>
    </row>
    <row r="988" spans="5:5" x14ac:dyDescent="0.25">
      <c r="E988" s="16"/>
    </row>
    <row r="989" spans="5:5" x14ac:dyDescent="0.25">
      <c r="E989" s="16"/>
    </row>
    <row r="990" spans="5:5" x14ac:dyDescent="0.25">
      <c r="E990" s="16"/>
    </row>
    <row r="991" spans="5:5" x14ac:dyDescent="0.25">
      <c r="E991" s="16"/>
    </row>
    <row r="992" spans="5:5" x14ac:dyDescent="0.25">
      <c r="E992" s="16"/>
    </row>
    <row r="993" spans="5:5" x14ac:dyDescent="0.25">
      <c r="E993" s="16"/>
    </row>
    <row r="994" spans="5:5" x14ac:dyDescent="0.25">
      <c r="E994" s="16"/>
    </row>
    <row r="995" spans="5:5" x14ac:dyDescent="0.25">
      <c r="E995" s="16"/>
    </row>
    <row r="996" spans="5:5" x14ac:dyDescent="0.25">
      <c r="E996" s="16"/>
    </row>
    <row r="997" spans="5:5" x14ac:dyDescent="0.25">
      <c r="E997" s="16"/>
    </row>
    <row r="998" spans="5:5" x14ac:dyDescent="0.25">
      <c r="E998" s="16"/>
    </row>
    <row r="999" spans="5:5" x14ac:dyDescent="0.25">
      <c r="E999" s="16"/>
    </row>
    <row r="1000" spans="5:5" x14ac:dyDescent="0.25">
      <c r="E1000" s="16"/>
    </row>
    <row r="1001" spans="5:5" x14ac:dyDescent="0.25">
      <c r="E1001" s="16"/>
    </row>
    <row r="1002" spans="5:5" x14ac:dyDescent="0.25">
      <c r="E1002" s="16"/>
    </row>
    <row r="1003" spans="5:5" x14ac:dyDescent="0.25">
      <c r="E1003" s="16"/>
    </row>
    <row r="1004" spans="5:5" x14ac:dyDescent="0.25">
      <c r="E1004" s="16"/>
    </row>
    <row r="1005" spans="5:5" x14ac:dyDescent="0.25">
      <c r="E1005" s="16"/>
    </row>
    <row r="1006" spans="5:5" x14ac:dyDescent="0.25">
      <c r="E1006" s="16"/>
    </row>
    <row r="1007" spans="5:5" x14ac:dyDescent="0.25">
      <c r="E1007" s="16"/>
    </row>
    <row r="1008" spans="5:5" x14ac:dyDescent="0.25">
      <c r="E1008" s="16"/>
    </row>
    <row r="1009" spans="5:5" x14ac:dyDescent="0.25">
      <c r="E1009" s="16"/>
    </row>
    <row r="1010" spans="5:5" x14ac:dyDescent="0.25">
      <c r="E1010" s="16"/>
    </row>
    <row r="1011" spans="5:5" x14ac:dyDescent="0.25">
      <c r="E1011" s="16"/>
    </row>
    <row r="1012" spans="5:5" x14ac:dyDescent="0.25">
      <c r="E1012" s="16"/>
    </row>
    <row r="1013" spans="5:5" x14ac:dyDescent="0.25">
      <c r="E1013" s="16"/>
    </row>
    <row r="1014" spans="5:5" x14ac:dyDescent="0.25">
      <c r="E1014" s="16"/>
    </row>
    <row r="1015" spans="5:5" x14ac:dyDescent="0.25">
      <c r="E1015" s="16"/>
    </row>
    <row r="1016" spans="5:5" x14ac:dyDescent="0.25">
      <c r="E1016" s="16"/>
    </row>
    <row r="1017" spans="5:5" x14ac:dyDescent="0.25">
      <c r="E1017" s="16"/>
    </row>
    <row r="1018" spans="5:5" x14ac:dyDescent="0.25">
      <c r="E1018" s="16"/>
    </row>
    <row r="1019" spans="5:5" x14ac:dyDescent="0.25">
      <c r="E1019" s="16"/>
    </row>
    <row r="1020" spans="5:5" x14ac:dyDescent="0.25">
      <c r="E1020" s="16"/>
    </row>
    <row r="1021" spans="5:5" x14ac:dyDescent="0.25">
      <c r="E1021" s="16"/>
    </row>
    <row r="1022" spans="5:5" x14ac:dyDescent="0.25">
      <c r="E1022" s="16"/>
    </row>
    <row r="1023" spans="5:5" x14ac:dyDescent="0.25">
      <c r="E1023" s="16"/>
    </row>
    <row r="1024" spans="5:5" x14ac:dyDescent="0.25">
      <c r="E1024" s="16"/>
    </row>
    <row r="1025" spans="5:5" x14ac:dyDescent="0.25">
      <c r="E1025" s="16"/>
    </row>
    <row r="1026" spans="5:5" x14ac:dyDescent="0.25">
      <c r="E1026" s="16"/>
    </row>
    <row r="1027" spans="5:5" x14ac:dyDescent="0.25">
      <c r="E1027" s="16"/>
    </row>
    <row r="1028" spans="5:5" x14ac:dyDescent="0.25">
      <c r="E1028" s="16"/>
    </row>
    <row r="1029" spans="5:5" x14ac:dyDescent="0.25">
      <c r="E1029" s="16"/>
    </row>
    <row r="1030" spans="5:5" x14ac:dyDescent="0.25">
      <c r="E1030" s="16"/>
    </row>
    <row r="1031" spans="5:5" x14ac:dyDescent="0.25">
      <c r="E1031" s="16"/>
    </row>
    <row r="1032" spans="5:5" x14ac:dyDescent="0.25">
      <c r="E1032" s="16"/>
    </row>
    <row r="1033" spans="5:5" x14ac:dyDescent="0.25">
      <c r="E1033" s="16"/>
    </row>
    <row r="1034" spans="5:5" x14ac:dyDescent="0.25">
      <c r="E1034" s="16"/>
    </row>
    <row r="1035" spans="5:5" x14ac:dyDescent="0.25">
      <c r="E1035" s="16"/>
    </row>
    <row r="1036" spans="5:5" x14ac:dyDescent="0.25">
      <c r="E1036" s="16"/>
    </row>
    <row r="1037" spans="5:5" x14ac:dyDescent="0.25">
      <c r="E1037" s="16"/>
    </row>
    <row r="1038" spans="5:5" x14ac:dyDescent="0.25">
      <c r="E1038" s="16"/>
    </row>
    <row r="1039" spans="5:5" x14ac:dyDescent="0.25">
      <c r="E1039" s="16"/>
    </row>
    <row r="1040" spans="5:5" x14ac:dyDescent="0.25">
      <c r="E1040" s="16"/>
    </row>
    <row r="1041" spans="5:5" x14ac:dyDescent="0.25">
      <c r="E1041" s="16"/>
    </row>
    <row r="1042" spans="5:5" x14ac:dyDescent="0.25">
      <c r="E1042" s="16"/>
    </row>
    <row r="1043" spans="5:5" x14ac:dyDescent="0.25">
      <c r="E1043" s="16"/>
    </row>
    <row r="1044" spans="5:5" x14ac:dyDescent="0.25">
      <c r="E1044" s="16"/>
    </row>
    <row r="1045" spans="5:5" x14ac:dyDescent="0.25">
      <c r="E1045" s="16"/>
    </row>
    <row r="1046" spans="5:5" x14ac:dyDescent="0.25">
      <c r="E1046" s="16"/>
    </row>
    <row r="1047" spans="5:5" x14ac:dyDescent="0.25">
      <c r="E1047" s="16"/>
    </row>
    <row r="1048" spans="5:5" x14ac:dyDescent="0.25">
      <c r="E1048" s="16"/>
    </row>
    <row r="1049" spans="5:5" x14ac:dyDescent="0.25">
      <c r="E1049" s="16"/>
    </row>
    <row r="1050" spans="5:5" x14ac:dyDescent="0.25">
      <c r="E1050" s="16"/>
    </row>
    <row r="1051" spans="5:5" x14ac:dyDescent="0.25">
      <c r="E1051" s="16"/>
    </row>
    <row r="1052" spans="5:5" x14ac:dyDescent="0.25">
      <c r="E1052" s="16"/>
    </row>
    <row r="1053" spans="5:5" x14ac:dyDescent="0.25">
      <c r="E1053" s="16"/>
    </row>
    <row r="1054" spans="5:5" x14ac:dyDescent="0.25">
      <c r="E1054" s="16"/>
    </row>
    <row r="1055" spans="5:5" x14ac:dyDescent="0.25">
      <c r="E1055" s="16"/>
    </row>
    <row r="1056" spans="5:5" x14ac:dyDescent="0.25">
      <c r="E1056" s="16"/>
    </row>
    <row r="1057" spans="5:5" x14ac:dyDescent="0.25">
      <c r="E1057" s="16"/>
    </row>
    <row r="1058" spans="5:5" x14ac:dyDescent="0.25">
      <c r="E1058" s="16"/>
    </row>
    <row r="1059" spans="5:5" x14ac:dyDescent="0.25">
      <c r="E1059" s="16"/>
    </row>
    <row r="1060" spans="5:5" x14ac:dyDescent="0.25">
      <c r="E1060" s="16"/>
    </row>
    <row r="1061" spans="5:5" x14ac:dyDescent="0.25">
      <c r="E1061" s="16"/>
    </row>
    <row r="1062" spans="5:5" x14ac:dyDescent="0.25">
      <c r="E1062" s="16"/>
    </row>
    <row r="1063" spans="5:5" x14ac:dyDescent="0.25">
      <c r="E1063" s="16"/>
    </row>
    <row r="1064" spans="5:5" x14ac:dyDescent="0.25">
      <c r="E1064" s="16"/>
    </row>
    <row r="1065" spans="5:5" x14ac:dyDescent="0.25">
      <c r="E1065" s="16"/>
    </row>
    <row r="1066" spans="5:5" x14ac:dyDescent="0.25">
      <c r="E1066" s="16"/>
    </row>
    <row r="1067" spans="5:5" x14ac:dyDescent="0.25">
      <c r="E1067" s="16"/>
    </row>
    <row r="1068" spans="5:5" x14ac:dyDescent="0.25">
      <c r="E1068" s="16"/>
    </row>
    <row r="1069" spans="5:5" x14ac:dyDescent="0.25">
      <c r="E1069" s="16"/>
    </row>
    <row r="1070" spans="5:5" x14ac:dyDescent="0.25">
      <c r="E1070" s="16"/>
    </row>
    <row r="1071" spans="5:5" x14ac:dyDescent="0.25">
      <c r="E1071" s="16"/>
    </row>
    <row r="1072" spans="5:5" x14ac:dyDescent="0.25">
      <c r="E1072" s="16"/>
    </row>
    <row r="1073" spans="5:5" x14ac:dyDescent="0.25">
      <c r="E1073" s="16"/>
    </row>
    <row r="1074" spans="5:5" x14ac:dyDescent="0.25">
      <c r="E1074" s="16"/>
    </row>
    <row r="1075" spans="5:5" x14ac:dyDescent="0.25">
      <c r="E1075" s="16"/>
    </row>
    <row r="1076" spans="5:5" x14ac:dyDescent="0.25">
      <c r="E1076" s="16"/>
    </row>
    <row r="1077" spans="5:5" x14ac:dyDescent="0.25">
      <c r="E1077" s="16"/>
    </row>
    <row r="1078" spans="5:5" x14ac:dyDescent="0.25">
      <c r="E1078" s="16"/>
    </row>
    <row r="1079" spans="5:5" x14ac:dyDescent="0.25">
      <c r="E1079" s="16"/>
    </row>
    <row r="1080" spans="5:5" x14ac:dyDescent="0.25">
      <c r="E1080" s="16"/>
    </row>
    <row r="1081" spans="5:5" x14ac:dyDescent="0.25">
      <c r="E1081" s="16"/>
    </row>
    <row r="1082" spans="5:5" x14ac:dyDescent="0.25">
      <c r="E1082" s="16"/>
    </row>
    <row r="1083" spans="5:5" x14ac:dyDescent="0.25">
      <c r="E1083" s="16"/>
    </row>
    <row r="1084" spans="5:5" x14ac:dyDescent="0.25">
      <c r="E1084" s="16"/>
    </row>
    <row r="1085" spans="5:5" x14ac:dyDescent="0.25">
      <c r="E1085" s="16"/>
    </row>
    <row r="1086" spans="5:5" x14ac:dyDescent="0.25">
      <c r="E1086" s="16"/>
    </row>
    <row r="1087" spans="5:5" x14ac:dyDescent="0.25">
      <c r="E1087" s="16"/>
    </row>
    <row r="1088" spans="5:5" x14ac:dyDescent="0.25">
      <c r="E1088" s="16"/>
    </row>
    <row r="1089" spans="5:5" x14ac:dyDescent="0.25">
      <c r="E1089" s="16"/>
    </row>
    <row r="1090" spans="5:5" x14ac:dyDescent="0.25">
      <c r="E1090" s="16"/>
    </row>
    <row r="1091" spans="5:5" x14ac:dyDescent="0.25">
      <c r="E1091" s="16"/>
    </row>
    <row r="1092" spans="5:5" x14ac:dyDescent="0.25">
      <c r="E1092" s="16"/>
    </row>
    <row r="1093" spans="5:5" x14ac:dyDescent="0.25">
      <c r="E1093" s="16"/>
    </row>
    <row r="1094" spans="5:5" x14ac:dyDescent="0.25">
      <c r="E1094" s="16"/>
    </row>
    <row r="1095" spans="5:5" x14ac:dyDescent="0.25">
      <c r="E1095" s="16"/>
    </row>
    <row r="1096" spans="5:5" x14ac:dyDescent="0.25">
      <c r="E1096" s="16"/>
    </row>
    <row r="1097" spans="5:5" x14ac:dyDescent="0.25">
      <c r="E1097" s="16"/>
    </row>
    <row r="1098" spans="5:5" x14ac:dyDescent="0.25">
      <c r="E1098" s="16"/>
    </row>
    <row r="1099" spans="5:5" x14ac:dyDescent="0.25">
      <c r="E1099" s="16"/>
    </row>
    <row r="1100" spans="5:5" x14ac:dyDescent="0.25">
      <c r="E1100" s="16"/>
    </row>
    <row r="1101" spans="5:5" x14ac:dyDescent="0.25">
      <c r="E1101" s="16"/>
    </row>
    <row r="1102" spans="5:5" x14ac:dyDescent="0.25">
      <c r="E1102" s="16"/>
    </row>
    <row r="1103" spans="5:5" x14ac:dyDescent="0.25">
      <c r="E1103" s="16"/>
    </row>
    <row r="1104" spans="5:5" x14ac:dyDescent="0.25">
      <c r="E1104" s="16"/>
    </row>
    <row r="1105" spans="5:5" x14ac:dyDescent="0.25">
      <c r="E1105" s="16"/>
    </row>
    <row r="1106" spans="5:5" x14ac:dyDescent="0.25">
      <c r="E1106" s="16"/>
    </row>
    <row r="1107" spans="5:5" x14ac:dyDescent="0.25">
      <c r="E1107" s="16"/>
    </row>
    <row r="1108" spans="5:5" x14ac:dyDescent="0.25">
      <c r="E1108" s="16"/>
    </row>
    <row r="1109" spans="5:5" x14ac:dyDescent="0.25">
      <c r="E1109" s="16"/>
    </row>
    <row r="1110" spans="5:5" x14ac:dyDescent="0.25">
      <c r="E1110" s="16"/>
    </row>
    <row r="1111" spans="5:5" x14ac:dyDescent="0.25">
      <c r="E1111" s="16"/>
    </row>
    <row r="1112" spans="5:5" x14ac:dyDescent="0.25">
      <c r="E1112" s="16"/>
    </row>
    <row r="1113" spans="5:5" x14ac:dyDescent="0.25">
      <c r="E1113" s="16"/>
    </row>
    <row r="1114" spans="5:5" x14ac:dyDescent="0.25">
      <c r="E1114" s="16"/>
    </row>
    <row r="1115" spans="5:5" x14ac:dyDescent="0.25">
      <c r="E1115" s="16"/>
    </row>
    <row r="1116" spans="5:5" x14ac:dyDescent="0.25">
      <c r="E1116" s="16"/>
    </row>
    <row r="1117" spans="5:5" x14ac:dyDescent="0.25">
      <c r="E1117" s="16"/>
    </row>
    <row r="1118" spans="5:5" x14ac:dyDescent="0.25">
      <c r="E1118" s="16"/>
    </row>
    <row r="1119" spans="5:5" x14ac:dyDescent="0.25">
      <c r="E1119" s="16"/>
    </row>
    <row r="1120" spans="5:5" x14ac:dyDescent="0.25">
      <c r="E1120" s="16"/>
    </row>
    <row r="1121" spans="5:5" x14ac:dyDescent="0.25">
      <c r="E1121" s="16"/>
    </row>
    <row r="1122" spans="5:5" x14ac:dyDescent="0.25">
      <c r="E1122" s="16"/>
    </row>
    <row r="1123" spans="5:5" x14ac:dyDescent="0.25">
      <c r="E1123" s="16"/>
    </row>
    <row r="1124" spans="5:5" x14ac:dyDescent="0.25">
      <c r="E1124" s="16"/>
    </row>
    <row r="1125" spans="5:5" x14ac:dyDescent="0.25">
      <c r="E1125" s="16"/>
    </row>
    <row r="1126" spans="5:5" x14ac:dyDescent="0.25">
      <c r="E1126" s="16"/>
    </row>
    <row r="1127" spans="5:5" x14ac:dyDescent="0.25">
      <c r="E1127" s="16"/>
    </row>
    <row r="1128" spans="5:5" x14ac:dyDescent="0.25">
      <c r="E1128" s="16"/>
    </row>
    <row r="1129" spans="5:5" x14ac:dyDescent="0.25">
      <c r="E1129" s="16"/>
    </row>
    <row r="1130" spans="5:5" x14ac:dyDescent="0.25">
      <c r="E1130" s="16"/>
    </row>
    <row r="1131" spans="5:5" x14ac:dyDescent="0.25">
      <c r="E1131" s="16"/>
    </row>
    <row r="1132" spans="5:5" x14ac:dyDescent="0.25">
      <c r="E1132" s="16"/>
    </row>
    <row r="1133" spans="5:5" x14ac:dyDescent="0.25">
      <c r="E1133" s="16"/>
    </row>
    <row r="1134" spans="5:5" x14ac:dyDescent="0.25">
      <c r="E1134" s="16"/>
    </row>
    <row r="1135" spans="5:5" x14ac:dyDescent="0.25">
      <c r="E1135" s="16"/>
    </row>
    <row r="1136" spans="5:5" x14ac:dyDescent="0.25">
      <c r="E1136" s="16"/>
    </row>
    <row r="1137" spans="5:5" x14ac:dyDescent="0.25">
      <c r="E1137" s="16"/>
    </row>
    <row r="1138" spans="5:5" x14ac:dyDescent="0.25">
      <c r="E1138" s="16"/>
    </row>
    <row r="1139" spans="5:5" x14ac:dyDescent="0.25">
      <c r="E1139" s="16"/>
    </row>
    <row r="1140" spans="5:5" x14ac:dyDescent="0.25">
      <c r="E1140" s="16"/>
    </row>
    <row r="1141" spans="5:5" x14ac:dyDescent="0.25">
      <c r="E1141" s="16"/>
    </row>
    <row r="1142" spans="5:5" x14ac:dyDescent="0.25">
      <c r="E1142" s="16"/>
    </row>
    <row r="1143" spans="5:5" x14ac:dyDescent="0.25">
      <c r="E1143" s="16"/>
    </row>
    <row r="1144" spans="5:5" x14ac:dyDescent="0.25">
      <c r="E1144" s="16"/>
    </row>
    <row r="1145" spans="5:5" x14ac:dyDescent="0.25">
      <c r="E1145" s="16"/>
    </row>
    <row r="1146" spans="5:5" x14ac:dyDescent="0.25">
      <c r="E1146" s="16"/>
    </row>
    <row r="1147" spans="5:5" x14ac:dyDescent="0.25">
      <c r="E1147" s="16"/>
    </row>
    <row r="1148" spans="5:5" x14ac:dyDescent="0.25">
      <c r="E1148" s="16"/>
    </row>
    <row r="1149" spans="5:5" x14ac:dyDescent="0.25">
      <c r="E1149" s="16"/>
    </row>
    <row r="1150" spans="5:5" x14ac:dyDescent="0.25">
      <c r="E1150" s="16"/>
    </row>
    <row r="1151" spans="5:5" x14ac:dyDescent="0.25">
      <c r="E1151" s="16"/>
    </row>
    <row r="1152" spans="5:5" x14ac:dyDescent="0.25">
      <c r="E1152" s="16"/>
    </row>
    <row r="1153" spans="5:5" x14ac:dyDescent="0.25">
      <c r="E1153" s="16"/>
    </row>
    <row r="1154" spans="5:5" x14ac:dyDescent="0.25">
      <c r="E1154" s="16"/>
    </row>
    <row r="1155" spans="5:5" x14ac:dyDescent="0.25">
      <c r="E1155" s="16"/>
    </row>
    <row r="1156" spans="5:5" x14ac:dyDescent="0.25">
      <c r="E1156" s="16"/>
    </row>
    <row r="1157" spans="5:5" x14ac:dyDescent="0.25">
      <c r="E1157" s="16"/>
    </row>
    <row r="1158" spans="5:5" x14ac:dyDescent="0.25">
      <c r="E1158" s="16"/>
    </row>
    <row r="1159" spans="5:5" x14ac:dyDescent="0.25">
      <c r="E1159" s="16"/>
    </row>
    <row r="1160" spans="5:5" x14ac:dyDescent="0.25">
      <c r="E1160" s="16"/>
    </row>
    <row r="1161" spans="5:5" x14ac:dyDescent="0.25">
      <c r="E1161" s="16"/>
    </row>
    <row r="1162" spans="5:5" x14ac:dyDescent="0.25">
      <c r="E1162" s="16"/>
    </row>
    <row r="1163" spans="5:5" x14ac:dyDescent="0.25">
      <c r="E1163" s="16"/>
    </row>
    <row r="1164" spans="5:5" x14ac:dyDescent="0.25">
      <c r="E1164" s="16"/>
    </row>
    <row r="1165" spans="5:5" x14ac:dyDescent="0.25">
      <c r="E1165" s="16"/>
    </row>
    <row r="1166" spans="5:5" x14ac:dyDescent="0.25">
      <c r="E1166" s="16"/>
    </row>
    <row r="1167" spans="5:5" x14ac:dyDescent="0.25">
      <c r="E1167" s="16"/>
    </row>
    <row r="1168" spans="5:5" x14ac:dyDescent="0.25">
      <c r="E1168" s="16"/>
    </row>
    <row r="1169" spans="5:5" x14ac:dyDescent="0.25">
      <c r="E1169" s="16"/>
    </row>
    <row r="1170" spans="5:5" x14ac:dyDescent="0.25">
      <c r="E1170" s="16"/>
    </row>
    <row r="1171" spans="5:5" x14ac:dyDescent="0.25">
      <c r="E1171" s="16"/>
    </row>
    <row r="1172" spans="5:5" x14ac:dyDescent="0.25">
      <c r="E1172" s="16"/>
    </row>
    <row r="1173" spans="5:5" x14ac:dyDescent="0.25">
      <c r="E1173" s="16"/>
    </row>
    <row r="1174" spans="5:5" x14ac:dyDescent="0.25">
      <c r="E1174" s="16"/>
    </row>
    <row r="1175" spans="5:5" x14ac:dyDescent="0.25">
      <c r="E1175" s="16"/>
    </row>
    <row r="1176" spans="5:5" x14ac:dyDescent="0.25">
      <c r="E1176" s="16"/>
    </row>
    <row r="1177" spans="5:5" x14ac:dyDescent="0.25">
      <c r="E1177" s="16"/>
    </row>
    <row r="1178" spans="5:5" x14ac:dyDescent="0.25">
      <c r="E1178" s="16"/>
    </row>
    <row r="1179" spans="5:5" x14ac:dyDescent="0.25">
      <c r="E1179" s="16"/>
    </row>
    <row r="1180" spans="5:5" x14ac:dyDescent="0.25">
      <c r="E1180" s="16"/>
    </row>
    <row r="1181" spans="5:5" x14ac:dyDescent="0.25">
      <c r="E1181" s="16"/>
    </row>
    <row r="1182" spans="5:5" x14ac:dyDescent="0.25">
      <c r="E1182" s="16"/>
    </row>
    <row r="1183" spans="5:5" x14ac:dyDescent="0.25">
      <c r="E1183" s="16"/>
    </row>
    <row r="1184" spans="5:5" x14ac:dyDescent="0.25">
      <c r="E1184" s="16"/>
    </row>
    <row r="1185" spans="5:5" x14ac:dyDescent="0.25">
      <c r="E1185" s="16"/>
    </row>
    <row r="1186" spans="5:5" x14ac:dyDescent="0.25">
      <c r="E1186" s="16"/>
    </row>
    <row r="1187" spans="5:5" x14ac:dyDescent="0.25">
      <c r="E1187" s="16"/>
    </row>
    <row r="1188" spans="5:5" x14ac:dyDescent="0.25">
      <c r="E1188" s="16"/>
    </row>
    <row r="1189" spans="5:5" x14ac:dyDescent="0.25">
      <c r="E1189" s="16"/>
    </row>
    <row r="1190" spans="5:5" x14ac:dyDescent="0.25">
      <c r="E1190" s="16"/>
    </row>
    <row r="1191" spans="5:5" x14ac:dyDescent="0.25">
      <c r="E1191" s="16"/>
    </row>
    <row r="1192" spans="5:5" x14ac:dyDescent="0.25">
      <c r="E1192" s="16"/>
    </row>
    <row r="1193" spans="5:5" x14ac:dyDescent="0.25">
      <c r="E1193" s="16"/>
    </row>
    <row r="1194" spans="5:5" x14ac:dyDescent="0.25">
      <c r="E1194" s="16"/>
    </row>
    <row r="1195" spans="5:5" x14ac:dyDescent="0.25">
      <c r="E1195" s="16"/>
    </row>
    <row r="1196" spans="5:5" x14ac:dyDescent="0.25">
      <c r="E1196" s="16"/>
    </row>
    <row r="1197" spans="5:5" x14ac:dyDescent="0.25">
      <c r="E1197" s="16"/>
    </row>
    <row r="1198" spans="5:5" x14ac:dyDescent="0.25">
      <c r="E1198" s="16"/>
    </row>
    <row r="1199" spans="5:5" x14ac:dyDescent="0.25">
      <c r="E1199" s="16"/>
    </row>
    <row r="1200" spans="5:5" x14ac:dyDescent="0.25">
      <c r="E1200" s="16"/>
    </row>
    <row r="1201" spans="5:5" x14ac:dyDescent="0.25">
      <c r="E1201" s="16"/>
    </row>
    <row r="1202" spans="5:5" x14ac:dyDescent="0.25">
      <c r="E1202" s="16"/>
    </row>
    <row r="1203" spans="5:5" x14ac:dyDescent="0.25">
      <c r="E1203" s="16"/>
    </row>
    <row r="1204" spans="5:5" x14ac:dyDescent="0.25">
      <c r="E1204" s="16"/>
    </row>
    <row r="1205" spans="5:5" x14ac:dyDescent="0.25">
      <c r="E1205" s="16"/>
    </row>
    <row r="1206" spans="5:5" x14ac:dyDescent="0.25">
      <c r="E1206" s="16"/>
    </row>
    <row r="1207" spans="5:5" x14ac:dyDescent="0.25">
      <c r="E1207" s="16"/>
    </row>
    <row r="1208" spans="5:5" x14ac:dyDescent="0.25">
      <c r="E1208" s="16"/>
    </row>
    <row r="1209" spans="5:5" x14ac:dyDescent="0.25">
      <c r="E1209" s="16"/>
    </row>
    <row r="1210" spans="5:5" x14ac:dyDescent="0.25">
      <c r="E1210" s="16"/>
    </row>
    <row r="1211" spans="5:5" x14ac:dyDescent="0.25">
      <c r="E1211" s="16"/>
    </row>
    <row r="1212" spans="5:5" x14ac:dyDescent="0.25">
      <c r="E1212" s="16"/>
    </row>
    <row r="1213" spans="5:5" x14ac:dyDescent="0.25">
      <c r="E1213" s="16"/>
    </row>
    <row r="1214" spans="5:5" x14ac:dyDescent="0.25">
      <c r="E1214" s="16"/>
    </row>
    <row r="1215" spans="5:5" x14ac:dyDescent="0.25">
      <c r="E1215" s="16"/>
    </row>
    <row r="1216" spans="5:5" x14ac:dyDescent="0.25">
      <c r="E1216" s="16"/>
    </row>
    <row r="1217" spans="5:5" x14ac:dyDescent="0.25">
      <c r="E1217" s="16"/>
    </row>
    <row r="1218" spans="5:5" x14ac:dyDescent="0.25">
      <c r="E1218" s="16"/>
    </row>
    <row r="1219" spans="5:5" x14ac:dyDescent="0.25">
      <c r="E1219" s="16"/>
    </row>
    <row r="1220" spans="5:5" x14ac:dyDescent="0.25">
      <c r="E1220" s="16"/>
    </row>
    <row r="1221" spans="5:5" x14ac:dyDescent="0.25">
      <c r="E1221" s="16"/>
    </row>
    <row r="1222" spans="5:5" x14ac:dyDescent="0.25">
      <c r="E1222" s="16"/>
    </row>
    <row r="1223" spans="5:5" x14ac:dyDescent="0.25">
      <c r="E1223" s="16"/>
    </row>
    <row r="1224" spans="5:5" x14ac:dyDescent="0.25">
      <c r="E1224" s="16"/>
    </row>
    <row r="1225" spans="5:5" x14ac:dyDescent="0.25">
      <c r="E1225" s="16"/>
    </row>
    <row r="1226" spans="5:5" x14ac:dyDescent="0.25">
      <c r="E1226" s="16"/>
    </row>
    <row r="1227" spans="5:5" x14ac:dyDescent="0.25">
      <c r="E1227" s="16"/>
    </row>
    <row r="1228" spans="5:5" x14ac:dyDescent="0.25">
      <c r="E1228" s="16"/>
    </row>
    <row r="1229" spans="5:5" x14ac:dyDescent="0.25">
      <c r="E1229" s="16"/>
    </row>
    <row r="1230" spans="5:5" x14ac:dyDescent="0.25">
      <c r="E1230" s="16"/>
    </row>
    <row r="1231" spans="5:5" x14ac:dyDescent="0.25">
      <c r="E1231" s="16"/>
    </row>
    <row r="1232" spans="5:5" x14ac:dyDescent="0.25">
      <c r="E1232" s="16"/>
    </row>
    <row r="1233" spans="5:5" x14ac:dyDescent="0.25">
      <c r="E1233" s="16"/>
    </row>
    <row r="1234" spans="5:5" x14ac:dyDescent="0.25">
      <c r="E1234" s="16"/>
    </row>
    <row r="1235" spans="5:5" x14ac:dyDescent="0.25">
      <c r="E1235" s="16"/>
    </row>
    <row r="1236" spans="5:5" x14ac:dyDescent="0.25">
      <c r="E1236" s="16"/>
    </row>
    <row r="1237" spans="5:5" x14ac:dyDescent="0.25">
      <c r="E1237" s="16"/>
    </row>
    <row r="1238" spans="5:5" x14ac:dyDescent="0.25">
      <c r="E1238" s="16"/>
    </row>
    <row r="1239" spans="5:5" x14ac:dyDescent="0.25">
      <c r="E1239" s="16"/>
    </row>
    <row r="1240" spans="5:5" x14ac:dyDescent="0.25">
      <c r="E1240" s="16"/>
    </row>
    <row r="1241" spans="5:5" x14ac:dyDescent="0.25">
      <c r="E1241" s="16"/>
    </row>
    <row r="1242" spans="5:5" x14ac:dyDescent="0.25">
      <c r="E1242" s="16"/>
    </row>
    <row r="1243" spans="5:5" x14ac:dyDescent="0.25">
      <c r="E1243" s="16"/>
    </row>
    <row r="1244" spans="5:5" x14ac:dyDescent="0.25">
      <c r="E1244" s="16"/>
    </row>
    <row r="1245" spans="5:5" x14ac:dyDescent="0.25">
      <c r="E1245" s="16"/>
    </row>
    <row r="1246" spans="5:5" x14ac:dyDescent="0.25">
      <c r="E1246" s="16"/>
    </row>
    <row r="1247" spans="5:5" x14ac:dyDescent="0.25">
      <c r="E1247" s="16"/>
    </row>
    <row r="1248" spans="5:5" x14ac:dyDescent="0.25">
      <c r="E1248" s="16"/>
    </row>
    <row r="1249" spans="5:5" x14ac:dyDescent="0.25">
      <c r="E1249" s="16"/>
    </row>
    <row r="1250" spans="5:5" x14ac:dyDescent="0.25">
      <c r="E1250" s="16"/>
    </row>
    <row r="1251" spans="5:5" x14ac:dyDescent="0.25">
      <c r="E1251" s="16"/>
    </row>
    <row r="1252" spans="5:5" x14ac:dyDescent="0.25">
      <c r="E1252" s="16"/>
    </row>
    <row r="1253" spans="5:5" x14ac:dyDescent="0.25">
      <c r="E1253" s="16"/>
    </row>
    <row r="1254" spans="5:5" x14ac:dyDescent="0.25">
      <c r="E1254" s="16"/>
    </row>
    <row r="1255" spans="5:5" x14ac:dyDescent="0.25">
      <c r="E1255" s="16"/>
    </row>
    <row r="1256" spans="5:5" x14ac:dyDescent="0.25">
      <c r="E1256" s="16"/>
    </row>
    <row r="1257" spans="5:5" x14ac:dyDescent="0.25">
      <c r="E1257" s="16"/>
    </row>
    <row r="1258" spans="5:5" x14ac:dyDescent="0.25">
      <c r="E1258" s="16"/>
    </row>
    <row r="1259" spans="5:5" x14ac:dyDescent="0.25">
      <c r="E1259" s="16"/>
    </row>
    <row r="1260" spans="5:5" x14ac:dyDescent="0.25">
      <c r="E1260" s="16"/>
    </row>
    <row r="1261" spans="5:5" x14ac:dyDescent="0.25">
      <c r="E1261" s="16"/>
    </row>
    <row r="1262" spans="5:5" x14ac:dyDescent="0.25">
      <c r="E1262" s="16"/>
    </row>
    <row r="1263" spans="5:5" x14ac:dyDescent="0.25">
      <c r="E1263" s="16"/>
    </row>
    <row r="1264" spans="5:5" x14ac:dyDescent="0.25">
      <c r="E1264" s="16"/>
    </row>
    <row r="1265" spans="5:5" x14ac:dyDescent="0.25">
      <c r="E1265" s="16"/>
    </row>
    <row r="1266" spans="5:5" x14ac:dyDescent="0.25">
      <c r="E1266" s="16"/>
    </row>
    <row r="1267" spans="5:5" x14ac:dyDescent="0.25">
      <c r="E1267" s="16"/>
    </row>
    <row r="1268" spans="5:5" x14ac:dyDescent="0.25">
      <c r="E1268" s="16"/>
    </row>
    <row r="1269" spans="5:5" x14ac:dyDescent="0.25">
      <c r="E1269" s="16"/>
    </row>
    <row r="1270" spans="5:5" x14ac:dyDescent="0.25">
      <c r="E1270" s="16"/>
    </row>
    <row r="1271" spans="5:5" x14ac:dyDescent="0.25">
      <c r="E1271" s="16"/>
    </row>
    <row r="1272" spans="5:5" x14ac:dyDescent="0.25">
      <c r="E1272" s="16"/>
    </row>
    <row r="1273" spans="5:5" x14ac:dyDescent="0.25">
      <c r="E1273" s="16"/>
    </row>
    <row r="1274" spans="5:5" x14ac:dyDescent="0.25">
      <c r="E1274" s="16"/>
    </row>
    <row r="1275" spans="5:5" x14ac:dyDescent="0.25">
      <c r="E1275" s="16"/>
    </row>
    <row r="1276" spans="5:5" x14ac:dyDescent="0.25">
      <c r="E1276" s="16"/>
    </row>
    <row r="1277" spans="5:5" x14ac:dyDescent="0.25">
      <c r="E1277" s="16"/>
    </row>
    <row r="1278" spans="5:5" x14ac:dyDescent="0.25">
      <c r="E1278" s="16"/>
    </row>
    <row r="1279" spans="5:5" x14ac:dyDescent="0.25">
      <c r="E1279" s="16"/>
    </row>
    <row r="1280" spans="5:5" x14ac:dyDescent="0.25">
      <c r="E1280" s="16"/>
    </row>
    <row r="1281" spans="5:5" x14ac:dyDescent="0.25">
      <c r="E1281" s="16"/>
    </row>
    <row r="1282" spans="5:5" x14ac:dyDescent="0.25">
      <c r="E1282" s="16"/>
    </row>
    <row r="1283" spans="5:5" x14ac:dyDescent="0.25">
      <c r="E1283" s="16"/>
    </row>
    <row r="1284" spans="5:5" x14ac:dyDescent="0.25">
      <c r="E1284" s="16"/>
    </row>
    <row r="1285" spans="5:5" x14ac:dyDescent="0.25">
      <c r="E1285" s="16"/>
    </row>
    <row r="1286" spans="5:5" x14ac:dyDescent="0.25">
      <c r="E1286" s="16"/>
    </row>
    <row r="1287" spans="5:5" x14ac:dyDescent="0.25">
      <c r="E1287" s="16"/>
    </row>
    <row r="1288" spans="5:5" x14ac:dyDescent="0.25">
      <c r="E1288" s="16"/>
    </row>
    <row r="1289" spans="5:5" x14ac:dyDescent="0.25">
      <c r="E1289" s="16"/>
    </row>
    <row r="1290" spans="5:5" x14ac:dyDescent="0.25">
      <c r="E1290" s="16"/>
    </row>
    <row r="1291" spans="5:5" x14ac:dyDescent="0.25">
      <c r="E1291" s="16"/>
    </row>
    <row r="1292" spans="5:5" x14ac:dyDescent="0.25">
      <c r="E1292" s="16"/>
    </row>
    <row r="1293" spans="5:5" x14ac:dyDescent="0.25">
      <c r="E1293" s="16"/>
    </row>
    <row r="1294" spans="5:5" x14ac:dyDescent="0.25">
      <c r="E1294" s="16"/>
    </row>
    <row r="1295" spans="5:5" x14ac:dyDescent="0.25">
      <c r="E1295" s="16"/>
    </row>
    <row r="1296" spans="5:5" x14ac:dyDescent="0.25">
      <c r="E1296" s="16"/>
    </row>
    <row r="1297" spans="5:5" x14ac:dyDescent="0.25">
      <c r="E1297" s="16"/>
    </row>
    <row r="1298" spans="5:5" x14ac:dyDescent="0.25">
      <c r="E1298" s="16"/>
    </row>
    <row r="1299" spans="5:5" x14ac:dyDescent="0.25">
      <c r="E1299" s="16"/>
    </row>
    <row r="1300" spans="5:5" x14ac:dyDescent="0.25">
      <c r="E1300" s="16"/>
    </row>
    <row r="1301" spans="5:5" x14ac:dyDescent="0.25">
      <c r="E1301" s="16"/>
    </row>
    <row r="1302" spans="5:5" x14ac:dyDescent="0.25">
      <c r="E1302" s="16"/>
    </row>
    <row r="1303" spans="5:5" x14ac:dyDescent="0.25">
      <c r="E1303" s="16"/>
    </row>
    <row r="1304" spans="5:5" x14ac:dyDescent="0.25">
      <c r="E1304" s="16"/>
    </row>
    <row r="1305" spans="5:5" x14ac:dyDescent="0.25">
      <c r="E1305" s="16"/>
    </row>
    <row r="1306" spans="5:5" x14ac:dyDescent="0.25">
      <c r="E1306" s="16"/>
    </row>
    <row r="1307" spans="5:5" x14ac:dyDescent="0.25">
      <c r="E1307" s="16"/>
    </row>
    <row r="1308" spans="5:5" x14ac:dyDescent="0.25">
      <c r="E1308" s="16"/>
    </row>
    <row r="1309" spans="5:5" x14ac:dyDescent="0.25">
      <c r="E1309" s="16"/>
    </row>
    <row r="1310" spans="5:5" x14ac:dyDescent="0.25">
      <c r="E1310" s="16"/>
    </row>
    <row r="1311" spans="5:5" x14ac:dyDescent="0.25">
      <c r="E1311" s="16"/>
    </row>
    <row r="1312" spans="5:5" x14ac:dyDescent="0.25">
      <c r="E1312" s="16"/>
    </row>
    <row r="1313" spans="5:5" x14ac:dyDescent="0.25">
      <c r="E1313" s="16"/>
    </row>
    <row r="1314" spans="5:5" x14ac:dyDescent="0.25">
      <c r="E1314" s="16"/>
    </row>
    <row r="1315" spans="5:5" x14ac:dyDescent="0.25">
      <c r="E1315" s="16"/>
    </row>
    <row r="1316" spans="5:5" x14ac:dyDescent="0.25">
      <c r="E1316" s="16"/>
    </row>
    <row r="1317" spans="5:5" x14ac:dyDescent="0.25">
      <c r="E1317" s="16"/>
    </row>
    <row r="1318" spans="5:5" x14ac:dyDescent="0.25">
      <c r="E1318" s="16"/>
    </row>
    <row r="1319" spans="5:5" x14ac:dyDescent="0.25">
      <c r="E1319" s="16"/>
    </row>
    <row r="1320" spans="5:5" x14ac:dyDescent="0.25">
      <c r="E1320" s="16"/>
    </row>
    <row r="1321" spans="5:5" x14ac:dyDescent="0.25">
      <c r="E1321" s="16"/>
    </row>
    <row r="1322" spans="5:5" x14ac:dyDescent="0.25">
      <c r="E1322" s="16"/>
    </row>
    <row r="1323" spans="5:5" x14ac:dyDescent="0.25">
      <c r="E1323" s="16"/>
    </row>
    <row r="1324" spans="5:5" x14ac:dyDescent="0.25">
      <c r="E1324" s="16"/>
    </row>
    <row r="1325" spans="5:5" x14ac:dyDescent="0.25">
      <c r="E1325" s="16"/>
    </row>
    <row r="1326" spans="5:5" x14ac:dyDescent="0.25">
      <c r="E1326" s="16"/>
    </row>
    <row r="1327" spans="5:5" x14ac:dyDescent="0.25">
      <c r="E1327" s="16"/>
    </row>
    <row r="1328" spans="5:5" x14ac:dyDescent="0.25">
      <c r="E1328" s="16"/>
    </row>
    <row r="1329" spans="5:5" x14ac:dyDescent="0.25">
      <c r="E1329" s="16"/>
    </row>
    <row r="1330" spans="5:5" x14ac:dyDescent="0.25">
      <c r="E1330" s="16"/>
    </row>
    <row r="1331" spans="5:5" x14ac:dyDescent="0.25">
      <c r="E1331" s="16"/>
    </row>
    <row r="1332" spans="5:5" x14ac:dyDescent="0.25">
      <c r="E1332" s="16"/>
    </row>
    <row r="1333" spans="5:5" x14ac:dyDescent="0.25">
      <c r="E1333" s="16"/>
    </row>
    <row r="1334" spans="5:5" x14ac:dyDescent="0.25">
      <c r="E1334" s="16"/>
    </row>
    <row r="1335" spans="5:5" x14ac:dyDescent="0.25">
      <c r="E1335" s="16"/>
    </row>
    <row r="1336" spans="5:5" x14ac:dyDescent="0.25">
      <c r="E1336" s="16"/>
    </row>
    <row r="1337" spans="5:5" x14ac:dyDescent="0.25">
      <c r="E1337" s="16"/>
    </row>
    <row r="1338" spans="5:5" x14ac:dyDescent="0.25">
      <c r="E1338" s="16"/>
    </row>
    <row r="1339" spans="5:5" x14ac:dyDescent="0.25">
      <c r="E1339" s="16"/>
    </row>
    <row r="1340" spans="5:5" x14ac:dyDescent="0.25">
      <c r="E1340" s="16"/>
    </row>
    <row r="1341" spans="5:5" x14ac:dyDescent="0.25">
      <c r="E1341" s="16"/>
    </row>
    <row r="1342" spans="5:5" x14ac:dyDescent="0.25">
      <c r="E1342" s="16"/>
    </row>
    <row r="1343" spans="5:5" x14ac:dyDescent="0.25">
      <c r="E1343" s="16"/>
    </row>
    <row r="1344" spans="5:5" x14ac:dyDescent="0.25">
      <c r="E1344" s="16"/>
    </row>
    <row r="1345" spans="5:5" x14ac:dyDescent="0.25">
      <c r="E1345" s="16"/>
    </row>
    <row r="1346" spans="5:5" x14ac:dyDescent="0.25">
      <c r="E1346" s="16"/>
    </row>
    <row r="1347" spans="5:5" x14ac:dyDescent="0.25">
      <c r="E1347" s="16"/>
    </row>
    <row r="1348" spans="5:5" x14ac:dyDescent="0.25">
      <c r="E1348" s="16"/>
    </row>
    <row r="1349" spans="5:5" x14ac:dyDescent="0.25">
      <c r="E1349" s="16"/>
    </row>
    <row r="1350" spans="5:5" x14ac:dyDescent="0.25">
      <c r="E1350" s="16"/>
    </row>
    <row r="1351" spans="5:5" x14ac:dyDescent="0.25">
      <c r="E1351" s="16"/>
    </row>
    <row r="1352" spans="5:5" x14ac:dyDescent="0.25">
      <c r="E1352" s="16"/>
    </row>
    <row r="1353" spans="5:5" x14ac:dyDescent="0.25">
      <c r="E1353" s="16"/>
    </row>
    <row r="1354" spans="5:5" x14ac:dyDescent="0.25">
      <c r="E1354" s="16"/>
    </row>
    <row r="1355" spans="5:5" x14ac:dyDescent="0.25">
      <c r="E1355" s="16"/>
    </row>
    <row r="1356" spans="5:5" x14ac:dyDescent="0.25">
      <c r="E1356" s="16"/>
    </row>
    <row r="1357" spans="5:5" x14ac:dyDescent="0.25">
      <c r="E1357" s="16"/>
    </row>
    <row r="1358" spans="5:5" x14ac:dyDescent="0.25">
      <c r="E1358" s="16"/>
    </row>
    <row r="1359" spans="5:5" x14ac:dyDescent="0.25">
      <c r="E1359" s="16"/>
    </row>
    <row r="1360" spans="5:5" x14ac:dyDescent="0.25">
      <c r="E1360" s="16"/>
    </row>
    <row r="1361" spans="5:5" x14ac:dyDescent="0.25">
      <c r="E1361" s="16"/>
    </row>
    <row r="1362" spans="5:5" x14ac:dyDescent="0.25">
      <c r="E1362" s="16"/>
    </row>
    <row r="1363" spans="5:5" x14ac:dyDescent="0.25">
      <c r="E1363" s="16"/>
    </row>
    <row r="1364" spans="5:5" x14ac:dyDescent="0.25">
      <c r="E1364" s="16"/>
    </row>
    <row r="1365" spans="5:5" x14ac:dyDescent="0.25">
      <c r="E1365" s="16"/>
    </row>
    <row r="1366" spans="5:5" x14ac:dyDescent="0.25">
      <c r="E1366" s="16"/>
    </row>
    <row r="1367" spans="5:5" x14ac:dyDescent="0.25">
      <c r="E1367" s="16"/>
    </row>
    <row r="1368" spans="5:5" x14ac:dyDescent="0.25">
      <c r="E1368" s="16"/>
    </row>
    <row r="1369" spans="5:5" x14ac:dyDescent="0.25">
      <c r="E1369" s="16"/>
    </row>
    <row r="1370" spans="5:5" x14ac:dyDescent="0.25">
      <c r="E1370" s="16"/>
    </row>
    <row r="1371" spans="5:5" x14ac:dyDescent="0.25">
      <c r="E1371" s="16"/>
    </row>
    <row r="1372" spans="5:5" x14ac:dyDescent="0.25">
      <c r="E1372" s="16"/>
    </row>
    <row r="1373" spans="5:5" x14ac:dyDescent="0.25">
      <c r="E1373" s="16"/>
    </row>
    <row r="1374" spans="5:5" x14ac:dyDescent="0.25">
      <c r="E1374" s="16"/>
    </row>
    <row r="1375" spans="5:5" x14ac:dyDescent="0.25">
      <c r="E1375" s="16"/>
    </row>
    <row r="1376" spans="5:5" x14ac:dyDescent="0.25">
      <c r="E1376" s="16"/>
    </row>
    <row r="1377" spans="5:5" x14ac:dyDescent="0.25">
      <c r="E1377" s="16"/>
    </row>
    <row r="1378" spans="5:5" x14ac:dyDescent="0.25">
      <c r="E1378" s="16"/>
    </row>
    <row r="1379" spans="5:5" x14ac:dyDescent="0.25">
      <c r="E1379" s="16"/>
    </row>
    <row r="1380" spans="5:5" x14ac:dyDescent="0.25">
      <c r="E1380" s="16"/>
    </row>
    <row r="1381" spans="5:5" x14ac:dyDescent="0.25">
      <c r="E1381" s="16"/>
    </row>
    <row r="1382" spans="5:5" x14ac:dyDescent="0.25">
      <c r="E1382" s="16"/>
    </row>
    <row r="1383" spans="5:5" x14ac:dyDescent="0.25">
      <c r="E1383" s="16"/>
    </row>
    <row r="1384" spans="5:5" x14ac:dyDescent="0.25">
      <c r="E1384" s="16"/>
    </row>
    <row r="1385" spans="5:5" x14ac:dyDescent="0.25">
      <c r="E1385" s="16"/>
    </row>
    <row r="1386" spans="5:5" x14ac:dyDescent="0.25">
      <c r="E1386" s="16"/>
    </row>
    <row r="1387" spans="5:5" x14ac:dyDescent="0.25">
      <c r="E1387" s="16"/>
    </row>
    <row r="1388" spans="5:5" x14ac:dyDescent="0.25">
      <c r="E1388" s="16"/>
    </row>
    <row r="1389" spans="5:5" x14ac:dyDescent="0.25">
      <c r="E1389" s="16"/>
    </row>
    <row r="1390" spans="5:5" x14ac:dyDescent="0.25">
      <c r="E1390" s="16"/>
    </row>
    <row r="1391" spans="5:5" x14ac:dyDescent="0.25">
      <c r="E1391" s="16"/>
    </row>
    <row r="1392" spans="5:5" x14ac:dyDescent="0.25">
      <c r="E1392" s="16"/>
    </row>
    <row r="1393" spans="5:5" x14ac:dyDescent="0.25">
      <c r="E1393" s="16"/>
    </row>
    <row r="1394" spans="5:5" x14ac:dyDescent="0.25">
      <c r="E1394" s="16"/>
    </row>
    <row r="1395" spans="5:5" x14ac:dyDescent="0.25">
      <c r="E1395" s="16"/>
    </row>
    <row r="1396" spans="5:5" x14ac:dyDescent="0.25">
      <c r="E1396" s="16"/>
    </row>
    <row r="1397" spans="5:5" x14ac:dyDescent="0.25">
      <c r="E1397" s="16"/>
    </row>
    <row r="1398" spans="5:5" x14ac:dyDescent="0.25">
      <c r="E1398" s="16"/>
    </row>
    <row r="1399" spans="5:5" x14ac:dyDescent="0.25">
      <c r="E1399" s="16"/>
    </row>
  </sheetData>
  <sortState xmlns:xlrd2="http://schemas.microsoft.com/office/spreadsheetml/2017/richdata2" ref="A2:AF62">
    <sortCondition ref="B27:B62"/>
  </sortState>
  <pageMargins left="0.7" right="0.7" top="0.75" bottom="0.75" header="0.3" footer="0.3"/>
  <pageSetup orientation="portrait" r:id="rId1"/>
  <ignoredErrors>
    <ignoredError sqref="Z62 V6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AD8C-D894-40C4-8C67-619580F66C89}">
  <dimension ref="A1:AN251"/>
  <sheetViews>
    <sheetView zoomScaleNormal="100" workbookViewId="0">
      <pane ySplit="2" topLeftCell="A3" activePane="bottomLeft" state="frozen"/>
      <selection pane="bottomLeft" sqref="A1:A2"/>
    </sheetView>
  </sheetViews>
  <sheetFormatPr defaultRowHeight="15" x14ac:dyDescent="0.25"/>
  <cols>
    <col min="1" max="1" width="65.85546875" style="55" customWidth="1"/>
    <col min="2" max="2" width="20.7109375" style="58" customWidth="1"/>
    <col min="3" max="3" width="20.7109375" style="64" customWidth="1"/>
    <col min="4" max="4" width="20.7109375" style="60" customWidth="1"/>
    <col min="5" max="5" width="20.7109375" style="68" customWidth="1"/>
    <col min="6" max="6" width="20.7109375" style="55" customWidth="1"/>
    <col min="7" max="7" width="20.7109375" style="60" customWidth="1"/>
    <col min="8" max="8" width="20.7109375" style="68" customWidth="1"/>
    <col min="9" max="9" width="20.7109375" style="55" customWidth="1"/>
    <col min="10" max="10" width="20.7109375" style="69" customWidth="1"/>
    <col min="11" max="11" width="20.7109375" style="68" customWidth="1"/>
    <col min="12" max="12" width="20.7109375" style="55" customWidth="1"/>
    <col min="13" max="13" width="20.7109375" style="60" customWidth="1"/>
    <col min="14" max="14" width="20.7109375" style="68" customWidth="1"/>
    <col min="15" max="15" width="20.7109375" style="55" customWidth="1"/>
    <col min="16" max="16" width="20.7109375" style="60" customWidth="1"/>
    <col min="17" max="17" width="20.7109375" style="58" customWidth="1"/>
    <col min="18" max="18" width="20.7109375" style="64" customWidth="1"/>
    <col min="19" max="19" width="20.7109375" style="60" customWidth="1"/>
    <col min="20" max="20" width="20.7109375" style="68" customWidth="1"/>
    <col min="21" max="21" width="20.7109375" style="55" customWidth="1"/>
    <col min="22" max="22" width="20.7109375" style="70" customWidth="1"/>
    <col min="23" max="23" width="20.7109375" style="58" customWidth="1"/>
    <col min="24" max="24" width="20.7109375" style="64" customWidth="1"/>
    <col min="25" max="25" width="20.7109375" style="70" customWidth="1"/>
    <col min="26" max="26" width="20.7109375" style="58" customWidth="1"/>
    <col min="27" max="27" width="20.7109375" style="64" customWidth="1"/>
    <col min="28" max="28" width="20.7109375" style="60" customWidth="1"/>
    <col min="29" max="29" width="20.7109375" style="71" customWidth="1"/>
    <col min="30" max="30" width="20.7109375" style="13" customWidth="1"/>
    <col min="31" max="31" width="20.7109375" style="70" customWidth="1"/>
    <col min="32" max="32" width="20.7109375" style="58" customWidth="1"/>
    <col min="33" max="33" width="20.7109375" style="64" customWidth="1"/>
    <col min="34" max="34" width="20.7109375" style="60" customWidth="1"/>
    <col min="35" max="35" width="20.7109375" style="58" customWidth="1"/>
    <col min="36" max="36" width="20.7109375" style="64" customWidth="1"/>
    <col min="37" max="37" width="20.7109375" style="60" customWidth="1"/>
    <col min="38" max="38" width="20.7109375" style="58" customWidth="1"/>
    <col min="39" max="39" width="20.7109375" style="64" customWidth="1"/>
    <col min="40" max="40" width="20.7109375" style="60" customWidth="1"/>
    <col min="41" max="45" width="20.7109375" style="55" customWidth="1"/>
    <col min="46" max="16384" width="9.140625" style="55"/>
  </cols>
  <sheetData>
    <row r="1" spans="1:40" ht="30" customHeight="1" x14ac:dyDescent="0.25">
      <c r="A1" s="72" t="s">
        <v>1</v>
      </c>
      <c r="B1" s="73" t="s">
        <v>8</v>
      </c>
      <c r="C1" s="74"/>
      <c r="D1" s="75"/>
      <c r="E1" s="73" t="s">
        <v>13</v>
      </c>
      <c r="F1" s="74"/>
      <c r="G1" s="75"/>
      <c r="H1" s="73" t="s">
        <v>14</v>
      </c>
      <c r="I1" s="74"/>
      <c r="J1" s="75"/>
      <c r="K1" s="73" t="s">
        <v>15</v>
      </c>
      <c r="L1" s="74"/>
      <c r="M1" s="75"/>
      <c r="N1" s="73" t="s">
        <v>16</v>
      </c>
      <c r="O1" s="74"/>
      <c r="P1" s="75"/>
      <c r="Q1" s="73" t="s">
        <v>17</v>
      </c>
      <c r="R1" s="74"/>
      <c r="S1" s="75"/>
      <c r="T1" s="73" t="s">
        <v>18</v>
      </c>
      <c r="U1" s="74"/>
      <c r="V1" s="75"/>
      <c r="W1" s="73" t="s">
        <v>19</v>
      </c>
      <c r="X1" s="74"/>
      <c r="Y1" s="75"/>
      <c r="Z1" s="73" t="s">
        <v>20</v>
      </c>
      <c r="AA1" s="74"/>
      <c r="AB1" s="75"/>
      <c r="AC1" s="73" t="s">
        <v>21</v>
      </c>
      <c r="AD1" s="74"/>
      <c r="AE1" s="75"/>
      <c r="AF1" s="73" t="s">
        <v>22</v>
      </c>
      <c r="AG1" s="74"/>
      <c r="AH1" s="75"/>
      <c r="AI1" s="73" t="s">
        <v>85</v>
      </c>
      <c r="AJ1" s="74"/>
      <c r="AK1" s="75"/>
      <c r="AL1" s="73" t="s">
        <v>23</v>
      </c>
      <c r="AM1" s="74"/>
      <c r="AN1" s="75"/>
    </row>
    <row r="2" spans="1:40" ht="30" customHeight="1" x14ac:dyDescent="0.25">
      <c r="A2" s="72"/>
      <c r="B2" s="56" t="s">
        <v>106</v>
      </c>
      <c r="C2" s="22" t="s">
        <v>117</v>
      </c>
      <c r="D2" s="57" t="s">
        <v>83</v>
      </c>
      <c r="E2" s="56" t="s">
        <v>106</v>
      </c>
      <c r="F2" s="22" t="s">
        <v>117</v>
      </c>
      <c r="G2" s="57" t="s">
        <v>83</v>
      </c>
      <c r="H2" s="56" t="s">
        <v>106</v>
      </c>
      <c r="I2" s="22" t="s">
        <v>117</v>
      </c>
      <c r="J2" s="57" t="s">
        <v>83</v>
      </c>
      <c r="K2" s="56" t="s">
        <v>106</v>
      </c>
      <c r="L2" s="22" t="s">
        <v>117</v>
      </c>
      <c r="M2" s="57" t="s">
        <v>83</v>
      </c>
      <c r="N2" s="56" t="s">
        <v>106</v>
      </c>
      <c r="O2" s="22" t="s">
        <v>117</v>
      </c>
      <c r="P2" s="57" t="s">
        <v>83</v>
      </c>
      <c r="Q2" s="56" t="s">
        <v>106</v>
      </c>
      <c r="R2" s="22" t="s">
        <v>117</v>
      </c>
      <c r="S2" s="57" t="s">
        <v>83</v>
      </c>
      <c r="T2" s="56" t="s">
        <v>106</v>
      </c>
      <c r="U2" s="22" t="s">
        <v>117</v>
      </c>
      <c r="V2" s="57" t="s">
        <v>83</v>
      </c>
      <c r="W2" s="56" t="s">
        <v>106</v>
      </c>
      <c r="X2" s="22" t="s">
        <v>117</v>
      </c>
      <c r="Y2" s="57" t="s">
        <v>83</v>
      </c>
      <c r="Z2" s="56" t="s">
        <v>106</v>
      </c>
      <c r="AA2" s="22" t="s">
        <v>117</v>
      </c>
      <c r="AB2" s="57" t="s">
        <v>83</v>
      </c>
      <c r="AC2" s="56" t="s">
        <v>106</v>
      </c>
      <c r="AD2" s="22" t="s">
        <v>117</v>
      </c>
      <c r="AE2" s="57" t="s">
        <v>83</v>
      </c>
      <c r="AF2" s="56" t="s">
        <v>106</v>
      </c>
      <c r="AG2" s="22" t="s">
        <v>117</v>
      </c>
      <c r="AH2" s="57" t="s">
        <v>83</v>
      </c>
      <c r="AI2" s="56" t="s">
        <v>106</v>
      </c>
      <c r="AJ2" s="22" t="s">
        <v>117</v>
      </c>
      <c r="AK2" s="57" t="s">
        <v>83</v>
      </c>
      <c r="AL2" s="56" t="s">
        <v>106</v>
      </c>
      <c r="AM2" s="22" t="s">
        <v>117</v>
      </c>
      <c r="AN2" s="57" t="s">
        <v>83</v>
      </c>
    </row>
    <row r="3" spans="1:40" x14ac:dyDescent="0.25">
      <c r="A3" s="35" t="s">
        <v>107</v>
      </c>
      <c r="B3" s="58">
        <v>299903393</v>
      </c>
      <c r="C3" s="59">
        <f>'FY23 FR-3 Data'!L2</f>
        <v>268740863</v>
      </c>
      <c r="D3" s="60">
        <f t="shared" ref="D3:D34" si="0">(C3-B3)/B3</f>
        <v>-0.10390856098116903</v>
      </c>
      <c r="E3" s="61">
        <v>123212559</v>
      </c>
      <c r="F3" s="59">
        <f>'FY23 FR-3 Data'!Q2</f>
        <v>107993600</v>
      </c>
      <c r="G3" s="60">
        <f t="shared" ref="G3:G34" si="1">(F3-E3)/E3</f>
        <v>-0.1235179199548968</v>
      </c>
      <c r="H3" s="61">
        <v>14634977</v>
      </c>
      <c r="I3" s="59">
        <f>'FY23 FR-3 Data'!R2</f>
        <v>11827680</v>
      </c>
      <c r="J3" s="60">
        <f t="shared" ref="J3:J34" si="2">(I3-H3)/H3</f>
        <v>-0.19182107358282832</v>
      </c>
      <c r="K3" s="58">
        <v>137847536</v>
      </c>
      <c r="L3" s="59">
        <f>'FY23 FR-3 Data'!S2</f>
        <v>119821280</v>
      </c>
      <c r="M3" s="60">
        <f t="shared" ref="M3:M34" si="3">(L3-K3)/K3</f>
        <v>-0.1307695191591963</v>
      </c>
      <c r="N3" s="58">
        <v>149066744</v>
      </c>
      <c r="O3" s="59">
        <f>'FY23 FR-3 Data'!T2</f>
        <v>140712560</v>
      </c>
      <c r="P3" s="60">
        <f t="shared" ref="P3:P34" si="4">(O3-N3)/N3</f>
        <v>-5.6043244628728187E-2</v>
      </c>
      <c r="Q3" s="58">
        <v>-11219208</v>
      </c>
      <c r="R3" s="59">
        <f>'FY23 FR-3 Data'!U2</f>
        <v>-20891280</v>
      </c>
      <c r="S3" s="60">
        <f t="shared" ref="S3:S34" si="5">(R3-Q3)/Q3</f>
        <v>0.86209935674603766</v>
      </c>
      <c r="T3" s="62">
        <v>-8.1388527684673306E-2</v>
      </c>
      <c r="U3" s="63">
        <f>'FY23 FR-3 Data'!V2</f>
        <v>-0.17435367073361299</v>
      </c>
      <c r="V3" s="60">
        <f t="shared" ref="V3:V34" si="6">U3-T3</f>
        <v>-9.2965143048939686E-2</v>
      </c>
      <c r="W3" s="58">
        <v>-2202556</v>
      </c>
      <c r="X3" s="64">
        <f>'FY23 FR-3 Data'!W2</f>
        <v>1350777</v>
      </c>
      <c r="Y3" s="60">
        <f t="shared" ref="Y3:Y34" si="7">IF(X3 = 0,"NA", (X3-W3)/W3)</f>
        <v>-1.6132770290517018</v>
      </c>
      <c r="Z3" s="58">
        <v>-13421764</v>
      </c>
      <c r="AA3" s="59" cm="1">
        <f t="array" ref="AA3:AA62">'FY23 FR-3 Data'!Y2:Y61</f>
        <v>-19540503</v>
      </c>
      <c r="AB3" s="60">
        <f t="shared" ref="AB3:AB34" si="8">(AA3-Z3)/Z3</f>
        <v>0.45588187960986348</v>
      </c>
      <c r="AC3" s="62">
        <v>-9.8947738427179535E-2</v>
      </c>
      <c r="AD3" s="65">
        <f>'FY23 FR-3 Data'!Z2</f>
        <v>-0.16126245178787399</v>
      </c>
      <c r="AE3" s="66">
        <f t="shared" ref="AE3:AE34" si="9">AD3-AC3</f>
        <v>-6.2314713360694454E-2</v>
      </c>
      <c r="AF3" s="58">
        <v>1470182</v>
      </c>
      <c r="AG3" s="59">
        <f>'FY23 FR-3 Data'!AA2</f>
        <v>1138491</v>
      </c>
      <c r="AH3" s="60">
        <f t="shared" ref="AH3:AH34" si="10">IF(AF3=0,"NA",(AG3-AF3)/AF3)</f>
        <v>-0.22561220311498847</v>
      </c>
      <c r="AI3" s="58">
        <v>5168387</v>
      </c>
      <c r="AJ3" s="64">
        <f>'FY23 FR-3 Data'!AB2</f>
        <v>5489587</v>
      </c>
      <c r="AK3" s="60">
        <f t="shared" ref="AK3:AK34" si="11">(AJ3-AI3)/AI3</f>
        <v>6.2147048972919401E-2</v>
      </c>
      <c r="AL3" s="58">
        <v>6638569</v>
      </c>
      <c r="AM3" s="64">
        <f>'FY23 FR-3 Data'!AC2</f>
        <v>6628078</v>
      </c>
      <c r="AN3" s="60">
        <f t="shared" ref="AN3:AN34" si="12">(AM3-AL3)/AL3</f>
        <v>-1.5803104554611091E-3</v>
      </c>
    </row>
    <row r="4" spans="1:40" x14ac:dyDescent="0.25">
      <c r="A4" s="17" t="s">
        <v>108</v>
      </c>
      <c r="B4" s="58">
        <v>1355092940</v>
      </c>
      <c r="C4" s="59">
        <f>'FY23 FR-3 Data'!L3</f>
        <v>1472064639</v>
      </c>
      <c r="D4" s="60">
        <f t="shared" si="0"/>
        <v>8.6320056394065481E-2</v>
      </c>
      <c r="E4" s="61">
        <v>339086938</v>
      </c>
      <c r="F4" s="59">
        <f>'FY23 FR-3 Data'!Q3</f>
        <v>370523518</v>
      </c>
      <c r="G4" s="60">
        <f t="shared" si="1"/>
        <v>9.2709498588825032E-2</v>
      </c>
      <c r="H4" s="61">
        <v>25198662</v>
      </c>
      <c r="I4" s="59">
        <f>'FY23 FR-3 Data'!R3</f>
        <v>35123941</v>
      </c>
      <c r="J4" s="60">
        <f t="shared" si="2"/>
        <v>0.3938811909933948</v>
      </c>
      <c r="K4" s="58">
        <v>364285600</v>
      </c>
      <c r="L4" s="59">
        <f>'FY23 FR-3 Data'!S3</f>
        <v>405647459</v>
      </c>
      <c r="M4" s="60">
        <f t="shared" si="3"/>
        <v>0.1135423936603588</v>
      </c>
      <c r="N4" s="58">
        <v>381135505</v>
      </c>
      <c r="O4" s="59">
        <f>'FY23 FR-3 Data'!T3</f>
        <v>408313611</v>
      </c>
      <c r="P4" s="60">
        <f t="shared" si="4"/>
        <v>7.1308250329498959E-2</v>
      </c>
      <c r="Q4" s="58">
        <v>-16849905</v>
      </c>
      <c r="R4" s="59">
        <f>'FY23 FR-3 Data'!U3</f>
        <v>-2666152</v>
      </c>
      <c r="S4" s="60">
        <f t="shared" si="5"/>
        <v>-0.84177050256366426</v>
      </c>
      <c r="T4" s="62">
        <v>-4.6254655687735118E-2</v>
      </c>
      <c r="U4" s="63">
        <f>'FY23 FR-3 Data'!V3</f>
        <v>-6.5725840032933597E-3</v>
      </c>
      <c r="V4" s="60">
        <f t="shared" si="6"/>
        <v>3.968207168444176E-2</v>
      </c>
      <c r="W4" s="58">
        <v>-2711209</v>
      </c>
      <c r="X4" s="64">
        <f>'FY23 FR-3 Data'!W3</f>
        <v>5276125</v>
      </c>
      <c r="Y4" s="60">
        <f t="shared" si="7"/>
        <v>-2.9460414154718428</v>
      </c>
      <c r="Z4" s="58">
        <v>-19561114</v>
      </c>
      <c r="AA4" s="59">
        <v>2609973</v>
      </c>
      <c r="AB4" s="60">
        <f t="shared" si="8"/>
        <v>-1.1334266034132821</v>
      </c>
      <c r="AC4" s="62">
        <v>-5.4099832529345256E-2</v>
      </c>
      <c r="AD4" s="65">
        <f>'FY23 FR-3 Data'!Z3</f>
        <v>6.3514801817751102E-3</v>
      </c>
      <c r="AE4" s="66">
        <f t="shared" si="9"/>
        <v>6.0451312711120364E-2</v>
      </c>
      <c r="AF4" s="58">
        <v>7694393</v>
      </c>
      <c r="AG4" s="59">
        <f>'FY23 FR-3 Data'!AA3</f>
        <v>2666865.84</v>
      </c>
      <c r="AH4" s="60">
        <f t="shared" si="10"/>
        <v>-0.65340140021441584</v>
      </c>
      <c r="AI4" s="58">
        <v>24968322</v>
      </c>
      <c r="AJ4" s="64">
        <f>'FY23 FR-3 Data'!AB3</f>
        <v>13997369</v>
      </c>
      <c r="AK4" s="60">
        <f t="shared" si="11"/>
        <v>-0.43939488604800914</v>
      </c>
      <c r="AL4" s="58">
        <v>32662715</v>
      </c>
      <c r="AM4" s="64">
        <f>'FY23 FR-3 Data'!AC3</f>
        <v>16664234.84</v>
      </c>
      <c r="AN4" s="60">
        <f t="shared" si="12"/>
        <v>-0.48980864450490413</v>
      </c>
    </row>
    <row r="5" spans="1:40" x14ac:dyDescent="0.25">
      <c r="A5" s="35" t="s">
        <v>109</v>
      </c>
      <c r="B5" s="58">
        <v>178640216</v>
      </c>
      <c r="C5" s="59">
        <f>'FY23 FR-3 Data'!L4</f>
        <v>195520821</v>
      </c>
      <c r="D5" s="60">
        <f t="shared" si="0"/>
        <v>9.4494987623615509E-2</v>
      </c>
      <c r="E5" s="61">
        <v>106692543.18000002</v>
      </c>
      <c r="F5" s="59">
        <f>'FY23 FR-3 Data'!Q4</f>
        <v>111673938.87</v>
      </c>
      <c r="G5" s="60">
        <f t="shared" si="1"/>
        <v>4.6689258138649062E-2</v>
      </c>
      <c r="H5" s="61">
        <v>2302319</v>
      </c>
      <c r="I5" s="59">
        <f>'FY23 FR-3 Data'!R4</f>
        <v>4571114</v>
      </c>
      <c r="J5" s="60">
        <f t="shared" si="2"/>
        <v>0.98543902908328518</v>
      </c>
      <c r="K5" s="58">
        <v>108994862.18000002</v>
      </c>
      <c r="L5" s="59">
        <f>'FY23 FR-3 Data'!S4</f>
        <v>116245052.87</v>
      </c>
      <c r="M5" s="60">
        <f t="shared" si="3"/>
        <v>6.6518646337903747E-2</v>
      </c>
      <c r="N5" s="58">
        <v>101712896</v>
      </c>
      <c r="O5" s="59">
        <f>'FY23 FR-3 Data'!T4</f>
        <v>105211841</v>
      </c>
      <c r="P5" s="60">
        <f t="shared" si="4"/>
        <v>3.4400210175905326E-2</v>
      </c>
      <c r="Q5" s="58">
        <v>7281966.1800000221</v>
      </c>
      <c r="R5" s="59">
        <f>'FY23 FR-3 Data'!U4</f>
        <v>11033211.869999999</v>
      </c>
      <c r="S5" s="60">
        <f t="shared" si="5"/>
        <v>0.51514187202665174</v>
      </c>
      <c r="T5" s="62">
        <v>6.6810178336426426E-2</v>
      </c>
      <c r="U5" s="63">
        <f>'FY23 FR-3 Data'!V4</f>
        <v>9.4913388549435498E-2</v>
      </c>
      <c r="V5" s="60">
        <f t="shared" si="6"/>
        <v>2.8103210213009072E-2</v>
      </c>
      <c r="W5" s="58">
        <v>-2553584</v>
      </c>
      <c r="X5" s="64">
        <f>'FY23 FR-3 Data'!W4</f>
        <v>3730956</v>
      </c>
      <c r="Y5" s="60">
        <f t="shared" si="7"/>
        <v>-2.4610664853789812</v>
      </c>
      <c r="Z5" s="58">
        <v>4728382.1800000221</v>
      </c>
      <c r="AA5" s="59">
        <v>14764167.869999999</v>
      </c>
      <c r="AB5" s="60">
        <f t="shared" si="8"/>
        <v>2.1224565417848544</v>
      </c>
      <c r="AC5" s="62">
        <v>4.4422448328776926E-2</v>
      </c>
      <c r="AD5" s="65">
        <f>'FY23 FR-3 Data'!Z4</f>
        <v>0.12305933502086799</v>
      </c>
      <c r="AE5" s="66">
        <f t="shared" si="9"/>
        <v>7.8636886692091068E-2</v>
      </c>
      <c r="AF5" s="58">
        <v>2670919.5999999996</v>
      </c>
      <c r="AG5" s="59">
        <f>'FY23 FR-3 Data'!AA4</f>
        <v>2814454.79</v>
      </c>
      <c r="AH5" s="60">
        <f t="shared" si="10"/>
        <v>5.373998902849806E-2</v>
      </c>
      <c r="AI5" s="58">
        <v>1620487.7700000003</v>
      </c>
      <c r="AJ5" s="64">
        <f>'FY23 FR-3 Data'!AB4</f>
        <v>1834424.76</v>
      </c>
      <c r="AK5" s="60">
        <f t="shared" si="11"/>
        <v>0.13202012009013789</v>
      </c>
      <c r="AL5" s="58">
        <v>4291407.37</v>
      </c>
      <c r="AM5" s="64">
        <f>'FY23 FR-3 Data'!AC4</f>
        <v>4648879.55</v>
      </c>
      <c r="AN5" s="60">
        <f t="shared" si="12"/>
        <v>8.3299521387548828E-2</v>
      </c>
    </row>
    <row r="6" spans="1:40" x14ac:dyDescent="0.25">
      <c r="A6" s="35" t="s">
        <v>27</v>
      </c>
      <c r="B6" s="58">
        <v>214079594.82999998</v>
      </c>
      <c r="C6" s="59">
        <f>'FY23 FR-3 Data'!L5</f>
        <v>198419796</v>
      </c>
      <c r="D6" s="60">
        <f t="shared" si="0"/>
        <v>-7.3149422963152494E-2</v>
      </c>
      <c r="E6" s="61">
        <v>74519799.890000015</v>
      </c>
      <c r="F6" s="59">
        <f>'FY23 FR-3 Data'!Q5</f>
        <v>66064554</v>
      </c>
      <c r="G6" s="60">
        <f t="shared" si="1"/>
        <v>-0.11346307830242368</v>
      </c>
      <c r="H6" s="61">
        <v>6254627.3499999996</v>
      </c>
      <c r="I6" s="59">
        <f>'FY23 FR-3 Data'!R5</f>
        <v>933289</v>
      </c>
      <c r="J6" s="60">
        <f t="shared" si="2"/>
        <v>-0.85078423577065709</v>
      </c>
      <c r="K6" s="58">
        <v>80774427.24000001</v>
      </c>
      <c r="L6" s="59">
        <f>'FY23 FR-3 Data'!S5</f>
        <v>66997843</v>
      </c>
      <c r="M6" s="60">
        <f t="shared" si="3"/>
        <v>-0.17055626032564125</v>
      </c>
      <c r="N6" s="58">
        <v>78519760.159999996</v>
      </c>
      <c r="O6" s="59">
        <f>'FY23 FR-3 Data'!T5</f>
        <v>67299150</v>
      </c>
      <c r="P6" s="60">
        <f t="shared" si="4"/>
        <v>-0.14290173756434965</v>
      </c>
      <c r="Q6" s="58">
        <v>2254667.0800000131</v>
      </c>
      <c r="R6" s="59">
        <f>'FY23 FR-3 Data'!U5</f>
        <v>-301307</v>
      </c>
      <c r="S6" s="60">
        <f t="shared" si="5"/>
        <v>-1.1336370245845777</v>
      </c>
      <c r="T6" s="62">
        <v>2.791312989816519E-2</v>
      </c>
      <c r="U6" s="63">
        <f>'FY23 FR-3 Data'!V5</f>
        <v>-4.4972641880425901E-3</v>
      </c>
      <c r="V6" s="60">
        <f t="shared" si="6"/>
        <v>-3.2410394086207779E-2</v>
      </c>
      <c r="W6" s="58">
        <v>-4143080.6699231276</v>
      </c>
      <c r="X6" s="64">
        <f>'FY23 FR-3 Data'!W5</f>
        <v>2628487</v>
      </c>
      <c r="Y6" s="60">
        <f t="shared" si="7"/>
        <v>-1.6344281488607293</v>
      </c>
      <c r="Z6" s="58">
        <v>-1888413.5899231145</v>
      </c>
      <c r="AA6" s="59">
        <v>2327180</v>
      </c>
      <c r="AB6" s="60">
        <f t="shared" si="8"/>
        <v>-2.2323465645546161</v>
      </c>
      <c r="AC6" s="62">
        <v>-2.464283448544417E-2</v>
      </c>
      <c r="AD6" s="65">
        <f>'FY23 FR-3 Data'!Z5</f>
        <v>3.34238498567999E-2</v>
      </c>
      <c r="AE6" s="66">
        <f t="shared" si="9"/>
        <v>5.8066684342244074E-2</v>
      </c>
      <c r="AF6" s="58">
        <v>-836086.85</v>
      </c>
      <c r="AG6" s="59">
        <f>'FY23 FR-3 Data'!AA5</f>
        <v>1158036</v>
      </c>
      <c r="AH6" s="60">
        <f t="shared" si="10"/>
        <v>-2.3850666351228944</v>
      </c>
      <c r="AI6" s="58">
        <v>-1561338.89</v>
      </c>
      <c r="AJ6" s="64">
        <f>'FY23 FR-3 Data'!AB5</f>
        <v>1441450</v>
      </c>
      <c r="AK6" s="60">
        <f t="shared" si="11"/>
        <v>-1.9232140499619528</v>
      </c>
      <c r="AL6" s="58">
        <v>-2397425.7399999998</v>
      </c>
      <c r="AM6" s="64">
        <f>'FY23 FR-3 Data'!AC5</f>
        <v>2599486</v>
      </c>
      <c r="AN6" s="60">
        <f t="shared" si="12"/>
        <v>-2.08428217676515</v>
      </c>
    </row>
    <row r="7" spans="1:40" x14ac:dyDescent="0.25">
      <c r="A7" s="35" t="s">
        <v>28</v>
      </c>
      <c r="B7" s="58">
        <v>2449387537.5700002</v>
      </c>
      <c r="C7" s="59">
        <f>'FY23 FR-3 Data'!L6</f>
        <v>2655382960</v>
      </c>
      <c r="D7" s="60">
        <f t="shared" si="0"/>
        <v>8.4100788164524071E-2</v>
      </c>
      <c r="E7" s="61">
        <v>711412352.5</v>
      </c>
      <c r="F7" s="59">
        <f>'FY23 FR-3 Data'!Q6</f>
        <v>751639216</v>
      </c>
      <c r="G7" s="60">
        <f t="shared" si="1"/>
        <v>5.6545073133236042E-2</v>
      </c>
      <c r="H7" s="61">
        <v>22857256.299999997</v>
      </c>
      <c r="I7" s="59">
        <f>'FY23 FR-3 Data'!R6</f>
        <v>9434587</v>
      </c>
      <c r="J7" s="60">
        <f t="shared" si="2"/>
        <v>-0.58723886733509645</v>
      </c>
      <c r="K7" s="58">
        <v>734269608.79999995</v>
      </c>
      <c r="L7" s="59">
        <f>'FY23 FR-3 Data'!S6</f>
        <v>761073803</v>
      </c>
      <c r="M7" s="60">
        <f t="shared" si="3"/>
        <v>3.6504567094647333E-2</v>
      </c>
      <c r="N7" s="58">
        <v>752634862.70000017</v>
      </c>
      <c r="O7" s="59">
        <f>'FY23 FR-3 Data'!T6</f>
        <v>756717121</v>
      </c>
      <c r="P7" s="60">
        <f t="shared" si="4"/>
        <v>5.4239558945690493E-3</v>
      </c>
      <c r="Q7" s="58">
        <v>-18365253.900000215</v>
      </c>
      <c r="R7" s="59">
        <f>'FY23 FR-3 Data'!U6</f>
        <v>4356682</v>
      </c>
      <c r="S7" s="60">
        <f t="shared" si="5"/>
        <v>-1.2372241638325485</v>
      </c>
      <c r="T7" s="62">
        <v>-2.5011594760151017E-2</v>
      </c>
      <c r="U7" s="63">
        <f>'FY23 FR-3 Data'!V6</f>
        <v>5.7243883350429799E-3</v>
      </c>
      <c r="V7" s="60">
        <f t="shared" si="6"/>
        <v>3.0735983095193996E-2</v>
      </c>
      <c r="W7" s="58">
        <v>-86252223.002333894</v>
      </c>
      <c r="X7" s="64">
        <f>'FY23 FR-3 Data'!W6</f>
        <v>35217016.649512902</v>
      </c>
      <c r="Y7" s="60">
        <f t="shared" si="7"/>
        <v>-1.4083027129464243</v>
      </c>
      <c r="Z7" s="58">
        <v>-104617476.90233411</v>
      </c>
      <c r="AA7" s="59">
        <v>39573698.649512902</v>
      </c>
      <c r="AB7" s="60">
        <f t="shared" si="8"/>
        <v>-1.3782704364630876</v>
      </c>
      <c r="AC7" s="62">
        <v>-0.16144239212587944</v>
      </c>
      <c r="AD7" s="65">
        <f>'FY23 FR-3 Data'!Z6</f>
        <v>4.9697544757493599E-2</v>
      </c>
      <c r="AE7" s="66">
        <f t="shared" si="9"/>
        <v>0.21113993688337304</v>
      </c>
      <c r="AF7" s="58">
        <v>-8745537.9000000004</v>
      </c>
      <c r="AG7" s="59">
        <f>'FY23 FR-3 Data'!AA6</f>
        <v>9345908</v>
      </c>
      <c r="AH7" s="60">
        <f t="shared" si="10"/>
        <v>-2.0686487334301069</v>
      </c>
      <c r="AI7" s="58">
        <v>-12103934.939999999</v>
      </c>
      <c r="AJ7" s="64">
        <f>'FY23 FR-3 Data'!AB6</f>
        <v>18066314</v>
      </c>
      <c r="AK7" s="60">
        <f t="shared" si="11"/>
        <v>-2.4925984061840967</v>
      </c>
      <c r="AL7" s="58">
        <v>-20849472.84</v>
      </c>
      <c r="AM7" s="64">
        <f>'FY23 FR-3 Data'!AC6</f>
        <v>27412222</v>
      </c>
      <c r="AN7" s="60">
        <f t="shared" si="12"/>
        <v>-2.3147681099835427</v>
      </c>
    </row>
    <row r="8" spans="1:40" x14ac:dyDescent="0.25">
      <c r="A8" s="17" t="s">
        <v>29</v>
      </c>
      <c r="B8" s="58">
        <v>961483773.60000002</v>
      </c>
      <c r="C8" s="59">
        <f>'FY23 FR-3 Data'!L7</f>
        <v>1088617737</v>
      </c>
      <c r="D8" s="60">
        <f t="shared" si="0"/>
        <v>0.13222684239795679</v>
      </c>
      <c r="E8" s="61">
        <v>245587718.73000002</v>
      </c>
      <c r="F8" s="59">
        <f>'FY23 FR-3 Data'!Q7</f>
        <v>272219220</v>
      </c>
      <c r="G8" s="60">
        <f t="shared" si="1"/>
        <v>0.10843987397952397</v>
      </c>
      <c r="H8" s="61">
        <v>11697204.57</v>
      </c>
      <c r="I8" s="59">
        <f>'FY23 FR-3 Data'!R7</f>
        <v>3420458</v>
      </c>
      <c r="J8" s="60">
        <f t="shared" si="2"/>
        <v>-0.70758329654484275</v>
      </c>
      <c r="K8" s="58">
        <v>257284923.30000001</v>
      </c>
      <c r="L8" s="59">
        <f>'FY23 FR-3 Data'!S7</f>
        <v>275639678</v>
      </c>
      <c r="M8" s="60">
        <f t="shared" si="3"/>
        <v>7.1340187619924902E-2</v>
      </c>
      <c r="N8" s="58">
        <v>276851454.39999998</v>
      </c>
      <c r="O8" s="59">
        <f>'FY23 FR-3 Data'!T7</f>
        <v>275140749</v>
      </c>
      <c r="P8" s="60">
        <f t="shared" si="4"/>
        <v>-6.1791454327284048E-3</v>
      </c>
      <c r="Q8" s="58">
        <v>-19566531.099999964</v>
      </c>
      <c r="R8" s="59">
        <f>'FY23 FR-3 Data'!U7</f>
        <v>498929</v>
      </c>
      <c r="S8" s="60">
        <f t="shared" si="5"/>
        <v>-1.0254991034154235</v>
      </c>
      <c r="T8" s="62">
        <v>-7.6050049295678893E-2</v>
      </c>
      <c r="U8" s="63">
        <f>'FY23 FR-3 Data'!V7</f>
        <v>1.81007684967619E-3</v>
      </c>
      <c r="V8" s="60">
        <f t="shared" si="6"/>
        <v>7.7860126145355077E-2</v>
      </c>
      <c r="W8" s="58">
        <v>-33857489.507742986</v>
      </c>
      <c r="X8" s="64">
        <f>'FY23 FR-3 Data'!W7</f>
        <v>14437793</v>
      </c>
      <c r="Y8" s="60">
        <f t="shared" si="7"/>
        <v>-1.4264283386013654</v>
      </c>
      <c r="Z8" s="58">
        <v>-53424020.60774295</v>
      </c>
      <c r="AA8" s="59">
        <v>14936722</v>
      </c>
      <c r="AB8" s="60">
        <f t="shared" si="8"/>
        <v>-1.2795881296480924</v>
      </c>
      <c r="AC8" s="62">
        <v>-0.23911128414703381</v>
      </c>
      <c r="AD8" s="65">
        <f>'FY23 FR-3 Data'!Z7</f>
        <v>5.1492182238447599E-2</v>
      </c>
      <c r="AE8" s="66">
        <f t="shared" si="9"/>
        <v>0.2906034663854814</v>
      </c>
      <c r="AF8" s="58">
        <v>-5348695.13</v>
      </c>
      <c r="AG8" s="59">
        <f>'FY23 FR-3 Data'!AA7</f>
        <v>5432242</v>
      </c>
      <c r="AH8" s="60">
        <f t="shared" si="10"/>
        <v>-2.0156200471272698</v>
      </c>
      <c r="AI8" s="58">
        <v>-7498885.5300000003</v>
      </c>
      <c r="AJ8" s="64">
        <f>'FY23 FR-3 Data'!AB7</f>
        <v>9352311</v>
      </c>
      <c r="AK8" s="60">
        <f t="shared" si="11"/>
        <v>-2.2471601230056382</v>
      </c>
      <c r="AL8" s="58">
        <v>-12847580.66</v>
      </c>
      <c r="AM8" s="64">
        <f>'FY23 FR-3 Data'!AC7</f>
        <v>14784553</v>
      </c>
      <c r="AN8" s="60">
        <f t="shared" si="12"/>
        <v>-2.1507655325356798</v>
      </c>
    </row>
    <row r="9" spans="1:40" x14ac:dyDescent="0.25">
      <c r="A9" s="35" t="s">
        <v>30</v>
      </c>
      <c r="B9" s="58">
        <v>563462002</v>
      </c>
      <c r="C9" s="59">
        <f>'FY23 FR-3 Data'!L8</f>
        <v>577667875</v>
      </c>
      <c r="D9" s="60">
        <f t="shared" si="0"/>
        <v>2.521176751861965E-2</v>
      </c>
      <c r="E9" s="61">
        <v>180653352.77999997</v>
      </c>
      <c r="F9" s="59">
        <f>'FY23 FR-3 Data'!Q8</f>
        <v>205096629</v>
      </c>
      <c r="G9" s="60">
        <f t="shared" si="1"/>
        <v>0.13530485786093935</v>
      </c>
      <c r="H9" s="61">
        <v>1417189</v>
      </c>
      <c r="I9" s="59">
        <f>'FY23 FR-3 Data'!R8</f>
        <v>2516598</v>
      </c>
      <c r="J9" s="60">
        <f t="shared" si="2"/>
        <v>0.77576738176771054</v>
      </c>
      <c r="K9" s="58">
        <v>182070541.77999997</v>
      </c>
      <c r="L9" s="59">
        <f>'FY23 FR-3 Data'!S8</f>
        <v>207613227</v>
      </c>
      <c r="M9" s="60">
        <f t="shared" si="3"/>
        <v>0.14029004895730932</v>
      </c>
      <c r="N9" s="58">
        <v>242583589</v>
      </c>
      <c r="O9" s="59">
        <f>'FY23 FR-3 Data'!T8</f>
        <v>240424621</v>
      </c>
      <c r="P9" s="60">
        <f t="shared" si="4"/>
        <v>-8.8998930591302275E-3</v>
      </c>
      <c r="Q9" s="58">
        <v>-60513047.220000029</v>
      </c>
      <c r="R9" s="59">
        <f>'FY23 FR-3 Data'!U8</f>
        <v>-32811394</v>
      </c>
      <c r="S9" s="60">
        <f t="shared" si="5"/>
        <v>-0.45777984240800912</v>
      </c>
      <c r="T9" s="62">
        <v>-0.33236045012223525</v>
      </c>
      <c r="U9" s="63">
        <f>'FY23 FR-3 Data'!V8</f>
        <v>-0.15804096142679799</v>
      </c>
      <c r="V9" s="60">
        <f t="shared" si="6"/>
        <v>0.17431948869543726</v>
      </c>
      <c r="W9" s="58">
        <v>355916</v>
      </c>
      <c r="X9" s="64">
        <f>'FY23 FR-3 Data'!W8</f>
        <v>-2287719</v>
      </c>
      <c r="Y9" s="60">
        <f t="shared" si="7"/>
        <v>-7.42769361309972</v>
      </c>
      <c r="Z9" s="58">
        <v>-60157131.220000029</v>
      </c>
      <c r="AA9" s="59">
        <v>-35099113</v>
      </c>
      <c r="AB9" s="60">
        <f t="shared" si="8"/>
        <v>-0.4165427724330904</v>
      </c>
      <c r="AC9" s="62">
        <v>-0.32976100041665807</v>
      </c>
      <c r="AD9" s="65">
        <f>'FY23 FR-3 Data'!Z8</f>
        <v>-0.17094375336940601</v>
      </c>
      <c r="AE9" s="66">
        <f t="shared" si="9"/>
        <v>0.15881724704725206</v>
      </c>
      <c r="AF9" s="58">
        <v>3526733</v>
      </c>
      <c r="AG9" s="59">
        <f>'FY23 FR-3 Data'!AA8</f>
        <v>2597566</v>
      </c>
      <c r="AH9" s="60">
        <f t="shared" si="10"/>
        <v>-0.26346394807885937</v>
      </c>
      <c r="AI9" s="58">
        <v>1979272</v>
      </c>
      <c r="AJ9" s="64">
        <f>'FY23 FR-3 Data'!AB8</f>
        <v>3700357</v>
      </c>
      <c r="AK9" s="60">
        <f t="shared" si="11"/>
        <v>0.8695545634960733</v>
      </c>
      <c r="AL9" s="58">
        <v>5506005</v>
      </c>
      <c r="AM9" s="64">
        <f>'FY23 FR-3 Data'!AC8</f>
        <v>6297923</v>
      </c>
      <c r="AN9" s="60">
        <f t="shared" si="12"/>
        <v>0.14382805682159752</v>
      </c>
    </row>
    <row r="10" spans="1:40" x14ac:dyDescent="0.25">
      <c r="A10" s="17" t="s">
        <v>31</v>
      </c>
      <c r="B10" s="58">
        <v>41121492</v>
      </c>
      <c r="C10" s="59">
        <f>'FY23 FR-3 Data'!L9</f>
        <v>44608159</v>
      </c>
      <c r="D10" s="60">
        <f t="shared" si="0"/>
        <v>8.4789408905688535E-2</v>
      </c>
      <c r="E10" s="61">
        <v>28026551</v>
      </c>
      <c r="F10" s="59">
        <f>'FY23 FR-3 Data'!Q9</f>
        <v>29184391</v>
      </c>
      <c r="G10" s="60">
        <f t="shared" si="1"/>
        <v>4.1312254226358425E-2</v>
      </c>
      <c r="H10" s="61">
        <v>1401919</v>
      </c>
      <c r="I10" s="59">
        <f>'FY23 FR-3 Data'!R9</f>
        <v>1534252</v>
      </c>
      <c r="J10" s="60">
        <f t="shared" si="2"/>
        <v>9.4394183972112508E-2</v>
      </c>
      <c r="K10" s="58">
        <v>29428470</v>
      </c>
      <c r="L10" s="59">
        <f>'FY23 FR-3 Data'!S9</f>
        <v>30718643</v>
      </c>
      <c r="M10" s="60">
        <f t="shared" si="3"/>
        <v>4.3840981199498308E-2</v>
      </c>
      <c r="N10" s="58">
        <v>33029040</v>
      </c>
      <c r="O10" s="59">
        <f>'FY23 FR-3 Data'!T9</f>
        <v>34720390</v>
      </c>
      <c r="P10" s="60">
        <f t="shared" si="4"/>
        <v>5.1207967291813504E-2</v>
      </c>
      <c r="Q10" s="58">
        <v>-3600570</v>
      </c>
      <c r="R10" s="59">
        <f>'FY23 FR-3 Data'!U9</f>
        <v>-4001747</v>
      </c>
      <c r="S10" s="60">
        <f t="shared" si="5"/>
        <v>0.11142041399000714</v>
      </c>
      <c r="T10" s="62">
        <v>-0.12234988771077804</v>
      </c>
      <c r="U10" s="63">
        <f>'FY23 FR-3 Data'!V9</f>
        <v>-0.13027095630493801</v>
      </c>
      <c r="V10" s="60">
        <f t="shared" si="6"/>
        <v>-7.9210685941599746E-3</v>
      </c>
      <c r="W10" s="58">
        <v>2214174</v>
      </c>
      <c r="X10" s="64">
        <f>'FY23 FR-3 Data'!W9</f>
        <v>2918140</v>
      </c>
      <c r="Y10" s="60">
        <f t="shared" si="7"/>
        <v>0.31793616942480579</v>
      </c>
      <c r="Z10" s="58">
        <v>-1386396</v>
      </c>
      <c r="AA10" s="59">
        <v>-1083607</v>
      </c>
      <c r="AB10" s="60">
        <f t="shared" si="8"/>
        <v>-0.21840008193907079</v>
      </c>
      <c r="AC10" s="62">
        <v>-4.3814164201954803E-2</v>
      </c>
      <c r="AD10" s="65">
        <f>'FY23 FR-3 Data'!Z9</f>
        <v>-3.2214941601282097E-2</v>
      </c>
      <c r="AE10" s="66">
        <f t="shared" si="9"/>
        <v>1.1599222600672705E-2</v>
      </c>
      <c r="AF10" s="58">
        <v>1006111</v>
      </c>
      <c r="AG10" s="59">
        <f>'FY23 FR-3 Data'!AA9</f>
        <v>243139</v>
      </c>
      <c r="AH10" s="60">
        <f t="shared" si="10"/>
        <v>-0.75833779771814447</v>
      </c>
      <c r="AI10" s="58">
        <v>372104</v>
      </c>
      <c r="AJ10" s="64">
        <f>'FY23 FR-3 Data'!AB9</f>
        <v>187005</v>
      </c>
      <c r="AK10" s="60">
        <f t="shared" si="11"/>
        <v>-0.49743888805280245</v>
      </c>
      <c r="AL10" s="58">
        <v>1378215</v>
      </c>
      <c r="AM10" s="64">
        <f>'FY23 FR-3 Data'!AC9</f>
        <v>430144</v>
      </c>
      <c r="AN10" s="60">
        <f t="shared" si="12"/>
        <v>-0.68789775180214985</v>
      </c>
    </row>
    <row r="11" spans="1:40" x14ac:dyDescent="0.25">
      <c r="A11" s="17" t="s">
        <v>32</v>
      </c>
      <c r="B11" s="58">
        <v>175008285</v>
      </c>
      <c r="C11" s="59">
        <f>'FY23 FR-3 Data'!L10</f>
        <v>382134699</v>
      </c>
      <c r="D11" s="60">
        <f t="shared" si="0"/>
        <v>1.1835234771885228</v>
      </c>
      <c r="E11" s="61">
        <v>175008285</v>
      </c>
      <c r="F11" s="59">
        <f>'FY23 FR-3 Data'!Q10</f>
        <v>197147596</v>
      </c>
      <c r="G11" s="60">
        <f t="shared" si="1"/>
        <v>0.12650435949360911</v>
      </c>
      <c r="H11" s="61">
        <v>4941353</v>
      </c>
      <c r="I11" s="59">
        <f>'FY23 FR-3 Data'!R10</f>
        <v>4770611</v>
      </c>
      <c r="J11" s="60">
        <f t="shared" si="2"/>
        <v>-3.4553694099571514E-2</v>
      </c>
      <c r="K11" s="58">
        <v>179949638</v>
      </c>
      <c r="L11" s="59">
        <f>'FY23 FR-3 Data'!S10</f>
        <v>201918207</v>
      </c>
      <c r="M11" s="60">
        <f t="shared" si="3"/>
        <v>0.12208176267628836</v>
      </c>
      <c r="N11" s="58">
        <v>166633638</v>
      </c>
      <c r="O11" s="59">
        <f>'FY23 FR-3 Data'!T10</f>
        <v>187195618</v>
      </c>
      <c r="P11" s="60">
        <f t="shared" si="4"/>
        <v>0.12339633369824164</v>
      </c>
      <c r="Q11" s="58">
        <v>13316000</v>
      </c>
      <c r="R11" s="59">
        <f>'FY23 FR-3 Data'!U10</f>
        <v>14722589</v>
      </c>
      <c r="S11" s="60">
        <f t="shared" si="5"/>
        <v>0.10563149594472815</v>
      </c>
      <c r="T11" s="62">
        <v>7.3998481730760693E-2</v>
      </c>
      <c r="U11" s="63">
        <f>'FY23 FR-3 Data'!V10</f>
        <v>7.2913627843377196E-2</v>
      </c>
      <c r="V11" s="60">
        <f t="shared" si="6"/>
        <v>-1.0848538873834968E-3</v>
      </c>
      <c r="W11" s="58">
        <v>0</v>
      </c>
      <c r="X11" s="64">
        <f>'FY23 FR-3 Data'!W10</f>
        <v>14081839</v>
      </c>
      <c r="Y11" s="60" t="str">
        <f>IF(W11 = 0,"NA", (X11-W11)/W11)</f>
        <v>NA</v>
      </c>
      <c r="Z11" s="58">
        <v>13316000</v>
      </c>
      <c r="AA11" s="59">
        <v>28804428</v>
      </c>
      <c r="AB11" s="60">
        <f t="shared" si="8"/>
        <v>1.1631441874436768</v>
      </c>
      <c r="AC11" s="62">
        <v>7.3998481730760693E-2</v>
      </c>
      <c r="AD11" s="65">
        <f>'FY23 FR-3 Data'!Z10</f>
        <v>0.133353804933912</v>
      </c>
      <c r="AE11" s="66">
        <f t="shared" si="9"/>
        <v>5.9355323203151303E-2</v>
      </c>
      <c r="AF11" s="58">
        <v>0</v>
      </c>
      <c r="AG11" s="59">
        <f>'FY23 FR-3 Data'!AA10</f>
        <v>2924019</v>
      </c>
      <c r="AH11" s="60" t="str">
        <f t="shared" si="10"/>
        <v>NA</v>
      </c>
      <c r="AI11" s="58">
        <v>0</v>
      </c>
      <c r="AJ11" s="64">
        <f>'FY23 FR-3 Data'!AB10</f>
        <v>2362635</v>
      </c>
      <c r="AK11" s="60" t="str">
        <f>IF(AI11=0,"NA",(AJ11-AI11)/AI11)</f>
        <v>NA</v>
      </c>
      <c r="AL11" s="58">
        <v>0</v>
      </c>
      <c r="AM11" s="64">
        <f>'FY23 FR-3 Data'!AC10</f>
        <v>5286654</v>
      </c>
      <c r="AN11" s="60" t="str">
        <f>IF(AL11=0,"NA",(AM11-AL11)/AL11)</f>
        <v>NA</v>
      </c>
    </row>
    <row r="12" spans="1:40" x14ac:dyDescent="0.25">
      <c r="A12" s="35" t="s">
        <v>33</v>
      </c>
      <c r="B12" s="58">
        <v>47857031</v>
      </c>
      <c r="C12" s="59">
        <f>'FY23 FR-3 Data'!L11</f>
        <v>51898449</v>
      </c>
      <c r="D12" s="60">
        <f t="shared" si="0"/>
        <v>8.4447737679339108E-2</v>
      </c>
      <c r="E12" s="61">
        <v>29983776</v>
      </c>
      <c r="F12" s="59">
        <f>'FY23 FR-3 Data'!Q11</f>
        <v>34061323</v>
      </c>
      <c r="G12" s="60">
        <f t="shared" si="1"/>
        <v>0.13599177768670631</v>
      </c>
      <c r="H12" s="61">
        <v>578865</v>
      </c>
      <c r="I12" s="59">
        <f>'FY23 FR-3 Data'!R11</f>
        <v>786338</v>
      </c>
      <c r="J12" s="60">
        <f t="shared" si="2"/>
        <v>0.35841344700405103</v>
      </c>
      <c r="K12" s="58">
        <v>30562641</v>
      </c>
      <c r="L12" s="59">
        <f>'FY23 FR-3 Data'!S11</f>
        <v>34847661</v>
      </c>
      <c r="M12" s="60">
        <f t="shared" si="3"/>
        <v>0.14020450654117228</v>
      </c>
      <c r="N12" s="58">
        <v>31486269</v>
      </c>
      <c r="O12" s="59">
        <f>'FY23 FR-3 Data'!T11</f>
        <v>36895300</v>
      </c>
      <c r="P12" s="60">
        <f t="shared" si="4"/>
        <v>0.17179015398744132</v>
      </c>
      <c r="Q12" s="58">
        <v>-923628</v>
      </c>
      <c r="R12" s="59">
        <f>'FY23 FR-3 Data'!U11</f>
        <v>-2047639</v>
      </c>
      <c r="S12" s="60">
        <f t="shared" si="5"/>
        <v>1.2169520629517512</v>
      </c>
      <c r="T12" s="62">
        <v>-3.0220817631565283E-2</v>
      </c>
      <c r="U12" s="63">
        <f>'FY23 FR-3 Data'!V11</f>
        <v>-5.8759725652748999E-2</v>
      </c>
      <c r="V12" s="60">
        <f t="shared" si="6"/>
        <v>-2.8538908021183716E-2</v>
      </c>
      <c r="W12" s="58">
        <v>2152466</v>
      </c>
      <c r="X12" s="64">
        <f>'FY23 FR-3 Data'!W11</f>
        <v>730350</v>
      </c>
      <c r="Y12" s="60">
        <f t="shared" si="7"/>
        <v>-0.66069150453479875</v>
      </c>
      <c r="Z12" s="58">
        <v>1228838</v>
      </c>
      <c r="AA12" s="59">
        <v>-1317289</v>
      </c>
      <c r="AB12" s="60">
        <f t="shared" si="8"/>
        <v>-2.071979382148013</v>
      </c>
      <c r="AC12" s="62">
        <v>3.756179064308119E-2</v>
      </c>
      <c r="AD12" s="65">
        <f>'FY23 FR-3 Data'!Z11</f>
        <v>-3.70253694058389E-2</v>
      </c>
      <c r="AE12" s="66">
        <f t="shared" si="9"/>
        <v>-7.458716004892009E-2</v>
      </c>
      <c r="AF12" s="58">
        <v>26320</v>
      </c>
      <c r="AG12" s="59">
        <f>'FY23 FR-3 Data'!AA11</f>
        <v>-190943</v>
      </c>
      <c r="AH12" s="60">
        <f t="shared" si="10"/>
        <v>-8.2546732522796358</v>
      </c>
      <c r="AI12" s="58">
        <v>144488</v>
      </c>
      <c r="AJ12" s="64">
        <f>'FY23 FR-3 Data'!AB11</f>
        <v>221351</v>
      </c>
      <c r="AK12" s="60">
        <f t="shared" si="11"/>
        <v>0.53196805271025971</v>
      </c>
      <c r="AL12" s="58">
        <v>170808</v>
      </c>
      <c r="AM12" s="64">
        <f>'FY23 FR-3 Data'!AC11</f>
        <v>30408</v>
      </c>
      <c r="AN12" s="60">
        <f t="shared" si="12"/>
        <v>-0.82197555149641699</v>
      </c>
    </row>
    <row r="13" spans="1:40" x14ac:dyDescent="0.25">
      <c r="A13" s="35" t="s">
        <v>34</v>
      </c>
      <c r="B13" s="58">
        <v>108397896</v>
      </c>
      <c r="C13" s="59">
        <f>'FY23 FR-3 Data'!L12</f>
        <v>121681169</v>
      </c>
      <c r="D13" s="60">
        <f t="shared" si="0"/>
        <v>0.12254179730573368</v>
      </c>
      <c r="E13" s="61">
        <v>59893929</v>
      </c>
      <c r="F13" s="59">
        <f>'FY23 FR-3 Data'!Q12</f>
        <v>66397424</v>
      </c>
      <c r="G13" s="60">
        <f t="shared" si="1"/>
        <v>0.10858354274938282</v>
      </c>
      <c r="H13" s="61">
        <v>658900</v>
      </c>
      <c r="I13" s="59">
        <f>'FY23 FR-3 Data'!R12</f>
        <v>963339</v>
      </c>
      <c r="J13" s="60">
        <f t="shared" si="2"/>
        <v>0.46204128092275004</v>
      </c>
      <c r="K13" s="58">
        <v>60552829</v>
      </c>
      <c r="L13" s="59">
        <f>'FY23 FR-3 Data'!S12</f>
        <v>67360763</v>
      </c>
      <c r="M13" s="60">
        <f t="shared" si="3"/>
        <v>0.11242966038795645</v>
      </c>
      <c r="N13" s="58">
        <v>55225690</v>
      </c>
      <c r="O13" s="59">
        <f>'FY23 FR-3 Data'!T12</f>
        <v>64411370</v>
      </c>
      <c r="P13" s="60">
        <f t="shared" si="4"/>
        <v>0.16632983671186363</v>
      </c>
      <c r="Q13" s="58">
        <v>5327139</v>
      </c>
      <c r="R13" s="59">
        <f>'FY23 FR-3 Data'!U12</f>
        <v>2949393</v>
      </c>
      <c r="S13" s="60">
        <f t="shared" si="5"/>
        <v>-0.44634577772421558</v>
      </c>
      <c r="T13" s="62">
        <v>8.7975063890078531E-2</v>
      </c>
      <c r="U13" s="63">
        <f>'FY23 FR-3 Data'!V12</f>
        <v>4.3785029572779598E-2</v>
      </c>
      <c r="V13" s="60">
        <f t="shared" si="6"/>
        <v>-4.4190034317298933E-2</v>
      </c>
      <c r="W13" s="58">
        <v>1770002</v>
      </c>
      <c r="X13" s="64">
        <f>'FY23 FR-3 Data'!W12</f>
        <v>915946</v>
      </c>
      <c r="Y13" s="60">
        <f t="shared" si="7"/>
        <v>-0.48251696890737977</v>
      </c>
      <c r="Z13" s="58">
        <v>7097141</v>
      </c>
      <c r="AA13" s="59">
        <v>3865339</v>
      </c>
      <c r="AB13" s="60">
        <f t="shared" si="8"/>
        <v>-0.45536674556698253</v>
      </c>
      <c r="AC13" s="62">
        <v>0.11387706376817189</v>
      </c>
      <c r="AD13" s="65">
        <f>'FY23 FR-3 Data'!Z12</f>
        <v>5.66128487534453E-2</v>
      </c>
      <c r="AE13" s="66">
        <f t="shared" si="9"/>
        <v>-5.7264215014726588E-2</v>
      </c>
      <c r="AF13" s="58">
        <v>1649556</v>
      </c>
      <c r="AG13" s="59">
        <f>'FY23 FR-3 Data'!AA12</f>
        <v>1731889</v>
      </c>
      <c r="AH13" s="60">
        <f t="shared" si="10"/>
        <v>4.9912218803120356E-2</v>
      </c>
      <c r="AI13" s="58">
        <v>441702</v>
      </c>
      <c r="AJ13" s="64">
        <f>'FY23 FR-3 Data'!AB12</f>
        <v>592425</v>
      </c>
      <c r="AK13" s="60">
        <f t="shared" si="11"/>
        <v>0.34123232405558501</v>
      </c>
      <c r="AL13" s="58">
        <v>2091258</v>
      </c>
      <c r="AM13" s="64">
        <f>'FY23 FR-3 Data'!AC12</f>
        <v>2324314</v>
      </c>
      <c r="AN13" s="60">
        <f t="shared" si="12"/>
        <v>0.11144296877764484</v>
      </c>
    </row>
    <row r="14" spans="1:40" x14ac:dyDescent="0.25">
      <c r="A14" s="35" t="s">
        <v>35</v>
      </c>
      <c r="B14" s="58">
        <v>1031779863.83</v>
      </c>
      <c r="C14" s="59">
        <f>'FY23 FR-3 Data'!L13</f>
        <v>1142290815.25</v>
      </c>
      <c r="D14" s="60">
        <f t="shared" si="0"/>
        <v>0.10710710229387474</v>
      </c>
      <c r="E14" s="61">
        <v>466440215.09000003</v>
      </c>
      <c r="F14" s="59">
        <f>'FY23 FR-3 Data'!Q13</f>
        <v>499497509.99000001</v>
      </c>
      <c r="G14" s="60">
        <f t="shared" si="1"/>
        <v>7.0871451111095857E-2</v>
      </c>
      <c r="H14" s="61">
        <v>70934313.50999999</v>
      </c>
      <c r="I14" s="59">
        <f>'FY23 FR-3 Data'!R13</f>
        <v>76716296</v>
      </c>
      <c r="J14" s="60">
        <f t="shared" si="2"/>
        <v>8.1511784690562944E-2</v>
      </c>
      <c r="K14" s="58">
        <v>537374528.60000002</v>
      </c>
      <c r="L14" s="59">
        <f>'FY23 FR-3 Data'!S13</f>
        <v>576213805.99000001</v>
      </c>
      <c r="M14" s="60">
        <f t="shared" si="3"/>
        <v>7.2275992483652643E-2</v>
      </c>
      <c r="N14" s="58">
        <v>560548258.31000006</v>
      </c>
      <c r="O14" s="59">
        <f>'FY23 FR-3 Data'!T13</f>
        <v>596797056.74000001</v>
      </c>
      <c r="P14" s="60">
        <f t="shared" si="4"/>
        <v>6.4666686396077019E-2</v>
      </c>
      <c r="Q14" s="58">
        <v>-23173729.710000038</v>
      </c>
      <c r="R14" s="59">
        <f>'FY23 FR-3 Data'!U13</f>
        <v>-20583250.749999799</v>
      </c>
      <c r="S14" s="60">
        <f t="shared" si="5"/>
        <v>-0.11178515467375903</v>
      </c>
      <c r="T14" s="62">
        <v>-4.3123982393385135E-2</v>
      </c>
      <c r="U14" s="63">
        <f>'FY23 FR-3 Data'!V13</f>
        <v>-3.5721550813305199E-2</v>
      </c>
      <c r="V14" s="60">
        <f t="shared" si="6"/>
        <v>7.4024315800799365E-3</v>
      </c>
      <c r="W14" s="58">
        <v>-2494876.3399999989</v>
      </c>
      <c r="X14" s="64">
        <f>'FY23 FR-3 Data'!W13</f>
        <v>693822.92</v>
      </c>
      <c r="Y14" s="60">
        <f t="shared" si="7"/>
        <v>-1.2780991221392561</v>
      </c>
      <c r="Z14" s="58">
        <v>-25668606.050000038</v>
      </c>
      <c r="AA14" s="59">
        <v>-19889427.829999801</v>
      </c>
      <c r="AB14" s="60">
        <f t="shared" si="8"/>
        <v>-0.22514577568968647</v>
      </c>
      <c r="AC14" s="62">
        <v>-4.7989498089044458E-2</v>
      </c>
      <c r="AD14" s="65">
        <f>'FY23 FR-3 Data'!Z13</f>
        <v>-3.4475931385373602E-2</v>
      </c>
      <c r="AE14" s="66">
        <f t="shared" si="9"/>
        <v>1.3513566703670855E-2</v>
      </c>
      <c r="AF14" s="58">
        <v>3080728.3</v>
      </c>
      <c r="AG14" s="59">
        <f>'FY23 FR-3 Data'!AA13</f>
        <v>2455798.1</v>
      </c>
      <c r="AH14" s="60">
        <f t="shared" si="10"/>
        <v>-0.20285144912000183</v>
      </c>
      <c r="AI14" s="58">
        <v>7681911.4700000007</v>
      </c>
      <c r="AJ14" s="64">
        <f>'FY23 FR-3 Data'!AB13</f>
        <v>8040463.6500000004</v>
      </c>
      <c r="AK14" s="60">
        <f t="shared" si="11"/>
        <v>4.6674864895312272E-2</v>
      </c>
      <c r="AL14" s="58">
        <v>10762639.77</v>
      </c>
      <c r="AM14" s="64">
        <f>'FY23 FR-3 Data'!AC13</f>
        <v>10496261.75</v>
      </c>
      <c r="AN14" s="60">
        <f t="shared" si="12"/>
        <v>-2.4750249538454967E-2</v>
      </c>
    </row>
    <row r="15" spans="1:40" x14ac:dyDescent="0.25">
      <c r="A15" s="35" t="s">
        <v>36</v>
      </c>
      <c r="B15" s="58">
        <v>256806369</v>
      </c>
      <c r="C15" s="59">
        <f>'FY23 FR-3 Data'!L14</f>
        <v>295453966</v>
      </c>
      <c r="D15" s="60">
        <f t="shared" si="0"/>
        <v>0.15049314061210062</v>
      </c>
      <c r="E15" s="61">
        <v>153110842</v>
      </c>
      <c r="F15" s="59">
        <f>'FY23 FR-3 Data'!Q14</f>
        <v>177536060</v>
      </c>
      <c r="G15" s="60">
        <f t="shared" si="1"/>
        <v>0.15952637762909044</v>
      </c>
      <c r="H15" s="61">
        <v>11816536</v>
      </c>
      <c r="I15" s="59">
        <f>'FY23 FR-3 Data'!R14</f>
        <v>11143820</v>
      </c>
      <c r="J15" s="60">
        <f t="shared" si="2"/>
        <v>-5.6930051243443934E-2</v>
      </c>
      <c r="K15" s="58">
        <v>164927378</v>
      </c>
      <c r="L15" s="59">
        <f>'FY23 FR-3 Data'!S14</f>
        <v>188679880</v>
      </c>
      <c r="M15" s="60">
        <f t="shared" si="3"/>
        <v>0.14401794467380669</v>
      </c>
      <c r="N15" s="58">
        <v>151867347</v>
      </c>
      <c r="O15" s="59">
        <f>'FY23 FR-3 Data'!T14</f>
        <v>176273571</v>
      </c>
      <c r="P15" s="60">
        <f t="shared" si="4"/>
        <v>0.16070751535548983</v>
      </c>
      <c r="Q15" s="58">
        <v>13060031</v>
      </c>
      <c r="R15" s="59">
        <f>'FY23 FR-3 Data'!U14</f>
        <v>12406309</v>
      </c>
      <c r="S15" s="60">
        <f t="shared" si="5"/>
        <v>-5.0055164493866822E-2</v>
      </c>
      <c r="T15" s="62">
        <v>7.9186555673006573E-2</v>
      </c>
      <c r="U15" s="63">
        <f>'FY23 FR-3 Data'!V14</f>
        <v>6.5753216506179699E-2</v>
      </c>
      <c r="V15" s="60">
        <f t="shared" si="6"/>
        <v>-1.3433339166826874E-2</v>
      </c>
      <c r="W15" s="58">
        <v>-14158216</v>
      </c>
      <c r="X15" s="64">
        <f>'FY23 FR-3 Data'!W14</f>
        <v>16369619</v>
      </c>
      <c r="Y15" s="60">
        <f t="shared" si="7"/>
        <v>-2.1561922067017485</v>
      </c>
      <c r="Z15" s="58">
        <v>-1098185</v>
      </c>
      <c r="AA15" s="59">
        <v>28775928</v>
      </c>
      <c r="AB15" s="60">
        <f t="shared" si="8"/>
        <v>-27.203169775584261</v>
      </c>
      <c r="AC15" s="62">
        <v>-7.2838834243835618E-3</v>
      </c>
      <c r="AD15" s="65">
        <f>'FY23 FR-3 Data'!Z14</f>
        <v>0.14033649504308199</v>
      </c>
      <c r="AE15" s="66">
        <f t="shared" si="9"/>
        <v>0.14762037846746556</v>
      </c>
      <c r="AF15" s="58">
        <v>1523893</v>
      </c>
      <c r="AG15" s="59">
        <f>'FY23 FR-3 Data'!AA14</f>
        <v>3879569</v>
      </c>
      <c r="AH15" s="60">
        <f t="shared" si="10"/>
        <v>1.5458276926267134</v>
      </c>
      <c r="AI15" s="58">
        <v>9047263</v>
      </c>
      <c r="AJ15" s="64">
        <f>'FY23 FR-3 Data'!AB14</f>
        <v>9229880</v>
      </c>
      <c r="AK15" s="60">
        <f t="shared" si="11"/>
        <v>2.0184778534679492E-2</v>
      </c>
      <c r="AL15" s="58">
        <v>10571156</v>
      </c>
      <c r="AM15" s="64">
        <f>'FY23 FR-3 Data'!AC14</f>
        <v>13109449</v>
      </c>
      <c r="AN15" s="60">
        <f t="shared" si="12"/>
        <v>0.24011498837024067</v>
      </c>
    </row>
    <row r="16" spans="1:40" x14ac:dyDescent="0.25">
      <c r="A16" s="35" t="s">
        <v>37</v>
      </c>
      <c r="B16" s="58">
        <v>215041558</v>
      </c>
      <c r="C16" s="59">
        <f>'FY23 FR-3 Data'!L15</f>
        <v>223569372.69999999</v>
      </c>
      <c r="D16" s="60">
        <f t="shared" si="0"/>
        <v>3.9656589076609967E-2</v>
      </c>
      <c r="E16" s="61">
        <v>124974924</v>
      </c>
      <c r="F16" s="59">
        <f>'FY23 FR-3 Data'!Q15</f>
        <v>134753077</v>
      </c>
      <c r="G16" s="60">
        <f t="shared" si="1"/>
        <v>7.8240919754430094E-2</v>
      </c>
      <c r="H16" s="61">
        <v>14723319</v>
      </c>
      <c r="I16" s="59">
        <f>'FY23 FR-3 Data'!R15</f>
        <v>13662520</v>
      </c>
      <c r="J16" s="60">
        <f t="shared" si="2"/>
        <v>-7.2048904190692334E-2</v>
      </c>
      <c r="K16" s="58">
        <v>139698243</v>
      </c>
      <c r="L16" s="59">
        <f>'FY23 FR-3 Data'!S15</f>
        <v>148415597</v>
      </c>
      <c r="M16" s="60">
        <f t="shared" si="3"/>
        <v>6.2401314524764641E-2</v>
      </c>
      <c r="N16" s="58">
        <v>131311881</v>
      </c>
      <c r="O16" s="59">
        <f>'FY23 FR-3 Data'!T15</f>
        <v>140345988</v>
      </c>
      <c r="P16" s="60">
        <f t="shared" si="4"/>
        <v>6.8798854537770265E-2</v>
      </c>
      <c r="Q16" s="58">
        <v>8386362</v>
      </c>
      <c r="R16" s="59">
        <f>'FY23 FR-3 Data'!U15</f>
        <v>8069609</v>
      </c>
      <c r="S16" s="60">
        <f t="shared" si="5"/>
        <v>-3.7770012789812797E-2</v>
      </c>
      <c r="T16" s="62">
        <v>6.0031979070774712E-2</v>
      </c>
      <c r="U16" s="63">
        <f>'FY23 FR-3 Data'!V15</f>
        <v>5.4371704612689697E-2</v>
      </c>
      <c r="V16" s="60">
        <f t="shared" si="6"/>
        <v>-5.6602744580850142E-3</v>
      </c>
      <c r="W16" s="58">
        <v>-1341698</v>
      </c>
      <c r="X16" s="64">
        <f>'FY23 FR-3 Data'!W15</f>
        <v>6935316</v>
      </c>
      <c r="Y16" s="60">
        <f t="shared" si="7"/>
        <v>-6.1690589089347974</v>
      </c>
      <c r="Z16" s="58">
        <v>7044664</v>
      </c>
      <c r="AA16" s="59">
        <v>15004925</v>
      </c>
      <c r="AB16" s="60">
        <f t="shared" si="8"/>
        <v>1.1299702867304955</v>
      </c>
      <c r="AC16" s="62">
        <v>5.0916738344398527E-2</v>
      </c>
      <c r="AD16" s="65">
        <f>'FY23 FR-3 Data'!Z15</f>
        <v>9.6587298460228593E-2</v>
      </c>
      <c r="AE16" s="66">
        <f t="shared" si="9"/>
        <v>4.5670560115830067E-2</v>
      </c>
      <c r="AF16" s="58">
        <v>1525572</v>
      </c>
      <c r="AG16" s="59">
        <f>'FY23 FR-3 Data'!AA15</f>
        <v>741075.30999999796</v>
      </c>
      <c r="AH16" s="60">
        <f t="shared" si="10"/>
        <v>-0.51423118017373293</v>
      </c>
      <c r="AI16" s="58">
        <v>2705655</v>
      </c>
      <c r="AJ16" s="64">
        <f>'FY23 FR-3 Data'!AB15</f>
        <v>1975174.91</v>
      </c>
      <c r="AK16" s="60">
        <f t="shared" si="11"/>
        <v>-0.26998271767834409</v>
      </c>
      <c r="AL16" s="58">
        <v>4231227</v>
      </c>
      <c r="AM16" s="64">
        <f>'FY23 FR-3 Data'!AC15</f>
        <v>2716250.22</v>
      </c>
      <c r="AN16" s="60">
        <f t="shared" si="12"/>
        <v>-0.35804668007648838</v>
      </c>
    </row>
    <row r="17" spans="1:40" x14ac:dyDescent="0.25">
      <c r="A17" s="35" t="s">
        <v>38</v>
      </c>
      <c r="B17" s="58">
        <v>43409761</v>
      </c>
      <c r="C17" s="59">
        <f>'FY23 FR-3 Data'!L16</f>
        <v>43744716</v>
      </c>
      <c r="D17" s="60">
        <f t="shared" si="0"/>
        <v>7.7161217266319432E-3</v>
      </c>
      <c r="E17" s="61">
        <v>28675112.850000001</v>
      </c>
      <c r="F17" s="59">
        <f>'FY23 FR-3 Data'!Q16</f>
        <v>29658391.710000001</v>
      </c>
      <c r="G17" s="60">
        <f t="shared" si="1"/>
        <v>3.4290322243666405E-2</v>
      </c>
      <c r="H17" s="61">
        <v>1251282</v>
      </c>
      <c r="I17" s="59">
        <f>'FY23 FR-3 Data'!R16</f>
        <v>1158102</v>
      </c>
      <c r="J17" s="60">
        <f t="shared" si="2"/>
        <v>-7.4467626002771556E-2</v>
      </c>
      <c r="K17" s="58">
        <v>29926394.850000001</v>
      </c>
      <c r="L17" s="59">
        <f>'FY23 FR-3 Data'!S16</f>
        <v>30816493.710000001</v>
      </c>
      <c r="M17" s="60">
        <f t="shared" si="3"/>
        <v>2.9742936443278245E-2</v>
      </c>
      <c r="N17" s="58">
        <v>31006076</v>
      </c>
      <c r="O17" s="59">
        <f>'FY23 FR-3 Data'!T16</f>
        <v>34366264</v>
      </c>
      <c r="P17" s="60">
        <f t="shared" si="4"/>
        <v>0.10837192039392538</v>
      </c>
      <c r="Q17" s="58">
        <v>-1079681.1499999985</v>
      </c>
      <c r="R17" s="59">
        <f>'FY23 FR-3 Data'!U16</f>
        <v>-3549770.29</v>
      </c>
      <c r="S17" s="60">
        <f t="shared" si="5"/>
        <v>2.2877950031821941</v>
      </c>
      <c r="T17" s="62">
        <v>-3.6077888947588968E-2</v>
      </c>
      <c r="U17" s="63">
        <f>'FY23 FR-3 Data'!V16</f>
        <v>-0.11519059641908901</v>
      </c>
      <c r="V17" s="60">
        <f t="shared" si="6"/>
        <v>-7.9112707471500038E-2</v>
      </c>
      <c r="W17" s="58">
        <v>1393918</v>
      </c>
      <c r="X17" s="64">
        <f>'FY23 FR-3 Data'!W16</f>
        <v>2764284</v>
      </c>
      <c r="Y17" s="60">
        <f t="shared" si="7"/>
        <v>0.98310374067915041</v>
      </c>
      <c r="Z17" s="58">
        <v>314236.85000000149</v>
      </c>
      <c r="AA17" s="59">
        <v>-785486.28999999899</v>
      </c>
      <c r="AB17" s="60">
        <f t="shared" si="8"/>
        <v>-3.4996631999079528</v>
      </c>
      <c r="AC17" s="62">
        <v>1.0033004826770161E-2</v>
      </c>
      <c r="AD17" s="65">
        <f>'FY23 FR-3 Data'!Z16</f>
        <v>-2.3390949929253401E-2</v>
      </c>
      <c r="AE17" s="66">
        <f t="shared" si="9"/>
        <v>-3.3423954756023562E-2</v>
      </c>
      <c r="AF17" s="58">
        <v>2143520</v>
      </c>
      <c r="AG17" s="59">
        <f>'FY23 FR-3 Data'!AA16</f>
        <v>1427193</v>
      </c>
      <c r="AH17" s="60">
        <f t="shared" si="10"/>
        <v>-0.3341825595282526</v>
      </c>
      <c r="AI17" s="58">
        <v>279319</v>
      </c>
      <c r="AJ17" s="64">
        <f>'FY23 FR-3 Data'!AB16</f>
        <v>213592</v>
      </c>
      <c r="AK17" s="60">
        <f t="shared" si="11"/>
        <v>-0.23531159713445918</v>
      </c>
      <c r="AL17" s="58">
        <v>2422839</v>
      </c>
      <c r="AM17" s="64">
        <f>'FY23 FR-3 Data'!AC16</f>
        <v>1640785</v>
      </c>
      <c r="AN17" s="60">
        <f t="shared" si="12"/>
        <v>-0.32278413877273726</v>
      </c>
    </row>
    <row r="18" spans="1:40" x14ac:dyDescent="0.25">
      <c r="A18" s="35" t="s">
        <v>73</v>
      </c>
      <c r="B18" s="58">
        <v>769780914.13999987</v>
      </c>
      <c r="C18" s="59">
        <f>'FY23 FR-3 Data'!L17</f>
        <v>841026656</v>
      </c>
      <c r="D18" s="60">
        <f t="shared" si="0"/>
        <v>9.2553271393583408E-2</v>
      </c>
      <c r="E18" s="61">
        <v>261997829.39000005</v>
      </c>
      <c r="F18" s="59">
        <f>'FY23 FR-3 Data'!Q17</f>
        <v>270346548</v>
      </c>
      <c r="G18" s="60">
        <f t="shared" si="1"/>
        <v>3.1865602205323494E-2</v>
      </c>
      <c r="H18" s="61">
        <v>26739862</v>
      </c>
      <c r="I18" s="59">
        <f>'FY23 FR-3 Data'!R17</f>
        <v>33229203</v>
      </c>
      <c r="J18" s="60">
        <f t="shared" si="2"/>
        <v>0.2426841619451888</v>
      </c>
      <c r="K18" s="58">
        <v>288737691.39000005</v>
      </c>
      <c r="L18" s="59">
        <f>'FY23 FR-3 Data'!S17</f>
        <v>303575751</v>
      </c>
      <c r="M18" s="60">
        <f t="shared" si="3"/>
        <v>5.1389410016297744E-2</v>
      </c>
      <c r="N18" s="58">
        <v>288624404</v>
      </c>
      <c r="O18" s="59">
        <f>'FY23 FR-3 Data'!T17</f>
        <v>303554567</v>
      </c>
      <c r="P18" s="60">
        <f t="shared" si="4"/>
        <v>5.1728692352709021E-2</v>
      </c>
      <c r="Q18" s="58">
        <v>113287.3900000453</v>
      </c>
      <c r="R18" s="59">
        <f>'FY23 FR-3 Data'!U17</f>
        <v>21184</v>
      </c>
      <c r="S18" s="60">
        <f t="shared" si="5"/>
        <v>-0.81300654909613923</v>
      </c>
      <c r="T18" s="62">
        <v>3.9235400634629033E-4</v>
      </c>
      <c r="U18" s="63">
        <f>'FY23 FR-3 Data'!V17</f>
        <v>6.9781594643901598E-5</v>
      </c>
      <c r="V18" s="60">
        <f t="shared" si="6"/>
        <v>-3.2257241170238873E-4</v>
      </c>
      <c r="W18" s="58">
        <v>-5830301</v>
      </c>
      <c r="X18" s="64">
        <f>'FY23 FR-3 Data'!W17</f>
        <v>2224817</v>
      </c>
      <c r="Y18" s="60">
        <f t="shared" si="7"/>
        <v>-1.3815955642770417</v>
      </c>
      <c r="Z18" s="58">
        <v>-5717013.6099999547</v>
      </c>
      <c r="AA18" s="59">
        <v>2246001</v>
      </c>
      <c r="AB18" s="60">
        <f t="shared" si="8"/>
        <v>-1.3928626295503987</v>
      </c>
      <c r="AC18" s="62">
        <v>-2.0208074458990997E-2</v>
      </c>
      <c r="AD18" s="65">
        <f>'FY23 FR-3 Data'!Z17</f>
        <v>7.3446593467412996E-3</v>
      </c>
      <c r="AE18" s="66">
        <f t="shared" si="9"/>
        <v>2.7552733805732296E-2</v>
      </c>
      <c r="AF18" s="58">
        <v>120631</v>
      </c>
      <c r="AG18" s="59">
        <f>'FY23 FR-3 Data'!AA17</f>
        <v>374164</v>
      </c>
      <c r="AH18" s="60">
        <f t="shared" si="10"/>
        <v>2.1017234375906693</v>
      </c>
      <c r="AI18" s="58">
        <v>16084416</v>
      </c>
      <c r="AJ18" s="64">
        <f>'FY23 FR-3 Data'!AB17</f>
        <v>6112902</v>
      </c>
      <c r="AK18" s="60">
        <f t="shared" si="11"/>
        <v>-0.61994877526171921</v>
      </c>
      <c r="AL18" s="58">
        <v>16205047</v>
      </c>
      <c r="AM18" s="64">
        <f>'FY23 FR-3 Data'!AC17</f>
        <v>6487066</v>
      </c>
      <c r="AN18" s="60">
        <f t="shared" si="12"/>
        <v>-0.59968854147723238</v>
      </c>
    </row>
    <row r="19" spans="1:40" x14ac:dyDescent="0.25">
      <c r="A19" s="35" t="s">
        <v>39</v>
      </c>
      <c r="B19" s="58">
        <v>644549863.68129003</v>
      </c>
      <c r="C19" s="59">
        <f>'FY23 FR-3 Data'!L18</f>
        <v>707338829.00287998</v>
      </c>
      <c r="D19" s="60">
        <f t="shared" si="0"/>
        <v>9.7415217750534105E-2</v>
      </c>
      <c r="E19" s="61">
        <v>634742311.68129003</v>
      </c>
      <c r="F19" s="59">
        <f>'FY23 FR-3 Data'!Q18</f>
        <v>692567097.00287998</v>
      </c>
      <c r="G19" s="60">
        <f t="shared" si="1"/>
        <v>9.1099623039820776E-2</v>
      </c>
      <c r="H19" s="61">
        <v>78337383.301170006</v>
      </c>
      <c r="I19" s="59">
        <f>'FY23 FR-3 Data'!R18</f>
        <v>106319606.975501</v>
      </c>
      <c r="J19" s="60">
        <f t="shared" si="2"/>
        <v>0.35720140876741624</v>
      </c>
      <c r="K19" s="58">
        <v>713079694.98246002</v>
      </c>
      <c r="L19" s="59">
        <f>'FY23 FR-3 Data'!S18</f>
        <v>798886703.97838104</v>
      </c>
      <c r="M19" s="60">
        <f t="shared" si="3"/>
        <v>0.12033298605989848</v>
      </c>
      <c r="N19" s="58">
        <v>754051127</v>
      </c>
      <c r="O19" s="59">
        <f>'FY23 FR-3 Data'!T18</f>
        <v>779949939</v>
      </c>
      <c r="P19" s="60">
        <f t="shared" si="4"/>
        <v>3.4346228090711417E-2</v>
      </c>
      <c r="Q19" s="58">
        <v>-40971432.017539978</v>
      </c>
      <c r="R19" s="59">
        <f>'FY23 FR-3 Data'!U18</f>
        <v>18936764.978380699</v>
      </c>
      <c r="S19" s="60">
        <f t="shared" si="5"/>
        <v>-1.4621943643628033</v>
      </c>
      <c r="T19" s="62">
        <v>-5.7457016804479018E-2</v>
      </c>
      <c r="U19" s="63">
        <f>'FY23 FR-3 Data'!V18</f>
        <v>2.3703943104920099E-2</v>
      </c>
      <c r="V19" s="60">
        <f t="shared" si="6"/>
        <v>8.1160959909399116E-2</v>
      </c>
      <c r="W19" s="58">
        <v>15723095</v>
      </c>
      <c r="X19" s="64">
        <f>'FY23 FR-3 Data'!W18</f>
        <v>35720281</v>
      </c>
      <c r="Y19" s="60">
        <f t="shared" si="7"/>
        <v>1.2718352207373931</v>
      </c>
      <c r="Z19" s="58">
        <v>-25248337.017539978</v>
      </c>
      <c r="AA19" s="59">
        <v>54657045.978380702</v>
      </c>
      <c r="AB19" s="60">
        <f t="shared" si="8"/>
        <v>-3.1647780580721236</v>
      </c>
      <c r="AC19" s="62">
        <v>-3.4643578982659531E-2</v>
      </c>
      <c r="AD19" s="65">
        <f>'FY23 FR-3 Data'!Z18</f>
        <v>6.5488363939101804E-2</v>
      </c>
      <c r="AE19" s="66">
        <f t="shared" si="9"/>
        <v>0.10013194292176134</v>
      </c>
      <c r="AF19" s="58">
        <v>0</v>
      </c>
      <c r="AG19" s="59">
        <f>'FY23 FR-3 Data'!AA18</f>
        <v>0</v>
      </c>
      <c r="AH19" s="60" t="str">
        <f t="shared" si="10"/>
        <v>NA</v>
      </c>
      <c r="AI19" s="58">
        <v>9807552</v>
      </c>
      <c r="AJ19" s="64">
        <f>'FY23 FR-3 Data'!AB18</f>
        <v>14771732</v>
      </c>
      <c r="AK19" s="60">
        <f t="shared" si="11"/>
        <v>0.50615892732457601</v>
      </c>
      <c r="AL19" s="58">
        <v>9807552</v>
      </c>
      <c r="AM19" s="64">
        <f>'FY23 FR-3 Data'!AC18</f>
        <v>14771732</v>
      </c>
      <c r="AN19" s="60">
        <f t="shared" si="12"/>
        <v>0.50615892732457601</v>
      </c>
    </row>
    <row r="20" spans="1:40" x14ac:dyDescent="0.25">
      <c r="A20" s="35" t="s">
        <v>115</v>
      </c>
      <c r="B20" s="58">
        <v>216590655.90871</v>
      </c>
      <c r="C20" s="59">
        <f>'FY23 FR-3 Data'!L19</f>
        <v>258449931.84711999</v>
      </c>
      <c r="D20" s="60">
        <f t="shared" si="0"/>
        <v>0.19326445899888264</v>
      </c>
      <c r="E20" s="61">
        <v>212977128.90871</v>
      </c>
      <c r="F20" s="59">
        <f>'FY23 FR-3 Data'!Q19</f>
        <v>252628883.84711999</v>
      </c>
      <c r="G20" s="60">
        <f t="shared" si="1"/>
        <v>0.18617846499098134</v>
      </c>
      <c r="H20" s="61">
        <v>12557704.17883</v>
      </c>
      <c r="I20" s="59">
        <f>'FY23 FR-3 Data'!R19</f>
        <v>15215731.784499301</v>
      </c>
      <c r="J20" s="60">
        <f t="shared" si="2"/>
        <v>0.21166509162958713</v>
      </c>
      <c r="K20" s="58">
        <v>225534833.08754</v>
      </c>
      <c r="L20" s="59">
        <f>'FY23 FR-3 Data'!S19</f>
        <v>267844615.63161901</v>
      </c>
      <c r="M20" s="60">
        <f t="shared" si="3"/>
        <v>0.18759755184981433</v>
      </c>
      <c r="N20" s="58">
        <v>239967776</v>
      </c>
      <c r="O20" s="59">
        <f>'FY23 FR-3 Data'!T19</f>
        <v>263032333</v>
      </c>
      <c r="P20" s="60">
        <f t="shared" si="4"/>
        <v>9.6115225904331428E-2</v>
      </c>
      <c r="Q20" s="58">
        <v>-14432942.912459999</v>
      </c>
      <c r="R20" s="59">
        <f>'FY23 FR-3 Data'!U19</f>
        <v>4812282.6316192998</v>
      </c>
      <c r="S20" s="60">
        <f t="shared" si="5"/>
        <v>-1.333423520123872</v>
      </c>
      <c r="T20" s="62">
        <v>-6.3994296201943843E-2</v>
      </c>
      <c r="U20" s="63">
        <f>'FY23 FR-3 Data'!V19</f>
        <v>1.7966695430002198E-2</v>
      </c>
      <c r="V20" s="60">
        <f t="shared" si="6"/>
        <v>8.1960991631946034E-2</v>
      </c>
      <c r="W20" s="58">
        <v>5272703</v>
      </c>
      <c r="X20" s="64">
        <f>'FY23 FR-3 Data'!W19</f>
        <v>13037542</v>
      </c>
      <c r="Y20" s="60">
        <f t="shared" si="7"/>
        <v>1.4726486585722731</v>
      </c>
      <c r="Z20" s="58">
        <v>-9160239.9124599993</v>
      </c>
      <c r="AA20" s="59">
        <v>17849824.631619301</v>
      </c>
      <c r="AB20" s="60">
        <f t="shared" si="8"/>
        <v>-2.9486197743947185</v>
      </c>
      <c r="AC20" s="62">
        <v>-3.968778518993301E-2</v>
      </c>
      <c r="AD20" s="65">
        <f>'FY23 FR-3 Data'!Z19</f>
        <v>6.3549158060191194E-2</v>
      </c>
      <c r="AE20" s="66">
        <f t="shared" si="9"/>
        <v>0.1032369432501242</v>
      </c>
      <c r="AF20" s="58">
        <v>0</v>
      </c>
      <c r="AG20" s="59">
        <f>'FY23 FR-3 Data'!AA19</f>
        <v>0</v>
      </c>
      <c r="AH20" s="60" t="str">
        <f t="shared" si="10"/>
        <v>NA</v>
      </c>
      <c r="AI20" s="58">
        <v>3613527</v>
      </c>
      <c r="AJ20" s="64">
        <f>'FY23 FR-3 Data'!AB19</f>
        <v>5821048</v>
      </c>
      <c r="AK20" s="60">
        <f t="shared" si="11"/>
        <v>0.61090480298057825</v>
      </c>
      <c r="AL20" s="58">
        <v>3613527</v>
      </c>
      <c r="AM20" s="64">
        <f>'FY23 FR-3 Data'!AC19</f>
        <v>5821048</v>
      </c>
      <c r="AN20" s="60">
        <f t="shared" si="12"/>
        <v>0.61090480298057825</v>
      </c>
    </row>
    <row r="21" spans="1:40" x14ac:dyDescent="0.25">
      <c r="A21" s="35" t="s">
        <v>40</v>
      </c>
      <c r="B21" s="58">
        <v>49304671</v>
      </c>
      <c r="C21" s="59">
        <f>'FY23 FR-3 Data'!L20</f>
        <v>51891272</v>
      </c>
      <c r="D21" s="60">
        <f t="shared" si="0"/>
        <v>5.2461581175544197E-2</v>
      </c>
      <c r="E21" s="61">
        <v>35775202</v>
      </c>
      <c r="F21" s="59">
        <f>'FY23 FR-3 Data'!Q20</f>
        <v>37404004</v>
      </c>
      <c r="G21" s="60">
        <f t="shared" si="1"/>
        <v>4.5528799529909014E-2</v>
      </c>
      <c r="H21" s="61">
        <v>3101947</v>
      </c>
      <c r="I21" s="59">
        <f>'FY23 FR-3 Data'!R20</f>
        <v>2005063</v>
      </c>
      <c r="J21" s="60">
        <f t="shared" si="2"/>
        <v>-0.35361145757809531</v>
      </c>
      <c r="K21" s="58">
        <v>38877149</v>
      </c>
      <c r="L21" s="59">
        <f>'FY23 FR-3 Data'!S20</f>
        <v>39409067</v>
      </c>
      <c r="M21" s="60">
        <f t="shared" si="3"/>
        <v>1.3682021796402818E-2</v>
      </c>
      <c r="N21" s="58">
        <v>44625056</v>
      </c>
      <c r="O21" s="59">
        <f>'FY23 FR-3 Data'!T20</f>
        <v>43080157</v>
      </c>
      <c r="P21" s="60">
        <f t="shared" si="4"/>
        <v>-3.4619541990042545E-2</v>
      </c>
      <c r="Q21" s="58">
        <v>-5747907</v>
      </c>
      <c r="R21" s="59">
        <f>'FY23 FR-3 Data'!U20</f>
        <v>-3671090</v>
      </c>
      <c r="S21" s="60">
        <f t="shared" si="5"/>
        <v>-0.36131708463619888</v>
      </c>
      <c r="T21" s="62">
        <v>-0.14784795562040828</v>
      </c>
      <c r="U21" s="63">
        <f>'FY23 FR-3 Data'!V20</f>
        <v>-9.3153435984668201E-2</v>
      </c>
      <c r="V21" s="60">
        <f t="shared" si="6"/>
        <v>5.4694519635740083E-2</v>
      </c>
      <c r="W21" s="58">
        <v>7088948</v>
      </c>
      <c r="X21" s="64">
        <f>'FY23 FR-3 Data'!W20</f>
        <v>905062</v>
      </c>
      <c r="Y21" s="60">
        <f t="shared" si="7"/>
        <v>-0.87232774171851735</v>
      </c>
      <c r="Z21" s="58">
        <v>1341041</v>
      </c>
      <c r="AA21" s="59">
        <v>-2766028</v>
      </c>
      <c r="AB21" s="60">
        <f t="shared" si="8"/>
        <v>-3.0625976387000846</v>
      </c>
      <c r="AC21" s="62">
        <v>2.9174567507874335E-2</v>
      </c>
      <c r="AD21" s="65">
        <f>'FY23 FR-3 Data'!Z20</f>
        <v>-6.8611875503995098E-2</v>
      </c>
      <c r="AE21" s="66">
        <f t="shared" si="9"/>
        <v>-9.7786443011869437E-2</v>
      </c>
      <c r="AF21" s="58">
        <v>1010648</v>
      </c>
      <c r="AG21" s="59">
        <f>'FY23 FR-3 Data'!AA20</f>
        <v>1287731</v>
      </c>
      <c r="AH21" s="60">
        <f t="shared" si="10"/>
        <v>0.27416370487053848</v>
      </c>
      <c r="AI21" s="58">
        <v>1428083</v>
      </c>
      <c r="AJ21" s="64">
        <f>'FY23 FR-3 Data'!AB20</f>
        <v>776576</v>
      </c>
      <c r="AK21" s="60">
        <f t="shared" si="11"/>
        <v>-0.45621087849935893</v>
      </c>
      <c r="AL21" s="58">
        <v>2438731</v>
      </c>
      <c r="AM21" s="64">
        <f>'FY23 FR-3 Data'!AC20</f>
        <v>2064307</v>
      </c>
      <c r="AN21" s="60">
        <f t="shared" si="12"/>
        <v>-0.1535323084013776</v>
      </c>
    </row>
    <row r="22" spans="1:40" x14ac:dyDescent="0.25">
      <c r="A22" s="35" t="s">
        <v>41</v>
      </c>
      <c r="B22" s="58">
        <v>2443845000</v>
      </c>
      <c r="C22" s="59">
        <f>'FY23 FR-3 Data'!L21</f>
        <v>2540549000</v>
      </c>
      <c r="D22" s="60">
        <f t="shared" si="0"/>
        <v>3.9570431021607344E-2</v>
      </c>
      <c r="E22" s="61">
        <v>982037000</v>
      </c>
      <c r="F22" s="59">
        <f>'FY23 FR-3 Data'!Q21</f>
        <v>983167000</v>
      </c>
      <c r="G22" s="60">
        <f t="shared" si="1"/>
        <v>1.150669475793682E-3</v>
      </c>
      <c r="H22" s="61">
        <v>96719000</v>
      </c>
      <c r="I22" s="59">
        <f>'FY23 FR-3 Data'!R21</f>
        <v>73452000</v>
      </c>
      <c r="J22" s="60">
        <f t="shared" si="2"/>
        <v>-0.24056286768887189</v>
      </c>
      <c r="K22" s="58">
        <v>1078756000</v>
      </c>
      <c r="L22" s="59">
        <f>'FY23 FR-3 Data'!S21</f>
        <v>1056619000</v>
      </c>
      <c r="M22" s="60">
        <f t="shared" si="3"/>
        <v>-2.052085921190705E-2</v>
      </c>
      <c r="N22" s="58">
        <v>1132184000</v>
      </c>
      <c r="O22" s="59">
        <f>'FY23 FR-3 Data'!T21</f>
        <v>1209115000</v>
      </c>
      <c r="P22" s="60">
        <f t="shared" si="4"/>
        <v>6.7949202603110451E-2</v>
      </c>
      <c r="Q22" s="58">
        <v>-53428000</v>
      </c>
      <c r="R22" s="59">
        <f>'FY23 FR-3 Data'!U21</f>
        <v>-152496000</v>
      </c>
      <c r="S22" s="60">
        <f t="shared" si="5"/>
        <v>1.8542337351201617</v>
      </c>
      <c r="T22" s="62">
        <v>-4.9527418619224363E-2</v>
      </c>
      <c r="U22" s="63">
        <f>'FY23 FR-3 Data'!V21</f>
        <v>-0.14432449160955799</v>
      </c>
      <c r="V22" s="60">
        <f t="shared" si="6"/>
        <v>-9.4797072990333631E-2</v>
      </c>
      <c r="W22" s="58">
        <v>-1912000</v>
      </c>
      <c r="X22" s="64">
        <f>'FY23 FR-3 Data'!W21</f>
        <v>-1886000</v>
      </c>
      <c r="Y22" s="60">
        <f t="shared" si="7"/>
        <v>-1.3598326359832637E-2</v>
      </c>
      <c r="Z22" s="58">
        <v>-55340000</v>
      </c>
      <c r="AA22" s="59">
        <v>-154382000</v>
      </c>
      <c r="AB22" s="60">
        <f t="shared" si="8"/>
        <v>1.789700036140224</v>
      </c>
      <c r="AC22" s="62">
        <v>-5.1390916418719887E-2</v>
      </c>
      <c r="AD22" s="65">
        <f>'FY23 FR-3 Data'!Z21</f>
        <v>-0.14637069286729401</v>
      </c>
      <c r="AE22" s="66">
        <f t="shared" si="9"/>
        <v>-9.4979776448574124E-2</v>
      </c>
      <c r="AF22" s="58">
        <v>19718000</v>
      </c>
      <c r="AG22" s="59">
        <f>'FY23 FR-3 Data'!AA21</f>
        <v>28727000</v>
      </c>
      <c r="AH22" s="60">
        <f t="shared" si="10"/>
        <v>0.45689217973425295</v>
      </c>
      <c r="AI22" s="58">
        <v>37936000</v>
      </c>
      <c r="AJ22" s="64">
        <f>'FY23 FR-3 Data'!AB21</f>
        <v>42674000</v>
      </c>
      <c r="AK22" s="60">
        <f t="shared" si="11"/>
        <v>0.12489455925769717</v>
      </c>
      <c r="AL22" s="58">
        <v>57654000</v>
      </c>
      <c r="AM22" s="64">
        <f>'FY23 FR-3 Data'!AC21</f>
        <v>71401000</v>
      </c>
      <c r="AN22" s="60">
        <f t="shared" si="12"/>
        <v>0.2384396572657578</v>
      </c>
    </row>
    <row r="23" spans="1:40" x14ac:dyDescent="0.25">
      <c r="A23" s="35" t="s">
        <v>42</v>
      </c>
      <c r="B23" s="58">
        <v>1041925000</v>
      </c>
      <c r="C23" s="59">
        <f>'FY23 FR-3 Data'!L22</f>
        <v>1118955000</v>
      </c>
      <c r="D23" s="60">
        <f t="shared" si="0"/>
        <v>7.3930465244619339E-2</v>
      </c>
      <c r="E23" s="61">
        <v>402534000</v>
      </c>
      <c r="F23" s="59">
        <f>'FY23 FR-3 Data'!Q22</f>
        <v>414982000</v>
      </c>
      <c r="G23" s="60">
        <f t="shared" si="1"/>
        <v>3.0924095852772684E-2</v>
      </c>
      <c r="H23" s="61">
        <v>20506000</v>
      </c>
      <c r="I23" s="59">
        <f>'FY23 FR-3 Data'!R22</f>
        <v>32437000</v>
      </c>
      <c r="J23" s="60">
        <f t="shared" si="2"/>
        <v>0.58182970837803571</v>
      </c>
      <c r="K23" s="58">
        <v>423040000</v>
      </c>
      <c r="L23" s="59">
        <f>'FY23 FR-3 Data'!S22</f>
        <v>447419000</v>
      </c>
      <c r="M23" s="60">
        <f t="shared" si="3"/>
        <v>5.7628120272314676E-2</v>
      </c>
      <c r="N23" s="58">
        <v>394567000</v>
      </c>
      <c r="O23" s="59">
        <f>'FY23 FR-3 Data'!T22</f>
        <v>458065000</v>
      </c>
      <c r="P23" s="60">
        <f t="shared" si="4"/>
        <v>0.16093084317745782</v>
      </c>
      <c r="Q23" s="58">
        <v>28473000</v>
      </c>
      <c r="R23" s="59">
        <f>'FY23 FR-3 Data'!U22</f>
        <v>-10646000</v>
      </c>
      <c r="S23" s="60">
        <f t="shared" si="5"/>
        <v>-1.3738980788817476</v>
      </c>
      <c r="T23" s="62">
        <v>6.7305692133131617E-2</v>
      </c>
      <c r="U23" s="63">
        <f>'FY23 FR-3 Data'!V22</f>
        <v>-2.3794251026442802E-2</v>
      </c>
      <c r="V23" s="60">
        <f t="shared" si="6"/>
        <v>-9.1099943159574426E-2</v>
      </c>
      <c r="W23" s="58">
        <v>-437000</v>
      </c>
      <c r="X23" s="64">
        <f>'FY23 FR-3 Data'!W22</f>
        <v>-650000</v>
      </c>
      <c r="Y23" s="60">
        <f t="shared" si="7"/>
        <v>0.48741418764302058</v>
      </c>
      <c r="Z23" s="58">
        <v>28036000</v>
      </c>
      <c r="AA23" s="59">
        <v>-11296000</v>
      </c>
      <c r="AB23" s="60">
        <f t="shared" si="8"/>
        <v>-1.402910543586817</v>
      </c>
      <c r="AC23" s="62">
        <v>6.6341223323071533E-2</v>
      </c>
      <c r="AD23" s="65">
        <f>'FY23 FR-3 Data'!Z22</f>
        <v>-2.5283759616266999E-2</v>
      </c>
      <c r="AE23" s="66">
        <f t="shared" si="9"/>
        <v>-9.1624982939338531E-2</v>
      </c>
      <c r="AF23" s="58">
        <v>11102000</v>
      </c>
      <c r="AG23" s="59">
        <f>'FY23 FR-3 Data'!AA22</f>
        <v>17295000</v>
      </c>
      <c r="AH23" s="60">
        <f t="shared" si="10"/>
        <v>0.5578274184831562</v>
      </c>
      <c r="AI23" s="58">
        <v>15176000</v>
      </c>
      <c r="AJ23" s="64">
        <f>'FY23 FR-3 Data'!AB22</f>
        <v>14581000</v>
      </c>
      <c r="AK23" s="60">
        <f t="shared" si="11"/>
        <v>-3.9206642066420667E-2</v>
      </c>
      <c r="AL23" s="58">
        <v>26278000</v>
      </c>
      <c r="AM23" s="64">
        <f>'FY23 FR-3 Data'!AC22</f>
        <v>31876000</v>
      </c>
      <c r="AN23" s="60">
        <f t="shared" si="12"/>
        <v>0.21302991095212725</v>
      </c>
    </row>
    <row r="24" spans="1:40" x14ac:dyDescent="0.25">
      <c r="A24" s="35" t="s">
        <v>43</v>
      </c>
      <c r="B24" s="58">
        <v>671566000</v>
      </c>
      <c r="C24" s="59">
        <f>'FY23 FR-3 Data'!L23</f>
        <v>726461000</v>
      </c>
      <c r="D24" s="60">
        <f t="shared" si="0"/>
        <v>8.1741779661269331E-2</v>
      </c>
      <c r="E24" s="61">
        <v>256699000</v>
      </c>
      <c r="F24" s="59">
        <f>'FY23 FR-3 Data'!Q23</f>
        <v>265189000</v>
      </c>
      <c r="G24" s="60">
        <f t="shared" si="1"/>
        <v>3.3073755643769548E-2</v>
      </c>
      <c r="H24" s="61">
        <v>10624000</v>
      </c>
      <c r="I24" s="59">
        <f>'FY23 FR-3 Data'!R23</f>
        <v>14821000</v>
      </c>
      <c r="J24" s="60">
        <f t="shared" si="2"/>
        <v>0.39504894578313254</v>
      </c>
      <c r="K24" s="58">
        <v>267323000</v>
      </c>
      <c r="L24" s="59">
        <f>'FY23 FR-3 Data'!S23</f>
        <v>280010000</v>
      </c>
      <c r="M24" s="60">
        <f t="shared" si="3"/>
        <v>4.7459440452187057E-2</v>
      </c>
      <c r="N24" s="58">
        <v>246857000</v>
      </c>
      <c r="O24" s="59">
        <f>'FY23 FR-3 Data'!T23</f>
        <v>266302000</v>
      </c>
      <c r="P24" s="60">
        <f t="shared" si="4"/>
        <v>7.8770300214294112E-2</v>
      </c>
      <c r="Q24" s="58">
        <v>20466000</v>
      </c>
      <c r="R24" s="59">
        <f>'FY23 FR-3 Data'!U23</f>
        <v>13708000</v>
      </c>
      <c r="S24" s="60">
        <f t="shared" si="5"/>
        <v>-0.33020619564155185</v>
      </c>
      <c r="T24" s="62">
        <v>7.6559068991444809E-2</v>
      </c>
      <c r="U24" s="63">
        <f>'FY23 FR-3 Data'!V23</f>
        <v>4.8955394450198197E-2</v>
      </c>
      <c r="V24" s="60">
        <f t="shared" si="6"/>
        <v>-2.7603674541246612E-2</v>
      </c>
      <c r="W24" s="58">
        <v>63000</v>
      </c>
      <c r="X24" s="64">
        <f>'FY23 FR-3 Data'!W23</f>
        <v>55000</v>
      </c>
      <c r="Y24" s="60">
        <f t="shared" si="7"/>
        <v>-0.12698412698412698</v>
      </c>
      <c r="Z24" s="58">
        <v>20529000</v>
      </c>
      <c r="AA24" s="59">
        <v>13763000</v>
      </c>
      <c r="AB24" s="60">
        <f t="shared" si="8"/>
        <v>-0.32958254177017876</v>
      </c>
      <c r="AC24" s="62">
        <v>7.6776645000112193E-2</v>
      </c>
      <c r="AD24" s="65">
        <f>'FY23 FR-3 Data'!Z23</f>
        <v>4.9142163426347502E-2</v>
      </c>
      <c r="AE24" s="66">
        <f t="shared" si="9"/>
        <v>-2.7634481573764691E-2</v>
      </c>
      <c r="AF24" s="58">
        <v>5770000</v>
      </c>
      <c r="AG24" s="59">
        <f>'FY23 FR-3 Data'!AA23</f>
        <v>8739000</v>
      </c>
      <c r="AH24" s="60">
        <f t="shared" si="10"/>
        <v>0.51455805892547657</v>
      </c>
      <c r="AI24" s="58">
        <v>10282000</v>
      </c>
      <c r="AJ24" s="64">
        <f>'FY23 FR-3 Data'!AB23</f>
        <v>10195000</v>
      </c>
      <c r="AK24" s="60">
        <f t="shared" si="11"/>
        <v>-8.461388834857031E-3</v>
      </c>
      <c r="AL24" s="58">
        <v>16052000</v>
      </c>
      <c r="AM24" s="64">
        <f>'FY23 FR-3 Data'!AC23</f>
        <v>18934000</v>
      </c>
      <c r="AN24" s="60">
        <f t="shared" si="12"/>
        <v>0.17954149015698978</v>
      </c>
    </row>
    <row r="25" spans="1:40" x14ac:dyDescent="0.25">
      <c r="A25" s="35" t="s">
        <v>116</v>
      </c>
      <c r="B25" s="58">
        <v>568638000</v>
      </c>
      <c r="C25" s="59">
        <f>'FY23 FR-3 Data'!L24</f>
        <v>627383000</v>
      </c>
      <c r="D25" s="60">
        <f t="shared" si="0"/>
        <v>0.10330825586752908</v>
      </c>
      <c r="E25" s="61">
        <v>185268000</v>
      </c>
      <c r="F25" s="59">
        <f>'FY23 FR-3 Data'!Q24</f>
        <v>197228000</v>
      </c>
      <c r="G25" s="60">
        <f t="shared" si="1"/>
        <v>6.45551309454412E-2</v>
      </c>
      <c r="H25" s="61">
        <v>8348000</v>
      </c>
      <c r="I25" s="59">
        <f>'FY23 FR-3 Data'!R24</f>
        <v>8265000</v>
      </c>
      <c r="J25" s="60">
        <f t="shared" si="2"/>
        <v>-9.9425011978917111E-3</v>
      </c>
      <c r="K25" s="58">
        <v>193616000</v>
      </c>
      <c r="L25" s="59">
        <f>'FY23 FR-3 Data'!S24</f>
        <v>205493000</v>
      </c>
      <c r="M25" s="60">
        <f t="shared" si="3"/>
        <v>6.1343070820593343E-2</v>
      </c>
      <c r="N25" s="58">
        <v>188247000</v>
      </c>
      <c r="O25" s="59">
        <f>'FY23 FR-3 Data'!T24</f>
        <v>217407000</v>
      </c>
      <c r="P25" s="60">
        <f t="shared" si="4"/>
        <v>0.1549028669779598</v>
      </c>
      <c r="Q25" s="58">
        <v>5369000</v>
      </c>
      <c r="R25" s="59">
        <f>'FY23 FR-3 Data'!U24</f>
        <v>-11914000</v>
      </c>
      <c r="S25" s="60">
        <f t="shared" si="5"/>
        <v>-3.2190352020860495</v>
      </c>
      <c r="T25" s="62">
        <v>2.7730146268903397E-2</v>
      </c>
      <c r="U25" s="63">
        <f>'FY23 FR-3 Data'!V24</f>
        <v>-5.79776440073385E-2</v>
      </c>
      <c r="V25" s="60">
        <f t="shared" si="6"/>
        <v>-8.5707790276241896E-2</v>
      </c>
      <c r="W25" s="58">
        <v>0</v>
      </c>
      <c r="X25" s="64">
        <f>'FY23 FR-3 Data'!W24</f>
        <v>-89000</v>
      </c>
      <c r="Y25" s="60" t="str">
        <f>IF(W25 = 0,"NA", (X25-W25)/W25)</f>
        <v>NA</v>
      </c>
      <c r="Z25" s="58">
        <v>5369000</v>
      </c>
      <c r="AA25" s="59">
        <v>-12003000</v>
      </c>
      <c r="AB25" s="60">
        <f t="shared" si="8"/>
        <v>-3.2356118457813374</v>
      </c>
      <c r="AC25" s="62">
        <v>2.7730146268903397E-2</v>
      </c>
      <c r="AD25" s="65">
        <f>'FY23 FR-3 Data'!Z24</f>
        <v>-5.8436057720394903E-2</v>
      </c>
      <c r="AE25" s="66">
        <f t="shared" si="9"/>
        <v>-8.6166203989298307E-2</v>
      </c>
      <c r="AF25" s="58">
        <v>4893000</v>
      </c>
      <c r="AG25" s="59">
        <f>'FY23 FR-3 Data'!AA24</f>
        <v>9304000</v>
      </c>
      <c r="AH25" s="60">
        <f t="shared" si="10"/>
        <v>0.9014919272430002</v>
      </c>
      <c r="AI25" s="58">
        <v>16495000</v>
      </c>
      <c r="AJ25" s="64">
        <f>'FY23 FR-3 Data'!AB24</f>
        <v>17092000</v>
      </c>
      <c r="AK25" s="60">
        <f t="shared" si="11"/>
        <v>3.6192785692634129E-2</v>
      </c>
      <c r="AL25" s="58">
        <v>21388000</v>
      </c>
      <c r="AM25" s="64">
        <f>'FY23 FR-3 Data'!AC24</f>
        <v>26396000</v>
      </c>
      <c r="AN25" s="60">
        <f t="shared" si="12"/>
        <v>0.23414999064896203</v>
      </c>
    </row>
    <row r="26" spans="1:40" x14ac:dyDescent="0.25">
      <c r="A26" s="35" t="s">
        <v>44</v>
      </c>
      <c r="B26" s="58">
        <v>240788000</v>
      </c>
      <c r="C26" s="59">
        <f>'FY23 FR-3 Data'!L25</f>
        <v>265084000</v>
      </c>
      <c r="D26" s="60">
        <f t="shared" si="0"/>
        <v>0.10090203830755685</v>
      </c>
      <c r="E26" s="61">
        <v>109816000</v>
      </c>
      <c r="F26" s="59">
        <f>'FY23 FR-3 Data'!Q25</f>
        <v>118358000</v>
      </c>
      <c r="G26" s="60">
        <f t="shared" si="1"/>
        <v>7.7784657973337223E-2</v>
      </c>
      <c r="H26" s="61">
        <v>7988000</v>
      </c>
      <c r="I26" s="59">
        <f>'FY23 FR-3 Data'!R25</f>
        <v>7145000</v>
      </c>
      <c r="J26" s="60">
        <f t="shared" si="2"/>
        <v>-0.10553329994992489</v>
      </c>
      <c r="K26" s="58">
        <v>117804000</v>
      </c>
      <c r="L26" s="59">
        <f>'FY23 FR-3 Data'!S25</f>
        <v>125503000</v>
      </c>
      <c r="M26" s="60">
        <f t="shared" si="3"/>
        <v>6.5354317340667545E-2</v>
      </c>
      <c r="N26" s="58">
        <v>120372000</v>
      </c>
      <c r="O26" s="59">
        <f>'FY23 FR-3 Data'!T25</f>
        <v>137422000</v>
      </c>
      <c r="P26" s="60">
        <f t="shared" si="4"/>
        <v>0.14164423620110989</v>
      </c>
      <c r="Q26" s="58">
        <v>-2568000</v>
      </c>
      <c r="R26" s="59">
        <f>'FY23 FR-3 Data'!U25</f>
        <v>-11919000</v>
      </c>
      <c r="S26" s="60">
        <f t="shared" si="5"/>
        <v>3.6413551401869158</v>
      </c>
      <c r="T26" s="62">
        <v>-2.1798920240399308E-2</v>
      </c>
      <c r="U26" s="63">
        <f>'FY23 FR-3 Data'!V25</f>
        <v>-9.4969841358373899E-2</v>
      </c>
      <c r="V26" s="60">
        <f t="shared" si="6"/>
        <v>-7.3170921117974588E-2</v>
      </c>
      <c r="W26" s="58">
        <v>16000</v>
      </c>
      <c r="X26" s="64">
        <f>'FY23 FR-3 Data'!W25</f>
        <v>-57000</v>
      </c>
      <c r="Y26" s="60">
        <f t="shared" si="7"/>
        <v>-4.5625</v>
      </c>
      <c r="Z26" s="58">
        <v>-2552000</v>
      </c>
      <c r="AA26" s="59">
        <v>-11976000</v>
      </c>
      <c r="AB26" s="60">
        <f t="shared" si="8"/>
        <v>3.6927899686520376</v>
      </c>
      <c r="AC26" s="62">
        <v>-2.1660159565438805E-2</v>
      </c>
      <c r="AD26" s="65">
        <f>'FY23 FR-3 Data'!Z25</f>
        <v>-9.5467372415222504E-2</v>
      </c>
      <c r="AE26" s="66">
        <f t="shared" si="9"/>
        <v>-7.3807212849783699E-2</v>
      </c>
      <c r="AF26" s="58">
        <v>3344000</v>
      </c>
      <c r="AG26" s="59">
        <f>'FY23 FR-3 Data'!AA25</f>
        <v>3850000</v>
      </c>
      <c r="AH26" s="60">
        <f t="shared" si="10"/>
        <v>0.15131578947368421</v>
      </c>
      <c r="AI26" s="58">
        <v>9745000</v>
      </c>
      <c r="AJ26" s="64">
        <f>'FY23 FR-3 Data'!AB25</f>
        <v>10427000</v>
      </c>
      <c r="AK26" s="60">
        <f t="shared" si="11"/>
        <v>6.9984607491021034E-2</v>
      </c>
      <c r="AL26" s="58">
        <v>13089000</v>
      </c>
      <c r="AM26" s="64">
        <f>'FY23 FR-3 Data'!AC25</f>
        <v>14277000</v>
      </c>
      <c r="AN26" s="60">
        <f t="shared" si="12"/>
        <v>9.0763236305294523E-2</v>
      </c>
    </row>
    <row r="27" spans="1:40" x14ac:dyDescent="0.25">
      <c r="A27" s="35" t="s">
        <v>45</v>
      </c>
      <c r="B27" s="58">
        <v>52635339</v>
      </c>
      <c r="C27" s="59">
        <f>'FY23 FR-3 Data'!L26</f>
        <v>54233491</v>
      </c>
      <c r="D27" s="60">
        <f t="shared" si="0"/>
        <v>3.0362718857002136E-2</v>
      </c>
      <c r="E27" s="61">
        <v>28789926</v>
      </c>
      <c r="F27" s="59">
        <f>'FY23 FR-3 Data'!Q26</f>
        <v>29496988</v>
      </c>
      <c r="G27" s="60">
        <f t="shared" si="1"/>
        <v>2.4559354546447948E-2</v>
      </c>
      <c r="H27" s="61">
        <v>2015636</v>
      </c>
      <c r="I27" s="59">
        <f>'FY23 FR-3 Data'!R26</f>
        <v>2893449</v>
      </c>
      <c r="J27" s="60">
        <f t="shared" si="2"/>
        <v>0.43550174733930136</v>
      </c>
      <c r="K27" s="58">
        <v>30805562</v>
      </c>
      <c r="L27" s="59">
        <f>'FY23 FR-3 Data'!S26</f>
        <v>32390437</v>
      </c>
      <c r="M27" s="60">
        <f t="shared" si="3"/>
        <v>5.1447689868472452E-2</v>
      </c>
      <c r="N27" s="58">
        <v>35535834</v>
      </c>
      <c r="O27" s="59">
        <f>'FY23 FR-3 Data'!T26</f>
        <v>36960369</v>
      </c>
      <c r="P27" s="60">
        <f t="shared" si="4"/>
        <v>4.0087282037618702E-2</v>
      </c>
      <c r="Q27" s="58">
        <v>-4730272</v>
      </c>
      <c r="R27" s="59">
        <f>'FY23 FR-3 Data'!U26</f>
        <v>-4569932</v>
      </c>
      <c r="S27" s="60">
        <f t="shared" si="5"/>
        <v>-3.3896570852585219E-2</v>
      </c>
      <c r="T27" s="62">
        <v>-0.15355253054626952</v>
      </c>
      <c r="U27" s="63">
        <f>'FY23 FR-3 Data'!V26</f>
        <v>-0.141088926957052</v>
      </c>
      <c r="V27" s="60">
        <f t="shared" si="6"/>
        <v>1.2463603589217526E-2</v>
      </c>
      <c r="W27" s="58">
        <v>6459018</v>
      </c>
      <c r="X27" s="64">
        <f>'FY23 FR-3 Data'!W26</f>
        <v>2492424</v>
      </c>
      <c r="Y27" s="60">
        <f t="shared" si="7"/>
        <v>-0.61411719242770335</v>
      </c>
      <c r="Z27" s="58">
        <v>1728746</v>
      </c>
      <c r="AA27" s="59">
        <v>-2077508</v>
      </c>
      <c r="AB27" s="60">
        <f t="shared" si="8"/>
        <v>-2.2017427661437829</v>
      </c>
      <c r="AC27" s="62">
        <v>4.6391130666171468E-2</v>
      </c>
      <c r="AD27" s="65">
        <f>'FY23 FR-3 Data'!Z26</f>
        <v>-5.9556697485335298E-2</v>
      </c>
      <c r="AE27" s="66">
        <f t="shared" si="9"/>
        <v>-0.10594782815150677</v>
      </c>
      <c r="AF27" s="58">
        <v>1180970</v>
      </c>
      <c r="AG27" s="59">
        <f>'FY23 FR-3 Data'!AA26</f>
        <v>784035</v>
      </c>
      <c r="AH27" s="60">
        <f t="shared" si="10"/>
        <v>-0.336109299982218</v>
      </c>
      <c r="AI27" s="58">
        <v>207435</v>
      </c>
      <c r="AJ27" s="64">
        <f>'FY23 FR-3 Data'!AB26</f>
        <v>619053</v>
      </c>
      <c r="AK27" s="60">
        <f t="shared" si="11"/>
        <v>1.9843227999132258</v>
      </c>
      <c r="AL27" s="58">
        <v>1388405</v>
      </c>
      <c r="AM27" s="64">
        <f>'FY23 FR-3 Data'!AC26</f>
        <v>1403088</v>
      </c>
      <c r="AN27" s="60">
        <f t="shared" si="12"/>
        <v>1.0575444484858525E-2</v>
      </c>
    </row>
    <row r="28" spans="1:40" x14ac:dyDescent="0.25">
      <c r="A28" s="35" t="s">
        <v>46</v>
      </c>
      <c r="B28" s="58">
        <v>1061687372</v>
      </c>
      <c r="C28" s="59">
        <f>'FY23 FR-3 Data'!L27</f>
        <v>1138497399</v>
      </c>
      <c r="D28" s="60">
        <f t="shared" si="0"/>
        <v>7.234712310395644E-2</v>
      </c>
      <c r="E28" s="61">
        <v>248118229</v>
      </c>
      <c r="F28" s="59">
        <f>'FY23 FR-3 Data'!Q27</f>
        <v>240527218.25999999</v>
      </c>
      <c r="G28" s="60">
        <f t="shared" si="1"/>
        <v>-3.0594329044642703E-2</v>
      </c>
      <c r="H28" s="61">
        <v>937562</v>
      </c>
      <c r="I28" s="59">
        <f>'FY23 FR-3 Data'!R27</f>
        <v>15518817</v>
      </c>
      <c r="J28" s="60">
        <f t="shared" si="2"/>
        <v>15.552310140556038</v>
      </c>
      <c r="K28" s="58">
        <v>249055791</v>
      </c>
      <c r="L28" s="59">
        <f>'FY23 FR-3 Data'!S27</f>
        <v>256046035.25999999</v>
      </c>
      <c r="M28" s="60">
        <f t="shared" si="3"/>
        <v>2.8066981425860484E-2</v>
      </c>
      <c r="N28" s="58">
        <v>253564008</v>
      </c>
      <c r="O28" s="59">
        <f>'FY23 FR-3 Data'!T27</f>
        <v>258155557</v>
      </c>
      <c r="P28" s="60">
        <f t="shared" si="4"/>
        <v>1.8108047101069644E-2</v>
      </c>
      <c r="Q28" s="58">
        <v>-4508217</v>
      </c>
      <c r="R28" s="59">
        <f>'FY23 FR-3 Data'!U27</f>
        <v>-2109521.74000001</v>
      </c>
      <c r="S28" s="60">
        <f t="shared" si="5"/>
        <v>-0.53207182795326624</v>
      </c>
      <c r="T28" s="62">
        <v>-1.810123338991142E-2</v>
      </c>
      <c r="U28" s="63">
        <f>'FY23 FR-3 Data'!V27</f>
        <v>-8.2388377459464007E-3</v>
      </c>
      <c r="V28" s="60">
        <f t="shared" si="6"/>
        <v>9.8623956439650197E-3</v>
      </c>
      <c r="W28" s="58">
        <v>-412984</v>
      </c>
      <c r="X28" s="64">
        <f>'FY23 FR-3 Data'!W27</f>
        <v>-255193</v>
      </c>
      <c r="Y28" s="60">
        <f t="shared" si="7"/>
        <v>-0.38207533463766152</v>
      </c>
      <c r="Z28" s="58">
        <v>-4921201</v>
      </c>
      <c r="AA28" s="59">
        <v>-2364714.74000001</v>
      </c>
      <c r="AB28" s="60">
        <f t="shared" si="8"/>
        <v>-0.51948421940091249</v>
      </c>
      <c r="AC28" s="62">
        <v>-1.9792251621419316E-2</v>
      </c>
      <c r="AD28" s="65">
        <f>'FY23 FR-3 Data'!Z27</f>
        <v>-9.2447200967280194E-3</v>
      </c>
      <c r="AE28" s="66">
        <f t="shared" si="9"/>
        <v>1.0547531524691296E-2</v>
      </c>
      <c r="AF28" s="58">
        <v>9280204</v>
      </c>
      <c r="AG28" s="59">
        <f>'FY23 FR-3 Data'!AA27</f>
        <v>5692032</v>
      </c>
      <c r="AH28" s="60">
        <f t="shared" si="10"/>
        <v>-0.38664796592833517</v>
      </c>
      <c r="AI28" s="58">
        <v>8825776</v>
      </c>
      <c r="AJ28" s="64">
        <f>'FY23 FR-3 Data'!AB27</f>
        <v>5854455</v>
      </c>
      <c r="AK28" s="60">
        <f t="shared" si="11"/>
        <v>-0.3366639941915589</v>
      </c>
      <c r="AL28" s="58">
        <v>18105980</v>
      </c>
      <c r="AM28" s="64">
        <f>'FY23 FR-3 Data'!AC27</f>
        <v>11546487</v>
      </c>
      <c r="AN28" s="60">
        <f t="shared" si="12"/>
        <v>-0.36228323459983941</v>
      </c>
    </row>
    <row r="29" spans="1:40" x14ac:dyDescent="0.25">
      <c r="A29" s="35" t="s">
        <v>47</v>
      </c>
      <c r="B29" s="58">
        <v>919913993.75999999</v>
      </c>
      <c r="C29" s="59">
        <f>'FY23 FR-3 Data'!L28</f>
        <v>940827315.63</v>
      </c>
      <c r="D29" s="60">
        <f t="shared" si="0"/>
        <v>2.2733996886513463E-2</v>
      </c>
      <c r="E29" s="61">
        <v>303399844.71999991</v>
      </c>
      <c r="F29" s="59">
        <f>'FY23 FR-3 Data'!Q28</f>
        <v>297228659.75</v>
      </c>
      <c r="G29" s="60">
        <f t="shared" si="1"/>
        <v>-2.0340105894566758E-2</v>
      </c>
      <c r="H29" s="61">
        <v>24537514.960000001</v>
      </c>
      <c r="I29" s="59">
        <f>'FY23 FR-3 Data'!R28</f>
        <v>32329783.98</v>
      </c>
      <c r="J29" s="60">
        <f t="shared" si="2"/>
        <v>0.31756553313172181</v>
      </c>
      <c r="K29" s="58">
        <v>327937359.67999989</v>
      </c>
      <c r="L29" s="59">
        <f>'FY23 FR-3 Data'!S28</f>
        <v>329558443.73000002</v>
      </c>
      <c r="M29" s="60">
        <f t="shared" si="3"/>
        <v>4.9432734702199808E-3</v>
      </c>
      <c r="N29" s="58">
        <v>303479616</v>
      </c>
      <c r="O29" s="59">
        <f>'FY23 FR-3 Data'!T28</f>
        <v>320366315.12</v>
      </c>
      <c r="P29" s="60">
        <f t="shared" si="4"/>
        <v>5.5643602501460936E-2</v>
      </c>
      <c r="Q29" s="58">
        <v>24457743.679999888</v>
      </c>
      <c r="R29" s="59">
        <f>'FY23 FR-3 Data'!U28</f>
        <v>9192128.6100002509</v>
      </c>
      <c r="S29" s="60">
        <f t="shared" si="5"/>
        <v>-0.62416285286704365</v>
      </c>
      <c r="T29" s="62">
        <v>7.4580534843195864E-2</v>
      </c>
      <c r="U29" s="63">
        <f>'FY23 FR-3 Data'!V28</f>
        <v>2.78922563960496E-2</v>
      </c>
      <c r="V29" s="60">
        <f t="shared" si="6"/>
        <v>-4.6688278447146264E-2</v>
      </c>
      <c r="W29" s="58">
        <v>-13825609</v>
      </c>
      <c r="X29" s="64">
        <f>'FY23 FR-3 Data'!W28</f>
        <v>9418565.9900000002</v>
      </c>
      <c r="Y29" s="60">
        <f t="shared" si="7"/>
        <v>-1.6812405869426803</v>
      </c>
      <c r="Z29" s="58">
        <v>10632134.679999888</v>
      </c>
      <c r="AA29" s="59">
        <v>18610694.6000003</v>
      </c>
      <c r="AB29" s="60">
        <f t="shared" si="8"/>
        <v>0.75041938050398127</v>
      </c>
      <c r="AC29" s="62">
        <v>3.3848255141627391E-2</v>
      </c>
      <c r="AD29" s="65">
        <f>'FY23 FR-3 Data'!Z28</f>
        <v>5.4902527505841597E-2</v>
      </c>
      <c r="AE29" s="66">
        <f t="shared" si="9"/>
        <v>2.1054272364214206E-2</v>
      </c>
      <c r="AF29" s="58">
        <v>6046794.0899999999</v>
      </c>
      <c r="AG29" s="59">
        <f>'FY23 FR-3 Data'!AA28</f>
        <v>7760934.2599999998</v>
      </c>
      <c r="AH29" s="60">
        <f t="shared" si="10"/>
        <v>0.28347917003405021</v>
      </c>
      <c r="AI29" s="58">
        <v>6598598.0999999996</v>
      </c>
      <c r="AJ29" s="64">
        <f>'FY23 FR-3 Data'!AB28</f>
        <v>4563659.0599999996</v>
      </c>
      <c r="AK29" s="60">
        <f t="shared" si="11"/>
        <v>-0.30838960172464513</v>
      </c>
      <c r="AL29" s="58">
        <v>12645392.189999999</v>
      </c>
      <c r="AM29" s="64">
        <f>'FY23 FR-3 Data'!AC28</f>
        <v>12324593.32</v>
      </c>
      <c r="AN29" s="60">
        <f t="shared" si="12"/>
        <v>-2.5368835159868552E-2</v>
      </c>
    </row>
    <row r="30" spans="1:40" x14ac:dyDescent="0.25">
      <c r="A30" s="35" t="s">
        <v>48</v>
      </c>
      <c r="B30" s="58">
        <v>5751890061.54</v>
      </c>
      <c r="C30" s="59">
        <f>'FY23 FR-3 Data'!L29</f>
        <v>6669874793.1800003</v>
      </c>
      <c r="D30" s="60">
        <f t="shared" si="0"/>
        <v>0.15959705797892473</v>
      </c>
      <c r="E30" s="61">
        <v>2194695987.2499995</v>
      </c>
      <c r="F30" s="59">
        <f>'FY23 FR-3 Data'!Q29</f>
        <v>2539649184.3600001</v>
      </c>
      <c r="G30" s="60">
        <f t="shared" si="1"/>
        <v>0.1571758453626346</v>
      </c>
      <c r="H30" s="61">
        <v>231814015.08000001</v>
      </c>
      <c r="I30" s="59">
        <f>'FY23 FR-3 Data'!R29</f>
        <v>249778351.75999999</v>
      </c>
      <c r="J30" s="60">
        <f t="shared" si="2"/>
        <v>7.7494609951863386E-2</v>
      </c>
      <c r="K30" s="58">
        <v>2426510002.3299994</v>
      </c>
      <c r="L30" s="59">
        <f>'FY23 FR-3 Data'!S29</f>
        <v>2789427536.1199999</v>
      </c>
      <c r="M30" s="60">
        <f t="shared" si="3"/>
        <v>0.1495635845067679</v>
      </c>
      <c r="N30" s="58">
        <v>2357890779.1500001</v>
      </c>
      <c r="O30" s="59">
        <f>'FY23 FR-3 Data'!T29</f>
        <v>2676865810.73</v>
      </c>
      <c r="P30" s="60">
        <f t="shared" si="4"/>
        <v>0.13527981635136965</v>
      </c>
      <c r="Q30" s="58">
        <v>68619223.179999352</v>
      </c>
      <c r="R30" s="59">
        <f>'FY23 FR-3 Data'!U29</f>
        <v>112561725.39</v>
      </c>
      <c r="S30" s="60">
        <f t="shared" si="5"/>
        <v>0.64038180809380985</v>
      </c>
      <c r="T30" s="62">
        <v>2.8278978085443433E-2</v>
      </c>
      <c r="U30" s="63">
        <f>'FY23 FR-3 Data'!V29</f>
        <v>4.0352984235098401E-2</v>
      </c>
      <c r="V30" s="60">
        <f t="shared" si="6"/>
        <v>1.2074006149654967E-2</v>
      </c>
      <c r="W30" s="58">
        <v>-61533278.700000003</v>
      </c>
      <c r="X30" s="64">
        <f>'FY23 FR-3 Data'!W29</f>
        <v>97336989.319999993</v>
      </c>
      <c r="Y30" s="60">
        <f t="shared" si="7"/>
        <v>-2.5818593024200411</v>
      </c>
      <c r="Z30" s="58">
        <v>7085944.4799993485</v>
      </c>
      <c r="AA30" s="59">
        <v>209898714.71000001</v>
      </c>
      <c r="AB30" s="60">
        <f t="shared" si="8"/>
        <v>28.621840151648961</v>
      </c>
      <c r="AC30" s="62">
        <v>2.9962005161400245E-3</v>
      </c>
      <c r="AD30" s="65">
        <f>'FY23 FR-3 Data'!Z29</f>
        <v>7.2710715702732007E-2</v>
      </c>
      <c r="AE30" s="66">
        <f t="shared" si="9"/>
        <v>6.9714515186591983E-2</v>
      </c>
      <c r="AF30" s="58">
        <v>5626232.25</v>
      </c>
      <c r="AG30" s="59">
        <f>'FY23 FR-3 Data'!AA29</f>
        <v>10457940.32</v>
      </c>
      <c r="AH30" s="60">
        <f t="shared" si="10"/>
        <v>0.85878219300314174</v>
      </c>
      <c r="AI30" s="58">
        <v>68901851.319999993</v>
      </c>
      <c r="AJ30" s="64">
        <f>'FY23 FR-3 Data'!AB29</f>
        <v>44194346.460000001</v>
      </c>
      <c r="AK30" s="60">
        <f t="shared" si="11"/>
        <v>-0.3585898547957912</v>
      </c>
      <c r="AL30" s="58">
        <v>74528083.569999993</v>
      </c>
      <c r="AM30" s="64">
        <f>'FY23 FR-3 Data'!AC29</f>
        <v>54652286.780000001</v>
      </c>
      <c r="AN30" s="60">
        <f t="shared" si="12"/>
        <v>-0.26668868751108815</v>
      </c>
    </row>
    <row r="31" spans="1:40" x14ac:dyDescent="0.25">
      <c r="A31" s="35" t="s">
        <v>114</v>
      </c>
      <c r="B31" s="58">
        <v>78178106.599999994</v>
      </c>
      <c r="C31" s="59">
        <f>'FY23 FR-3 Data'!L30</f>
        <v>84260790.780000001</v>
      </c>
      <c r="D31" s="60">
        <f t="shared" si="0"/>
        <v>7.7805468110428849E-2</v>
      </c>
      <c r="E31" s="61">
        <v>53030426.929999992</v>
      </c>
      <c r="F31" s="59">
        <f>'FY23 FR-3 Data'!Q30</f>
        <v>49040588.780000001</v>
      </c>
      <c r="G31" s="60">
        <f t="shared" si="1"/>
        <v>-7.52367721886638E-2</v>
      </c>
      <c r="H31" s="61">
        <v>1322523.0979182166</v>
      </c>
      <c r="I31" s="59">
        <f>'FY23 FR-3 Data'!R30</f>
        <v>2092991.92648366</v>
      </c>
      <c r="J31" s="60">
        <f t="shared" si="2"/>
        <v>0.58257495069707155</v>
      </c>
      <c r="K31" s="58">
        <v>54352950.027918212</v>
      </c>
      <c r="L31" s="59">
        <f>'FY23 FR-3 Data'!S30</f>
        <v>51133580.706483699</v>
      </c>
      <c r="M31" s="60">
        <f t="shared" si="3"/>
        <v>-5.9230811203088228E-2</v>
      </c>
      <c r="N31" s="58">
        <v>49313196.627107523</v>
      </c>
      <c r="O31" s="59">
        <f>'FY23 FR-3 Data'!T30</f>
        <v>51246535.632385001</v>
      </c>
      <c r="P31" s="60">
        <f t="shared" si="4"/>
        <v>3.9205306845079245E-2</v>
      </c>
      <c r="Q31" s="58">
        <v>5039753.4008106887</v>
      </c>
      <c r="R31" s="59">
        <f>'FY23 FR-3 Data'!U30</f>
        <v>-112954.92590133099</v>
      </c>
      <c r="S31" s="60">
        <f t="shared" si="5"/>
        <v>-1.022412788269196</v>
      </c>
      <c r="T31" s="62">
        <v>9.2722720629184546E-2</v>
      </c>
      <c r="U31" s="63">
        <f>'FY23 FR-3 Data'!V30</f>
        <v>-2.2090165472610501E-3</v>
      </c>
      <c r="V31" s="60">
        <f t="shared" si="6"/>
        <v>-9.4931737176445596E-2</v>
      </c>
      <c r="W31" s="58">
        <v>-75000</v>
      </c>
      <c r="X31" s="64">
        <f>'FY23 FR-3 Data'!W30</f>
        <v>-124405.97</v>
      </c>
      <c r="Y31" s="60">
        <f t="shared" si="7"/>
        <v>0.65874626666666669</v>
      </c>
      <c r="Z31" s="58">
        <v>4964753.4008106887</v>
      </c>
      <c r="AA31" s="59">
        <v>-237360.89590133101</v>
      </c>
      <c r="AB31" s="60">
        <f t="shared" si="8"/>
        <v>-1.0478092015330656</v>
      </c>
      <c r="AC31" s="62">
        <v>9.1469066135641375E-2</v>
      </c>
      <c r="AD31" s="65">
        <f>'FY23 FR-3 Data'!Z30</f>
        <v>-4.6532981003427499E-3</v>
      </c>
      <c r="AE31" s="66">
        <f t="shared" si="9"/>
        <v>-9.6122364235984123E-2</v>
      </c>
      <c r="AF31" s="58">
        <v>1671369.35</v>
      </c>
      <c r="AG31" s="59">
        <f>'FY23 FR-3 Data'!AA30</f>
        <v>703447</v>
      </c>
      <c r="AH31" s="60">
        <f t="shared" si="10"/>
        <v>-0.57911936101975303</v>
      </c>
      <c r="AI31" s="58">
        <v>1443552.8000000003</v>
      </c>
      <c r="AJ31" s="64">
        <f>'FY23 FR-3 Data'!AB30</f>
        <v>2133103</v>
      </c>
      <c r="AK31" s="60">
        <f t="shared" si="11"/>
        <v>0.47767577327271965</v>
      </c>
      <c r="AL31" s="58">
        <v>3114922.1500000004</v>
      </c>
      <c r="AM31" s="64">
        <f>'FY23 FR-3 Data'!AC30</f>
        <v>2836550</v>
      </c>
      <c r="AN31" s="60">
        <f t="shared" si="12"/>
        <v>-8.9367289644783049E-2</v>
      </c>
    </row>
    <row r="32" spans="1:40" x14ac:dyDescent="0.25">
      <c r="A32" s="35" t="s">
        <v>49</v>
      </c>
      <c r="B32" s="58">
        <v>156854711.86000001</v>
      </c>
      <c r="C32" s="59">
        <f>'FY23 FR-3 Data'!L31</f>
        <v>164633768.28999999</v>
      </c>
      <c r="D32" s="60">
        <f t="shared" si="0"/>
        <v>4.9594024545103498E-2</v>
      </c>
      <c r="E32" s="61">
        <v>97562394.970000029</v>
      </c>
      <c r="F32" s="59">
        <f>'FY23 FR-3 Data'!Q31</f>
        <v>96594507.290000007</v>
      </c>
      <c r="G32" s="60">
        <f t="shared" si="1"/>
        <v>-9.9207043892028581E-3</v>
      </c>
      <c r="H32" s="61">
        <v>2689715.0148736886</v>
      </c>
      <c r="I32" s="59">
        <f>'FY23 FR-3 Data'!R31</f>
        <v>3257957.35533506</v>
      </c>
      <c r="J32" s="60">
        <f t="shared" si="2"/>
        <v>0.21126488766247847</v>
      </c>
      <c r="K32" s="58">
        <v>100252109.98487371</v>
      </c>
      <c r="L32" s="59">
        <f>'FY23 FR-3 Data'!S31</f>
        <v>99852464.645335004</v>
      </c>
      <c r="M32" s="60">
        <f t="shared" si="3"/>
        <v>-3.9864032746942469E-3</v>
      </c>
      <c r="N32" s="58">
        <v>113196859.50254908</v>
      </c>
      <c r="O32" s="59">
        <f>'FY23 FR-3 Data'!T31</f>
        <v>118456528.524951</v>
      </c>
      <c r="P32" s="60">
        <f t="shared" si="4"/>
        <v>4.6464796333713407E-2</v>
      </c>
      <c r="Q32" s="58">
        <v>-12944748.51767537</v>
      </c>
      <c r="R32" s="59">
        <f>'FY23 FR-3 Data'!U31</f>
        <v>-18604062.879615799</v>
      </c>
      <c r="S32" s="60">
        <f t="shared" si="5"/>
        <v>0.43718998126637487</v>
      </c>
      <c r="T32" s="62">
        <v>-0.12912195583343339</v>
      </c>
      <c r="U32" s="63">
        <f>'FY23 FR-3 Data'!V31</f>
        <v>-0.18631551004469801</v>
      </c>
      <c r="V32" s="60">
        <f t="shared" si="6"/>
        <v>-5.7193554211264624E-2</v>
      </c>
      <c r="W32" s="58">
        <v>-16656.19999999999</v>
      </c>
      <c r="X32" s="64">
        <f>'FY23 FR-3 Data'!W31</f>
        <v>-282078.99</v>
      </c>
      <c r="Y32" s="60">
        <f t="shared" si="7"/>
        <v>15.935374815384069</v>
      </c>
      <c r="Z32" s="58">
        <v>-12961404.717675369</v>
      </c>
      <c r="AA32" s="59">
        <v>-18886141.869615801</v>
      </c>
      <c r="AB32" s="60">
        <f t="shared" si="8"/>
        <v>0.45710609929963164</v>
      </c>
      <c r="AC32" s="62">
        <v>-0.12930958286968261</v>
      </c>
      <c r="AD32" s="65">
        <f>'FY23 FR-3 Data'!Z31</f>
        <v>-0.18967629526906299</v>
      </c>
      <c r="AE32" s="66">
        <f t="shared" si="9"/>
        <v>-6.0366712399380379E-2</v>
      </c>
      <c r="AF32" s="58">
        <v>1239715.4399999997</v>
      </c>
      <c r="AG32" s="59">
        <f>'FY23 FR-3 Data'!AA31</f>
        <v>788279</v>
      </c>
      <c r="AH32" s="60">
        <f t="shared" si="10"/>
        <v>-0.36414521061381622</v>
      </c>
      <c r="AI32" s="58">
        <v>2731932.6499999994</v>
      </c>
      <c r="AJ32" s="64">
        <f>'FY23 FR-3 Data'!AB31</f>
        <v>3007693</v>
      </c>
      <c r="AK32" s="60">
        <f t="shared" si="11"/>
        <v>0.10093965896267634</v>
      </c>
      <c r="AL32" s="58">
        <v>3971648.0899999989</v>
      </c>
      <c r="AM32" s="64">
        <f>'FY23 FR-3 Data'!AC31</f>
        <v>3795972</v>
      </c>
      <c r="AN32" s="60">
        <f t="shared" si="12"/>
        <v>-4.4232541760767873E-2</v>
      </c>
    </row>
    <row r="33" spans="1:40" x14ac:dyDescent="0.25">
      <c r="A33" s="35" t="s">
        <v>118</v>
      </c>
      <c r="B33" s="58">
        <v>2431428179.1699996</v>
      </c>
      <c r="C33" s="59">
        <f>'FY23 FR-3 Data'!L32</f>
        <v>2821355864.9200001</v>
      </c>
      <c r="D33" s="60">
        <f t="shared" si="0"/>
        <v>0.16036981437103665</v>
      </c>
      <c r="E33" s="61">
        <v>807975800.4199996</v>
      </c>
      <c r="F33" s="59">
        <f>'FY23 FR-3 Data'!Q32</f>
        <v>860663754.91999996</v>
      </c>
      <c r="G33" s="60">
        <f t="shared" si="1"/>
        <v>6.5209817512618895E-2</v>
      </c>
      <c r="H33" s="61">
        <v>4562287.0180948107</v>
      </c>
      <c r="I33" s="59">
        <f>'FY23 FR-3 Data'!R32</f>
        <v>-1783474.3748560699</v>
      </c>
      <c r="J33" s="60">
        <f t="shared" si="2"/>
        <v>-1.3909167414900696</v>
      </c>
      <c r="K33" s="58">
        <v>812538087.0380944</v>
      </c>
      <c r="L33" s="59">
        <f>'FY23 FR-3 Data'!S32</f>
        <v>858880280.14514399</v>
      </c>
      <c r="M33" s="60">
        <f t="shared" si="3"/>
        <v>5.703387182252407E-2</v>
      </c>
      <c r="N33" s="58">
        <v>805302070.09287763</v>
      </c>
      <c r="O33" s="59">
        <f>'FY23 FR-3 Data'!T32</f>
        <v>822280896.83290195</v>
      </c>
      <c r="P33" s="60">
        <f t="shared" si="4"/>
        <v>2.1083798701853722E-2</v>
      </c>
      <c r="Q33" s="58">
        <v>7236017.3452167753</v>
      </c>
      <c r="R33" s="59">
        <f>'FY23 FR-3 Data'!U32</f>
        <v>36599383.712242402</v>
      </c>
      <c r="S33" s="60">
        <f t="shared" si="5"/>
        <v>4.057945823808133</v>
      </c>
      <c r="T33" s="62">
        <v>8.9054500467711951E-3</v>
      </c>
      <c r="U33" s="63">
        <f>'FY23 FR-3 Data'!V32</f>
        <v>4.2612904916221099E-2</v>
      </c>
      <c r="V33" s="60">
        <f t="shared" si="6"/>
        <v>3.3707454869449906E-2</v>
      </c>
      <c r="W33" s="58">
        <v>102797.91</v>
      </c>
      <c r="X33" s="64">
        <f>'FY23 FR-3 Data'!W32</f>
        <v>-399896.37</v>
      </c>
      <c r="Y33" s="60">
        <f t="shared" si="7"/>
        <v>-4.8901215987756954</v>
      </c>
      <c r="Z33" s="58">
        <v>7338815.2552167755</v>
      </c>
      <c r="AA33" s="59">
        <v>36199487.342242397</v>
      </c>
      <c r="AB33" s="60">
        <f t="shared" si="8"/>
        <v>3.9326064335125612</v>
      </c>
      <c r="AC33" s="62">
        <v>9.0308220902342688E-3</v>
      </c>
      <c r="AD33" s="65">
        <f>'FY23 FR-3 Data'!Z32</f>
        <v>4.2166935932835298E-2</v>
      </c>
      <c r="AE33" s="66">
        <f t="shared" si="9"/>
        <v>3.3136113842601025E-2</v>
      </c>
      <c r="AF33" s="58">
        <v>12530408.709999997</v>
      </c>
      <c r="AG33" s="59">
        <f>'FY23 FR-3 Data'!AA32</f>
        <v>7207571</v>
      </c>
      <c r="AH33" s="60">
        <f t="shared" si="10"/>
        <v>-0.42479362271336468</v>
      </c>
      <c r="AI33" s="58">
        <v>32794381.540000003</v>
      </c>
      <c r="AJ33" s="64">
        <f>'FY23 FR-3 Data'!AB32</f>
        <v>35293475</v>
      </c>
      <c r="AK33" s="60">
        <f t="shared" si="11"/>
        <v>7.6204927266330658E-2</v>
      </c>
      <c r="AL33" s="58">
        <v>45324790.25</v>
      </c>
      <c r="AM33" s="64">
        <f>'FY23 FR-3 Data'!AC32</f>
        <v>42501046</v>
      </c>
      <c r="AN33" s="60">
        <f t="shared" si="12"/>
        <v>-6.2300216601664252E-2</v>
      </c>
    </row>
    <row r="34" spans="1:40" x14ac:dyDescent="0.25">
      <c r="A34" s="35" t="s">
        <v>50</v>
      </c>
      <c r="B34" s="58">
        <v>313947235.01999998</v>
      </c>
      <c r="C34" s="59">
        <f>'FY23 FR-3 Data'!L33</f>
        <v>326835374.76999998</v>
      </c>
      <c r="D34" s="60">
        <f t="shared" si="0"/>
        <v>4.1051929472094129E-2</v>
      </c>
      <c r="E34" s="61">
        <v>116898030.12999997</v>
      </c>
      <c r="F34" s="59">
        <f>'FY23 FR-3 Data'!Q33</f>
        <v>105788600.77</v>
      </c>
      <c r="G34" s="60">
        <f t="shared" si="1"/>
        <v>-9.5035214431290205E-2</v>
      </c>
      <c r="H34" s="61">
        <v>2125274.9791132831</v>
      </c>
      <c r="I34" s="59">
        <f>'FY23 FR-3 Data'!R33</f>
        <v>2242736.49303735</v>
      </c>
      <c r="J34" s="60">
        <f t="shared" si="2"/>
        <v>5.526885465572777E-2</v>
      </c>
      <c r="K34" s="58">
        <v>119023305.10911325</v>
      </c>
      <c r="L34" s="59">
        <f>'FY23 FR-3 Data'!S33</f>
        <v>108031337.263037</v>
      </c>
      <c r="M34" s="60">
        <f t="shared" si="3"/>
        <v>-9.2351391485890014E-2</v>
      </c>
      <c r="N34" s="58">
        <v>186725870.84746575</v>
      </c>
      <c r="O34" s="59">
        <f>'FY23 FR-3 Data'!T33</f>
        <v>170101297.169763</v>
      </c>
      <c r="P34" s="60">
        <f t="shared" si="4"/>
        <v>-8.9031978280520008E-2</v>
      </c>
      <c r="Q34" s="58">
        <v>-67702565.738352507</v>
      </c>
      <c r="R34" s="59">
        <f>'FY23 FR-3 Data'!U33</f>
        <v>-62069959.906725302</v>
      </c>
      <c r="S34" s="60">
        <f t="shared" si="5"/>
        <v>-8.3196342268553297E-2</v>
      </c>
      <c r="T34" s="62">
        <v>-0.56881772587550783</v>
      </c>
      <c r="U34" s="63">
        <f>'FY23 FR-3 Data'!V33</f>
        <v>-0.57455513815954995</v>
      </c>
      <c r="V34" s="60">
        <f t="shared" si="6"/>
        <v>-5.7374122840421204E-3</v>
      </c>
      <c r="W34" s="58">
        <v>-12172104.719999999</v>
      </c>
      <c r="X34" s="64">
        <f>'FY23 FR-3 Data'!W33</f>
        <v>-1673879.92</v>
      </c>
      <c r="Y34" s="60">
        <f t="shared" si="7"/>
        <v>-0.86248229385920039</v>
      </c>
      <c r="Z34" s="58">
        <v>-79874670.458352506</v>
      </c>
      <c r="AA34" s="59">
        <v>-63743839.826725297</v>
      </c>
      <c r="AB34" s="60">
        <f t="shared" si="8"/>
        <v>-0.20195176442121279</v>
      </c>
      <c r="AC34" s="62">
        <v>-0.74753180280125986</v>
      </c>
      <c r="AD34" s="65">
        <f>'FY23 FR-3 Data'!Z33</f>
        <v>-0.59933587563240398</v>
      </c>
      <c r="AE34" s="66">
        <f t="shared" si="9"/>
        <v>0.14819592716885588</v>
      </c>
      <c r="AF34" s="58">
        <v>3884528.5</v>
      </c>
      <c r="AG34" s="59">
        <f>'FY23 FR-3 Data'!AA33</f>
        <v>2235846</v>
      </c>
      <c r="AH34" s="60">
        <f t="shared" si="10"/>
        <v>-0.42442280961511802</v>
      </c>
      <c r="AI34" s="58">
        <v>7419577.6299999999</v>
      </c>
      <c r="AJ34" s="64">
        <f>'FY23 FR-3 Data'!AB33</f>
        <v>6838735</v>
      </c>
      <c r="AK34" s="60">
        <f t="shared" si="11"/>
        <v>-7.8285134136402298E-2</v>
      </c>
      <c r="AL34" s="58">
        <v>11304106.129999999</v>
      </c>
      <c r="AM34" s="64">
        <f>'FY23 FR-3 Data'!AC33</f>
        <v>9074581</v>
      </c>
      <c r="AN34" s="60">
        <f t="shared" si="12"/>
        <v>-0.19723144000595111</v>
      </c>
    </row>
    <row r="35" spans="1:40" x14ac:dyDescent="0.25">
      <c r="A35" s="35" t="s">
        <v>51</v>
      </c>
      <c r="B35" s="58">
        <v>13974092</v>
      </c>
      <c r="C35" s="59">
        <f>'FY23 FR-3 Data'!L34</f>
        <v>15556228</v>
      </c>
      <c r="D35" s="60">
        <f t="shared" ref="D35:D66" si="13">(C35-B35)/B35</f>
        <v>0.11321923456636754</v>
      </c>
      <c r="E35" s="61">
        <v>13261872</v>
      </c>
      <c r="F35" s="59">
        <f>'FY23 FR-3 Data'!Q34</f>
        <v>16025226</v>
      </c>
      <c r="G35" s="60">
        <f t="shared" ref="G35:G66" si="14">(F35-E35)/E35</f>
        <v>0.20836832085244075</v>
      </c>
      <c r="H35" s="61">
        <v>283669</v>
      </c>
      <c r="I35" s="59">
        <f>'FY23 FR-3 Data'!R34</f>
        <v>288188</v>
      </c>
      <c r="J35" s="60">
        <f t="shared" ref="J35:J66" si="15">(I35-H35)/H35</f>
        <v>1.5930538761725815E-2</v>
      </c>
      <c r="K35" s="58">
        <v>13545541</v>
      </c>
      <c r="L35" s="59">
        <f>'FY23 FR-3 Data'!S34</f>
        <v>16313414</v>
      </c>
      <c r="M35" s="60">
        <f t="shared" ref="M35:M66" si="16">(L35-K35)/K35</f>
        <v>0.20433831325009463</v>
      </c>
      <c r="N35" s="58">
        <v>17429424</v>
      </c>
      <c r="O35" s="59">
        <f>'FY23 FR-3 Data'!T34</f>
        <v>22017486</v>
      </c>
      <c r="P35" s="60">
        <f t="shared" ref="P35:P66" si="17">(O35-N35)/N35</f>
        <v>0.26323658200064443</v>
      </c>
      <c r="Q35" s="58">
        <v>-3883883</v>
      </c>
      <c r="R35" s="59">
        <f>'FY23 FR-3 Data'!U34</f>
        <v>-5704072</v>
      </c>
      <c r="S35" s="60">
        <f t="shared" ref="S35:S66" si="18">(R35-Q35)/Q35</f>
        <v>0.46865186206690573</v>
      </c>
      <c r="T35" s="62">
        <v>-0.28672778739512877</v>
      </c>
      <c r="U35" s="63">
        <f>'FY23 FR-3 Data'!V34</f>
        <v>-0.34965532046204401</v>
      </c>
      <c r="V35" s="60">
        <f t="shared" ref="V35:V66" si="19">U35-T35</f>
        <v>-6.2927533066915231E-2</v>
      </c>
      <c r="W35" s="58">
        <v>4598616</v>
      </c>
      <c r="X35" s="64">
        <f>'FY23 FR-3 Data'!W34</f>
        <v>5712389</v>
      </c>
      <c r="Y35" s="60">
        <f t="shared" ref="Y35:Y66" si="20">IF(X35 = 0,"NA", (X35-W35)/W35)</f>
        <v>0.24219743505437288</v>
      </c>
      <c r="Z35" s="58">
        <v>714733</v>
      </c>
      <c r="AA35" s="59">
        <v>8317</v>
      </c>
      <c r="AB35" s="60">
        <f t="shared" ref="AB35:AB66" si="21">(AA35-Z35)/Z35</f>
        <v>-0.98836348678457553</v>
      </c>
      <c r="AC35" s="62">
        <v>3.9391910023706254E-2</v>
      </c>
      <c r="AD35" s="65">
        <f>'FY23 FR-3 Data'!Z34</f>
        <v>3.7760257821247198E-4</v>
      </c>
      <c r="AE35" s="66">
        <f t="shared" ref="AE35:AE66" si="22">AD35-AC35</f>
        <v>-3.9014307445493786E-2</v>
      </c>
      <c r="AF35" s="58">
        <v>146575</v>
      </c>
      <c r="AG35" s="59">
        <f>'FY23 FR-3 Data'!AA34</f>
        <v>351657</v>
      </c>
      <c r="AH35" s="60">
        <f t="shared" ref="AH35:AH66" si="23">IF(AF35=0,"NA",(AG35-AF35)/AF35)</f>
        <v>1.3991608391608392</v>
      </c>
      <c r="AI35" s="58">
        <v>507703</v>
      </c>
      <c r="AJ35" s="64">
        <f>'FY23 FR-3 Data'!AB34</f>
        <v>186500</v>
      </c>
      <c r="AK35" s="60">
        <f t="shared" ref="AK35:AK66" si="24">(AJ35-AI35)/AI35</f>
        <v>-0.63265925157030789</v>
      </c>
      <c r="AL35" s="58">
        <v>654278</v>
      </c>
      <c r="AM35" s="64">
        <f>'FY23 FR-3 Data'!AC34</f>
        <v>538157</v>
      </c>
      <c r="AN35" s="60">
        <f t="shared" ref="AN35:AN66" si="25">(AM35-AL35)/AL35</f>
        <v>-0.17747960347130731</v>
      </c>
    </row>
    <row r="36" spans="1:40" x14ac:dyDescent="0.25">
      <c r="A36" s="35" t="s">
        <v>52</v>
      </c>
      <c r="B36" s="58">
        <v>222542956.22999999</v>
      </c>
      <c r="C36" s="59">
        <f>'FY23 FR-3 Data'!L35</f>
        <v>238428931.55000001</v>
      </c>
      <c r="D36" s="60">
        <f t="shared" si="13"/>
        <v>7.138386039763818E-2</v>
      </c>
      <c r="E36" s="61">
        <v>113024905.08</v>
      </c>
      <c r="F36" s="59">
        <f>'FY23 FR-3 Data'!Q35</f>
        <v>130726710.95999999</v>
      </c>
      <c r="G36" s="60">
        <f t="shared" si="14"/>
        <v>0.15661863080062316</v>
      </c>
      <c r="H36" s="61">
        <v>2082790.68</v>
      </c>
      <c r="I36" s="59">
        <f>'FY23 FR-3 Data'!R35</f>
        <v>2436119.9</v>
      </c>
      <c r="J36" s="60">
        <f t="shared" si="15"/>
        <v>0.16964221291791068</v>
      </c>
      <c r="K36" s="58">
        <v>115107695.76000001</v>
      </c>
      <c r="L36" s="59">
        <f>'FY23 FR-3 Data'!S35</f>
        <v>133162830.86</v>
      </c>
      <c r="M36" s="60">
        <f t="shared" si="16"/>
        <v>0.15685428311974051</v>
      </c>
      <c r="N36" s="58">
        <v>126154182.76193678</v>
      </c>
      <c r="O36" s="59">
        <f>'FY23 FR-3 Data'!T35</f>
        <v>118241628.7</v>
      </c>
      <c r="P36" s="60">
        <f t="shared" si="17"/>
        <v>-6.272129776995515E-2</v>
      </c>
      <c r="Q36" s="58">
        <v>-11046487.001936778</v>
      </c>
      <c r="R36" s="59">
        <f>'FY23 FR-3 Data'!U35</f>
        <v>14921202.16</v>
      </c>
      <c r="S36" s="60">
        <f t="shared" si="18"/>
        <v>-2.3507644699517476</v>
      </c>
      <c r="T36" s="62">
        <v>-9.5966537502138405E-2</v>
      </c>
      <c r="U36" s="63">
        <f>'FY23 FR-3 Data'!V35</f>
        <v>0.11205230516379799</v>
      </c>
      <c r="V36" s="60">
        <f t="shared" si="19"/>
        <v>0.2080188426659364</v>
      </c>
      <c r="W36" s="58">
        <v>-620181.34</v>
      </c>
      <c r="X36" s="64">
        <f>'FY23 FR-3 Data'!W35</f>
        <v>251541</v>
      </c>
      <c r="Y36" s="60">
        <f t="shared" si="20"/>
        <v>-1.4055926610110521</v>
      </c>
      <c r="Z36" s="58">
        <v>-11666668.341936778</v>
      </c>
      <c r="AA36" s="59">
        <v>15172743.16</v>
      </c>
      <c r="AB36" s="60">
        <f t="shared" si="21"/>
        <v>-2.3005206555379956</v>
      </c>
      <c r="AC36" s="62">
        <v>-0.10190341192260795</v>
      </c>
      <c r="AD36" s="65">
        <f>'FY23 FR-3 Data'!Z35</f>
        <v>0.11372645201914</v>
      </c>
      <c r="AE36" s="66">
        <f t="shared" si="22"/>
        <v>0.21562986394174793</v>
      </c>
      <c r="AF36" s="58">
        <v>142340.09</v>
      </c>
      <c r="AG36" s="59">
        <f>'FY23 FR-3 Data'!AA35</f>
        <v>-11142.5</v>
      </c>
      <c r="AH36" s="60">
        <f t="shared" si="23"/>
        <v>-1.0782808272778246</v>
      </c>
      <c r="AI36" s="58">
        <v>6673150.5099999988</v>
      </c>
      <c r="AJ36" s="64">
        <f>'FY23 FR-3 Data'!AB35</f>
        <v>5824468.04</v>
      </c>
      <c r="AK36" s="60">
        <f t="shared" si="24"/>
        <v>-0.12717867950501224</v>
      </c>
      <c r="AL36" s="58">
        <v>6815490.5999999987</v>
      </c>
      <c r="AM36" s="64">
        <f>'FY23 FR-3 Data'!AC35</f>
        <v>5813325.54</v>
      </c>
      <c r="AN36" s="60">
        <f t="shared" si="25"/>
        <v>-0.14704224813984762</v>
      </c>
    </row>
    <row r="37" spans="1:40" x14ac:dyDescent="0.25">
      <c r="A37" s="35" t="s">
        <v>53</v>
      </c>
      <c r="B37" s="58">
        <v>747587996.76999998</v>
      </c>
      <c r="C37" s="59">
        <f>'FY23 FR-3 Data'!L36</f>
        <v>808117614.25</v>
      </c>
      <c r="D37" s="60">
        <f t="shared" si="13"/>
        <v>8.0966545398698159E-2</v>
      </c>
      <c r="E37" s="61">
        <v>239757760.56999999</v>
      </c>
      <c r="F37" s="59">
        <f>'FY23 FR-3 Data'!Q36</f>
        <v>261065925.02000001</v>
      </c>
      <c r="G37" s="60">
        <f t="shared" si="14"/>
        <v>8.8873721540199568E-2</v>
      </c>
      <c r="H37" s="61">
        <v>7019837.1299999999</v>
      </c>
      <c r="I37" s="59">
        <f>'FY23 FR-3 Data'!R36</f>
        <v>5960248.8899999997</v>
      </c>
      <c r="J37" s="60">
        <f t="shared" si="15"/>
        <v>-0.15094199770985289</v>
      </c>
      <c r="K37" s="58">
        <v>246777597.69999999</v>
      </c>
      <c r="L37" s="59">
        <f>'FY23 FR-3 Data'!S36</f>
        <v>267026173.91</v>
      </c>
      <c r="M37" s="60">
        <f t="shared" si="16"/>
        <v>8.2051922049324696E-2</v>
      </c>
      <c r="N37" s="58">
        <v>281315781.64394319</v>
      </c>
      <c r="O37" s="59">
        <f>'FY23 FR-3 Data'!T36</f>
        <v>287512986.07999998</v>
      </c>
      <c r="P37" s="60">
        <f t="shared" si="17"/>
        <v>2.2029352209967705E-2</v>
      </c>
      <c r="Q37" s="58">
        <v>-34538183.943943202</v>
      </c>
      <c r="R37" s="59">
        <f>'FY23 FR-3 Data'!U36</f>
        <v>-20486812.170000002</v>
      </c>
      <c r="S37" s="60">
        <f t="shared" si="18"/>
        <v>-0.40683586018156359</v>
      </c>
      <c r="T37" s="62">
        <v>-0.13995672324329139</v>
      </c>
      <c r="U37" s="63">
        <f>'FY23 FR-3 Data'!V36</f>
        <v>-7.6722112555546507E-2</v>
      </c>
      <c r="V37" s="60">
        <f t="shared" si="19"/>
        <v>6.3234610687744885E-2</v>
      </c>
      <c r="W37" s="58">
        <v>-940070</v>
      </c>
      <c r="X37" s="64">
        <f>'FY23 FR-3 Data'!W36</f>
        <v>87031.38</v>
      </c>
      <c r="Y37" s="60">
        <f t="shared" si="20"/>
        <v>-1.0925796802365781</v>
      </c>
      <c r="Z37" s="58">
        <v>-35478253.943943202</v>
      </c>
      <c r="AA37" s="59">
        <v>-20399780.789999999</v>
      </c>
      <c r="AB37" s="60">
        <f t="shared" si="21"/>
        <v>-0.42500606647011668</v>
      </c>
      <c r="AC37" s="62">
        <v>-0.14431585883518142</v>
      </c>
      <c r="AD37" s="65">
        <f>'FY23 FR-3 Data'!Z36</f>
        <v>-7.6371292717828304E-2</v>
      </c>
      <c r="AE37" s="66">
        <f t="shared" si="22"/>
        <v>6.7944566117353111E-2</v>
      </c>
      <c r="AF37" s="58">
        <v>559902.04</v>
      </c>
      <c r="AG37" s="59">
        <f>'FY23 FR-3 Data'!AA36</f>
        <v>-45148.32</v>
      </c>
      <c r="AH37" s="60">
        <f t="shared" si="23"/>
        <v>-1.0806361055587508</v>
      </c>
      <c r="AI37" s="58">
        <v>8736585.4600000009</v>
      </c>
      <c r="AJ37" s="64">
        <f>'FY23 FR-3 Data'!AB36</f>
        <v>8555193.3900000006</v>
      </c>
      <c r="AK37" s="60">
        <f t="shared" si="24"/>
        <v>-2.0762352847172892E-2</v>
      </c>
      <c r="AL37" s="58">
        <v>9296487.5</v>
      </c>
      <c r="AM37" s="64">
        <f>'FY23 FR-3 Data'!AC36</f>
        <v>8510045.0700000003</v>
      </c>
      <c r="AN37" s="60">
        <f t="shared" si="25"/>
        <v>-8.4595652928054779E-2</v>
      </c>
    </row>
    <row r="38" spans="1:40" x14ac:dyDescent="0.25">
      <c r="A38" s="35" t="s">
        <v>54</v>
      </c>
      <c r="B38" s="58">
        <v>307817474.88999999</v>
      </c>
      <c r="C38" s="59">
        <f>'FY23 FR-3 Data'!L37</f>
        <v>346264186.97000003</v>
      </c>
      <c r="D38" s="60">
        <f t="shared" si="13"/>
        <v>0.12490100535630459</v>
      </c>
      <c r="E38" s="61">
        <v>128791640.34999996</v>
      </c>
      <c r="F38" s="59">
        <f>'FY23 FR-3 Data'!Q37</f>
        <v>142229218.96000001</v>
      </c>
      <c r="G38" s="60">
        <f t="shared" si="14"/>
        <v>0.10433579829779727</v>
      </c>
      <c r="H38" s="61">
        <v>1007181.88</v>
      </c>
      <c r="I38" s="59">
        <f>'FY23 FR-3 Data'!R37</f>
        <v>1688391.16</v>
      </c>
      <c r="J38" s="60">
        <f t="shared" si="15"/>
        <v>0.67635180251654237</v>
      </c>
      <c r="K38" s="58">
        <v>129798822.22999996</v>
      </c>
      <c r="L38" s="59">
        <f>'FY23 FR-3 Data'!S37</f>
        <v>143917610.12</v>
      </c>
      <c r="M38" s="60">
        <f t="shared" si="16"/>
        <v>0.10877439138070097</v>
      </c>
      <c r="N38" s="58">
        <v>141117706.2333712</v>
      </c>
      <c r="O38" s="59">
        <f>'FY23 FR-3 Data'!T37</f>
        <v>150938272.66999999</v>
      </c>
      <c r="P38" s="60">
        <f t="shared" si="17"/>
        <v>6.9591312803711391E-2</v>
      </c>
      <c r="Q38" s="58">
        <v>-11318884.003371239</v>
      </c>
      <c r="R38" s="59">
        <f>'FY23 FR-3 Data'!U37</f>
        <v>-7020662.5500000399</v>
      </c>
      <c r="S38" s="60">
        <f t="shared" si="18"/>
        <v>-0.3797389788685005</v>
      </c>
      <c r="T38" s="62">
        <v>-8.7203287432874282E-2</v>
      </c>
      <c r="U38" s="63">
        <f>'FY23 FR-3 Data'!V37</f>
        <v>-4.8782512050791697E-2</v>
      </c>
      <c r="V38" s="60">
        <f t="shared" si="19"/>
        <v>3.8420775382082585E-2</v>
      </c>
      <c r="W38" s="58">
        <v>-1008275.1</v>
      </c>
      <c r="X38" s="64">
        <f>'FY23 FR-3 Data'!W37</f>
        <v>164419.63</v>
      </c>
      <c r="Y38" s="60">
        <f t="shared" si="20"/>
        <v>-1.1630702077240627</v>
      </c>
      <c r="Z38" s="58">
        <v>-12327159.103371238</v>
      </c>
      <c r="AA38" s="59">
        <v>-6856242.92000004</v>
      </c>
      <c r="AB38" s="60">
        <f t="shared" si="21"/>
        <v>-0.4438099758017246</v>
      </c>
      <c r="AC38" s="62">
        <v>-9.5714781698444995E-2</v>
      </c>
      <c r="AD38" s="65">
        <f>'FY23 FR-3 Data'!Z37</f>
        <v>-4.7585690817213401E-2</v>
      </c>
      <c r="AE38" s="66">
        <f t="shared" si="22"/>
        <v>4.8129090881231594E-2</v>
      </c>
      <c r="AF38" s="58">
        <v>25803.09</v>
      </c>
      <c r="AG38" s="59">
        <f>'FY23 FR-3 Data'!AA37</f>
        <v>-8740.3700000000008</v>
      </c>
      <c r="AH38" s="60">
        <f t="shared" si="23"/>
        <v>-1.3387334617675635</v>
      </c>
      <c r="AI38" s="58">
        <v>6130578.6699999999</v>
      </c>
      <c r="AJ38" s="64">
        <f>'FY23 FR-3 Data'!AB37</f>
        <v>5840959.54</v>
      </c>
      <c r="AK38" s="60">
        <f t="shared" si="24"/>
        <v>-4.7241727998247822E-2</v>
      </c>
      <c r="AL38" s="58">
        <v>6156381.7599999998</v>
      </c>
      <c r="AM38" s="64">
        <f>'FY23 FR-3 Data'!AC37</f>
        <v>5832219.1699999999</v>
      </c>
      <c r="AN38" s="60">
        <f t="shared" si="25"/>
        <v>-5.2654725232634023E-2</v>
      </c>
    </row>
    <row r="39" spans="1:40" x14ac:dyDescent="0.25">
      <c r="A39" s="35" t="s">
        <v>55</v>
      </c>
      <c r="B39" s="58">
        <v>316062059.33000004</v>
      </c>
      <c r="C39" s="59">
        <f>'FY23 FR-3 Data'!L38</f>
        <v>349069689.14999998</v>
      </c>
      <c r="D39" s="60">
        <f t="shared" si="13"/>
        <v>0.10443401492090104</v>
      </c>
      <c r="E39" s="61">
        <v>151518735.67000008</v>
      </c>
      <c r="F39" s="59">
        <f>'FY23 FR-3 Data'!Q38</f>
        <v>165882163.28</v>
      </c>
      <c r="G39" s="60">
        <f t="shared" si="14"/>
        <v>9.4796379777631751E-2</v>
      </c>
      <c r="H39" s="61">
        <v>7971067.6399999997</v>
      </c>
      <c r="I39" s="59">
        <f>'FY23 FR-3 Data'!R38</f>
        <v>1614855.75</v>
      </c>
      <c r="J39" s="60">
        <f t="shared" si="15"/>
        <v>-0.79741035668842974</v>
      </c>
      <c r="K39" s="58">
        <v>159489803.31000006</v>
      </c>
      <c r="L39" s="59">
        <f>'FY23 FR-3 Data'!S38</f>
        <v>167497019.03</v>
      </c>
      <c r="M39" s="60">
        <f t="shared" si="16"/>
        <v>5.0205189007828464E-2</v>
      </c>
      <c r="N39" s="58">
        <v>136401839.36832631</v>
      </c>
      <c r="O39" s="59">
        <f>'FY23 FR-3 Data'!T38</f>
        <v>142693357.46000001</v>
      </c>
      <c r="P39" s="60">
        <f t="shared" si="17"/>
        <v>4.6124877207005227E-2</v>
      </c>
      <c r="Q39" s="58">
        <v>23087963.941673756</v>
      </c>
      <c r="R39" s="59">
        <f>'FY23 FR-3 Data'!U38</f>
        <v>24803661.57</v>
      </c>
      <c r="S39" s="60">
        <f t="shared" si="18"/>
        <v>7.4311343895916773E-2</v>
      </c>
      <c r="T39" s="62">
        <v>0.1447613794895572</v>
      </c>
      <c r="U39" s="63">
        <f>'FY23 FR-3 Data'!V38</f>
        <v>0.148084197042083</v>
      </c>
      <c r="V39" s="60">
        <f t="shared" si="19"/>
        <v>3.3228175525258086E-3</v>
      </c>
      <c r="W39" s="58">
        <v>-75646.2</v>
      </c>
      <c r="X39" s="64">
        <f>'FY23 FR-3 Data'!W38</f>
        <v>-253201.25</v>
      </c>
      <c r="Y39" s="60">
        <f t="shared" si="20"/>
        <v>2.3471773863062517</v>
      </c>
      <c r="Z39" s="58">
        <v>23012317.741673756</v>
      </c>
      <c r="AA39" s="59">
        <v>24550460.32</v>
      </c>
      <c r="AB39" s="60">
        <f t="shared" si="21"/>
        <v>6.6839967863852823E-2</v>
      </c>
      <c r="AC39" s="62">
        <v>0.14435554632575473</v>
      </c>
      <c r="AD39" s="65">
        <f>'FY23 FR-3 Data'!Z38</f>
        <v>0.146794426519818</v>
      </c>
      <c r="AE39" s="66">
        <f t="shared" si="22"/>
        <v>2.4388801940632698E-3</v>
      </c>
      <c r="AF39" s="58">
        <v>67867.48</v>
      </c>
      <c r="AG39" s="59">
        <f>'FY23 FR-3 Data'!AA38</f>
        <v>-4259.3</v>
      </c>
      <c r="AH39" s="60">
        <f t="shared" si="23"/>
        <v>-1.0627590710602486</v>
      </c>
      <c r="AI39" s="58">
        <v>7966269.3900000006</v>
      </c>
      <c r="AJ39" s="64">
        <f>'FY23 FR-3 Data'!AB38</f>
        <v>7963896.96</v>
      </c>
      <c r="AK39" s="60">
        <f t="shared" si="24"/>
        <v>-2.978094116398734E-4</v>
      </c>
      <c r="AL39" s="58">
        <v>8034136.870000001</v>
      </c>
      <c r="AM39" s="64">
        <f>'FY23 FR-3 Data'!AC38</f>
        <v>7959637.6600000001</v>
      </c>
      <c r="AN39" s="60">
        <f t="shared" si="25"/>
        <v>-9.2728330629001203E-3</v>
      </c>
    </row>
    <row r="40" spans="1:40" x14ac:dyDescent="0.25">
      <c r="A40" s="17" t="s">
        <v>56</v>
      </c>
      <c r="B40" s="58">
        <v>2164359135.0599999</v>
      </c>
      <c r="C40" s="59">
        <f>'FY23 FR-3 Data'!L39</f>
        <v>2258731194.2800002</v>
      </c>
      <c r="D40" s="60">
        <f t="shared" si="13"/>
        <v>4.3602772613512732E-2</v>
      </c>
      <c r="E40" s="61">
        <v>927799890.5599997</v>
      </c>
      <c r="F40" s="59">
        <f>'FY23 FR-3 Data'!Q39</f>
        <v>995768937.04999995</v>
      </c>
      <c r="G40" s="60">
        <f t="shared" si="14"/>
        <v>7.3258304060561621E-2</v>
      </c>
      <c r="H40" s="61">
        <v>151504795.65000001</v>
      </c>
      <c r="I40" s="59">
        <f>'FY23 FR-3 Data'!R39</f>
        <v>242860820.66999999</v>
      </c>
      <c r="J40" s="60">
        <f t="shared" si="15"/>
        <v>0.6029909787875416</v>
      </c>
      <c r="K40" s="58">
        <v>1079304686.2099998</v>
      </c>
      <c r="L40" s="59">
        <f>'FY23 FR-3 Data'!S39</f>
        <v>1238629757.72</v>
      </c>
      <c r="M40" s="60">
        <f t="shared" si="16"/>
        <v>0.1476182523300936</v>
      </c>
      <c r="N40" s="58">
        <v>1122211941.242573</v>
      </c>
      <c r="O40" s="59">
        <f>'FY23 FR-3 Data'!T39</f>
        <v>1189831641.8099999</v>
      </c>
      <c r="P40" s="60">
        <f t="shared" si="17"/>
        <v>6.0255730742407511E-2</v>
      </c>
      <c r="Q40" s="58">
        <v>-42907255.032573223</v>
      </c>
      <c r="R40" s="59">
        <f>'FY23 FR-3 Data'!U39</f>
        <v>48798115.910000302</v>
      </c>
      <c r="S40" s="60">
        <f t="shared" si="18"/>
        <v>-2.137292886085465</v>
      </c>
      <c r="T40" s="62">
        <v>-3.975453417444421E-2</v>
      </c>
      <c r="U40" s="63">
        <f>'FY23 FR-3 Data'!V39</f>
        <v>3.9396854149399002E-2</v>
      </c>
      <c r="V40" s="60">
        <f t="shared" si="19"/>
        <v>7.9151388323843219E-2</v>
      </c>
      <c r="W40" s="58">
        <v>-20009355.539999999</v>
      </c>
      <c r="X40" s="64">
        <f>'FY23 FR-3 Data'!W39</f>
        <v>22544354.280000001</v>
      </c>
      <c r="Y40" s="60">
        <f t="shared" si="20"/>
        <v>-2.1266906740165807</v>
      </c>
      <c r="Z40" s="58">
        <v>-62916610.572573222</v>
      </c>
      <c r="AA40" s="59">
        <v>71342470.190000296</v>
      </c>
      <c r="AB40" s="60">
        <f t="shared" si="21"/>
        <v>-2.1339210669606556</v>
      </c>
      <c r="AC40" s="62">
        <v>-5.9394777595006228E-2</v>
      </c>
      <c r="AD40" s="65">
        <f>'FY23 FR-3 Data'!Z39</f>
        <v>5.6568295773898901E-2</v>
      </c>
      <c r="AE40" s="66">
        <f t="shared" si="22"/>
        <v>0.11596307336890513</v>
      </c>
      <c r="AF40" s="58">
        <v>740333.22</v>
      </c>
      <c r="AG40" s="59">
        <f>'FY23 FR-3 Data'!AA39</f>
        <v>-89295.86</v>
      </c>
      <c r="AH40" s="60">
        <f t="shared" si="23"/>
        <v>-1.1206157681266822</v>
      </c>
      <c r="AI40" s="58">
        <v>31060233.059999999</v>
      </c>
      <c r="AJ40" s="64">
        <f>'FY23 FR-3 Data'!AB39</f>
        <v>25626687.039999999</v>
      </c>
      <c r="AK40" s="60">
        <f t="shared" si="24"/>
        <v>-0.17493577751022837</v>
      </c>
      <c r="AL40" s="58">
        <v>31800566.279999997</v>
      </c>
      <c r="AM40" s="64">
        <f>'FY23 FR-3 Data'!AC39</f>
        <v>25537391.18</v>
      </c>
      <c r="AN40" s="60">
        <f t="shared" si="25"/>
        <v>-0.19695168459748566</v>
      </c>
    </row>
    <row r="41" spans="1:40" x14ac:dyDescent="0.25">
      <c r="A41" s="35" t="s">
        <v>57</v>
      </c>
      <c r="B41" s="58">
        <v>170231403.53</v>
      </c>
      <c r="C41" s="59">
        <f>'FY23 FR-3 Data'!L40</f>
        <v>173313219.87</v>
      </c>
      <c r="D41" s="60">
        <f t="shared" si="13"/>
        <v>1.8103688720729445E-2</v>
      </c>
      <c r="E41" s="61">
        <v>80487018.290000007</v>
      </c>
      <c r="F41" s="59">
        <f>'FY23 FR-3 Data'!Q40</f>
        <v>85802899.790000007</v>
      </c>
      <c r="G41" s="60">
        <f t="shared" si="14"/>
        <v>6.6046445910650217E-2</v>
      </c>
      <c r="H41" s="61">
        <v>1507982.61</v>
      </c>
      <c r="I41" s="59">
        <f>'FY23 FR-3 Data'!R40</f>
        <v>1084319.53</v>
      </c>
      <c r="J41" s="60">
        <f t="shared" si="15"/>
        <v>-0.2809469268349189</v>
      </c>
      <c r="K41" s="58">
        <v>81995000.900000006</v>
      </c>
      <c r="L41" s="59">
        <f>'FY23 FR-3 Data'!S40</f>
        <v>86887219.319999993</v>
      </c>
      <c r="M41" s="60">
        <f t="shared" si="16"/>
        <v>5.9664837688903377E-2</v>
      </c>
      <c r="N41" s="58">
        <v>94809169.630790412</v>
      </c>
      <c r="O41" s="59">
        <f>'FY23 FR-3 Data'!T40</f>
        <v>92309021.760000005</v>
      </c>
      <c r="P41" s="60">
        <f t="shared" si="17"/>
        <v>-2.6370317138379978E-2</v>
      </c>
      <c r="Q41" s="58">
        <v>-12814168.730790406</v>
      </c>
      <c r="R41" s="59">
        <f>'FY23 FR-3 Data'!U40</f>
        <v>-5421802.4400000097</v>
      </c>
      <c r="S41" s="60">
        <f t="shared" si="18"/>
        <v>-0.57689003837039521</v>
      </c>
      <c r="T41" s="62">
        <v>-0.15627987792107464</v>
      </c>
      <c r="U41" s="63">
        <f>'FY23 FR-3 Data'!V40</f>
        <v>-6.2400459842452398E-2</v>
      </c>
      <c r="V41" s="60">
        <f t="shared" si="19"/>
        <v>9.387941807862224E-2</v>
      </c>
      <c r="W41" s="58">
        <v>140300.78</v>
      </c>
      <c r="X41" s="64">
        <f>'FY23 FR-3 Data'!W40</f>
        <v>140563.10999999999</v>
      </c>
      <c r="Y41" s="60">
        <f t="shared" si="20"/>
        <v>1.8697686498962245E-3</v>
      </c>
      <c r="Z41" s="58">
        <v>-12673867.950790407</v>
      </c>
      <c r="AA41" s="59">
        <v>-5281239.3300000103</v>
      </c>
      <c r="AB41" s="60">
        <f t="shared" si="21"/>
        <v>-0.58329695792114944</v>
      </c>
      <c r="AC41" s="62">
        <v>-0.15430475923943068</v>
      </c>
      <c r="AD41" s="65">
        <f>'FY23 FR-3 Data'!Z40</f>
        <v>-6.0684521454375001E-2</v>
      </c>
      <c r="AE41" s="66">
        <f t="shared" si="22"/>
        <v>9.3620237785055682E-2</v>
      </c>
      <c r="AF41" s="58">
        <v>146695.75</v>
      </c>
      <c r="AG41" s="59">
        <f>'FY23 FR-3 Data'!AA40</f>
        <v>-12525.05</v>
      </c>
      <c r="AH41" s="60">
        <f t="shared" si="23"/>
        <v>-1.0853811374903499</v>
      </c>
      <c r="AI41" s="58">
        <v>3289923.94</v>
      </c>
      <c r="AJ41" s="64">
        <f>'FY23 FR-3 Data'!AB40</f>
        <v>3847860.18</v>
      </c>
      <c r="AK41" s="60">
        <f t="shared" si="24"/>
        <v>0.16958940394226871</v>
      </c>
      <c r="AL41" s="58">
        <v>3436619.69</v>
      </c>
      <c r="AM41" s="64">
        <f>'FY23 FR-3 Data'!AC40</f>
        <v>3835335.13</v>
      </c>
      <c r="AN41" s="60">
        <f t="shared" si="25"/>
        <v>0.11601965767704717</v>
      </c>
    </row>
    <row r="42" spans="1:40" x14ac:dyDescent="0.25">
      <c r="A42" s="35" t="s">
        <v>58</v>
      </c>
      <c r="B42" s="58">
        <v>2222899386.5599999</v>
      </c>
      <c r="C42" s="59">
        <f>'FY23 FR-3 Data'!L41</f>
        <v>2422870256.6500001</v>
      </c>
      <c r="D42" s="60">
        <f t="shared" si="13"/>
        <v>8.9959478732620807E-2</v>
      </c>
      <c r="E42" s="61">
        <v>1004380792.9799998</v>
      </c>
      <c r="F42" s="59">
        <f>'FY23 FR-3 Data'!Q41</f>
        <v>1086392676.96</v>
      </c>
      <c r="G42" s="60">
        <f t="shared" si="14"/>
        <v>8.1654173947981259E-2</v>
      </c>
      <c r="H42" s="61">
        <v>44313222.420000002</v>
      </c>
      <c r="I42" s="59">
        <f>'FY23 FR-3 Data'!R41</f>
        <v>48282004.100000001</v>
      </c>
      <c r="J42" s="60">
        <f t="shared" si="15"/>
        <v>8.9562019263323966E-2</v>
      </c>
      <c r="K42" s="58">
        <v>1048694015.3999997</v>
      </c>
      <c r="L42" s="59">
        <f>'FY23 FR-3 Data'!S41</f>
        <v>1134674681.0599999</v>
      </c>
      <c r="M42" s="60">
        <f t="shared" si="16"/>
        <v>8.1988324904481213E-2</v>
      </c>
      <c r="N42" s="58">
        <v>1066812560.279572</v>
      </c>
      <c r="O42" s="59">
        <f>'FY23 FR-3 Data'!T41</f>
        <v>1129860829.8900001</v>
      </c>
      <c r="P42" s="60">
        <f t="shared" si="17"/>
        <v>5.9099669387005983E-2</v>
      </c>
      <c r="Q42" s="58">
        <v>-18118544.879572272</v>
      </c>
      <c r="R42" s="59">
        <f>'FY23 FR-3 Data'!U41</f>
        <v>4813851.1699996004</v>
      </c>
      <c r="S42" s="60">
        <f t="shared" si="18"/>
        <v>-1.2656864114638129</v>
      </c>
      <c r="T42" s="62">
        <v>-1.7277246378355062E-2</v>
      </c>
      <c r="U42" s="63">
        <f>'FY23 FR-3 Data'!V41</f>
        <v>4.2424945672556603E-3</v>
      </c>
      <c r="V42" s="60">
        <f t="shared" si="19"/>
        <v>2.1519740945610724E-2</v>
      </c>
      <c r="W42" s="58">
        <v>-24778948.530000001</v>
      </c>
      <c r="X42" s="64">
        <f>'FY23 FR-3 Data'!W41</f>
        <v>-5194067.6500000004</v>
      </c>
      <c r="Y42" s="60">
        <f t="shared" si="20"/>
        <v>-0.79038385572690806</v>
      </c>
      <c r="Z42" s="58">
        <v>-42897493.409572273</v>
      </c>
      <c r="AA42" s="59">
        <v>-380216.48000039998</v>
      </c>
      <c r="AB42" s="60">
        <f t="shared" si="21"/>
        <v>-0.9911366271131461</v>
      </c>
      <c r="AC42" s="62">
        <v>-4.1895558330541399E-2</v>
      </c>
      <c r="AD42" s="65">
        <f>'FY23 FR-3 Data'!Z41</f>
        <v>-3.3662948747078901E-4</v>
      </c>
      <c r="AE42" s="66">
        <f t="shared" si="22"/>
        <v>4.1558928843070608E-2</v>
      </c>
      <c r="AF42" s="58">
        <v>1571084.37</v>
      </c>
      <c r="AG42" s="59">
        <f>'FY23 FR-3 Data'!AA41</f>
        <v>-78546.149999999994</v>
      </c>
      <c r="AH42" s="60">
        <f t="shared" si="23"/>
        <v>-1.0499948643751067</v>
      </c>
      <c r="AI42" s="58">
        <v>37116090.719999999</v>
      </c>
      <c r="AJ42" s="64">
        <f>'FY23 FR-3 Data'!AB41</f>
        <v>33023152.43</v>
      </c>
      <c r="AK42" s="60">
        <f t="shared" si="24"/>
        <v>-0.11027395963860279</v>
      </c>
      <c r="AL42" s="58">
        <v>38687175.089999996</v>
      </c>
      <c r="AM42" s="64">
        <f>'FY23 FR-3 Data'!AC41</f>
        <v>32944606.280000001</v>
      </c>
      <c r="AN42" s="60">
        <f t="shared" si="25"/>
        <v>-0.1484359816047762</v>
      </c>
    </row>
    <row r="43" spans="1:40" x14ac:dyDescent="0.25">
      <c r="A43" s="35" t="s">
        <v>59</v>
      </c>
      <c r="B43" s="58">
        <v>367477570.99000001</v>
      </c>
      <c r="C43" s="59">
        <f>'FY23 FR-3 Data'!L42</f>
        <v>433867363.31</v>
      </c>
      <c r="D43" s="60">
        <f t="shared" si="13"/>
        <v>0.18066352224203264</v>
      </c>
      <c r="E43" s="61">
        <v>157769536.79999998</v>
      </c>
      <c r="F43" s="59">
        <f>'FY23 FR-3 Data'!Q42</f>
        <v>190578864.59999999</v>
      </c>
      <c r="G43" s="60">
        <f t="shared" si="14"/>
        <v>0.20795730573508292</v>
      </c>
      <c r="H43" s="61">
        <v>5337386.55</v>
      </c>
      <c r="I43" s="59">
        <f>'FY23 FR-3 Data'!R42</f>
        <v>9017767.0099999998</v>
      </c>
      <c r="J43" s="60">
        <f t="shared" si="15"/>
        <v>0.68954729538935122</v>
      </c>
      <c r="K43" s="58">
        <v>163106923.34999999</v>
      </c>
      <c r="L43" s="59">
        <f>'FY23 FR-3 Data'!S42</f>
        <v>199596631.61000001</v>
      </c>
      <c r="M43" s="60">
        <f t="shared" si="16"/>
        <v>0.22371648922406101</v>
      </c>
      <c r="N43" s="58">
        <v>175944865.21991569</v>
      </c>
      <c r="O43" s="59">
        <f>'FY23 FR-3 Data'!T42</f>
        <v>205247637.53999999</v>
      </c>
      <c r="P43" s="60">
        <f t="shared" si="17"/>
        <v>0.1665451974597747</v>
      </c>
      <c r="Q43" s="58">
        <v>-12837941.869915694</v>
      </c>
      <c r="R43" s="59">
        <f>'FY23 FR-3 Data'!U42</f>
        <v>-5651005.9299999801</v>
      </c>
      <c r="S43" s="60">
        <f t="shared" si="18"/>
        <v>-0.55981994721112649</v>
      </c>
      <c r="T43" s="62">
        <v>-7.8708748876144471E-2</v>
      </c>
      <c r="U43" s="63">
        <f>'FY23 FR-3 Data'!V42</f>
        <v>-2.8312130742976199E-2</v>
      </c>
      <c r="V43" s="60">
        <f t="shared" si="19"/>
        <v>5.0396618133168272E-2</v>
      </c>
      <c r="W43" s="58">
        <v>-973215.7</v>
      </c>
      <c r="X43" s="64">
        <f>'FY23 FR-3 Data'!W42</f>
        <v>-2494280.15</v>
      </c>
      <c r="Y43" s="60">
        <f t="shared" si="20"/>
        <v>1.5629263379125511</v>
      </c>
      <c r="Z43" s="58">
        <v>-13811157.569915693</v>
      </c>
      <c r="AA43" s="59">
        <v>-8145286.0799999796</v>
      </c>
      <c r="AB43" s="60">
        <f t="shared" si="21"/>
        <v>-0.41023871179758753</v>
      </c>
      <c r="AC43" s="62">
        <v>-8.5183752164170609E-2</v>
      </c>
      <c r="AD43" s="65">
        <f>'FY23 FR-3 Data'!Z42</f>
        <v>-4.1325159338106501E-2</v>
      </c>
      <c r="AE43" s="66">
        <f t="shared" si="22"/>
        <v>4.3858592826064108E-2</v>
      </c>
      <c r="AF43" s="58">
        <v>276090.03000000003</v>
      </c>
      <c r="AG43" s="59">
        <f>'FY23 FR-3 Data'!AA42</f>
        <v>-55096.06</v>
      </c>
      <c r="AH43" s="60">
        <f t="shared" si="23"/>
        <v>-1.1995583107437817</v>
      </c>
      <c r="AI43" s="58">
        <v>6863899.5599999996</v>
      </c>
      <c r="AJ43" s="64">
        <f>'FY23 FR-3 Data'!AB42</f>
        <v>6396126.4199999999</v>
      </c>
      <c r="AK43" s="60">
        <f t="shared" si="24"/>
        <v>-6.8149764708969565E-2</v>
      </c>
      <c r="AL43" s="58">
        <v>7139989.5899999999</v>
      </c>
      <c r="AM43" s="64">
        <f>'FY23 FR-3 Data'!AC42</f>
        <v>6341030.3600000003</v>
      </c>
      <c r="AN43" s="60">
        <f t="shared" si="25"/>
        <v>-0.11189921496790299</v>
      </c>
    </row>
    <row r="44" spans="1:40" x14ac:dyDescent="0.25">
      <c r="A44" s="35" t="s">
        <v>110</v>
      </c>
      <c r="B44" s="58">
        <v>60277751</v>
      </c>
      <c r="C44" s="59">
        <f>'FY23 FR-3 Data'!L43</f>
        <v>60454167</v>
      </c>
      <c r="D44" s="60">
        <f t="shared" si="13"/>
        <v>2.9267183508555257E-3</v>
      </c>
      <c r="E44" s="61">
        <v>34996438</v>
      </c>
      <c r="F44" s="59">
        <f>'FY23 FR-3 Data'!Q43</f>
        <v>34072393</v>
      </c>
      <c r="G44" s="60">
        <f t="shared" si="14"/>
        <v>-2.6403972884326114E-2</v>
      </c>
      <c r="H44" s="61">
        <v>3856465</v>
      </c>
      <c r="I44" s="59">
        <f>'FY23 FR-3 Data'!R43</f>
        <v>2824916</v>
      </c>
      <c r="J44" s="60">
        <f t="shared" si="15"/>
        <v>-0.26748563775374601</v>
      </c>
      <c r="K44" s="58">
        <v>38852903</v>
      </c>
      <c r="L44" s="59">
        <f>'FY23 FR-3 Data'!S43</f>
        <v>36897309</v>
      </c>
      <c r="M44" s="60">
        <f t="shared" si="16"/>
        <v>-5.0333278828611598E-2</v>
      </c>
      <c r="N44" s="58">
        <v>38864944</v>
      </c>
      <c r="O44" s="59">
        <f>'FY23 FR-3 Data'!T43</f>
        <v>37072834</v>
      </c>
      <c r="P44" s="60">
        <f t="shared" si="17"/>
        <v>-4.6111220435567847E-2</v>
      </c>
      <c r="Q44" s="58">
        <v>-12041</v>
      </c>
      <c r="R44" s="59">
        <f>'FY23 FR-3 Data'!U43</f>
        <v>-175525</v>
      </c>
      <c r="S44" s="60">
        <f t="shared" si="18"/>
        <v>13.577277634747945</v>
      </c>
      <c r="T44" s="62">
        <v>-3.0991249225315287E-4</v>
      </c>
      <c r="U44" s="63">
        <f>'FY23 FR-3 Data'!V43</f>
        <v>-4.75712198957382E-3</v>
      </c>
      <c r="V44" s="60">
        <f t="shared" si="19"/>
        <v>-4.447209497320667E-3</v>
      </c>
      <c r="W44" s="58">
        <v>-901729</v>
      </c>
      <c r="X44" s="64">
        <f>'FY23 FR-3 Data'!W43</f>
        <v>0</v>
      </c>
      <c r="Y44" s="60" t="str">
        <f t="shared" si="20"/>
        <v>NA</v>
      </c>
      <c r="Z44" s="58">
        <v>-913770</v>
      </c>
      <c r="AA44" s="59">
        <v>-175525</v>
      </c>
      <c r="AB44" s="60">
        <f t="shared" si="21"/>
        <v>-0.80791118115061777</v>
      </c>
      <c r="AC44" s="62">
        <v>-2.407751602098001E-2</v>
      </c>
      <c r="AD44" s="65">
        <f>'FY23 FR-3 Data'!Z43</f>
        <v>-4.75712198957382E-3</v>
      </c>
      <c r="AE44" s="66">
        <f t="shared" si="22"/>
        <v>1.9320394031406188E-2</v>
      </c>
      <c r="AF44" s="58">
        <v>1291723</v>
      </c>
      <c r="AG44" s="59">
        <f>'FY23 FR-3 Data'!AA43</f>
        <v>1495719</v>
      </c>
      <c r="AH44" s="60">
        <f t="shared" si="23"/>
        <v>0.1579254995072473</v>
      </c>
      <c r="AI44" s="58">
        <v>564308</v>
      </c>
      <c r="AJ44" s="64">
        <f>'FY23 FR-3 Data'!AB43</f>
        <v>345635</v>
      </c>
      <c r="AK44" s="60">
        <f t="shared" si="24"/>
        <v>-0.38750646809898143</v>
      </c>
      <c r="AL44" s="58">
        <v>1856031</v>
      </c>
      <c r="AM44" s="64">
        <f>'FY23 FR-3 Data'!AC43</f>
        <v>1841354</v>
      </c>
      <c r="AN44" s="60">
        <f t="shared" si="25"/>
        <v>-7.9077342996965033E-3</v>
      </c>
    </row>
    <row r="45" spans="1:40" x14ac:dyDescent="0.25">
      <c r="A45" s="35" t="s">
        <v>111</v>
      </c>
      <c r="B45" s="58">
        <v>193504547</v>
      </c>
      <c r="C45" s="59">
        <f>'FY23 FR-3 Data'!L44</f>
        <v>185745389</v>
      </c>
      <c r="D45" s="60">
        <f t="shared" si="13"/>
        <v>-4.0098065499205041E-2</v>
      </c>
      <c r="E45" s="61">
        <v>75787840</v>
      </c>
      <c r="F45" s="59">
        <f>'FY23 FR-3 Data'!Q44</f>
        <v>71285828</v>
      </c>
      <c r="G45" s="60">
        <f t="shared" si="14"/>
        <v>-5.9402827683174501E-2</v>
      </c>
      <c r="H45" s="61">
        <v>7049572</v>
      </c>
      <c r="I45" s="59">
        <f>'FY23 FR-3 Data'!R44</f>
        <v>4676703</v>
      </c>
      <c r="J45" s="60">
        <f t="shared" si="15"/>
        <v>-0.33659759769812975</v>
      </c>
      <c r="K45" s="58">
        <v>82837412</v>
      </c>
      <c r="L45" s="59">
        <f>'FY23 FR-3 Data'!S44</f>
        <v>75962531</v>
      </c>
      <c r="M45" s="60">
        <f t="shared" si="16"/>
        <v>-8.2992464805636365E-2</v>
      </c>
      <c r="N45" s="58">
        <v>78603214</v>
      </c>
      <c r="O45" s="59">
        <f>'FY23 FR-3 Data'!T44</f>
        <v>76585974</v>
      </c>
      <c r="P45" s="60">
        <f t="shared" si="17"/>
        <v>-2.5663581644384158E-2</v>
      </c>
      <c r="Q45" s="58">
        <v>4234198</v>
      </c>
      <c r="R45" s="59">
        <f>'FY23 FR-3 Data'!U44</f>
        <v>-623443</v>
      </c>
      <c r="S45" s="60">
        <f t="shared" si="18"/>
        <v>-1.1472399259552812</v>
      </c>
      <c r="T45" s="62">
        <v>5.1114561618607786E-2</v>
      </c>
      <c r="U45" s="63">
        <f>'FY23 FR-3 Data'!V44</f>
        <v>-8.20724364752933E-3</v>
      </c>
      <c r="V45" s="60">
        <f t="shared" si="19"/>
        <v>-5.9321805266137118E-2</v>
      </c>
      <c r="W45" s="58">
        <v>-4214216</v>
      </c>
      <c r="X45" s="64">
        <f>'FY23 FR-3 Data'!W44</f>
        <v>0</v>
      </c>
      <c r="Y45" s="60" t="str">
        <f t="shared" si="20"/>
        <v>NA</v>
      </c>
      <c r="Z45" s="58">
        <v>19982</v>
      </c>
      <c r="AA45" s="59">
        <v>-623443</v>
      </c>
      <c r="AB45" s="60">
        <f t="shared" si="21"/>
        <v>-32.200230207186465</v>
      </c>
      <c r="AC45" s="62">
        <v>2.5414891554395726E-4</v>
      </c>
      <c r="AD45" s="65">
        <f>'FY23 FR-3 Data'!Z44</f>
        <v>-8.20724364752933E-3</v>
      </c>
      <c r="AE45" s="66">
        <f t="shared" si="22"/>
        <v>-8.4613925630732875E-3</v>
      </c>
      <c r="AF45" s="58">
        <v>3190203</v>
      </c>
      <c r="AG45" s="59">
        <f>'FY23 FR-3 Data'!AA44</f>
        <v>3085786</v>
      </c>
      <c r="AH45" s="60">
        <f t="shared" si="23"/>
        <v>-3.2730519029666762E-2</v>
      </c>
      <c r="AI45" s="58">
        <v>3198492</v>
      </c>
      <c r="AJ45" s="64">
        <f>'FY23 FR-3 Data'!AB44</f>
        <v>2107562</v>
      </c>
      <c r="AK45" s="60">
        <f t="shared" si="24"/>
        <v>-0.34107635723334623</v>
      </c>
      <c r="AL45" s="58">
        <v>6388695</v>
      </c>
      <c r="AM45" s="64">
        <f>'FY23 FR-3 Data'!AC44</f>
        <v>5193348</v>
      </c>
      <c r="AN45" s="60">
        <f t="shared" si="25"/>
        <v>-0.1871034694879001</v>
      </c>
    </row>
    <row r="46" spans="1:40" x14ac:dyDescent="0.25">
      <c r="A46" s="35" t="s">
        <v>60</v>
      </c>
      <c r="B46" s="58">
        <v>100731755.02000001</v>
      </c>
      <c r="C46" s="59">
        <f>'FY23 FR-3 Data'!L45</f>
        <v>139989359</v>
      </c>
      <c r="D46" s="60">
        <f t="shared" si="13"/>
        <v>0.38972421330498513</v>
      </c>
      <c r="E46" s="61">
        <v>51109849.580000013</v>
      </c>
      <c r="F46" s="59">
        <f>'FY23 FR-3 Data'!Q45</f>
        <v>78600302</v>
      </c>
      <c r="G46" s="60">
        <f t="shared" si="14"/>
        <v>0.53786995355895895</v>
      </c>
      <c r="H46" s="61">
        <v>956494.43</v>
      </c>
      <c r="I46" s="59">
        <f>'FY23 FR-3 Data'!R45</f>
        <v>584177</v>
      </c>
      <c r="J46" s="60">
        <f t="shared" si="15"/>
        <v>-0.38925206286878222</v>
      </c>
      <c r="K46" s="58">
        <v>52066344.010000013</v>
      </c>
      <c r="L46" s="59">
        <f>'FY23 FR-3 Data'!S45</f>
        <v>79184479</v>
      </c>
      <c r="M46" s="60">
        <f t="shared" si="16"/>
        <v>0.52083808659182218</v>
      </c>
      <c r="N46" s="58">
        <v>39676621</v>
      </c>
      <c r="O46" s="59">
        <f>'FY23 FR-3 Data'!T45</f>
        <v>59012014</v>
      </c>
      <c r="P46" s="60">
        <f t="shared" si="17"/>
        <v>0.48732458845222731</v>
      </c>
      <c r="Q46" s="58">
        <v>12389723.010000013</v>
      </c>
      <c r="R46" s="59">
        <f>'FY23 FR-3 Data'!U45</f>
        <v>20172465</v>
      </c>
      <c r="S46" s="60">
        <f t="shared" si="18"/>
        <v>0.62816109639564732</v>
      </c>
      <c r="T46" s="62">
        <v>0.23796030325502415</v>
      </c>
      <c r="U46" s="63">
        <f>'FY23 FR-3 Data'!V45</f>
        <v>0.25475276537463898</v>
      </c>
      <c r="V46" s="60">
        <f t="shared" si="19"/>
        <v>1.6792462119614826E-2</v>
      </c>
      <c r="W46" s="58">
        <v>-6356</v>
      </c>
      <c r="X46" s="64">
        <f>'FY23 FR-3 Data'!W45</f>
        <v>0</v>
      </c>
      <c r="Y46" s="60" t="str">
        <f t="shared" si="20"/>
        <v>NA</v>
      </c>
      <c r="Z46" s="58">
        <v>12383367.010000013</v>
      </c>
      <c r="AA46" s="59">
        <v>20172465</v>
      </c>
      <c r="AB46" s="60">
        <f t="shared" si="21"/>
        <v>0.62899678122355662</v>
      </c>
      <c r="AC46" s="62">
        <v>0.23786726588606469</v>
      </c>
      <c r="AD46" s="65">
        <f>'FY23 FR-3 Data'!Z45</f>
        <v>0.25475276537463898</v>
      </c>
      <c r="AE46" s="66">
        <f t="shared" si="22"/>
        <v>1.688549948857429E-2</v>
      </c>
      <c r="AF46" s="58">
        <v>1256270.29</v>
      </c>
      <c r="AG46" s="59">
        <f>'FY23 FR-3 Data'!AA45</f>
        <v>1850591</v>
      </c>
      <c r="AH46" s="60">
        <f t="shared" si="23"/>
        <v>0.47308347155133307</v>
      </c>
      <c r="AI46" s="58">
        <v>3447387.48</v>
      </c>
      <c r="AJ46" s="64">
        <f>'FY23 FR-3 Data'!AB45</f>
        <v>3630633</v>
      </c>
      <c r="AK46" s="60">
        <f t="shared" si="24"/>
        <v>5.3154895138158367E-2</v>
      </c>
      <c r="AL46" s="58">
        <v>4703657.7699999996</v>
      </c>
      <c r="AM46" s="64">
        <f>'FY23 FR-3 Data'!AC45</f>
        <v>5481224</v>
      </c>
      <c r="AN46" s="60">
        <f t="shared" si="25"/>
        <v>0.16531097031746858</v>
      </c>
    </row>
    <row r="47" spans="1:40" x14ac:dyDescent="0.25">
      <c r="A47" s="35" t="s">
        <v>113</v>
      </c>
      <c r="B47" s="58">
        <v>2307134071.3100004</v>
      </c>
      <c r="C47" s="59">
        <f>'FY23 FR-3 Data'!L46</f>
        <v>2516581048</v>
      </c>
      <c r="D47" s="60">
        <f t="shared" si="13"/>
        <v>9.0782317028968634E-2</v>
      </c>
      <c r="E47" s="61">
        <v>914143497.97000051</v>
      </c>
      <c r="F47" s="59">
        <f>'FY23 FR-3 Data'!Q46</f>
        <v>948796610</v>
      </c>
      <c r="G47" s="60">
        <f t="shared" si="14"/>
        <v>3.7907737797131615E-2</v>
      </c>
      <c r="H47" s="61">
        <v>44715188.479999997</v>
      </c>
      <c r="I47" s="59">
        <f>'FY23 FR-3 Data'!R46</f>
        <v>42661673</v>
      </c>
      <c r="J47" s="60">
        <f t="shared" si="15"/>
        <v>-4.5924339129611039E-2</v>
      </c>
      <c r="K47" s="58">
        <v>958858686.45000052</v>
      </c>
      <c r="L47" s="59">
        <f>'FY23 FR-3 Data'!S46</f>
        <v>991458283</v>
      </c>
      <c r="M47" s="60">
        <f t="shared" si="16"/>
        <v>3.3998332612174102E-2</v>
      </c>
      <c r="N47" s="58">
        <v>1005952601</v>
      </c>
      <c r="O47" s="59">
        <f>'FY23 FR-3 Data'!T46</f>
        <v>1063867339</v>
      </c>
      <c r="P47" s="60">
        <f t="shared" si="17"/>
        <v>5.7572034648976471E-2</v>
      </c>
      <c r="Q47" s="58">
        <v>-47093914.549999475</v>
      </c>
      <c r="R47" s="59">
        <f>'FY23 FR-3 Data'!U46</f>
        <v>-72409056</v>
      </c>
      <c r="S47" s="60">
        <f t="shared" si="18"/>
        <v>0.53754591632266013</v>
      </c>
      <c r="T47" s="62">
        <v>-4.9114551722273185E-2</v>
      </c>
      <c r="U47" s="63">
        <f>'FY23 FR-3 Data'!V46</f>
        <v>-7.30328822115454E-2</v>
      </c>
      <c r="V47" s="60">
        <f t="shared" si="19"/>
        <v>-2.3918330489272215E-2</v>
      </c>
      <c r="W47" s="58">
        <v>-7356558</v>
      </c>
      <c r="X47" s="64">
        <f>'FY23 FR-3 Data'!W46</f>
        <v>-8091725</v>
      </c>
      <c r="Y47" s="60">
        <f t="shared" si="20"/>
        <v>9.9933555883063796E-2</v>
      </c>
      <c r="Z47" s="58">
        <v>-54450472.549999475</v>
      </c>
      <c r="AA47" s="59">
        <v>-80500781</v>
      </c>
      <c r="AB47" s="60">
        <f t="shared" si="21"/>
        <v>0.47842208212389103</v>
      </c>
      <c r="AC47" s="62">
        <v>-5.7225802152118609E-2</v>
      </c>
      <c r="AD47" s="65">
        <f>'FY23 FR-3 Data'!Z46</f>
        <v>-8.1862435065643099E-2</v>
      </c>
      <c r="AE47" s="66">
        <f t="shared" si="22"/>
        <v>-2.4636632913524491E-2</v>
      </c>
      <c r="AF47" s="58">
        <v>10795651.779999999</v>
      </c>
      <c r="AG47" s="59">
        <f>'FY23 FR-3 Data'!AA46</f>
        <v>18542350</v>
      </c>
      <c r="AH47" s="60">
        <f t="shared" si="23"/>
        <v>0.71757577753216506</v>
      </c>
      <c r="AI47" s="58">
        <v>62776428.759999998</v>
      </c>
      <c r="AJ47" s="64">
        <f>'FY23 FR-3 Data'!AB46</f>
        <v>46181185</v>
      </c>
      <c r="AK47" s="60">
        <f t="shared" si="24"/>
        <v>-0.26435469630560104</v>
      </c>
      <c r="AL47" s="58">
        <v>73572080.539999992</v>
      </c>
      <c r="AM47" s="64">
        <f>'FY23 FR-3 Data'!AC46</f>
        <v>64723535</v>
      </c>
      <c r="AN47" s="60">
        <f t="shared" si="25"/>
        <v>-0.12027042697520529</v>
      </c>
    </row>
    <row r="48" spans="1:40" x14ac:dyDescent="0.25">
      <c r="A48" s="35" t="s">
        <v>61</v>
      </c>
      <c r="B48" s="58">
        <v>497049417.09000003</v>
      </c>
      <c r="C48" s="59">
        <f>'FY23 FR-3 Data'!L47</f>
        <v>538285015.74000001</v>
      </c>
      <c r="D48" s="60">
        <f t="shared" si="13"/>
        <v>8.2960762516161454E-2</v>
      </c>
      <c r="E48" s="61">
        <v>220089698.49000001</v>
      </c>
      <c r="F48" s="59">
        <f>'FY23 FR-3 Data'!Q47</f>
        <v>231250759.49000001</v>
      </c>
      <c r="G48" s="60">
        <f t="shared" si="14"/>
        <v>5.0711419373892751E-2</v>
      </c>
      <c r="H48" s="61">
        <v>18904454.960000001</v>
      </c>
      <c r="I48" s="59">
        <f>'FY23 FR-3 Data'!R47</f>
        <v>24357853</v>
      </c>
      <c r="J48" s="60">
        <f t="shared" si="15"/>
        <v>0.28847158257346545</v>
      </c>
      <c r="K48" s="58">
        <v>238994153.45000002</v>
      </c>
      <c r="L48" s="59">
        <f>'FY23 FR-3 Data'!S47</f>
        <v>255608612.49000001</v>
      </c>
      <c r="M48" s="60">
        <f t="shared" si="16"/>
        <v>6.9518265615128971E-2</v>
      </c>
      <c r="N48" s="58">
        <v>244127250.38</v>
      </c>
      <c r="O48" s="59">
        <f>'FY23 FR-3 Data'!T47</f>
        <v>251403757.03999999</v>
      </c>
      <c r="P48" s="60">
        <f t="shared" si="17"/>
        <v>2.9806204136054615E-2</v>
      </c>
      <c r="Q48" s="58">
        <v>-5133096.9299999774</v>
      </c>
      <c r="R48" s="59">
        <f>'FY23 FR-3 Data'!U47</f>
        <v>4204855.4499999601</v>
      </c>
      <c r="S48" s="60">
        <f t="shared" si="18"/>
        <v>-1.8191654097597527</v>
      </c>
      <c r="T48" s="62">
        <v>-2.1477918417254809E-2</v>
      </c>
      <c r="U48" s="63">
        <f>'FY23 FR-3 Data'!V47</f>
        <v>1.6450366867683201E-2</v>
      </c>
      <c r="V48" s="60">
        <f t="shared" si="19"/>
        <v>3.792828528493801E-2</v>
      </c>
      <c r="W48" s="58">
        <v>-1646500.8</v>
      </c>
      <c r="X48" s="64">
        <f>'FY23 FR-3 Data'!W47</f>
        <v>1679909.07</v>
      </c>
      <c r="Y48" s="60">
        <f t="shared" si="20"/>
        <v>-2.0202904669101893</v>
      </c>
      <c r="Z48" s="58">
        <v>-6779597.7299999772</v>
      </c>
      <c r="AA48" s="59">
        <v>5884764.5199999604</v>
      </c>
      <c r="AB48" s="60">
        <f t="shared" si="21"/>
        <v>-1.8680108694295612</v>
      </c>
      <c r="AC48" s="62">
        <v>-2.8563997386556739E-2</v>
      </c>
      <c r="AD48" s="65">
        <f>'FY23 FR-3 Data'!Z47</f>
        <v>2.28722388558932E-2</v>
      </c>
      <c r="AE48" s="66">
        <f t="shared" si="22"/>
        <v>5.1436236242449938E-2</v>
      </c>
      <c r="AF48" s="58">
        <v>1506881.1599999995</v>
      </c>
      <c r="AG48" s="59">
        <f>'FY23 FR-3 Data'!AA47</f>
        <v>1698104.15</v>
      </c>
      <c r="AH48" s="60">
        <f t="shared" si="23"/>
        <v>0.12689984789510575</v>
      </c>
      <c r="AI48" s="58">
        <v>4288598.1500000004</v>
      </c>
      <c r="AJ48" s="64">
        <f>'FY23 FR-3 Data'!AB47</f>
        <v>5060954.08</v>
      </c>
      <c r="AK48" s="60">
        <f t="shared" si="24"/>
        <v>0.1800951973082392</v>
      </c>
      <c r="AL48" s="58">
        <v>5795479.3099999996</v>
      </c>
      <c r="AM48" s="64">
        <f>'FY23 FR-3 Data'!AC47</f>
        <v>6759058.2300000004</v>
      </c>
      <c r="AN48" s="60">
        <f t="shared" si="25"/>
        <v>0.16626388749889282</v>
      </c>
    </row>
    <row r="49" spans="1:40" x14ac:dyDescent="0.25">
      <c r="A49" s="35" t="s">
        <v>62</v>
      </c>
      <c r="B49" s="58">
        <v>308948939.71000004</v>
      </c>
      <c r="C49" s="59">
        <f>'FY23 FR-3 Data'!L48</f>
        <v>341909821.76999998</v>
      </c>
      <c r="D49" s="60">
        <f t="shared" si="13"/>
        <v>0.1066871506046896</v>
      </c>
      <c r="E49" s="61">
        <v>157889793.45000008</v>
      </c>
      <c r="F49" s="59">
        <f>'FY23 FR-3 Data'!Q48</f>
        <v>170165140.19999999</v>
      </c>
      <c r="G49" s="60">
        <f t="shared" si="14"/>
        <v>7.7746296842722898E-2</v>
      </c>
      <c r="H49" s="61">
        <v>15731024</v>
      </c>
      <c r="I49" s="59">
        <f>'FY23 FR-3 Data'!R48</f>
        <v>15298062</v>
      </c>
      <c r="J49" s="60">
        <f t="shared" si="15"/>
        <v>-2.7522810975305866E-2</v>
      </c>
      <c r="K49" s="58">
        <v>173620817.45000008</v>
      </c>
      <c r="L49" s="59">
        <f>'FY23 FR-3 Data'!S48</f>
        <v>185463202.19999999</v>
      </c>
      <c r="M49" s="60">
        <f t="shared" si="16"/>
        <v>6.8208322734169366E-2</v>
      </c>
      <c r="N49" s="58">
        <v>150043993.86000001</v>
      </c>
      <c r="O49" s="59">
        <f>'FY23 FR-3 Data'!T48</f>
        <v>158265154.03999999</v>
      </c>
      <c r="P49" s="60">
        <f t="shared" si="17"/>
        <v>5.4791664554535983E-2</v>
      </c>
      <c r="Q49" s="58">
        <v>23576823.590000063</v>
      </c>
      <c r="R49" s="59">
        <f>'FY23 FR-3 Data'!U48</f>
        <v>27198048.16</v>
      </c>
      <c r="S49" s="60">
        <f t="shared" si="18"/>
        <v>0.15359255483151057</v>
      </c>
      <c r="T49" s="62">
        <v>0.13579491178694511</v>
      </c>
      <c r="U49" s="63">
        <f>'FY23 FR-3 Data'!V48</f>
        <v>0.146649296665708</v>
      </c>
      <c r="V49" s="60">
        <f t="shared" si="19"/>
        <v>1.085438487876289E-2</v>
      </c>
      <c r="W49" s="58">
        <v>-1773466.0600000003</v>
      </c>
      <c r="X49" s="64">
        <f>'FY23 FR-3 Data'!W48</f>
        <v>2387903.63</v>
      </c>
      <c r="Y49" s="60">
        <f t="shared" si="20"/>
        <v>-2.3464614202991849</v>
      </c>
      <c r="Z49" s="58">
        <v>21803357.530000065</v>
      </c>
      <c r="AA49" s="59">
        <v>29585951.789999999</v>
      </c>
      <c r="AB49" s="60">
        <f t="shared" si="21"/>
        <v>0.35694476180063406</v>
      </c>
      <c r="AC49" s="62">
        <v>0.12687630826801802</v>
      </c>
      <c r="AD49" s="65">
        <f>'FY23 FR-3 Data'!Z48</f>
        <v>0.15749681993767201</v>
      </c>
      <c r="AE49" s="66">
        <f t="shared" si="22"/>
        <v>3.0620511669653988E-2</v>
      </c>
      <c r="AF49" s="58">
        <v>1392860.9100000001</v>
      </c>
      <c r="AG49" s="59">
        <f>'FY23 FR-3 Data'!AA48</f>
        <v>1362356.38</v>
      </c>
      <c r="AH49" s="60">
        <f t="shared" si="23"/>
        <v>-2.1900628972350338E-2</v>
      </c>
      <c r="AI49" s="58">
        <v>4093565.79</v>
      </c>
      <c r="AJ49" s="64">
        <f>'FY23 FR-3 Data'!AB48</f>
        <v>4558193.57</v>
      </c>
      <c r="AK49" s="60">
        <f t="shared" si="24"/>
        <v>0.11350196963611039</v>
      </c>
      <c r="AL49" s="58">
        <v>5486426.7000000002</v>
      </c>
      <c r="AM49" s="64">
        <f>'FY23 FR-3 Data'!AC48</f>
        <v>5920549.9500000002</v>
      </c>
      <c r="AN49" s="60">
        <f t="shared" si="25"/>
        <v>7.9126774809549535E-2</v>
      </c>
    </row>
    <row r="50" spans="1:40" x14ac:dyDescent="0.25">
      <c r="A50" s="35" t="s">
        <v>63</v>
      </c>
      <c r="B50" s="58">
        <v>150446272.18000001</v>
      </c>
      <c r="C50" s="59">
        <f>'FY23 FR-3 Data'!L49</f>
        <v>163710777.24000001</v>
      </c>
      <c r="D50" s="60">
        <f t="shared" si="13"/>
        <v>8.8167721724136922E-2</v>
      </c>
      <c r="E50" s="61">
        <v>82725344.500000015</v>
      </c>
      <c r="F50" s="59">
        <f>'FY23 FR-3 Data'!Q49</f>
        <v>89457573.840000004</v>
      </c>
      <c r="G50" s="60">
        <f t="shared" si="14"/>
        <v>8.1380493253793429E-2</v>
      </c>
      <c r="H50" s="61">
        <v>6885496</v>
      </c>
      <c r="I50" s="59">
        <f>'FY23 FR-3 Data'!R49</f>
        <v>5249070</v>
      </c>
      <c r="J50" s="60">
        <f t="shared" si="15"/>
        <v>-0.23766276242118214</v>
      </c>
      <c r="K50" s="58">
        <v>89610840.500000015</v>
      </c>
      <c r="L50" s="59">
        <f>'FY23 FR-3 Data'!S49</f>
        <v>94706643.840000004</v>
      </c>
      <c r="M50" s="60">
        <f t="shared" si="16"/>
        <v>5.6865925055127539E-2</v>
      </c>
      <c r="N50" s="58">
        <v>87411610</v>
      </c>
      <c r="O50" s="59">
        <f>'FY23 FR-3 Data'!T49</f>
        <v>91758072.969999999</v>
      </c>
      <c r="P50" s="60">
        <f t="shared" si="17"/>
        <v>4.972409237171125E-2</v>
      </c>
      <c r="Q50" s="58">
        <v>2199230.5000000149</v>
      </c>
      <c r="R50" s="59">
        <f>'FY23 FR-3 Data'!U49</f>
        <v>2948570.8700000201</v>
      </c>
      <c r="S50" s="60">
        <f t="shared" si="18"/>
        <v>0.34072843660544</v>
      </c>
      <c r="T50" s="62">
        <v>2.4542013976534618E-2</v>
      </c>
      <c r="U50" s="63">
        <f>'FY23 FR-3 Data'!V49</f>
        <v>3.1133727798246299E-2</v>
      </c>
      <c r="V50" s="60">
        <f t="shared" si="19"/>
        <v>6.5917138217116804E-3</v>
      </c>
      <c r="W50" s="58">
        <v>93317.900000000009</v>
      </c>
      <c r="X50" s="64">
        <f>'FY23 FR-3 Data'!W49</f>
        <v>130945.1</v>
      </c>
      <c r="Y50" s="60">
        <f t="shared" si="20"/>
        <v>0.40321524594959801</v>
      </c>
      <c r="Z50" s="58">
        <v>2292548.4000000148</v>
      </c>
      <c r="AA50" s="59">
        <v>3079515.9700000202</v>
      </c>
      <c r="AB50" s="60">
        <f t="shared" si="21"/>
        <v>0.34327195447651199</v>
      </c>
      <c r="AC50" s="62">
        <v>2.5556768391687117E-2</v>
      </c>
      <c r="AD50" s="65">
        <f>'FY23 FR-3 Data'!Z49</f>
        <v>3.2471470483589698E-2</v>
      </c>
      <c r="AE50" s="66">
        <f t="shared" si="22"/>
        <v>6.914702091902581E-3</v>
      </c>
      <c r="AF50" s="58">
        <v>557338.87999999989</v>
      </c>
      <c r="AG50" s="59">
        <f>'FY23 FR-3 Data'!AA49</f>
        <v>563602.97</v>
      </c>
      <c r="AH50" s="60">
        <f t="shared" si="23"/>
        <v>1.1239284077938515E-2</v>
      </c>
      <c r="AI50" s="58">
        <v>2700544.45</v>
      </c>
      <c r="AJ50" s="64">
        <f>'FY23 FR-3 Data'!AB49</f>
        <v>3012958.11</v>
      </c>
      <c r="AK50" s="60">
        <f t="shared" si="24"/>
        <v>0.11568543520918519</v>
      </c>
      <c r="AL50" s="58">
        <v>3257883.33</v>
      </c>
      <c r="AM50" s="64">
        <f>'FY23 FR-3 Data'!AC49</f>
        <v>3576561.08</v>
      </c>
      <c r="AN50" s="60">
        <f t="shared" si="25"/>
        <v>9.7817422455088343E-2</v>
      </c>
    </row>
    <row r="51" spans="1:40" x14ac:dyDescent="0.25">
      <c r="A51" s="35" t="s">
        <v>64</v>
      </c>
      <c r="B51" s="58">
        <v>281063749.39999998</v>
      </c>
      <c r="C51" s="59">
        <f>'FY23 FR-3 Data'!L50</f>
        <v>287710243.63</v>
      </c>
      <c r="D51" s="60">
        <f t="shared" si="13"/>
        <v>2.3647639527290886E-2</v>
      </c>
      <c r="E51" s="61">
        <v>141669554.06</v>
      </c>
      <c r="F51" s="59">
        <f>'FY23 FR-3 Data'!Q50</f>
        <v>144051444.61000001</v>
      </c>
      <c r="G51" s="60">
        <f t="shared" si="14"/>
        <v>1.6813002382934244E-2</v>
      </c>
      <c r="H51" s="61">
        <v>9315104</v>
      </c>
      <c r="I51" s="59">
        <f>'FY23 FR-3 Data'!R50</f>
        <v>14342226.6</v>
      </c>
      <c r="J51" s="60">
        <f t="shared" si="15"/>
        <v>0.53967433965310529</v>
      </c>
      <c r="K51" s="58">
        <v>150984658.06</v>
      </c>
      <c r="L51" s="59">
        <f>'FY23 FR-3 Data'!S50</f>
        <v>158393671.21000001</v>
      </c>
      <c r="M51" s="60">
        <f t="shared" si="16"/>
        <v>4.9071298006024743E-2</v>
      </c>
      <c r="N51" s="58">
        <v>134016873.53000002</v>
      </c>
      <c r="O51" s="59">
        <f>'FY23 FR-3 Data'!T50</f>
        <v>133536117.59</v>
      </c>
      <c r="P51" s="60">
        <f t="shared" si="17"/>
        <v>-3.587279178635622E-3</v>
      </c>
      <c r="Q51" s="58">
        <v>16967784.529999986</v>
      </c>
      <c r="R51" s="59">
        <f>'FY23 FR-3 Data'!U50</f>
        <v>24857553.6199999</v>
      </c>
      <c r="S51" s="60">
        <f t="shared" si="18"/>
        <v>0.46498522397254421</v>
      </c>
      <c r="T51" s="62">
        <v>0.11238085212112833</v>
      </c>
      <c r="U51" s="63">
        <f>'FY23 FR-3 Data'!V50</f>
        <v>0.15693527039374899</v>
      </c>
      <c r="V51" s="60">
        <f t="shared" si="19"/>
        <v>4.4554418272620661E-2</v>
      </c>
      <c r="W51" s="58">
        <v>127589.65000000002</v>
      </c>
      <c r="X51" s="64">
        <f>'FY23 FR-3 Data'!W50</f>
        <v>261352.71</v>
      </c>
      <c r="Y51" s="60">
        <f t="shared" si="20"/>
        <v>1.0483848807485556</v>
      </c>
      <c r="Z51" s="58">
        <v>17095374.179999985</v>
      </c>
      <c r="AA51" s="59">
        <v>25118906.329999901</v>
      </c>
      <c r="AB51" s="60">
        <f t="shared" si="21"/>
        <v>0.46933937014298938</v>
      </c>
      <c r="AC51" s="62">
        <v>0.11313030173972245</v>
      </c>
      <c r="AD51" s="65">
        <f>'FY23 FR-3 Data'!Z50</f>
        <v>0.15832405245903799</v>
      </c>
      <c r="AE51" s="66">
        <f t="shared" si="22"/>
        <v>4.5193750719315542E-2</v>
      </c>
      <c r="AF51" s="58">
        <v>1724629.89</v>
      </c>
      <c r="AG51" s="59">
        <f>'FY23 FR-3 Data'!AA50</f>
        <v>1643777.58</v>
      </c>
      <c r="AH51" s="60">
        <f t="shared" si="23"/>
        <v>-4.6880962964175363E-2</v>
      </c>
      <c r="AI51" s="58">
        <v>4698541.4200000009</v>
      </c>
      <c r="AJ51" s="64">
        <f>'FY23 FR-3 Data'!AB50</f>
        <v>4563102.5199999996</v>
      </c>
      <c r="AK51" s="60">
        <f t="shared" si="24"/>
        <v>-2.8825732901595083E-2</v>
      </c>
      <c r="AL51" s="58">
        <v>6423171.3100000005</v>
      </c>
      <c r="AM51" s="64">
        <f>'FY23 FR-3 Data'!AC50</f>
        <v>6206880.0999999996</v>
      </c>
      <c r="AN51" s="60">
        <f t="shared" si="25"/>
        <v>-3.3673585766467881E-2</v>
      </c>
    </row>
    <row r="52" spans="1:40" s="48" customFormat="1" x14ac:dyDescent="0.25">
      <c r="A52" s="41" t="s">
        <v>65</v>
      </c>
      <c r="B52" s="79">
        <v>188013444</v>
      </c>
      <c r="C52" s="21">
        <f>'FY23 FR-3 Data'!L51</f>
        <v>214029556</v>
      </c>
      <c r="D52" s="80">
        <f t="shared" si="13"/>
        <v>0.13837367927795632</v>
      </c>
      <c r="E52" s="81">
        <v>88465723</v>
      </c>
      <c r="F52" s="21">
        <f>'FY23 FR-3 Data'!Q51</f>
        <v>94232096</v>
      </c>
      <c r="G52" s="80">
        <f t="shared" si="14"/>
        <v>6.518200275150636E-2</v>
      </c>
      <c r="H52" s="81">
        <v>8879986</v>
      </c>
      <c r="I52" s="21">
        <f>'FY23 FR-3 Data'!R51</f>
        <v>9991906</v>
      </c>
      <c r="J52" s="80">
        <f t="shared" si="15"/>
        <v>0.12521641362948094</v>
      </c>
      <c r="K52" s="79">
        <v>97345709</v>
      </c>
      <c r="L52" s="21">
        <f>'FY23 FR-3 Data'!S51</f>
        <v>104224002</v>
      </c>
      <c r="M52" s="80">
        <f t="shared" si="16"/>
        <v>7.0658409812393477E-2</v>
      </c>
      <c r="N52" s="79">
        <v>97261964</v>
      </c>
      <c r="O52" s="21">
        <f>'FY23 FR-3 Data'!T51</f>
        <v>111827808</v>
      </c>
      <c r="P52" s="80">
        <f t="shared" si="17"/>
        <v>0.1497588923867505</v>
      </c>
      <c r="Q52" s="79">
        <v>83745</v>
      </c>
      <c r="R52" s="21">
        <f>'FY23 FR-3 Data'!U51</f>
        <v>-7603806</v>
      </c>
      <c r="S52" s="80">
        <f t="shared" si="18"/>
        <v>-91.797134157263116</v>
      </c>
      <c r="T52" s="82">
        <v>8.6028445280520783E-4</v>
      </c>
      <c r="U52" s="83">
        <f>'FY23 FR-3 Data'!V51</f>
        <v>-7.2956381007131199E-2</v>
      </c>
      <c r="V52" s="80">
        <f t="shared" si="19"/>
        <v>-7.3816665459936412E-2</v>
      </c>
      <c r="W52" s="79">
        <v>128785</v>
      </c>
      <c r="X52" s="84">
        <f>'FY23 FR-3 Data'!W51</f>
        <v>1903503</v>
      </c>
      <c r="Y52" s="80">
        <f t="shared" si="20"/>
        <v>13.78047132818263</v>
      </c>
      <c r="Z52" s="79">
        <v>212530</v>
      </c>
      <c r="AA52" s="21">
        <v>-5700303</v>
      </c>
      <c r="AB52" s="80">
        <f t="shared" si="21"/>
        <v>-27.821168776172776</v>
      </c>
      <c r="AC52" s="82">
        <v>2.18036525534567E-3</v>
      </c>
      <c r="AD52" s="20">
        <f>'FY23 FR-3 Data'!Z51</f>
        <v>-5.3711834646447201E-2</v>
      </c>
      <c r="AE52" s="85">
        <f t="shared" si="22"/>
        <v>-5.5892199901792873E-2</v>
      </c>
      <c r="AF52" s="79">
        <v>1712409</v>
      </c>
      <c r="AG52" s="21">
        <f>'FY23 FR-3 Data'!AA51</f>
        <v>2059830</v>
      </c>
      <c r="AH52" s="80">
        <f t="shared" si="23"/>
        <v>0.20288435765053792</v>
      </c>
      <c r="AI52" s="79">
        <v>1292747</v>
      </c>
      <c r="AJ52" s="84">
        <f>'FY23 FR-3 Data'!AB51</f>
        <v>1042336</v>
      </c>
      <c r="AK52" s="80">
        <f t="shared" si="24"/>
        <v>-0.19370456864336177</v>
      </c>
      <c r="AL52" s="79">
        <v>3005156</v>
      </c>
      <c r="AM52" s="84">
        <f>'FY23 FR-3 Data'!AC51</f>
        <v>3102166</v>
      </c>
      <c r="AN52" s="80">
        <f t="shared" si="25"/>
        <v>3.2281186068210767E-2</v>
      </c>
    </row>
    <row r="53" spans="1:40" s="48" customFormat="1" x14ac:dyDescent="0.25">
      <c r="A53" s="41" t="s">
        <v>112</v>
      </c>
      <c r="B53" s="79">
        <v>69128800</v>
      </c>
      <c r="C53" s="21">
        <f>'FY23 FR-3 Data'!L52</f>
        <v>78589283</v>
      </c>
      <c r="D53" s="80">
        <f t="shared" si="13"/>
        <v>0.1368529903600236</v>
      </c>
      <c r="E53" s="81">
        <v>23583328</v>
      </c>
      <c r="F53" s="21">
        <f>'FY23 FR-3 Data'!Q52</f>
        <v>27008866</v>
      </c>
      <c r="G53" s="80">
        <f t="shared" si="14"/>
        <v>0.14525252754827478</v>
      </c>
      <c r="H53" s="81">
        <v>5735885</v>
      </c>
      <c r="I53" s="21">
        <f>'FY23 FR-3 Data'!R52</f>
        <v>6876134</v>
      </c>
      <c r="J53" s="80">
        <f t="shared" si="15"/>
        <v>0.1987921654635684</v>
      </c>
      <c r="K53" s="79">
        <v>29319213</v>
      </c>
      <c r="L53" s="21">
        <f>'FY23 FR-3 Data'!S52</f>
        <v>33885000</v>
      </c>
      <c r="M53" s="80">
        <f t="shared" si="16"/>
        <v>0.15572679253020877</v>
      </c>
      <c r="N53" s="79">
        <v>48865799</v>
      </c>
      <c r="O53" s="21">
        <f>'FY23 FR-3 Data'!T52</f>
        <v>54027210</v>
      </c>
      <c r="P53" s="80">
        <f t="shared" si="17"/>
        <v>0.10562420149929401</v>
      </c>
      <c r="Q53" s="79">
        <v>-19546586</v>
      </c>
      <c r="R53" s="21">
        <f>'FY23 FR-3 Data'!U52</f>
        <v>-20142210</v>
      </c>
      <c r="S53" s="80">
        <f t="shared" si="18"/>
        <v>3.047202207075957E-2</v>
      </c>
      <c r="T53" s="82">
        <v>-0.66668181032007923</v>
      </c>
      <c r="U53" s="83">
        <f>'FY23 FR-3 Data'!V52</f>
        <v>-0.59442850818946402</v>
      </c>
      <c r="V53" s="80">
        <f t="shared" si="19"/>
        <v>7.2253302130615205E-2</v>
      </c>
      <c r="W53" s="79">
        <v>0</v>
      </c>
      <c r="X53" s="84">
        <f>'FY23 FR-3 Data'!W52</f>
        <v>0</v>
      </c>
      <c r="Y53" s="80" t="str">
        <f t="shared" si="20"/>
        <v>NA</v>
      </c>
      <c r="Z53" s="79">
        <v>-19546586</v>
      </c>
      <c r="AA53" s="21">
        <v>-20142210</v>
      </c>
      <c r="AB53" s="80">
        <f t="shared" si="21"/>
        <v>3.047202207075957E-2</v>
      </c>
      <c r="AC53" s="82">
        <v>-0.66668181032007923</v>
      </c>
      <c r="AD53" s="20">
        <f>'FY23 FR-3 Data'!Z52</f>
        <v>-0.59442850818946402</v>
      </c>
      <c r="AE53" s="85">
        <f t="shared" si="22"/>
        <v>7.2253302130615205E-2</v>
      </c>
      <c r="AF53" s="79">
        <v>0</v>
      </c>
      <c r="AG53" s="21">
        <f>'FY23 FR-3 Data'!AA52</f>
        <v>0</v>
      </c>
      <c r="AH53" s="80" t="str">
        <f t="shared" si="23"/>
        <v>NA</v>
      </c>
      <c r="AI53" s="79">
        <v>4709249</v>
      </c>
      <c r="AJ53" s="84">
        <f>'FY23 FR-3 Data'!AB52</f>
        <v>7118856</v>
      </c>
      <c r="AK53" s="80">
        <f t="shared" si="24"/>
        <v>0.51167542850250647</v>
      </c>
      <c r="AL53" s="79">
        <v>4709249</v>
      </c>
      <c r="AM53" s="84">
        <f>'FY23 FR-3 Data'!AC52</f>
        <v>7118856</v>
      </c>
      <c r="AN53" s="80">
        <f t="shared" si="25"/>
        <v>0.51167542850250647</v>
      </c>
    </row>
    <row r="54" spans="1:40" s="48" customFormat="1" x14ac:dyDescent="0.25">
      <c r="A54" s="42" t="s">
        <v>66</v>
      </c>
      <c r="B54" s="79">
        <v>822485017</v>
      </c>
      <c r="C54" s="21">
        <f>'FY23 FR-3 Data'!L53</f>
        <v>884033784</v>
      </c>
      <c r="D54" s="80">
        <f t="shared" si="13"/>
        <v>7.4832690842804736E-2</v>
      </c>
      <c r="E54" s="81">
        <v>287485000</v>
      </c>
      <c r="F54" s="21">
        <f>'FY23 FR-3 Data'!Q53</f>
        <v>308587000</v>
      </c>
      <c r="G54" s="80">
        <f t="shared" si="14"/>
        <v>7.3402090543854465E-2</v>
      </c>
      <c r="H54" s="81">
        <v>21551000</v>
      </c>
      <c r="I54" s="21">
        <f>'FY23 FR-3 Data'!R53</f>
        <v>16744000</v>
      </c>
      <c r="J54" s="80">
        <f t="shared" si="15"/>
        <v>-0.22305229455709713</v>
      </c>
      <c r="K54" s="79">
        <v>309036000</v>
      </c>
      <c r="L54" s="21">
        <f>'FY23 FR-3 Data'!S53</f>
        <v>325331000</v>
      </c>
      <c r="M54" s="80">
        <f t="shared" si="16"/>
        <v>5.2728484707283294E-2</v>
      </c>
      <c r="N54" s="79">
        <v>305223000</v>
      </c>
      <c r="O54" s="21">
        <f>'FY23 FR-3 Data'!T53</f>
        <v>328321000</v>
      </c>
      <c r="P54" s="80">
        <f t="shared" si="17"/>
        <v>7.5675817353213881E-2</v>
      </c>
      <c r="Q54" s="79">
        <v>3813000</v>
      </c>
      <c r="R54" s="21">
        <f>'FY23 FR-3 Data'!U53</f>
        <v>-2990000</v>
      </c>
      <c r="S54" s="80">
        <f t="shared" si="18"/>
        <v>-1.7841594544977708</v>
      </c>
      <c r="T54" s="82">
        <v>1.2338368345435483E-2</v>
      </c>
      <c r="U54" s="83">
        <f>'FY23 FR-3 Data'!V53</f>
        <v>-9.1906396869649697E-3</v>
      </c>
      <c r="V54" s="80">
        <f t="shared" si="19"/>
        <v>-2.1529008032400453E-2</v>
      </c>
      <c r="W54" s="79">
        <v>4685000</v>
      </c>
      <c r="X54" s="84">
        <f>'FY23 FR-3 Data'!W53</f>
        <v>1990000</v>
      </c>
      <c r="Y54" s="80">
        <f t="shared" si="20"/>
        <v>-0.57524012806830305</v>
      </c>
      <c r="Z54" s="79">
        <v>8498000</v>
      </c>
      <c r="AA54" s="21">
        <v>-1000000</v>
      </c>
      <c r="AB54" s="80">
        <f t="shared" si="21"/>
        <v>-1.117674746999294</v>
      </c>
      <c r="AC54" s="82">
        <v>2.7087762693603551E-2</v>
      </c>
      <c r="AD54" s="20">
        <f>'FY23 FR-3 Data'!Z53</f>
        <v>-3.0551049275787398E-3</v>
      </c>
      <c r="AE54" s="85">
        <f t="shared" si="22"/>
        <v>-3.014286762118229E-2</v>
      </c>
      <c r="AF54" s="79">
        <v>8640514</v>
      </c>
      <c r="AG54" s="21">
        <f>'FY23 FR-3 Data'!AA53</f>
        <v>8435002</v>
      </c>
      <c r="AH54" s="80">
        <f t="shared" si="23"/>
        <v>-2.3784696141919335E-2</v>
      </c>
      <c r="AI54" s="79">
        <v>9521821</v>
      </c>
      <c r="AJ54" s="84">
        <f>'FY23 FR-3 Data'!AB53</f>
        <v>9518231</v>
      </c>
      <c r="AK54" s="80">
        <f t="shared" si="24"/>
        <v>-3.7702872171194987E-4</v>
      </c>
      <c r="AL54" s="79">
        <v>18162335</v>
      </c>
      <c r="AM54" s="84">
        <f>'FY23 FR-3 Data'!AC53</f>
        <v>17953233</v>
      </c>
      <c r="AN54" s="80">
        <f t="shared" si="25"/>
        <v>-1.1512946986166702E-2</v>
      </c>
    </row>
    <row r="55" spans="1:40" s="48" customFormat="1" x14ac:dyDescent="0.25">
      <c r="A55" s="41" t="s">
        <v>67</v>
      </c>
      <c r="B55" s="79">
        <v>38518551</v>
      </c>
      <c r="C55" s="21">
        <f>'FY23 FR-3 Data'!L54</f>
        <v>43467157.240000002</v>
      </c>
      <c r="D55" s="80">
        <f t="shared" si="13"/>
        <v>0.12847332289316912</v>
      </c>
      <c r="E55" s="81">
        <v>25294832</v>
      </c>
      <c r="F55" s="21">
        <f>'FY23 FR-3 Data'!Q54</f>
        <v>28428648</v>
      </c>
      <c r="G55" s="80">
        <f t="shared" si="14"/>
        <v>0.12389155223485968</v>
      </c>
      <c r="H55" s="81">
        <v>52348</v>
      </c>
      <c r="I55" s="21">
        <f>'FY23 FR-3 Data'!R54</f>
        <v>9714</v>
      </c>
      <c r="J55" s="80">
        <f t="shared" si="15"/>
        <v>-0.81443417131504547</v>
      </c>
      <c r="K55" s="79">
        <v>25347180</v>
      </c>
      <c r="L55" s="21">
        <f>'FY23 FR-3 Data'!S54</f>
        <v>28438362</v>
      </c>
      <c r="M55" s="80">
        <f t="shared" si="16"/>
        <v>0.1219536847886037</v>
      </c>
      <c r="N55" s="79">
        <v>26536894</v>
      </c>
      <c r="O55" s="21">
        <f>'FY23 FR-3 Data'!T54</f>
        <v>29977748</v>
      </c>
      <c r="P55" s="80">
        <f t="shared" si="17"/>
        <v>0.12966302687872966</v>
      </c>
      <c r="Q55" s="79">
        <v>-1189714</v>
      </c>
      <c r="R55" s="21">
        <f>'FY23 FR-3 Data'!U54</f>
        <v>-1539386</v>
      </c>
      <c r="S55" s="80">
        <f t="shared" si="18"/>
        <v>0.29391265463800542</v>
      </c>
      <c r="T55" s="82">
        <v>-4.6936740102843787E-2</v>
      </c>
      <c r="U55" s="83">
        <f>'FY23 FR-3 Data'!V54</f>
        <v>-5.4130614133120598E-2</v>
      </c>
      <c r="V55" s="80">
        <f t="shared" si="19"/>
        <v>-7.1938740302768117E-3</v>
      </c>
      <c r="W55" s="79">
        <v>1088087</v>
      </c>
      <c r="X55" s="84">
        <f>'FY23 FR-3 Data'!W54</f>
        <v>2640775</v>
      </c>
      <c r="Y55" s="80">
        <f t="shared" si="20"/>
        <v>1.4269888345325328</v>
      </c>
      <c r="Z55" s="79">
        <v>-101627</v>
      </c>
      <c r="AA55" s="21">
        <v>1101389</v>
      </c>
      <c r="AB55" s="80">
        <f t="shared" si="21"/>
        <v>-11.837562852391589</v>
      </c>
      <c r="AC55" s="82">
        <v>-3.8443719898875999E-3</v>
      </c>
      <c r="AD55" s="20">
        <f>'FY23 FR-3 Data'!Z54</f>
        <v>3.5438210526888198E-2</v>
      </c>
      <c r="AE55" s="85">
        <f t="shared" si="22"/>
        <v>3.9282582516775799E-2</v>
      </c>
      <c r="AF55" s="79">
        <v>35690</v>
      </c>
      <c r="AG55" s="21">
        <f>'FY23 FR-3 Data'!AA54</f>
        <v>-123229</v>
      </c>
      <c r="AH55" s="80">
        <f t="shared" si="23"/>
        <v>-4.4527598767161667</v>
      </c>
      <c r="AI55" s="79">
        <v>179873</v>
      </c>
      <c r="AJ55" s="84">
        <f>'FY23 FR-3 Data'!AB54</f>
        <v>195378</v>
      </c>
      <c r="AK55" s="80">
        <f t="shared" si="24"/>
        <v>8.6199707571453191E-2</v>
      </c>
      <c r="AL55" s="79">
        <v>215563</v>
      </c>
      <c r="AM55" s="84">
        <f>'FY23 FR-3 Data'!AC54</f>
        <v>72149</v>
      </c>
      <c r="AN55" s="80">
        <f t="shared" si="25"/>
        <v>-0.66529970356693868</v>
      </c>
    </row>
    <row r="56" spans="1:40" s="48" customFormat="1" x14ac:dyDescent="0.25">
      <c r="A56" s="42" t="s">
        <v>68</v>
      </c>
      <c r="B56" s="79">
        <v>186347826.01999998</v>
      </c>
      <c r="C56" s="21">
        <f>'FY23 FR-3 Data'!L55</f>
        <v>197810946.44999999</v>
      </c>
      <c r="D56" s="80">
        <f t="shared" si="13"/>
        <v>6.1514645353414082E-2</v>
      </c>
      <c r="E56" s="81">
        <v>97090235.779999971</v>
      </c>
      <c r="F56" s="21">
        <f>'FY23 FR-3 Data'!Q55</f>
        <v>93187653</v>
      </c>
      <c r="G56" s="80">
        <f t="shared" si="14"/>
        <v>-4.0195419741723207E-2</v>
      </c>
      <c r="H56" s="81">
        <v>3720165.32</v>
      </c>
      <c r="I56" s="21">
        <f>'FY23 FR-3 Data'!R55</f>
        <v>6822994.9900000002</v>
      </c>
      <c r="J56" s="80">
        <f t="shared" si="15"/>
        <v>0.83405693110434154</v>
      </c>
      <c r="K56" s="79">
        <v>100810401.09999996</v>
      </c>
      <c r="L56" s="21">
        <f>'FY23 FR-3 Data'!S55</f>
        <v>100010647.98999999</v>
      </c>
      <c r="M56" s="80">
        <f t="shared" si="16"/>
        <v>-7.933240035486476E-3</v>
      </c>
      <c r="N56" s="79">
        <v>86318074.890000001</v>
      </c>
      <c r="O56" s="21">
        <f>'FY23 FR-3 Data'!T55</f>
        <v>92065146.709999993</v>
      </c>
      <c r="P56" s="80">
        <f t="shared" si="17"/>
        <v>6.6580166753299488E-2</v>
      </c>
      <c r="Q56" s="79">
        <v>14492326.209999964</v>
      </c>
      <c r="R56" s="21">
        <f>'FY23 FR-3 Data'!U55</f>
        <v>7945501.27999999</v>
      </c>
      <c r="S56" s="80">
        <f t="shared" si="18"/>
        <v>-0.45174424278985298</v>
      </c>
      <c r="T56" s="82">
        <v>0.14375824371162005</v>
      </c>
      <c r="U56" s="83">
        <f>'FY23 FR-3 Data'!V55</f>
        <v>7.9446553338945E-2</v>
      </c>
      <c r="V56" s="80">
        <f t="shared" si="19"/>
        <v>-6.4311690372675048E-2</v>
      </c>
      <c r="W56" s="79">
        <v>-5908802.0899999999</v>
      </c>
      <c r="X56" s="84">
        <f>'FY23 FR-3 Data'!W55</f>
        <v>5731501.6299999999</v>
      </c>
      <c r="Y56" s="80">
        <f t="shared" si="20"/>
        <v>-1.9699938401558477</v>
      </c>
      <c r="Z56" s="79">
        <v>8583524.1199999638</v>
      </c>
      <c r="AA56" s="21">
        <v>13677002.91</v>
      </c>
      <c r="AB56" s="80">
        <f t="shared" si="21"/>
        <v>0.59340181477815401</v>
      </c>
      <c r="AC56" s="82">
        <v>9.0446570021391337E-2</v>
      </c>
      <c r="AD56" s="20">
        <f>'FY23 FR-3 Data'!Z55</f>
        <v>0.12934296266106099</v>
      </c>
      <c r="AE56" s="85">
        <f t="shared" si="22"/>
        <v>3.8896392639669652E-2</v>
      </c>
      <c r="AF56" s="79">
        <v>1986305.7</v>
      </c>
      <c r="AG56" s="21">
        <f>'FY23 FR-3 Data'!AA55</f>
        <v>3805176.92</v>
      </c>
      <c r="AH56" s="80">
        <f t="shared" si="23"/>
        <v>0.91570558348596598</v>
      </c>
      <c r="AI56" s="79">
        <v>1889808.87</v>
      </c>
      <c r="AJ56" s="84">
        <f>'FY23 FR-3 Data'!AB55</f>
        <v>2681126.5099999998</v>
      </c>
      <c r="AK56" s="80">
        <f t="shared" si="24"/>
        <v>0.41872892680411622</v>
      </c>
      <c r="AL56" s="79">
        <v>3876114.5700000003</v>
      </c>
      <c r="AM56" s="84">
        <f>'FY23 FR-3 Data'!AC55</f>
        <v>6486303.4299999997</v>
      </c>
      <c r="AN56" s="80">
        <f t="shared" si="25"/>
        <v>0.67340343348003751</v>
      </c>
    </row>
    <row r="57" spans="1:40" s="48" customFormat="1" x14ac:dyDescent="0.25">
      <c r="A57" s="42" t="s">
        <v>69</v>
      </c>
      <c r="B57" s="79">
        <v>1787400415</v>
      </c>
      <c r="C57" s="21">
        <f>'FY23 FR-3 Data'!L56</f>
        <v>2126729228</v>
      </c>
      <c r="D57" s="80">
        <f t="shared" si="13"/>
        <v>0.1898448775956002</v>
      </c>
      <c r="E57" s="81">
        <v>713668571</v>
      </c>
      <c r="F57" s="21">
        <f>'FY23 FR-3 Data'!Q56</f>
        <v>868144465</v>
      </c>
      <c r="G57" s="80">
        <f t="shared" si="14"/>
        <v>0.21645326735286483</v>
      </c>
      <c r="H57" s="81">
        <v>116075436</v>
      </c>
      <c r="I57" s="21">
        <f>'FY23 FR-3 Data'!R56</f>
        <v>119034521</v>
      </c>
      <c r="J57" s="80">
        <f t="shared" si="15"/>
        <v>2.5492775232823593E-2</v>
      </c>
      <c r="K57" s="79">
        <v>829744007</v>
      </c>
      <c r="L57" s="21">
        <f>'FY23 FR-3 Data'!S56</f>
        <v>987178986</v>
      </c>
      <c r="M57" s="80">
        <f t="shared" si="16"/>
        <v>0.18973921796581292</v>
      </c>
      <c r="N57" s="79">
        <v>856786952</v>
      </c>
      <c r="O57" s="21">
        <f>'FY23 FR-3 Data'!T56</f>
        <v>937817595</v>
      </c>
      <c r="P57" s="80">
        <f t="shared" si="17"/>
        <v>9.4575019858612414E-2</v>
      </c>
      <c r="Q57" s="79">
        <v>-27042945</v>
      </c>
      <c r="R57" s="21">
        <f>'FY23 FR-3 Data'!U56</f>
        <v>49361391</v>
      </c>
      <c r="S57" s="80">
        <f t="shared" si="18"/>
        <v>-2.825296431287347</v>
      </c>
      <c r="T57" s="82">
        <v>-3.259191361655716E-2</v>
      </c>
      <c r="U57" s="83">
        <f>'FY23 FR-3 Data'!V56</f>
        <v>5.00024734116453E-2</v>
      </c>
      <c r="V57" s="80">
        <f t="shared" si="19"/>
        <v>8.2594387028202459E-2</v>
      </c>
      <c r="W57" s="79">
        <v>-67572148</v>
      </c>
      <c r="X57" s="84">
        <f>'FY23 FR-3 Data'!W56</f>
        <v>62255794</v>
      </c>
      <c r="Y57" s="80">
        <f t="shared" si="20"/>
        <v>-1.9213232943253484</v>
      </c>
      <c r="Z57" s="79">
        <v>-94615093</v>
      </c>
      <c r="AA57" s="21">
        <v>111617185</v>
      </c>
      <c r="AB57" s="80">
        <f t="shared" si="21"/>
        <v>-2.1796974611651017</v>
      </c>
      <c r="AC57" s="82">
        <v>-0.12413879085504258</v>
      </c>
      <c r="AD57" s="20">
        <f>'FY23 FR-3 Data'!Z56</f>
        <v>0.106359334688717</v>
      </c>
      <c r="AE57" s="85">
        <f t="shared" si="22"/>
        <v>0.23049812554375959</v>
      </c>
      <c r="AF57" s="79">
        <v>0</v>
      </c>
      <c r="AG57" s="21">
        <f>'FY23 FR-3 Data'!AA56</f>
        <v>0</v>
      </c>
      <c r="AH57" s="80" t="str">
        <f t="shared" si="23"/>
        <v>NA</v>
      </c>
      <c r="AI57" s="79">
        <v>18912778</v>
      </c>
      <c r="AJ57" s="84">
        <f>'FY23 FR-3 Data'!AB56</f>
        <v>16049245</v>
      </c>
      <c r="AK57" s="80">
        <f t="shared" si="24"/>
        <v>-0.15140731837491034</v>
      </c>
      <c r="AL57" s="79">
        <v>18912778</v>
      </c>
      <c r="AM57" s="84">
        <f>'FY23 FR-3 Data'!AC56</f>
        <v>16049245</v>
      </c>
      <c r="AN57" s="80">
        <f t="shared" si="25"/>
        <v>-0.15140731837491034</v>
      </c>
    </row>
    <row r="58" spans="1:40" s="48" customFormat="1" x14ac:dyDescent="0.25">
      <c r="A58" s="42" t="s">
        <v>70</v>
      </c>
      <c r="B58" s="79">
        <v>90308178</v>
      </c>
      <c r="C58" s="21">
        <f>'FY23 FR-3 Data'!L57</f>
        <v>105881502</v>
      </c>
      <c r="D58" s="80">
        <f t="shared" si="13"/>
        <v>0.17244644222586353</v>
      </c>
      <c r="E58" s="81">
        <v>46339116</v>
      </c>
      <c r="F58" s="21">
        <f>'FY23 FR-3 Data'!Q57</f>
        <v>53457091</v>
      </c>
      <c r="G58" s="80">
        <f t="shared" si="14"/>
        <v>0.15360618877580659</v>
      </c>
      <c r="H58" s="81">
        <v>10379468</v>
      </c>
      <c r="I58" s="21">
        <f>'FY23 FR-3 Data'!R57</f>
        <v>9375531</v>
      </c>
      <c r="J58" s="80">
        <f t="shared" si="15"/>
        <v>-9.6723358075770358E-2</v>
      </c>
      <c r="K58" s="79">
        <v>56718584</v>
      </c>
      <c r="L58" s="21">
        <f>'FY23 FR-3 Data'!S57</f>
        <v>62832622</v>
      </c>
      <c r="M58" s="80">
        <f t="shared" si="16"/>
        <v>0.10779602678374341</v>
      </c>
      <c r="N58" s="79">
        <v>54829835</v>
      </c>
      <c r="O58" s="21">
        <f>'FY23 FR-3 Data'!T57</f>
        <v>50434254</v>
      </c>
      <c r="P58" s="80">
        <f t="shared" si="17"/>
        <v>-8.0167686078209066E-2</v>
      </c>
      <c r="Q58" s="79">
        <v>1888750</v>
      </c>
      <c r="R58" s="21">
        <f>'FY23 FR-3 Data'!U57</f>
        <v>12398368</v>
      </c>
      <c r="S58" s="80">
        <f t="shared" si="18"/>
        <v>5.5643245532759762</v>
      </c>
      <c r="T58" s="82">
        <v>3.3300372943019872E-2</v>
      </c>
      <c r="U58" s="83">
        <f>'FY23 FR-3 Data'!V57</f>
        <v>0.19732374052446799</v>
      </c>
      <c r="V58" s="80">
        <f t="shared" si="19"/>
        <v>0.16402336758144812</v>
      </c>
      <c r="W58" s="79">
        <v>-4723430</v>
      </c>
      <c r="X58" s="84">
        <f>'FY23 FR-3 Data'!W57</f>
        <v>3242149</v>
      </c>
      <c r="Y58" s="80">
        <f t="shared" si="20"/>
        <v>-1.6863971732406324</v>
      </c>
      <c r="Z58" s="79">
        <v>-2834680</v>
      </c>
      <c r="AA58" s="21">
        <v>15640517</v>
      </c>
      <c r="AB58" s="80">
        <f t="shared" si="21"/>
        <v>-6.5175600067732509</v>
      </c>
      <c r="AC58" s="82">
        <v>-5.4518157595994425E-2</v>
      </c>
      <c r="AD58" s="20">
        <f>'FY23 FR-3 Data'!Z57</f>
        <v>0.23670936369949699</v>
      </c>
      <c r="AE58" s="85">
        <f t="shared" si="22"/>
        <v>0.2912275212954914</v>
      </c>
      <c r="AF58" s="79">
        <v>0</v>
      </c>
      <c r="AG58" s="21">
        <f>'FY23 FR-3 Data'!AA57</f>
        <v>0</v>
      </c>
      <c r="AH58" s="80" t="str">
        <f t="shared" si="23"/>
        <v>NA</v>
      </c>
      <c r="AI58" s="79">
        <v>1836196</v>
      </c>
      <c r="AJ58" s="84">
        <f>'FY23 FR-3 Data'!AB57</f>
        <v>1540153</v>
      </c>
      <c r="AK58" s="80">
        <f t="shared" si="24"/>
        <v>-0.16122625253513242</v>
      </c>
      <c r="AL58" s="79">
        <v>1836196</v>
      </c>
      <c r="AM58" s="84">
        <f>'FY23 FR-3 Data'!AC57</f>
        <v>1540153</v>
      </c>
      <c r="AN58" s="80">
        <f t="shared" si="25"/>
        <v>-0.16122625253513242</v>
      </c>
    </row>
    <row r="59" spans="1:40" s="48" customFormat="1" x14ac:dyDescent="0.25">
      <c r="A59" s="42" t="s">
        <v>71</v>
      </c>
      <c r="B59" s="79">
        <v>105409678</v>
      </c>
      <c r="C59" s="21">
        <f>'FY23 FR-3 Data'!L58</f>
        <v>121676872</v>
      </c>
      <c r="D59" s="80">
        <f t="shared" si="13"/>
        <v>0.15432353374611391</v>
      </c>
      <c r="E59" s="81">
        <v>55107795</v>
      </c>
      <c r="F59" s="21">
        <f>'FY23 FR-3 Data'!Q58</f>
        <v>61303934</v>
      </c>
      <c r="G59" s="80">
        <f t="shared" si="14"/>
        <v>0.11243670700306553</v>
      </c>
      <c r="H59" s="81">
        <v>11612836</v>
      </c>
      <c r="I59" s="21">
        <f>'FY23 FR-3 Data'!R58</f>
        <v>11876552</v>
      </c>
      <c r="J59" s="80">
        <f t="shared" si="15"/>
        <v>2.2709009237709032E-2</v>
      </c>
      <c r="K59" s="79">
        <v>66720631</v>
      </c>
      <c r="L59" s="21">
        <f>'FY23 FR-3 Data'!S58</f>
        <v>73180486</v>
      </c>
      <c r="M59" s="80">
        <f t="shared" si="16"/>
        <v>9.6819453041443806E-2</v>
      </c>
      <c r="N59" s="79">
        <v>59021626</v>
      </c>
      <c r="O59" s="21">
        <f>'FY23 FR-3 Data'!T58</f>
        <v>55410508</v>
      </c>
      <c r="P59" s="80">
        <f t="shared" si="17"/>
        <v>-6.1182963681820628E-2</v>
      </c>
      <c r="Q59" s="79">
        <v>7699005</v>
      </c>
      <c r="R59" s="21">
        <f>'FY23 FR-3 Data'!U58</f>
        <v>17769978</v>
      </c>
      <c r="S59" s="80">
        <f t="shared" si="18"/>
        <v>1.3080876035279883</v>
      </c>
      <c r="T59" s="82">
        <v>0.11539166948226254</v>
      </c>
      <c r="U59" s="83">
        <f>'FY23 FR-3 Data'!V58</f>
        <v>0.24282399545693101</v>
      </c>
      <c r="V59" s="80">
        <f t="shared" si="19"/>
        <v>0.12743232597466847</v>
      </c>
      <c r="W59" s="79">
        <v>-5202918</v>
      </c>
      <c r="X59" s="84">
        <f>'FY23 FR-3 Data'!W58</f>
        <v>3667785</v>
      </c>
      <c r="Y59" s="80">
        <f t="shared" si="20"/>
        <v>-1.7049476851259235</v>
      </c>
      <c r="Z59" s="79">
        <v>2496087</v>
      </c>
      <c r="AA59" s="21">
        <v>21437763</v>
      </c>
      <c r="AB59" s="80">
        <f t="shared" si="21"/>
        <v>7.5885479953222781</v>
      </c>
      <c r="AC59" s="82">
        <v>4.0575094200917386E-2</v>
      </c>
      <c r="AD59" s="20">
        <f>'FY23 FR-3 Data'!Z58</f>
        <v>0.27896220332660399</v>
      </c>
      <c r="AE59" s="85">
        <f t="shared" si="22"/>
        <v>0.23838710912568661</v>
      </c>
      <c r="AF59" s="79">
        <v>0</v>
      </c>
      <c r="AG59" s="21">
        <f>'FY23 FR-3 Data'!AA58</f>
        <v>0</v>
      </c>
      <c r="AH59" s="80" t="str">
        <f t="shared" si="23"/>
        <v>NA</v>
      </c>
      <c r="AI59" s="79">
        <v>1180705</v>
      </c>
      <c r="AJ59" s="84">
        <f>'FY23 FR-3 Data'!AB58</f>
        <v>1331407</v>
      </c>
      <c r="AK59" s="80">
        <f t="shared" si="24"/>
        <v>0.12763730144278207</v>
      </c>
      <c r="AL59" s="79">
        <v>1180705</v>
      </c>
      <c r="AM59" s="84">
        <f>'FY23 FR-3 Data'!AC58</f>
        <v>1331407</v>
      </c>
      <c r="AN59" s="80">
        <f t="shared" si="25"/>
        <v>0.12763730144278207</v>
      </c>
    </row>
    <row r="60" spans="1:40" s="48" customFormat="1" x14ac:dyDescent="0.25">
      <c r="A60" s="42" t="s">
        <v>72</v>
      </c>
      <c r="B60" s="79">
        <v>282059890</v>
      </c>
      <c r="C60" s="21">
        <f>'FY23 FR-3 Data'!L59</f>
        <v>317580991</v>
      </c>
      <c r="D60" s="80">
        <f t="shared" si="13"/>
        <v>0.12593460559032338</v>
      </c>
      <c r="E60" s="81">
        <v>85877051</v>
      </c>
      <c r="F60" s="21">
        <f>'FY23 FR-3 Data'!Q59</f>
        <v>93584218</v>
      </c>
      <c r="G60" s="80">
        <f t="shared" si="14"/>
        <v>8.9746526112080866E-2</v>
      </c>
      <c r="H60" s="81">
        <v>21237713</v>
      </c>
      <c r="I60" s="21">
        <f>'FY23 FR-3 Data'!R59</f>
        <v>21337506</v>
      </c>
      <c r="J60" s="80">
        <f t="shared" si="15"/>
        <v>4.6988581115113481E-3</v>
      </c>
      <c r="K60" s="79">
        <v>107114764</v>
      </c>
      <c r="L60" s="21">
        <f>'FY23 FR-3 Data'!S59</f>
        <v>114921724</v>
      </c>
      <c r="M60" s="80">
        <f t="shared" si="16"/>
        <v>7.2884070397615783E-2</v>
      </c>
      <c r="N60" s="79">
        <v>125266136</v>
      </c>
      <c r="O60" s="21">
        <f>'FY23 FR-3 Data'!T59</f>
        <v>114700293</v>
      </c>
      <c r="P60" s="80">
        <f t="shared" si="17"/>
        <v>-8.4347161470678722E-2</v>
      </c>
      <c r="Q60" s="79">
        <v>-18151372</v>
      </c>
      <c r="R60" s="21">
        <f>'FY23 FR-3 Data'!U59</f>
        <v>221431</v>
      </c>
      <c r="S60" s="80">
        <f t="shared" si="18"/>
        <v>-1.0121991329360667</v>
      </c>
      <c r="T60" s="82">
        <v>-0.16945723747288469</v>
      </c>
      <c r="U60" s="83">
        <f>'FY23 FR-3 Data'!V59</f>
        <v>1.9267984528321201E-3</v>
      </c>
      <c r="V60" s="80">
        <f t="shared" si="19"/>
        <v>0.1713840359257168</v>
      </c>
      <c r="W60" s="79">
        <v>-8513847</v>
      </c>
      <c r="X60" s="84">
        <f>'FY23 FR-3 Data'!W59</f>
        <v>6143303</v>
      </c>
      <c r="Y60" s="80">
        <f t="shared" si="20"/>
        <v>-1.7215660558617039</v>
      </c>
      <c r="Z60" s="79">
        <v>-26665218</v>
      </c>
      <c r="AA60" s="21">
        <v>6364734</v>
      </c>
      <c r="AB60" s="80">
        <f t="shared" si="21"/>
        <v>-1.2386904918609702</v>
      </c>
      <c r="AC60" s="82">
        <v>-0.27043580132221284</v>
      </c>
      <c r="AD60" s="20">
        <f>'FY23 FR-3 Data'!Z59</f>
        <v>5.2572854091049802E-2</v>
      </c>
      <c r="AE60" s="85">
        <f t="shared" si="22"/>
        <v>0.32300865541326262</v>
      </c>
      <c r="AF60" s="79">
        <v>0</v>
      </c>
      <c r="AG60" s="21">
        <f>'FY23 FR-3 Data'!AA59</f>
        <v>0</v>
      </c>
      <c r="AH60" s="80" t="str">
        <f t="shared" si="23"/>
        <v>NA</v>
      </c>
      <c r="AI60" s="79">
        <v>5321850</v>
      </c>
      <c r="AJ60" s="84">
        <f>'FY23 FR-3 Data'!AB59</f>
        <v>5369110</v>
      </c>
      <c r="AK60" s="80">
        <f t="shared" si="24"/>
        <v>8.8803705478358082E-3</v>
      </c>
      <c r="AL60" s="79">
        <v>5321850</v>
      </c>
      <c r="AM60" s="84">
        <f>'FY23 FR-3 Data'!AC59</f>
        <v>5369110</v>
      </c>
      <c r="AN60" s="80">
        <f t="shared" si="25"/>
        <v>8.8803705478358082E-3</v>
      </c>
    </row>
    <row r="61" spans="1:40" s="48" customFormat="1" x14ac:dyDescent="0.25">
      <c r="A61" s="48" t="s">
        <v>74</v>
      </c>
      <c r="B61" s="79">
        <v>52013880.280000009</v>
      </c>
      <c r="C61" s="21">
        <f>'FY23 FR-3 Data'!L60</f>
        <v>56074591.469999999</v>
      </c>
      <c r="D61" s="80">
        <f t="shared" si="13"/>
        <v>7.8069760766558013E-2</v>
      </c>
      <c r="E61" s="81">
        <v>31944937.340000011</v>
      </c>
      <c r="F61" s="21">
        <f>'FY23 FR-3 Data'!Q60</f>
        <v>34836690.460000001</v>
      </c>
      <c r="G61" s="80">
        <f t="shared" si="14"/>
        <v>9.0523048745475759E-2</v>
      </c>
      <c r="H61" s="81">
        <v>829724</v>
      </c>
      <c r="I61" s="21">
        <f>'FY23 FR-3 Data'!R60</f>
        <v>660995.14</v>
      </c>
      <c r="J61" s="80">
        <f t="shared" si="15"/>
        <v>-0.20335540492983206</v>
      </c>
      <c r="K61" s="79">
        <v>32774661.340000011</v>
      </c>
      <c r="L61" s="21">
        <f>'FY23 FR-3 Data'!S60</f>
        <v>35497685.600000001</v>
      </c>
      <c r="M61" s="80">
        <f t="shared" si="16"/>
        <v>8.3083215773053956E-2</v>
      </c>
      <c r="N61" s="79">
        <v>32969596</v>
      </c>
      <c r="O61" s="21">
        <f>'FY23 FR-3 Data'!T60</f>
        <v>35469852.729999997</v>
      </c>
      <c r="P61" s="80">
        <f t="shared" si="17"/>
        <v>7.5835224975155796E-2</v>
      </c>
      <c r="Q61" s="79">
        <v>-194934.65999998897</v>
      </c>
      <c r="R61" s="21">
        <f>'FY23 FR-3 Data'!U60</f>
        <v>27832.870000004801</v>
      </c>
      <c r="S61" s="80">
        <f t="shared" si="18"/>
        <v>-1.1427805091203707</v>
      </c>
      <c r="T61" s="82">
        <v>-5.9477246149933494E-3</v>
      </c>
      <c r="U61" s="83">
        <f>'FY23 FR-3 Data'!V60</f>
        <v>7.84075624355768E-4</v>
      </c>
      <c r="V61" s="80">
        <f t="shared" si="19"/>
        <v>6.7318002393491174E-3</v>
      </c>
      <c r="W61" s="79">
        <v>2940720</v>
      </c>
      <c r="X61" s="84">
        <f>'FY23 FR-3 Data'!W60</f>
        <v>2334015</v>
      </c>
      <c r="Y61" s="80">
        <f t="shared" si="20"/>
        <v>-0.20631171957887864</v>
      </c>
      <c r="Z61" s="79">
        <v>2745785.340000011</v>
      </c>
      <c r="AA61" s="86">
        <v>2361847.87</v>
      </c>
      <c r="AB61" s="80">
        <f t="shared" si="21"/>
        <v>-0.13982792624277374</v>
      </c>
      <c r="AC61" s="82">
        <v>7.6879631043581351E-2</v>
      </c>
      <c r="AD61" s="20">
        <f>'FY23 FR-3 Data'!Z60</f>
        <v>6.2430391247069797E-2</v>
      </c>
      <c r="AE61" s="85">
        <f t="shared" si="22"/>
        <v>-1.4449239796511554E-2</v>
      </c>
      <c r="AF61" s="79">
        <v>303961.33</v>
      </c>
      <c r="AG61" s="21">
        <f>'FY23 FR-3 Data'!AA60</f>
        <v>547166.98</v>
      </c>
      <c r="AH61" s="80">
        <f t="shared" si="23"/>
        <v>0.80012036399498565</v>
      </c>
      <c r="AI61" s="79">
        <v>490719.07</v>
      </c>
      <c r="AJ61" s="84">
        <f>'FY23 FR-3 Data'!AB60</f>
        <v>720364.31</v>
      </c>
      <c r="AK61" s="80">
        <f t="shared" si="24"/>
        <v>0.46797700362449751</v>
      </c>
      <c r="AL61" s="79">
        <v>794680.4</v>
      </c>
      <c r="AM61" s="84">
        <f>'FY23 FR-3 Data'!AC60</f>
        <v>1267531.29</v>
      </c>
      <c r="AN61" s="80">
        <f t="shared" si="25"/>
        <v>0.59502019931534744</v>
      </c>
    </row>
    <row r="62" spans="1:40" s="48" customFormat="1" ht="15.75" thickBot="1" x14ac:dyDescent="0.3">
      <c r="A62" s="44" t="s">
        <v>75</v>
      </c>
      <c r="B62" s="79">
        <v>407004009</v>
      </c>
      <c r="C62" s="21">
        <f>'FY23 FR-3 Data'!L61</f>
        <v>431292472.39999998</v>
      </c>
      <c r="D62" s="80">
        <f t="shared" si="13"/>
        <v>5.96762264324526E-2</v>
      </c>
      <c r="E62" s="81">
        <v>110435017</v>
      </c>
      <c r="F62" s="21">
        <f>'FY23 FR-3 Data'!Q61</f>
        <v>104124248.40000001</v>
      </c>
      <c r="G62" s="80">
        <f t="shared" si="14"/>
        <v>-5.7144633753259566E-2</v>
      </c>
      <c r="H62" s="81">
        <v>1284171</v>
      </c>
      <c r="I62" s="21">
        <f>'FY23 FR-3 Data'!R61</f>
        <v>0</v>
      </c>
      <c r="J62" s="80">
        <f t="shared" si="15"/>
        <v>-1</v>
      </c>
      <c r="K62" s="79">
        <v>111719188</v>
      </c>
      <c r="L62" s="21">
        <f>'FY23 FR-3 Data'!S61</f>
        <v>104124248.40000001</v>
      </c>
      <c r="M62" s="80">
        <f t="shared" si="16"/>
        <v>-6.7982409610782293E-2</v>
      </c>
      <c r="N62" s="79">
        <v>118461498</v>
      </c>
      <c r="O62" s="21">
        <f>'FY23 FR-3 Data'!T61</f>
        <v>88516155</v>
      </c>
      <c r="P62" s="80">
        <f t="shared" si="17"/>
        <v>-0.25278544932801711</v>
      </c>
      <c r="Q62" s="79">
        <v>-6742310</v>
      </c>
      <c r="R62" s="21">
        <f>'FY23 FR-3 Data'!U61</f>
        <v>15608093.4</v>
      </c>
      <c r="S62" s="80">
        <f t="shared" si="18"/>
        <v>-3.3149474586603107</v>
      </c>
      <c r="T62" s="82">
        <v>-6.0350510245384167E-2</v>
      </c>
      <c r="U62" s="83">
        <f>'FY23 FR-3 Data'!V61</f>
        <v>0.14989873770844001</v>
      </c>
      <c r="V62" s="80">
        <f t="shared" si="19"/>
        <v>0.21024924795382416</v>
      </c>
      <c r="W62" s="79">
        <v>0</v>
      </c>
      <c r="X62" s="84">
        <f>'FY23 FR-3 Data'!W61</f>
        <v>0</v>
      </c>
      <c r="Y62" s="80" t="str">
        <f t="shared" si="20"/>
        <v>NA</v>
      </c>
      <c r="Z62" s="79">
        <v>-6742310</v>
      </c>
      <c r="AA62" s="86">
        <v>15608093.4</v>
      </c>
      <c r="AB62" s="80">
        <f t="shared" si="21"/>
        <v>-3.3149474586603107</v>
      </c>
      <c r="AC62" s="82">
        <v>-6.0350510245384167E-2</v>
      </c>
      <c r="AD62" s="20">
        <f>'FY23 FR-3 Data'!Z61</f>
        <v>0.14989873770844001</v>
      </c>
      <c r="AE62" s="85">
        <f t="shared" si="22"/>
        <v>0.21024924795382416</v>
      </c>
      <c r="AF62" s="79">
        <v>3606443</v>
      </c>
      <c r="AG62" s="21">
        <f>'FY23 FR-3 Data'!AA61</f>
        <v>3659877</v>
      </c>
      <c r="AH62" s="80">
        <f t="shared" si="23"/>
        <v>1.4816260786597764E-2</v>
      </c>
      <c r="AI62" s="79">
        <v>5069545</v>
      </c>
      <c r="AJ62" s="84">
        <f>'FY23 FR-3 Data'!AB61</f>
        <v>44198.09</v>
      </c>
      <c r="AK62" s="80">
        <f t="shared" si="24"/>
        <v>-0.99128164559146825</v>
      </c>
      <c r="AL62" s="79">
        <v>8675988</v>
      </c>
      <c r="AM62" s="84">
        <f>'FY23 FR-3 Data'!AC61</f>
        <v>3704075.09</v>
      </c>
      <c r="AN62" s="80">
        <f t="shared" si="25"/>
        <v>-0.57306590442494854</v>
      </c>
    </row>
    <row r="63" spans="1:40" s="98" customFormat="1" x14ac:dyDescent="0.25">
      <c r="A63" s="91" t="s">
        <v>230</v>
      </c>
      <c r="B63" s="92">
        <f>SUM(B3:B62)</f>
        <v>39815793082.879997</v>
      </c>
      <c r="C63" s="92">
        <f>SUM(C3:C62)</f>
        <v>43957224412.339981</v>
      </c>
      <c r="D63" s="93">
        <f>(C63-B63)/B63</f>
        <v>0.10401478932842649</v>
      </c>
      <c r="E63" s="94">
        <f>SUM(E3:E62)</f>
        <v>15840091784.889999</v>
      </c>
      <c r="F63" s="92">
        <f>SUM(F3:F62)</f>
        <v>17113354067.170004</v>
      </c>
      <c r="G63" s="93">
        <f t="shared" si="14"/>
        <v>8.0382254065887448E-2</v>
      </c>
      <c r="H63" s="94">
        <f>SUM(H3:H62)</f>
        <v>1255395612.1099999</v>
      </c>
      <c r="I63" s="92">
        <f>SUM(I3:I62)</f>
        <v>1403740412.6400001</v>
      </c>
      <c r="J63" s="93">
        <f t="shared" si="15"/>
        <v>0.11816577905722518</v>
      </c>
      <c r="K63" s="94">
        <f>SUM(K3:K62)</f>
        <v>17095487396.599998</v>
      </c>
      <c r="L63" s="92">
        <f>SUM(L3:L62)</f>
        <v>18517094479.41</v>
      </c>
      <c r="M63" s="93">
        <f t="shared" si="16"/>
        <v>8.3156861798086831E-2</v>
      </c>
      <c r="N63" s="94">
        <f>SUM(N3:N62)</f>
        <v>17410552560.830429</v>
      </c>
      <c r="O63" s="92">
        <f>SUM(O3:O62)</f>
        <v>18505908211.740002</v>
      </c>
      <c r="P63" s="93">
        <f t="shared" si="17"/>
        <v>6.2913319211583232E-2</v>
      </c>
      <c r="Q63" s="94">
        <f>SUM(Q3:Q62)</f>
        <v>-315065161.83042973</v>
      </c>
      <c r="R63" s="92">
        <f>SUM(R3:R62)</f>
        <v>11186269.070000181</v>
      </c>
      <c r="S63" s="93">
        <f>(R63-Q63)/ABS(Q63)</f>
        <v>1.035504620710876</v>
      </c>
      <c r="T63" s="95">
        <f>Q63/K63</f>
        <v>-1.842972677649956E-2</v>
      </c>
      <c r="U63" s="96">
        <f>R63/L63</f>
        <v>6.0410498431266865E-4</v>
      </c>
      <c r="V63" s="93">
        <f>(U63-T63)/ABS(T63)</f>
        <v>1.0327788356082948</v>
      </c>
      <c r="W63" s="92">
        <f>SUM(W3:W62)</f>
        <v>-345741075.25999999</v>
      </c>
      <c r="X63" s="92">
        <f>SUM(X3:X62)</f>
        <v>368771940.11951292</v>
      </c>
      <c r="Y63" s="97">
        <f>(X63-W63)/ABS(W63)</f>
        <v>2.0666130422663653</v>
      </c>
      <c r="Z63" s="94">
        <f>SUM(Z3:Z62)</f>
        <v>-660806236.0904299</v>
      </c>
      <c r="AA63" s="92">
        <f>SUM(AA3:AA62)</f>
        <v>379958209.18951309</v>
      </c>
      <c r="AB63" s="93">
        <f>(AA63-Z63)/ABS(Z63)</f>
        <v>1.5749918636323472</v>
      </c>
      <c r="AC63" s="96">
        <f>Z63/(W63+K63)</f>
        <v>-3.945171606859086E-2</v>
      </c>
      <c r="AD63" s="96">
        <f>AA63/(X63+L63)</f>
        <v>2.011865385199408E-2</v>
      </c>
      <c r="AE63" s="97">
        <f>(AD63-AC63)/ABS(AC63)</f>
        <v>1.5099563683621704</v>
      </c>
      <c r="AF63" s="92">
        <f>SUM(AF3:AF62)</f>
        <v>140483682.37</v>
      </c>
      <c r="AG63" s="92">
        <f>SUM(AG3:AG62)</f>
        <v>192245296.98999995</v>
      </c>
      <c r="AH63" s="97">
        <f>(AG63-AF63)/AF63</f>
        <v>0.36845286048006903</v>
      </c>
      <c r="AI63" s="94">
        <f>SUM(AI3:AI62)</f>
        <v>527253027.21999997</v>
      </c>
      <c r="AJ63" s="92">
        <f>SUM(AJ3:AJ62)</f>
        <v>513995589.03000003</v>
      </c>
      <c r="AK63" s="93">
        <f>(AJ63-AI63)/AI63</f>
        <v>-2.5144356704600163E-2</v>
      </c>
      <c r="AL63" s="94">
        <f>SUM(AL3:AL62)</f>
        <v>667736709.58999979</v>
      </c>
      <c r="AM63" s="92">
        <f>SUM(AM3:AM62)</f>
        <v>706240886.02000022</v>
      </c>
      <c r="AN63" s="93">
        <f>(AM63-AL63)/AL63</f>
        <v>5.7663710676686561E-2</v>
      </c>
    </row>
    <row r="64" spans="1:40" s="48" customFormat="1" ht="15.75" thickBot="1" x14ac:dyDescent="0.3">
      <c r="A64" s="90" t="s">
        <v>231</v>
      </c>
      <c r="B64" s="52">
        <f>AVERAGE(B3:B62)</f>
        <v>663596551.38133323</v>
      </c>
      <c r="C64" s="52">
        <f t="shared" ref="B64:AN64" si="26">AVERAGE(C3:C62)</f>
        <v>732620406.87233305</v>
      </c>
      <c r="D64" s="87">
        <f>AVERAGE(D3:D62)</f>
        <v>0.10611594702133528</v>
      </c>
      <c r="E64" s="88">
        <f t="shared" si="26"/>
        <v>264001529.74816665</v>
      </c>
      <c r="F64" s="52">
        <f t="shared" si="26"/>
        <v>285222567.78616673</v>
      </c>
      <c r="G64" s="87">
        <f t="shared" si="26"/>
        <v>7.1794871676773064E-2</v>
      </c>
      <c r="H64" s="88">
        <f t="shared" si="26"/>
        <v>20923260.20183333</v>
      </c>
      <c r="I64" s="52">
        <f t="shared" si="26"/>
        <v>23395673.544000003</v>
      </c>
      <c r="J64" s="87">
        <f t="shared" si="26"/>
        <v>0.281794848732356</v>
      </c>
      <c r="K64" s="88">
        <f t="shared" si="26"/>
        <v>284924789.94333333</v>
      </c>
      <c r="L64" s="52">
        <f t="shared" si="26"/>
        <v>308618241.32349998</v>
      </c>
      <c r="M64" s="87">
        <f t="shared" si="26"/>
        <v>7.0491303562191382E-2</v>
      </c>
      <c r="N64" s="88">
        <f t="shared" si="26"/>
        <v>290175876.0138405</v>
      </c>
      <c r="O64" s="52">
        <f t="shared" si="26"/>
        <v>308431803.52900004</v>
      </c>
      <c r="P64" s="87">
        <f t="shared" si="26"/>
        <v>5.419771813607295E-2</v>
      </c>
      <c r="Q64" s="88">
        <f t="shared" si="26"/>
        <v>-5251086.0305071622</v>
      </c>
      <c r="R64" s="52">
        <f t="shared" si="26"/>
        <v>186437.81783333636</v>
      </c>
      <c r="S64" s="87">
        <f t="shared" si="26"/>
        <v>-1.505503097370988</v>
      </c>
      <c r="T64" s="89">
        <f t="shared" si="26"/>
        <v>-3.6220111241779492E-2</v>
      </c>
      <c r="U64" s="53">
        <f t="shared" si="26"/>
        <v>-2.0331354742756068E-2</v>
      </c>
      <c r="V64" s="87">
        <f>AVERAGE(V3:V62)</f>
        <v>1.5888756499023413E-2</v>
      </c>
      <c r="W64" s="52">
        <f t="shared" si="26"/>
        <v>-5762351.2543333331</v>
      </c>
      <c r="X64" s="52">
        <f t="shared" si="26"/>
        <v>6146199.001991882</v>
      </c>
      <c r="Y64" s="26">
        <f>AVERAGE(Y3:Y10,Y12:Y24,Y26:Y43,Y47:Y52,Y54:Y61)</f>
        <v>-0.49666648213180403</v>
      </c>
      <c r="Z64" s="88">
        <f t="shared" si="26"/>
        <v>-11013437.268173832</v>
      </c>
      <c r="AA64" s="52">
        <f t="shared" si="26"/>
        <v>6332636.8198252181</v>
      </c>
      <c r="AB64" s="87">
        <f t="shared" si="26"/>
        <v>-1.7044879043665588</v>
      </c>
      <c r="AC64" s="53">
        <f>AVERAGE(AC3:AC62)</f>
        <v>-4.0078286339526578E-2</v>
      </c>
      <c r="AD64" s="53">
        <f>AVERAGE(AD3:AD62)</f>
        <v>5.8840326773961001E-3</v>
      </c>
      <c r="AE64" s="26">
        <f>AVERAGE(AE3:AE62)</f>
        <v>4.5962319016922687E-2</v>
      </c>
      <c r="AF64" s="52">
        <f t="shared" si="26"/>
        <v>2341394.7061666669</v>
      </c>
      <c r="AG64" s="52">
        <f t="shared" si="26"/>
        <v>3204088.283166666</v>
      </c>
      <c r="AH64" s="26">
        <f>AVERAGE(AH3:AH62)</f>
        <v>-0.40800420462589376</v>
      </c>
      <c r="AI64" s="88">
        <f t="shared" si="26"/>
        <v>8787550.4536666665</v>
      </c>
      <c r="AJ64" s="52">
        <f t="shared" si="26"/>
        <v>8566593.1505000014</v>
      </c>
      <c r="AK64" s="87">
        <f>AVERAGE(AK3:AK10,AK12:AK62)</f>
        <v>-9.7761527025911288E-2</v>
      </c>
      <c r="AL64" s="88">
        <f>AVERAGE(AL3:AL62)</f>
        <v>11128945.159833331</v>
      </c>
      <c r="AM64" s="52">
        <f>AVERAGE(AM3:AM62)</f>
        <v>11770681.433666671</v>
      </c>
      <c r="AN64" s="87">
        <f>AVERAGE(AN3:AN10,AN12:AN62)</f>
        <v>-0.14680450677838791</v>
      </c>
    </row>
    <row r="65" spans="2:40" x14ac:dyDescent="0.25">
      <c r="B65" s="64"/>
      <c r="D65" s="65"/>
      <c r="E65" s="55"/>
      <c r="G65" s="65"/>
      <c r="H65" s="55"/>
      <c r="J65" s="67"/>
      <c r="K65" s="55"/>
      <c r="M65" s="65"/>
      <c r="N65" s="55"/>
      <c r="P65" s="65"/>
      <c r="Q65" s="64"/>
      <c r="S65" s="65"/>
      <c r="T65" s="55"/>
      <c r="V65" s="13"/>
      <c r="W65" s="64"/>
      <c r="Y65" s="13"/>
      <c r="Z65" s="64"/>
      <c r="AB65" s="65"/>
      <c r="AC65" s="13"/>
      <c r="AE65" s="13"/>
      <c r="AF65" s="64"/>
      <c r="AH65" s="65"/>
      <c r="AI65" s="64"/>
      <c r="AK65" s="65"/>
      <c r="AL65" s="64"/>
      <c r="AN65" s="65"/>
    </row>
    <row r="66" spans="2:40" x14ac:dyDescent="0.25">
      <c r="B66" s="64"/>
      <c r="D66" s="65"/>
      <c r="E66" s="55"/>
      <c r="G66" s="65"/>
      <c r="H66" s="55"/>
      <c r="J66" s="67"/>
      <c r="K66" s="55"/>
      <c r="M66" s="65"/>
      <c r="N66" s="55"/>
      <c r="P66" s="65"/>
      <c r="Q66" s="64"/>
      <c r="S66" s="65"/>
      <c r="T66" s="55"/>
      <c r="V66" s="13"/>
      <c r="W66" s="64"/>
      <c r="Y66" s="13"/>
      <c r="Z66" s="64"/>
      <c r="AB66" s="65"/>
      <c r="AC66" s="13"/>
      <c r="AE66" s="13"/>
      <c r="AF66" s="64"/>
      <c r="AH66" s="65"/>
      <c r="AI66" s="64"/>
      <c r="AK66" s="65"/>
      <c r="AL66" s="64"/>
      <c r="AN66" s="65"/>
    </row>
    <row r="67" spans="2:40" x14ac:dyDescent="0.25">
      <c r="B67" s="64"/>
      <c r="D67" s="65"/>
      <c r="E67" s="55"/>
      <c r="G67" s="65"/>
      <c r="H67" s="55"/>
      <c r="J67" s="67"/>
      <c r="K67" s="55"/>
      <c r="M67" s="65"/>
      <c r="N67" s="55"/>
      <c r="P67" s="65"/>
      <c r="Q67" s="64"/>
      <c r="S67" s="65"/>
      <c r="T67" s="55"/>
      <c r="V67" s="13"/>
      <c r="W67" s="64"/>
      <c r="Y67" s="13"/>
      <c r="Z67" s="64"/>
      <c r="AB67" s="65"/>
      <c r="AC67" s="13"/>
      <c r="AE67" s="13"/>
      <c r="AF67" s="64"/>
      <c r="AH67" s="65"/>
      <c r="AI67" s="64"/>
      <c r="AK67" s="65"/>
      <c r="AL67" s="64"/>
      <c r="AN67" s="65"/>
    </row>
    <row r="68" spans="2:40" x14ac:dyDescent="0.25">
      <c r="B68" s="64"/>
      <c r="D68" s="65"/>
      <c r="E68" s="55"/>
      <c r="G68" s="65"/>
      <c r="H68" s="55"/>
      <c r="J68" s="67"/>
      <c r="K68" s="55"/>
      <c r="M68" s="65"/>
      <c r="N68" s="55"/>
      <c r="P68" s="65"/>
      <c r="Q68" s="64"/>
      <c r="S68" s="65"/>
      <c r="T68" s="55"/>
      <c r="V68" s="13"/>
      <c r="W68" s="64"/>
      <c r="Y68" s="13"/>
      <c r="Z68" s="64"/>
      <c r="AB68" s="65"/>
      <c r="AC68" s="13"/>
      <c r="AE68" s="13"/>
      <c r="AF68" s="64"/>
      <c r="AH68" s="65"/>
      <c r="AI68" s="64"/>
      <c r="AK68" s="65"/>
      <c r="AL68" s="64"/>
      <c r="AN68" s="65"/>
    </row>
    <row r="69" spans="2:40" x14ac:dyDescent="0.25">
      <c r="B69" s="64"/>
      <c r="D69" s="65"/>
      <c r="E69" s="55"/>
      <c r="G69" s="65"/>
      <c r="H69" s="55"/>
      <c r="J69" s="67"/>
      <c r="K69" s="55"/>
      <c r="M69" s="65"/>
      <c r="N69" s="55"/>
      <c r="P69" s="65"/>
      <c r="Q69" s="64"/>
      <c r="S69" s="65"/>
      <c r="T69" s="55"/>
      <c r="V69" s="13"/>
      <c r="W69" s="64"/>
      <c r="Y69" s="13"/>
      <c r="Z69" s="64"/>
      <c r="AB69" s="65"/>
      <c r="AC69" s="13"/>
      <c r="AE69" s="13"/>
      <c r="AF69" s="64"/>
      <c r="AH69" s="65"/>
      <c r="AI69" s="64"/>
      <c r="AK69" s="65"/>
      <c r="AL69" s="64"/>
      <c r="AN69" s="65"/>
    </row>
    <row r="70" spans="2:40" x14ac:dyDescent="0.25">
      <c r="B70" s="64"/>
      <c r="D70" s="65"/>
      <c r="E70" s="55"/>
      <c r="G70" s="65"/>
      <c r="H70" s="55"/>
      <c r="J70" s="67"/>
      <c r="K70" s="55"/>
      <c r="M70" s="65"/>
      <c r="N70" s="55"/>
      <c r="P70" s="65"/>
      <c r="Q70" s="64"/>
      <c r="S70" s="65"/>
      <c r="T70" s="55"/>
      <c r="V70" s="13"/>
      <c r="W70" s="64"/>
      <c r="Y70" s="13"/>
      <c r="Z70" s="64"/>
      <c r="AB70" s="65"/>
      <c r="AC70" s="13"/>
      <c r="AE70" s="13"/>
      <c r="AF70" s="64"/>
      <c r="AH70" s="65"/>
      <c r="AI70" s="64"/>
      <c r="AK70" s="65"/>
      <c r="AL70" s="64"/>
      <c r="AN70" s="65"/>
    </row>
    <row r="71" spans="2:40" x14ac:dyDescent="0.25">
      <c r="B71" s="64"/>
      <c r="D71" s="65"/>
      <c r="E71" s="55"/>
      <c r="G71" s="65"/>
      <c r="H71" s="55"/>
      <c r="J71" s="67"/>
      <c r="K71" s="55"/>
      <c r="M71" s="65"/>
      <c r="N71" s="55"/>
      <c r="P71" s="65"/>
      <c r="Q71" s="64"/>
      <c r="S71" s="65"/>
      <c r="T71" s="55"/>
      <c r="V71" s="13"/>
      <c r="W71" s="64"/>
      <c r="Y71" s="13"/>
      <c r="Z71" s="64"/>
      <c r="AB71" s="65"/>
      <c r="AC71" s="13"/>
      <c r="AE71" s="13"/>
      <c r="AF71" s="64"/>
      <c r="AH71" s="65"/>
      <c r="AI71" s="64"/>
      <c r="AK71" s="65"/>
      <c r="AL71" s="64"/>
      <c r="AN71" s="65"/>
    </row>
    <row r="72" spans="2:40" x14ac:dyDescent="0.25">
      <c r="B72" s="64"/>
      <c r="D72" s="65"/>
      <c r="E72" s="55"/>
      <c r="G72" s="65"/>
      <c r="H72" s="55"/>
      <c r="J72" s="67"/>
      <c r="K72" s="55"/>
      <c r="M72" s="65"/>
      <c r="N72" s="55"/>
      <c r="P72" s="65"/>
      <c r="Q72" s="64"/>
      <c r="S72" s="65"/>
      <c r="T72" s="55"/>
      <c r="V72" s="13"/>
      <c r="W72" s="64"/>
      <c r="Y72" s="13"/>
      <c r="Z72" s="64"/>
      <c r="AB72" s="65"/>
      <c r="AC72" s="13"/>
      <c r="AE72" s="13"/>
      <c r="AF72" s="64"/>
      <c r="AH72" s="65"/>
      <c r="AI72" s="64"/>
      <c r="AK72" s="65"/>
      <c r="AL72" s="64"/>
      <c r="AN72" s="65"/>
    </row>
    <row r="73" spans="2:40" x14ac:dyDescent="0.25">
      <c r="B73" s="64"/>
      <c r="D73" s="65"/>
      <c r="E73" s="55"/>
      <c r="G73" s="65"/>
      <c r="H73" s="55"/>
      <c r="J73" s="67"/>
      <c r="K73" s="55"/>
      <c r="M73" s="65"/>
      <c r="N73" s="55"/>
      <c r="P73" s="65"/>
      <c r="Q73" s="64"/>
      <c r="S73" s="65"/>
      <c r="T73" s="55"/>
      <c r="V73" s="13"/>
      <c r="W73" s="64"/>
      <c r="Y73" s="13"/>
      <c r="Z73" s="64"/>
      <c r="AB73" s="65"/>
      <c r="AC73" s="13"/>
      <c r="AE73" s="13"/>
      <c r="AF73" s="64"/>
      <c r="AH73" s="65"/>
      <c r="AI73" s="64"/>
      <c r="AK73" s="65"/>
      <c r="AL73" s="64"/>
      <c r="AN73" s="65"/>
    </row>
    <row r="74" spans="2:40" x14ac:dyDescent="0.25">
      <c r="B74" s="64"/>
      <c r="D74" s="65"/>
      <c r="E74" s="55"/>
      <c r="G74" s="65"/>
      <c r="H74" s="55"/>
      <c r="J74" s="67"/>
      <c r="K74" s="55"/>
      <c r="M74" s="65"/>
      <c r="N74" s="55"/>
      <c r="P74" s="65"/>
      <c r="Q74" s="64"/>
      <c r="S74" s="65"/>
      <c r="T74" s="55"/>
      <c r="V74" s="13"/>
      <c r="W74" s="64"/>
      <c r="Y74" s="13"/>
      <c r="Z74" s="64"/>
      <c r="AB74" s="65"/>
      <c r="AC74" s="13"/>
      <c r="AE74" s="13"/>
      <c r="AF74" s="64"/>
      <c r="AH74" s="65"/>
      <c r="AI74" s="64"/>
      <c r="AK74" s="65"/>
      <c r="AL74" s="64"/>
      <c r="AN74" s="65"/>
    </row>
    <row r="75" spans="2:40" x14ac:dyDescent="0.25">
      <c r="B75" s="64"/>
      <c r="D75" s="65"/>
      <c r="E75" s="55"/>
      <c r="G75" s="65"/>
      <c r="H75" s="55"/>
      <c r="J75" s="67"/>
      <c r="K75" s="55"/>
      <c r="M75" s="65"/>
      <c r="N75" s="55"/>
      <c r="P75" s="65"/>
      <c r="Q75" s="64"/>
      <c r="S75" s="65"/>
      <c r="T75" s="55"/>
      <c r="V75" s="13"/>
      <c r="W75" s="64"/>
      <c r="Y75" s="13"/>
      <c r="Z75" s="64"/>
      <c r="AB75" s="65"/>
      <c r="AC75" s="13"/>
      <c r="AE75" s="13"/>
      <c r="AF75" s="64"/>
      <c r="AH75" s="65"/>
      <c r="AI75" s="64"/>
      <c r="AK75" s="65"/>
      <c r="AL75" s="64"/>
      <c r="AN75" s="65"/>
    </row>
    <row r="76" spans="2:40" x14ac:dyDescent="0.25">
      <c r="B76" s="64"/>
      <c r="D76" s="65"/>
      <c r="E76" s="55"/>
      <c r="G76" s="65"/>
      <c r="H76" s="55"/>
      <c r="J76" s="67"/>
      <c r="K76" s="55"/>
      <c r="M76" s="65"/>
      <c r="N76" s="55"/>
      <c r="P76" s="65"/>
      <c r="Q76" s="64"/>
      <c r="S76" s="65"/>
      <c r="T76" s="55"/>
      <c r="V76" s="13"/>
      <c r="W76" s="64"/>
      <c r="Y76" s="13"/>
      <c r="Z76" s="64"/>
      <c r="AB76" s="65"/>
      <c r="AC76" s="13"/>
      <c r="AE76" s="13"/>
      <c r="AF76" s="64"/>
      <c r="AH76" s="65"/>
      <c r="AI76" s="64"/>
      <c r="AK76" s="65"/>
      <c r="AL76" s="64"/>
      <c r="AN76" s="65"/>
    </row>
    <row r="77" spans="2:40" x14ac:dyDescent="0.25">
      <c r="B77" s="64"/>
      <c r="D77" s="65"/>
      <c r="E77" s="55"/>
      <c r="G77" s="65"/>
      <c r="H77" s="55"/>
      <c r="J77" s="67"/>
      <c r="K77" s="55"/>
      <c r="M77" s="65"/>
      <c r="N77" s="55"/>
      <c r="P77" s="65"/>
      <c r="Q77" s="64"/>
      <c r="S77" s="65"/>
      <c r="T77" s="55"/>
      <c r="V77" s="13"/>
      <c r="W77" s="64"/>
      <c r="Y77" s="13"/>
      <c r="Z77" s="64"/>
      <c r="AB77" s="65"/>
      <c r="AC77" s="13"/>
      <c r="AE77" s="13"/>
      <c r="AF77" s="64"/>
      <c r="AH77" s="65"/>
      <c r="AI77" s="64"/>
      <c r="AK77" s="65"/>
      <c r="AL77" s="64"/>
      <c r="AN77" s="65"/>
    </row>
    <row r="78" spans="2:40" x14ac:dyDescent="0.25">
      <c r="B78" s="64"/>
      <c r="D78" s="65"/>
      <c r="E78" s="55"/>
      <c r="G78" s="65"/>
      <c r="H78" s="55"/>
      <c r="J78" s="67"/>
      <c r="K78" s="55"/>
      <c r="M78" s="65"/>
      <c r="N78" s="55"/>
      <c r="P78" s="65"/>
      <c r="Q78" s="64"/>
      <c r="S78" s="65"/>
      <c r="T78" s="55"/>
      <c r="V78" s="13"/>
      <c r="W78" s="64"/>
      <c r="Y78" s="13"/>
      <c r="Z78" s="64"/>
      <c r="AB78" s="65"/>
      <c r="AC78" s="13"/>
      <c r="AE78" s="13"/>
      <c r="AF78" s="64"/>
      <c r="AH78" s="65"/>
      <c r="AI78" s="64"/>
      <c r="AK78" s="65"/>
      <c r="AL78" s="64"/>
      <c r="AN78" s="65"/>
    </row>
    <row r="79" spans="2:40" x14ac:dyDescent="0.25">
      <c r="B79" s="64"/>
      <c r="D79" s="65"/>
      <c r="E79" s="55"/>
      <c r="G79" s="65"/>
      <c r="H79" s="55"/>
      <c r="J79" s="67"/>
      <c r="K79" s="55"/>
      <c r="M79" s="65"/>
      <c r="N79" s="55"/>
      <c r="P79" s="65"/>
      <c r="Q79" s="64"/>
      <c r="S79" s="65"/>
      <c r="T79" s="55"/>
      <c r="V79" s="13"/>
      <c r="W79" s="64"/>
      <c r="Y79" s="13"/>
      <c r="Z79" s="64"/>
      <c r="AB79" s="65"/>
      <c r="AC79" s="13"/>
      <c r="AE79" s="13"/>
      <c r="AF79" s="64"/>
      <c r="AH79" s="65"/>
      <c r="AI79" s="64"/>
      <c r="AK79" s="65"/>
      <c r="AL79" s="64"/>
      <c r="AN79" s="65"/>
    </row>
    <row r="80" spans="2:40" x14ac:dyDescent="0.25">
      <c r="B80" s="64"/>
      <c r="D80" s="65"/>
      <c r="E80" s="55"/>
      <c r="G80" s="65"/>
      <c r="H80" s="55"/>
      <c r="J80" s="67"/>
      <c r="K80" s="55"/>
      <c r="M80" s="65"/>
      <c r="N80" s="55"/>
      <c r="P80" s="65"/>
      <c r="Q80" s="64"/>
      <c r="S80" s="65"/>
      <c r="T80" s="55"/>
      <c r="V80" s="13"/>
      <c r="W80" s="64"/>
      <c r="Y80" s="13"/>
      <c r="Z80" s="64"/>
      <c r="AB80" s="65"/>
      <c r="AC80" s="13"/>
      <c r="AE80" s="13"/>
      <c r="AF80" s="64"/>
      <c r="AH80" s="65"/>
      <c r="AI80" s="64"/>
      <c r="AK80" s="65"/>
      <c r="AL80" s="64"/>
      <c r="AN80" s="65"/>
    </row>
    <row r="81" spans="2:40" x14ac:dyDescent="0.25">
      <c r="B81" s="64"/>
      <c r="D81" s="65"/>
      <c r="E81" s="55"/>
      <c r="G81" s="65"/>
      <c r="H81" s="55"/>
      <c r="J81" s="67"/>
      <c r="K81" s="55"/>
      <c r="M81" s="65"/>
      <c r="N81" s="55"/>
      <c r="P81" s="65"/>
      <c r="Q81" s="64"/>
      <c r="S81" s="65"/>
      <c r="T81" s="55"/>
      <c r="V81" s="13"/>
      <c r="W81" s="64"/>
      <c r="Y81" s="13"/>
      <c r="Z81" s="64"/>
      <c r="AB81" s="65"/>
      <c r="AC81" s="13"/>
      <c r="AE81" s="13"/>
      <c r="AF81" s="64"/>
      <c r="AH81" s="65"/>
      <c r="AI81" s="64"/>
      <c r="AK81" s="65"/>
      <c r="AL81" s="64"/>
      <c r="AN81" s="65"/>
    </row>
    <row r="82" spans="2:40" x14ac:dyDescent="0.25">
      <c r="B82" s="64"/>
      <c r="D82" s="65"/>
      <c r="E82" s="55"/>
      <c r="G82" s="65"/>
      <c r="H82" s="55"/>
      <c r="J82" s="67"/>
      <c r="K82" s="55"/>
      <c r="M82" s="65"/>
      <c r="N82" s="55"/>
      <c r="P82" s="65"/>
      <c r="Q82" s="64"/>
      <c r="S82" s="65"/>
      <c r="T82" s="55"/>
      <c r="V82" s="13"/>
      <c r="W82" s="64"/>
      <c r="Y82" s="13"/>
      <c r="Z82" s="64"/>
      <c r="AB82" s="65"/>
      <c r="AC82" s="13"/>
      <c r="AE82" s="13"/>
      <c r="AF82" s="64"/>
      <c r="AH82" s="65"/>
      <c r="AI82" s="64"/>
      <c r="AK82" s="65"/>
      <c r="AL82" s="64"/>
      <c r="AN82" s="65"/>
    </row>
    <row r="83" spans="2:40" x14ac:dyDescent="0.25">
      <c r="B83" s="64"/>
      <c r="D83" s="65"/>
      <c r="E83" s="55"/>
      <c r="G83" s="65"/>
      <c r="H83" s="55"/>
      <c r="J83" s="67"/>
      <c r="K83" s="55"/>
      <c r="M83" s="65"/>
      <c r="N83" s="55"/>
      <c r="P83" s="65"/>
      <c r="Q83" s="64"/>
      <c r="S83" s="65"/>
      <c r="T83" s="55"/>
      <c r="V83" s="13"/>
      <c r="W83" s="64"/>
      <c r="Y83" s="13"/>
      <c r="Z83" s="64"/>
      <c r="AB83" s="65"/>
      <c r="AC83" s="13"/>
      <c r="AE83" s="13"/>
      <c r="AF83" s="64"/>
      <c r="AH83" s="65"/>
      <c r="AI83" s="64"/>
      <c r="AK83" s="65"/>
      <c r="AL83" s="64"/>
      <c r="AN83" s="65"/>
    </row>
    <row r="84" spans="2:40" x14ac:dyDescent="0.25">
      <c r="B84" s="64"/>
      <c r="D84" s="65"/>
      <c r="E84" s="55"/>
      <c r="G84" s="65"/>
      <c r="H84" s="55"/>
      <c r="J84" s="67"/>
      <c r="K84" s="55"/>
      <c r="M84" s="65"/>
      <c r="N84" s="55"/>
      <c r="P84" s="65"/>
      <c r="Q84" s="64"/>
      <c r="S84" s="65"/>
      <c r="T84" s="55"/>
      <c r="V84" s="13"/>
      <c r="W84" s="64"/>
      <c r="Y84" s="13"/>
      <c r="Z84" s="64"/>
      <c r="AB84" s="65"/>
      <c r="AC84" s="13"/>
      <c r="AE84" s="13"/>
      <c r="AF84" s="64"/>
      <c r="AH84" s="65"/>
      <c r="AI84" s="64"/>
      <c r="AK84" s="65"/>
      <c r="AL84" s="64"/>
      <c r="AN84" s="65"/>
    </row>
    <row r="85" spans="2:40" x14ac:dyDescent="0.25">
      <c r="B85" s="64"/>
      <c r="D85" s="65"/>
      <c r="E85" s="55"/>
      <c r="G85" s="65"/>
      <c r="H85" s="55"/>
      <c r="J85" s="67"/>
      <c r="K85" s="55"/>
      <c r="M85" s="65"/>
      <c r="N85" s="55"/>
      <c r="P85" s="65"/>
      <c r="Q85" s="64"/>
      <c r="S85" s="65"/>
      <c r="T85" s="55"/>
      <c r="V85" s="13"/>
      <c r="W85" s="64"/>
      <c r="Y85" s="13"/>
      <c r="Z85" s="64"/>
      <c r="AB85" s="65"/>
      <c r="AC85" s="13"/>
      <c r="AE85" s="13"/>
      <c r="AF85" s="64"/>
      <c r="AH85" s="65"/>
      <c r="AI85" s="64"/>
      <c r="AK85" s="65"/>
      <c r="AL85" s="64"/>
      <c r="AN85" s="65"/>
    </row>
    <row r="86" spans="2:40" x14ac:dyDescent="0.25">
      <c r="B86" s="64"/>
      <c r="D86" s="65"/>
      <c r="E86" s="55"/>
      <c r="G86" s="65"/>
      <c r="H86" s="55"/>
      <c r="J86" s="67"/>
      <c r="K86" s="55"/>
      <c r="M86" s="65"/>
      <c r="N86" s="55"/>
      <c r="P86" s="65"/>
      <c r="Q86" s="64"/>
      <c r="S86" s="65"/>
      <c r="T86" s="55"/>
      <c r="V86" s="13"/>
      <c r="W86" s="64"/>
      <c r="Y86" s="13"/>
      <c r="Z86" s="64"/>
      <c r="AB86" s="65"/>
      <c r="AC86" s="13"/>
      <c r="AE86" s="13"/>
      <c r="AF86" s="64"/>
      <c r="AH86" s="65"/>
      <c r="AI86" s="64"/>
      <c r="AK86" s="65"/>
      <c r="AL86" s="64"/>
      <c r="AN86" s="65"/>
    </row>
    <row r="87" spans="2:40" x14ac:dyDescent="0.25">
      <c r="B87" s="64"/>
      <c r="D87" s="65"/>
      <c r="E87" s="55"/>
      <c r="G87" s="65"/>
      <c r="H87" s="55"/>
      <c r="J87" s="67"/>
      <c r="K87" s="55"/>
      <c r="M87" s="65"/>
      <c r="N87" s="55"/>
      <c r="P87" s="65"/>
      <c r="Q87" s="64"/>
      <c r="S87" s="65"/>
      <c r="T87" s="55"/>
      <c r="V87" s="13"/>
      <c r="W87" s="64"/>
      <c r="Y87" s="13"/>
      <c r="Z87" s="64"/>
      <c r="AB87" s="65"/>
      <c r="AC87" s="13"/>
      <c r="AE87" s="13"/>
      <c r="AF87" s="64"/>
      <c r="AH87" s="65"/>
      <c r="AI87" s="64"/>
      <c r="AK87" s="65"/>
      <c r="AL87" s="64"/>
      <c r="AN87" s="65"/>
    </row>
    <row r="88" spans="2:40" x14ac:dyDescent="0.25">
      <c r="B88" s="64"/>
      <c r="D88" s="65"/>
      <c r="E88" s="55"/>
      <c r="G88" s="65"/>
      <c r="H88" s="55"/>
      <c r="J88" s="67"/>
      <c r="K88" s="55"/>
      <c r="M88" s="65"/>
      <c r="N88" s="55"/>
      <c r="P88" s="65"/>
      <c r="Q88" s="64"/>
      <c r="S88" s="65"/>
      <c r="T88" s="55"/>
      <c r="V88" s="13"/>
      <c r="W88" s="64"/>
      <c r="Y88" s="13"/>
      <c r="Z88" s="64"/>
      <c r="AB88" s="65"/>
      <c r="AC88" s="13"/>
      <c r="AE88" s="13"/>
      <c r="AF88" s="64"/>
      <c r="AH88" s="65"/>
      <c r="AI88" s="64"/>
      <c r="AK88" s="65"/>
      <c r="AL88" s="64"/>
      <c r="AN88" s="65"/>
    </row>
    <row r="89" spans="2:40" x14ac:dyDescent="0.25">
      <c r="B89" s="64"/>
      <c r="D89" s="65"/>
      <c r="E89" s="55"/>
      <c r="G89" s="65"/>
      <c r="H89" s="55"/>
      <c r="J89" s="67"/>
      <c r="K89" s="55"/>
      <c r="M89" s="65"/>
      <c r="N89" s="55"/>
      <c r="P89" s="65"/>
      <c r="Q89" s="64"/>
      <c r="S89" s="65"/>
      <c r="T89" s="55"/>
      <c r="V89" s="13"/>
      <c r="W89" s="64"/>
      <c r="Y89" s="13"/>
      <c r="Z89" s="64"/>
      <c r="AB89" s="65"/>
      <c r="AC89" s="13"/>
      <c r="AE89" s="13"/>
      <c r="AF89" s="64"/>
      <c r="AH89" s="65"/>
      <c r="AI89" s="64"/>
      <c r="AK89" s="65"/>
      <c r="AL89" s="64"/>
      <c r="AN89" s="65"/>
    </row>
    <row r="90" spans="2:40" x14ac:dyDescent="0.25">
      <c r="B90" s="64"/>
      <c r="D90" s="65"/>
      <c r="E90" s="55"/>
      <c r="G90" s="65"/>
      <c r="H90" s="55"/>
      <c r="J90" s="67"/>
      <c r="K90" s="55"/>
      <c r="M90" s="65"/>
      <c r="N90" s="55"/>
      <c r="P90" s="65"/>
      <c r="Q90" s="64"/>
      <c r="S90" s="65"/>
      <c r="T90" s="55"/>
      <c r="V90" s="13"/>
      <c r="W90" s="64"/>
      <c r="Y90" s="13"/>
      <c r="Z90" s="64"/>
      <c r="AB90" s="65"/>
      <c r="AC90" s="13"/>
      <c r="AE90" s="13"/>
      <c r="AF90" s="64"/>
      <c r="AH90" s="65"/>
      <c r="AI90" s="64"/>
      <c r="AK90" s="65"/>
      <c r="AL90" s="64"/>
      <c r="AN90" s="65"/>
    </row>
    <row r="91" spans="2:40" x14ac:dyDescent="0.25">
      <c r="B91" s="64"/>
      <c r="D91" s="65"/>
      <c r="E91" s="55"/>
      <c r="G91" s="65"/>
      <c r="H91" s="55"/>
      <c r="J91" s="67"/>
      <c r="K91" s="55"/>
      <c r="M91" s="65"/>
      <c r="N91" s="55"/>
      <c r="P91" s="65"/>
      <c r="Q91" s="64"/>
      <c r="S91" s="65"/>
      <c r="T91" s="55"/>
      <c r="V91" s="13"/>
      <c r="W91" s="64"/>
      <c r="Y91" s="13"/>
      <c r="Z91" s="64"/>
      <c r="AB91" s="65"/>
      <c r="AC91" s="13"/>
      <c r="AE91" s="13"/>
      <c r="AF91" s="64"/>
      <c r="AH91" s="65"/>
      <c r="AI91" s="64"/>
      <c r="AK91" s="65"/>
      <c r="AL91" s="64"/>
      <c r="AN91" s="65"/>
    </row>
    <row r="92" spans="2:40" x14ac:dyDescent="0.25">
      <c r="B92" s="64"/>
      <c r="D92" s="65"/>
      <c r="E92" s="55"/>
      <c r="G92" s="65"/>
      <c r="H92" s="55"/>
      <c r="J92" s="67"/>
      <c r="K92" s="55"/>
      <c r="M92" s="65"/>
      <c r="N92" s="55"/>
      <c r="P92" s="65"/>
      <c r="Q92" s="64"/>
      <c r="S92" s="65"/>
      <c r="T92" s="55"/>
      <c r="V92" s="13"/>
      <c r="W92" s="64"/>
      <c r="Y92" s="13"/>
      <c r="Z92" s="64"/>
      <c r="AB92" s="65"/>
      <c r="AC92" s="13"/>
      <c r="AE92" s="13"/>
      <c r="AF92" s="64"/>
      <c r="AH92" s="65"/>
      <c r="AI92" s="64"/>
      <c r="AK92" s="65"/>
      <c r="AL92" s="64"/>
      <c r="AN92" s="65"/>
    </row>
    <row r="93" spans="2:40" x14ac:dyDescent="0.25">
      <c r="B93" s="64"/>
      <c r="D93" s="65"/>
      <c r="E93" s="55"/>
      <c r="G93" s="65"/>
      <c r="H93" s="55"/>
      <c r="J93" s="67"/>
      <c r="K93" s="55"/>
      <c r="M93" s="65"/>
      <c r="N93" s="55"/>
      <c r="P93" s="65"/>
      <c r="Q93" s="64"/>
      <c r="S93" s="65"/>
      <c r="T93" s="55"/>
      <c r="V93" s="13"/>
      <c r="W93" s="64"/>
      <c r="Y93" s="13"/>
      <c r="Z93" s="64"/>
      <c r="AB93" s="65"/>
      <c r="AC93" s="13"/>
      <c r="AE93" s="13"/>
      <c r="AF93" s="64"/>
      <c r="AH93" s="65"/>
      <c r="AI93" s="64"/>
      <c r="AK93" s="65"/>
      <c r="AL93" s="64"/>
      <c r="AN93" s="65"/>
    </row>
    <row r="94" spans="2:40" x14ac:dyDescent="0.25">
      <c r="B94" s="64"/>
      <c r="D94" s="65"/>
      <c r="E94" s="55"/>
      <c r="G94" s="65"/>
      <c r="H94" s="55"/>
      <c r="J94" s="67"/>
      <c r="K94" s="55"/>
      <c r="M94" s="65"/>
      <c r="N94" s="55"/>
      <c r="P94" s="65"/>
      <c r="Q94" s="64"/>
      <c r="S94" s="65"/>
      <c r="T94" s="55"/>
      <c r="V94" s="13"/>
      <c r="W94" s="64"/>
      <c r="Y94" s="13"/>
      <c r="Z94" s="64"/>
      <c r="AB94" s="65"/>
      <c r="AC94" s="13"/>
      <c r="AE94" s="13"/>
      <c r="AF94" s="64"/>
      <c r="AH94" s="65"/>
      <c r="AI94" s="64"/>
      <c r="AK94" s="65"/>
      <c r="AL94" s="64"/>
      <c r="AN94" s="65"/>
    </row>
    <row r="95" spans="2:40" x14ac:dyDescent="0.25">
      <c r="B95" s="64"/>
      <c r="D95" s="65"/>
      <c r="E95" s="55"/>
      <c r="G95" s="65"/>
      <c r="H95" s="55"/>
      <c r="J95" s="67"/>
      <c r="K95" s="55"/>
      <c r="M95" s="65"/>
      <c r="N95" s="55"/>
      <c r="P95" s="65"/>
      <c r="Q95" s="64"/>
      <c r="S95" s="65"/>
      <c r="T95" s="55"/>
      <c r="V95" s="13"/>
      <c r="W95" s="64"/>
      <c r="Y95" s="13"/>
      <c r="Z95" s="64"/>
      <c r="AB95" s="65"/>
      <c r="AC95" s="13"/>
      <c r="AE95" s="13"/>
      <c r="AF95" s="64"/>
      <c r="AH95" s="65"/>
      <c r="AI95" s="64"/>
      <c r="AK95" s="65"/>
      <c r="AL95" s="64"/>
      <c r="AN95" s="65"/>
    </row>
    <row r="96" spans="2:40" x14ac:dyDescent="0.25">
      <c r="B96" s="64"/>
      <c r="D96" s="65"/>
      <c r="E96" s="55"/>
      <c r="G96" s="65"/>
      <c r="H96" s="55"/>
      <c r="J96" s="67"/>
      <c r="K96" s="55"/>
      <c r="M96" s="65"/>
      <c r="N96" s="55"/>
      <c r="P96" s="65"/>
      <c r="Q96" s="64"/>
      <c r="S96" s="65"/>
      <c r="T96" s="55"/>
      <c r="V96" s="13"/>
      <c r="W96" s="64"/>
      <c r="Y96" s="13"/>
      <c r="Z96" s="64"/>
      <c r="AB96" s="65"/>
      <c r="AC96" s="13"/>
      <c r="AE96" s="13"/>
      <c r="AF96" s="64"/>
      <c r="AH96" s="65"/>
      <c r="AI96" s="64"/>
      <c r="AK96" s="65"/>
      <c r="AL96" s="64"/>
      <c r="AN96" s="65"/>
    </row>
    <row r="97" spans="2:40" x14ac:dyDescent="0.25">
      <c r="B97" s="64"/>
      <c r="D97" s="65"/>
      <c r="E97" s="55"/>
      <c r="G97" s="65"/>
      <c r="H97" s="55"/>
      <c r="J97" s="67"/>
      <c r="K97" s="55"/>
      <c r="M97" s="65"/>
      <c r="N97" s="55"/>
      <c r="P97" s="65"/>
      <c r="Q97" s="64"/>
      <c r="S97" s="65"/>
      <c r="T97" s="55"/>
      <c r="V97" s="13"/>
      <c r="W97" s="64"/>
      <c r="Y97" s="13"/>
      <c r="Z97" s="64"/>
      <c r="AB97" s="65"/>
      <c r="AC97" s="13"/>
      <c r="AE97" s="13"/>
      <c r="AF97" s="64"/>
      <c r="AH97" s="65"/>
      <c r="AI97" s="64"/>
      <c r="AK97" s="65"/>
      <c r="AL97" s="64"/>
      <c r="AN97" s="65"/>
    </row>
    <row r="98" spans="2:40" x14ac:dyDescent="0.25">
      <c r="B98" s="64"/>
      <c r="D98" s="65"/>
      <c r="E98" s="55"/>
      <c r="G98" s="65"/>
      <c r="H98" s="55"/>
      <c r="J98" s="67"/>
      <c r="K98" s="55"/>
      <c r="M98" s="65"/>
      <c r="N98" s="55"/>
      <c r="P98" s="65"/>
      <c r="Q98" s="64"/>
      <c r="S98" s="65"/>
      <c r="T98" s="55"/>
      <c r="V98" s="13"/>
      <c r="W98" s="64"/>
      <c r="Y98" s="13"/>
      <c r="Z98" s="64"/>
      <c r="AB98" s="65"/>
      <c r="AC98" s="13"/>
      <c r="AE98" s="13"/>
      <c r="AF98" s="64"/>
      <c r="AH98" s="65"/>
      <c r="AI98" s="64"/>
      <c r="AK98" s="65"/>
      <c r="AL98" s="64"/>
      <c r="AN98" s="65"/>
    </row>
    <row r="99" spans="2:40" x14ac:dyDescent="0.25">
      <c r="B99" s="64"/>
      <c r="D99" s="65"/>
      <c r="E99" s="55"/>
      <c r="G99" s="65"/>
      <c r="H99" s="55"/>
      <c r="J99" s="67"/>
      <c r="K99" s="55"/>
      <c r="M99" s="65"/>
      <c r="N99" s="55"/>
      <c r="P99" s="65"/>
      <c r="Q99" s="64"/>
      <c r="S99" s="65"/>
      <c r="T99" s="55"/>
      <c r="V99" s="13"/>
      <c r="W99" s="64"/>
      <c r="Y99" s="13"/>
      <c r="Z99" s="64"/>
      <c r="AB99" s="65"/>
      <c r="AC99" s="13"/>
      <c r="AE99" s="13"/>
      <c r="AF99" s="64"/>
      <c r="AH99" s="65"/>
      <c r="AI99" s="64"/>
      <c r="AK99" s="65"/>
      <c r="AL99" s="64"/>
      <c r="AN99" s="65"/>
    </row>
    <row r="100" spans="2:40" x14ac:dyDescent="0.25">
      <c r="B100" s="64"/>
      <c r="D100" s="65"/>
      <c r="E100" s="55"/>
      <c r="G100" s="65"/>
      <c r="H100" s="55"/>
      <c r="J100" s="67"/>
      <c r="K100" s="55"/>
      <c r="M100" s="65"/>
      <c r="N100" s="55"/>
      <c r="P100" s="65"/>
      <c r="Q100" s="64"/>
      <c r="S100" s="65"/>
      <c r="T100" s="55"/>
      <c r="V100" s="13"/>
      <c r="W100" s="64"/>
      <c r="Y100" s="13"/>
      <c r="Z100" s="64"/>
      <c r="AB100" s="65"/>
      <c r="AC100" s="13"/>
      <c r="AE100" s="13"/>
      <c r="AF100" s="64"/>
      <c r="AH100" s="65"/>
      <c r="AI100" s="64"/>
      <c r="AK100" s="65"/>
      <c r="AL100" s="64"/>
      <c r="AN100" s="65"/>
    </row>
    <row r="101" spans="2:40" x14ac:dyDescent="0.25">
      <c r="B101" s="64"/>
      <c r="D101" s="65"/>
      <c r="E101" s="55"/>
      <c r="G101" s="65"/>
      <c r="H101" s="55"/>
      <c r="J101" s="67"/>
      <c r="K101" s="55"/>
      <c r="M101" s="65"/>
      <c r="N101" s="55"/>
      <c r="P101" s="65"/>
      <c r="Q101" s="64"/>
      <c r="S101" s="65"/>
      <c r="T101" s="55"/>
      <c r="V101" s="13"/>
      <c r="W101" s="64"/>
      <c r="Y101" s="13"/>
      <c r="Z101" s="64"/>
      <c r="AB101" s="65"/>
      <c r="AC101" s="13"/>
      <c r="AE101" s="13"/>
      <c r="AF101" s="64"/>
      <c r="AH101" s="65"/>
      <c r="AI101" s="64"/>
      <c r="AK101" s="65"/>
      <c r="AL101" s="64"/>
      <c r="AN101" s="65"/>
    </row>
    <row r="102" spans="2:40" x14ac:dyDescent="0.25">
      <c r="B102" s="64"/>
      <c r="D102" s="65"/>
      <c r="E102" s="55"/>
      <c r="G102" s="65"/>
      <c r="H102" s="55"/>
      <c r="J102" s="67"/>
      <c r="K102" s="55"/>
      <c r="M102" s="65"/>
      <c r="N102" s="55"/>
      <c r="P102" s="65"/>
      <c r="Q102" s="64"/>
      <c r="S102" s="65"/>
      <c r="T102" s="55"/>
      <c r="V102" s="13"/>
      <c r="W102" s="64"/>
      <c r="Y102" s="13"/>
      <c r="Z102" s="64"/>
      <c r="AB102" s="65"/>
      <c r="AC102" s="13"/>
      <c r="AE102" s="13"/>
      <c r="AF102" s="64"/>
      <c r="AH102" s="65"/>
      <c r="AI102" s="64"/>
      <c r="AK102" s="65"/>
      <c r="AL102" s="64"/>
      <c r="AN102" s="65"/>
    </row>
    <row r="103" spans="2:40" x14ac:dyDescent="0.25">
      <c r="B103" s="64"/>
      <c r="D103" s="65"/>
      <c r="E103" s="55"/>
      <c r="G103" s="65"/>
      <c r="H103" s="55"/>
      <c r="J103" s="67"/>
      <c r="K103" s="55"/>
      <c r="M103" s="65"/>
      <c r="N103" s="55"/>
      <c r="P103" s="65"/>
      <c r="Q103" s="64"/>
      <c r="S103" s="65"/>
      <c r="T103" s="55"/>
      <c r="V103" s="13"/>
      <c r="W103" s="64"/>
      <c r="Y103" s="13"/>
      <c r="Z103" s="64"/>
      <c r="AB103" s="65"/>
      <c r="AC103" s="13"/>
      <c r="AE103" s="13"/>
      <c r="AF103" s="64"/>
      <c r="AH103" s="65"/>
      <c r="AI103" s="64"/>
      <c r="AK103" s="65"/>
      <c r="AL103" s="64"/>
      <c r="AN103" s="65"/>
    </row>
    <row r="104" spans="2:40" x14ac:dyDescent="0.25">
      <c r="B104" s="64"/>
      <c r="D104" s="65"/>
      <c r="E104" s="55"/>
      <c r="G104" s="65"/>
      <c r="H104" s="55"/>
      <c r="J104" s="67"/>
      <c r="K104" s="55"/>
      <c r="M104" s="65"/>
      <c r="N104" s="55"/>
      <c r="P104" s="65"/>
      <c r="Q104" s="64"/>
      <c r="S104" s="65"/>
      <c r="T104" s="55"/>
      <c r="V104" s="13"/>
      <c r="W104" s="64"/>
      <c r="Y104" s="13"/>
      <c r="Z104" s="64"/>
      <c r="AB104" s="65"/>
      <c r="AC104" s="13"/>
      <c r="AE104" s="13"/>
      <c r="AF104" s="64"/>
      <c r="AH104" s="65"/>
      <c r="AI104" s="64"/>
      <c r="AK104" s="65"/>
      <c r="AL104" s="64"/>
      <c r="AN104" s="65"/>
    </row>
    <row r="105" spans="2:40" x14ac:dyDescent="0.25">
      <c r="B105" s="64"/>
      <c r="D105" s="65"/>
      <c r="E105" s="55"/>
      <c r="G105" s="65"/>
      <c r="H105" s="55"/>
      <c r="J105" s="67"/>
      <c r="K105" s="55"/>
      <c r="M105" s="65"/>
      <c r="N105" s="55"/>
      <c r="P105" s="65"/>
      <c r="Q105" s="64"/>
      <c r="S105" s="65"/>
      <c r="T105" s="55"/>
      <c r="V105" s="13"/>
      <c r="W105" s="64"/>
      <c r="Y105" s="13"/>
      <c r="Z105" s="64"/>
      <c r="AB105" s="65"/>
      <c r="AC105" s="13"/>
      <c r="AE105" s="13"/>
      <c r="AF105" s="64"/>
      <c r="AH105" s="65"/>
      <c r="AI105" s="64"/>
      <c r="AK105" s="65"/>
      <c r="AL105" s="64"/>
      <c r="AN105" s="65"/>
    </row>
    <row r="106" spans="2:40" x14ac:dyDescent="0.25">
      <c r="B106" s="64"/>
      <c r="D106" s="65"/>
      <c r="E106" s="55"/>
      <c r="G106" s="65"/>
      <c r="H106" s="55"/>
      <c r="J106" s="67"/>
      <c r="K106" s="55"/>
      <c r="M106" s="65"/>
      <c r="N106" s="55"/>
      <c r="P106" s="65"/>
      <c r="Q106" s="64"/>
      <c r="S106" s="65"/>
      <c r="T106" s="55"/>
      <c r="V106" s="13"/>
      <c r="W106" s="64"/>
      <c r="Y106" s="13"/>
      <c r="Z106" s="64"/>
      <c r="AB106" s="65"/>
      <c r="AC106" s="13"/>
      <c r="AE106" s="13"/>
      <c r="AF106" s="64"/>
      <c r="AH106" s="65"/>
      <c r="AI106" s="64"/>
      <c r="AK106" s="65"/>
      <c r="AL106" s="64"/>
      <c r="AN106" s="65"/>
    </row>
    <row r="107" spans="2:40" x14ac:dyDescent="0.25">
      <c r="B107" s="64"/>
      <c r="D107" s="65"/>
      <c r="E107" s="55"/>
      <c r="G107" s="65"/>
      <c r="H107" s="55"/>
      <c r="J107" s="67"/>
      <c r="K107" s="55"/>
      <c r="M107" s="65"/>
      <c r="N107" s="55"/>
      <c r="P107" s="65"/>
      <c r="Q107" s="64"/>
      <c r="S107" s="65"/>
      <c r="T107" s="55"/>
      <c r="V107" s="13"/>
      <c r="W107" s="64"/>
      <c r="Y107" s="13"/>
      <c r="Z107" s="64"/>
      <c r="AB107" s="65"/>
      <c r="AC107" s="13"/>
      <c r="AE107" s="13"/>
      <c r="AF107" s="64"/>
      <c r="AH107" s="65"/>
      <c r="AI107" s="64"/>
      <c r="AK107" s="65"/>
      <c r="AL107" s="64"/>
      <c r="AN107" s="65"/>
    </row>
    <row r="108" spans="2:40" x14ac:dyDescent="0.25">
      <c r="B108" s="64"/>
      <c r="D108" s="65"/>
      <c r="E108" s="55"/>
      <c r="G108" s="65"/>
      <c r="H108" s="55"/>
      <c r="J108" s="67"/>
      <c r="K108" s="55"/>
      <c r="M108" s="65"/>
      <c r="N108" s="55"/>
      <c r="P108" s="65"/>
      <c r="Q108" s="64"/>
      <c r="S108" s="65"/>
      <c r="T108" s="55"/>
      <c r="V108" s="13"/>
      <c r="W108" s="64"/>
      <c r="Y108" s="13"/>
      <c r="Z108" s="64"/>
      <c r="AB108" s="65"/>
      <c r="AC108" s="13"/>
      <c r="AE108" s="13"/>
      <c r="AF108" s="64"/>
      <c r="AH108" s="65"/>
      <c r="AI108" s="64"/>
      <c r="AK108" s="65"/>
      <c r="AL108" s="64"/>
      <c r="AN108" s="65"/>
    </row>
    <row r="109" spans="2:40" x14ac:dyDescent="0.25">
      <c r="B109" s="64"/>
      <c r="D109" s="65"/>
      <c r="E109" s="55"/>
      <c r="G109" s="65"/>
      <c r="H109" s="55"/>
      <c r="J109" s="67"/>
      <c r="K109" s="55"/>
      <c r="M109" s="65"/>
      <c r="N109" s="55"/>
      <c r="P109" s="65"/>
      <c r="Q109" s="64"/>
      <c r="S109" s="65"/>
      <c r="T109" s="55"/>
      <c r="V109" s="13"/>
      <c r="W109" s="64"/>
      <c r="Y109" s="13"/>
      <c r="Z109" s="64"/>
      <c r="AB109" s="65"/>
      <c r="AC109" s="13"/>
      <c r="AE109" s="13"/>
      <c r="AF109" s="64"/>
      <c r="AH109" s="65"/>
      <c r="AI109" s="64"/>
      <c r="AK109" s="65"/>
      <c r="AL109" s="64"/>
      <c r="AN109" s="65"/>
    </row>
    <row r="110" spans="2:40" x14ac:dyDescent="0.25">
      <c r="B110" s="64"/>
      <c r="D110" s="65"/>
      <c r="E110" s="55"/>
      <c r="G110" s="65"/>
      <c r="H110" s="55"/>
      <c r="J110" s="67"/>
      <c r="K110" s="55"/>
      <c r="M110" s="65"/>
      <c r="N110" s="55"/>
      <c r="P110" s="65"/>
      <c r="Q110" s="64"/>
      <c r="S110" s="65"/>
      <c r="T110" s="55"/>
      <c r="V110" s="13"/>
      <c r="W110" s="64"/>
      <c r="Y110" s="13"/>
      <c r="Z110" s="64"/>
      <c r="AB110" s="65"/>
      <c r="AC110" s="13"/>
      <c r="AE110" s="13"/>
      <c r="AF110" s="64"/>
      <c r="AH110" s="65"/>
      <c r="AI110" s="64"/>
      <c r="AK110" s="65"/>
      <c r="AL110" s="64"/>
      <c r="AN110" s="65"/>
    </row>
    <row r="111" spans="2:40" x14ac:dyDescent="0.25">
      <c r="B111" s="64"/>
      <c r="D111" s="65"/>
      <c r="E111" s="55"/>
      <c r="G111" s="65"/>
      <c r="H111" s="55"/>
      <c r="J111" s="67"/>
      <c r="K111" s="55"/>
      <c r="M111" s="65"/>
      <c r="N111" s="55"/>
      <c r="P111" s="65"/>
      <c r="Q111" s="64"/>
      <c r="S111" s="65"/>
      <c r="T111" s="55"/>
      <c r="V111" s="13"/>
      <c r="W111" s="64"/>
      <c r="Y111" s="13"/>
      <c r="Z111" s="64"/>
      <c r="AB111" s="65"/>
      <c r="AC111" s="13"/>
      <c r="AE111" s="13"/>
      <c r="AF111" s="64"/>
      <c r="AH111" s="65"/>
      <c r="AI111" s="64"/>
      <c r="AK111" s="65"/>
      <c r="AL111" s="64"/>
      <c r="AN111" s="65"/>
    </row>
    <row r="112" spans="2:40" x14ac:dyDescent="0.25">
      <c r="B112" s="64"/>
      <c r="D112" s="65"/>
      <c r="E112" s="55"/>
      <c r="G112" s="65"/>
      <c r="H112" s="55"/>
      <c r="J112" s="67"/>
      <c r="K112" s="55"/>
      <c r="M112" s="65"/>
      <c r="N112" s="55"/>
      <c r="P112" s="65"/>
      <c r="Q112" s="64"/>
      <c r="S112" s="65"/>
      <c r="T112" s="55"/>
      <c r="V112" s="13"/>
      <c r="W112" s="64"/>
      <c r="Y112" s="13"/>
      <c r="Z112" s="64"/>
      <c r="AB112" s="65"/>
      <c r="AC112" s="13"/>
      <c r="AE112" s="13"/>
      <c r="AF112" s="64"/>
      <c r="AH112" s="65"/>
      <c r="AI112" s="64"/>
      <c r="AK112" s="65"/>
      <c r="AL112" s="64"/>
      <c r="AN112" s="65"/>
    </row>
    <row r="113" spans="2:40" x14ac:dyDescent="0.25">
      <c r="B113" s="64"/>
      <c r="D113" s="65"/>
      <c r="E113" s="55"/>
      <c r="G113" s="65"/>
      <c r="H113" s="55"/>
      <c r="J113" s="67"/>
      <c r="K113" s="55"/>
      <c r="M113" s="65"/>
      <c r="N113" s="55"/>
      <c r="P113" s="65"/>
      <c r="Q113" s="64"/>
      <c r="S113" s="65"/>
      <c r="T113" s="55"/>
      <c r="V113" s="13"/>
      <c r="W113" s="64"/>
      <c r="Y113" s="13"/>
      <c r="Z113" s="64"/>
      <c r="AB113" s="65"/>
      <c r="AC113" s="13"/>
      <c r="AE113" s="13"/>
      <c r="AF113" s="64"/>
      <c r="AH113" s="65"/>
      <c r="AI113" s="64"/>
      <c r="AK113" s="65"/>
      <c r="AL113" s="64"/>
      <c r="AN113" s="65"/>
    </row>
    <row r="114" spans="2:40" x14ac:dyDescent="0.25">
      <c r="B114" s="64"/>
      <c r="D114" s="65"/>
      <c r="E114" s="55"/>
      <c r="G114" s="65"/>
      <c r="H114" s="55"/>
      <c r="J114" s="67"/>
      <c r="K114" s="55"/>
      <c r="M114" s="65"/>
      <c r="N114" s="55"/>
      <c r="P114" s="65"/>
      <c r="Q114" s="64"/>
      <c r="S114" s="65"/>
      <c r="T114" s="55"/>
      <c r="V114" s="13"/>
      <c r="W114" s="64"/>
      <c r="Y114" s="13"/>
      <c r="Z114" s="64"/>
      <c r="AB114" s="65"/>
      <c r="AC114" s="13"/>
      <c r="AE114" s="13"/>
      <c r="AF114" s="64"/>
      <c r="AH114" s="65"/>
      <c r="AI114" s="64"/>
      <c r="AK114" s="65"/>
      <c r="AL114" s="64"/>
      <c r="AN114" s="65"/>
    </row>
    <row r="115" spans="2:40" x14ac:dyDescent="0.25">
      <c r="B115" s="64"/>
      <c r="D115" s="65"/>
      <c r="E115" s="55"/>
      <c r="G115" s="65"/>
      <c r="H115" s="55"/>
      <c r="J115" s="67"/>
      <c r="K115" s="55"/>
      <c r="M115" s="65"/>
      <c r="N115" s="55"/>
      <c r="P115" s="65"/>
      <c r="Q115" s="64"/>
      <c r="S115" s="65"/>
      <c r="T115" s="55"/>
      <c r="V115" s="13"/>
      <c r="W115" s="64"/>
      <c r="Y115" s="13"/>
      <c r="Z115" s="64"/>
      <c r="AB115" s="65"/>
      <c r="AC115" s="13"/>
      <c r="AE115" s="13"/>
      <c r="AF115" s="64"/>
      <c r="AH115" s="65"/>
      <c r="AI115" s="64"/>
      <c r="AK115" s="65"/>
      <c r="AL115" s="64"/>
      <c r="AN115" s="65"/>
    </row>
    <row r="116" spans="2:40" x14ac:dyDescent="0.25">
      <c r="B116" s="64"/>
      <c r="D116" s="65"/>
      <c r="E116" s="55"/>
      <c r="G116" s="65"/>
      <c r="H116" s="55"/>
      <c r="J116" s="67"/>
      <c r="K116" s="55"/>
      <c r="M116" s="65"/>
      <c r="N116" s="55"/>
      <c r="P116" s="65"/>
      <c r="Q116" s="64"/>
      <c r="S116" s="65"/>
      <c r="T116" s="55"/>
      <c r="V116" s="13"/>
      <c r="W116" s="64"/>
      <c r="Y116" s="13"/>
      <c r="Z116" s="64"/>
      <c r="AB116" s="65"/>
      <c r="AC116" s="13"/>
      <c r="AE116" s="13"/>
      <c r="AF116" s="64"/>
      <c r="AH116" s="65"/>
      <c r="AI116" s="64"/>
      <c r="AK116" s="65"/>
      <c r="AL116" s="64"/>
      <c r="AN116" s="65"/>
    </row>
    <row r="117" spans="2:40" x14ac:dyDescent="0.25">
      <c r="B117" s="64"/>
      <c r="D117" s="65"/>
      <c r="E117" s="55"/>
      <c r="G117" s="65"/>
      <c r="H117" s="55"/>
      <c r="J117" s="67"/>
      <c r="K117" s="55"/>
      <c r="M117" s="65"/>
      <c r="N117" s="55"/>
      <c r="P117" s="65"/>
      <c r="Q117" s="64"/>
      <c r="S117" s="65"/>
      <c r="T117" s="55"/>
      <c r="V117" s="13"/>
      <c r="W117" s="64"/>
      <c r="Y117" s="13"/>
      <c r="Z117" s="64"/>
      <c r="AB117" s="65"/>
      <c r="AC117" s="13"/>
      <c r="AE117" s="13"/>
      <c r="AF117" s="64"/>
      <c r="AH117" s="65"/>
      <c r="AI117" s="64"/>
      <c r="AK117" s="65"/>
      <c r="AL117" s="64"/>
      <c r="AN117" s="65"/>
    </row>
    <row r="118" spans="2:40" x14ac:dyDescent="0.25">
      <c r="B118" s="64"/>
      <c r="D118" s="65"/>
      <c r="E118" s="55"/>
      <c r="G118" s="65"/>
      <c r="H118" s="55"/>
      <c r="J118" s="67"/>
      <c r="K118" s="55"/>
      <c r="M118" s="65"/>
      <c r="N118" s="55"/>
      <c r="P118" s="65"/>
      <c r="Q118" s="64"/>
      <c r="S118" s="65"/>
      <c r="T118" s="55"/>
      <c r="V118" s="13"/>
      <c r="W118" s="64"/>
      <c r="Y118" s="13"/>
      <c r="Z118" s="64"/>
      <c r="AB118" s="65"/>
      <c r="AC118" s="13"/>
      <c r="AE118" s="13"/>
      <c r="AF118" s="64"/>
      <c r="AH118" s="65"/>
      <c r="AI118" s="64"/>
      <c r="AK118" s="65"/>
      <c r="AL118" s="64"/>
      <c r="AN118" s="65"/>
    </row>
    <row r="119" spans="2:40" x14ac:dyDescent="0.25">
      <c r="B119" s="64"/>
      <c r="D119" s="65"/>
      <c r="E119" s="55"/>
      <c r="G119" s="65"/>
      <c r="H119" s="55"/>
      <c r="J119" s="67"/>
      <c r="K119" s="55"/>
      <c r="M119" s="65"/>
      <c r="N119" s="55"/>
      <c r="P119" s="65"/>
      <c r="Q119" s="64"/>
      <c r="S119" s="65"/>
      <c r="T119" s="55"/>
      <c r="V119" s="13"/>
      <c r="W119" s="64"/>
      <c r="Y119" s="13"/>
      <c r="Z119" s="64"/>
      <c r="AB119" s="65"/>
      <c r="AC119" s="13"/>
      <c r="AE119" s="13"/>
      <c r="AF119" s="64"/>
      <c r="AH119" s="65"/>
      <c r="AI119" s="64"/>
      <c r="AK119" s="65"/>
      <c r="AL119" s="64"/>
      <c r="AN119" s="65"/>
    </row>
    <row r="120" spans="2:40" x14ac:dyDescent="0.25">
      <c r="B120" s="64"/>
      <c r="D120" s="65"/>
      <c r="E120" s="55"/>
      <c r="G120" s="65"/>
      <c r="H120" s="55"/>
      <c r="J120" s="67"/>
      <c r="K120" s="55"/>
      <c r="M120" s="65"/>
      <c r="N120" s="55"/>
      <c r="P120" s="65"/>
      <c r="Q120" s="64"/>
      <c r="S120" s="65"/>
      <c r="T120" s="55"/>
      <c r="V120" s="13"/>
      <c r="W120" s="64"/>
      <c r="Y120" s="13"/>
      <c r="Z120" s="64"/>
      <c r="AB120" s="65"/>
      <c r="AC120" s="13"/>
      <c r="AE120" s="13"/>
      <c r="AF120" s="64"/>
      <c r="AH120" s="65"/>
      <c r="AI120" s="64"/>
      <c r="AK120" s="65"/>
      <c r="AL120" s="64"/>
      <c r="AN120" s="65"/>
    </row>
    <row r="121" spans="2:40" x14ac:dyDescent="0.25">
      <c r="B121" s="64"/>
      <c r="D121" s="65"/>
      <c r="E121" s="55"/>
      <c r="G121" s="65"/>
      <c r="H121" s="55"/>
      <c r="J121" s="67"/>
      <c r="K121" s="55"/>
      <c r="M121" s="65"/>
      <c r="N121" s="55"/>
      <c r="P121" s="65"/>
      <c r="Q121" s="64"/>
      <c r="S121" s="65"/>
      <c r="T121" s="55"/>
      <c r="V121" s="13"/>
      <c r="W121" s="64"/>
      <c r="Y121" s="13"/>
      <c r="Z121" s="64"/>
      <c r="AB121" s="65"/>
      <c r="AC121" s="13"/>
      <c r="AE121" s="13"/>
      <c r="AF121" s="64"/>
      <c r="AH121" s="65"/>
      <c r="AI121" s="64"/>
      <c r="AK121" s="65"/>
      <c r="AL121" s="64"/>
      <c r="AN121" s="65"/>
    </row>
    <row r="122" spans="2:40" x14ac:dyDescent="0.25">
      <c r="B122" s="64"/>
      <c r="D122" s="65"/>
      <c r="E122" s="55"/>
      <c r="G122" s="65"/>
      <c r="H122" s="55"/>
      <c r="J122" s="67"/>
      <c r="K122" s="55"/>
      <c r="M122" s="65"/>
      <c r="N122" s="55"/>
      <c r="P122" s="65"/>
      <c r="Q122" s="64"/>
      <c r="S122" s="65"/>
      <c r="T122" s="55"/>
      <c r="V122" s="13"/>
      <c r="W122" s="64"/>
      <c r="Y122" s="13"/>
      <c r="Z122" s="64"/>
      <c r="AB122" s="65"/>
      <c r="AC122" s="13"/>
      <c r="AE122" s="13"/>
      <c r="AF122" s="64"/>
      <c r="AH122" s="65"/>
      <c r="AI122" s="64"/>
      <c r="AK122" s="65"/>
      <c r="AL122" s="64"/>
      <c r="AN122" s="65"/>
    </row>
    <row r="123" spans="2:40" x14ac:dyDescent="0.25">
      <c r="B123" s="64"/>
      <c r="D123" s="65"/>
      <c r="E123" s="55"/>
      <c r="G123" s="65"/>
      <c r="H123" s="55"/>
      <c r="J123" s="67"/>
      <c r="K123" s="55"/>
      <c r="M123" s="65"/>
      <c r="N123" s="55"/>
      <c r="P123" s="65"/>
      <c r="Q123" s="64"/>
      <c r="S123" s="65"/>
      <c r="T123" s="55"/>
      <c r="V123" s="13"/>
      <c r="W123" s="64"/>
      <c r="Y123" s="13"/>
      <c r="Z123" s="64"/>
      <c r="AB123" s="65"/>
      <c r="AC123" s="13"/>
      <c r="AE123" s="13"/>
      <c r="AF123" s="64"/>
      <c r="AH123" s="65"/>
      <c r="AI123" s="64"/>
      <c r="AK123" s="65"/>
      <c r="AL123" s="64"/>
      <c r="AN123" s="65"/>
    </row>
    <row r="124" spans="2:40" x14ac:dyDescent="0.25">
      <c r="B124" s="64"/>
      <c r="D124" s="65"/>
      <c r="E124" s="55"/>
      <c r="G124" s="65"/>
      <c r="H124" s="55"/>
      <c r="J124" s="67"/>
      <c r="K124" s="55"/>
      <c r="M124" s="65"/>
      <c r="N124" s="55"/>
      <c r="P124" s="65"/>
      <c r="Q124" s="64"/>
      <c r="S124" s="65"/>
      <c r="T124" s="55"/>
      <c r="V124" s="13"/>
      <c r="W124" s="64"/>
      <c r="Y124" s="13"/>
      <c r="Z124" s="64"/>
      <c r="AB124" s="65"/>
      <c r="AC124" s="13"/>
      <c r="AE124" s="13"/>
      <c r="AF124" s="64"/>
      <c r="AH124" s="65"/>
      <c r="AI124" s="64"/>
      <c r="AK124" s="65"/>
      <c r="AL124" s="64"/>
      <c r="AN124" s="65"/>
    </row>
    <row r="125" spans="2:40" x14ac:dyDescent="0.25">
      <c r="B125" s="64"/>
      <c r="D125" s="65"/>
      <c r="E125" s="55"/>
      <c r="G125" s="65"/>
      <c r="H125" s="55"/>
      <c r="J125" s="67"/>
      <c r="K125" s="55"/>
      <c r="M125" s="65"/>
      <c r="N125" s="55"/>
      <c r="P125" s="65"/>
      <c r="Q125" s="64"/>
      <c r="S125" s="65"/>
      <c r="T125" s="55"/>
      <c r="V125" s="13"/>
      <c r="W125" s="64"/>
      <c r="Y125" s="13"/>
      <c r="Z125" s="64"/>
      <c r="AB125" s="65"/>
      <c r="AC125" s="13"/>
      <c r="AE125" s="13"/>
      <c r="AF125" s="64"/>
      <c r="AH125" s="65"/>
      <c r="AI125" s="64"/>
      <c r="AK125" s="65"/>
      <c r="AL125" s="64"/>
      <c r="AN125" s="65"/>
    </row>
    <row r="126" spans="2:40" x14ac:dyDescent="0.25">
      <c r="B126" s="64"/>
      <c r="D126" s="65"/>
      <c r="E126" s="55"/>
      <c r="G126" s="65"/>
      <c r="H126" s="55"/>
      <c r="J126" s="67"/>
      <c r="K126" s="55"/>
      <c r="M126" s="65"/>
      <c r="N126" s="55"/>
      <c r="P126" s="65"/>
      <c r="Q126" s="64"/>
      <c r="S126" s="65"/>
      <c r="T126" s="55"/>
      <c r="V126" s="13"/>
      <c r="W126" s="64"/>
      <c r="Y126" s="13"/>
      <c r="Z126" s="64"/>
      <c r="AB126" s="65"/>
      <c r="AC126" s="13"/>
      <c r="AE126" s="13"/>
      <c r="AF126" s="64"/>
      <c r="AH126" s="65"/>
      <c r="AI126" s="64"/>
      <c r="AK126" s="65"/>
      <c r="AL126" s="64"/>
      <c r="AN126" s="65"/>
    </row>
    <row r="127" spans="2:40" x14ac:dyDescent="0.25">
      <c r="B127" s="64"/>
      <c r="D127" s="65"/>
      <c r="E127" s="55"/>
      <c r="G127" s="65"/>
      <c r="H127" s="55"/>
      <c r="J127" s="67"/>
      <c r="K127" s="55"/>
      <c r="M127" s="65"/>
      <c r="N127" s="55"/>
      <c r="P127" s="65"/>
      <c r="Q127" s="64"/>
      <c r="S127" s="65"/>
      <c r="T127" s="55"/>
      <c r="V127" s="13"/>
      <c r="W127" s="64"/>
      <c r="Y127" s="13"/>
      <c r="Z127" s="64"/>
      <c r="AB127" s="65"/>
      <c r="AC127" s="13"/>
      <c r="AE127" s="13"/>
      <c r="AF127" s="64"/>
      <c r="AH127" s="65"/>
      <c r="AI127" s="64"/>
      <c r="AK127" s="65"/>
      <c r="AL127" s="64"/>
      <c r="AN127" s="65"/>
    </row>
    <row r="128" spans="2:40" x14ac:dyDescent="0.25">
      <c r="B128" s="64"/>
      <c r="D128" s="65"/>
      <c r="E128" s="55"/>
      <c r="G128" s="65"/>
      <c r="H128" s="55"/>
      <c r="J128" s="67"/>
      <c r="K128" s="55"/>
      <c r="M128" s="65"/>
      <c r="N128" s="55"/>
      <c r="P128" s="65"/>
      <c r="Q128" s="64"/>
      <c r="S128" s="65"/>
      <c r="T128" s="55"/>
      <c r="V128" s="13"/>
      <c r="W128" s="64"/>
      <c r="Y128" s="13"/>
      <c r="Z128" s="64"/>
      <c r="AB128" s="65"/>
      <c r="AC128" s="13"/>
      <c r="AE128" s="13"/>
      <c r="AF128" s="64"/>
      <c r="AH128" s="65"/>
      <c r="AI128" s="64"/>
      <c r="AK128" s="65"/>
      <c r="AL128" s="64"/>
      <c r="AN128" s="65"/>
    </row>
    <row r="129" spans="2:40" x14ac:dyDescent="0.25">
      <c r="B129" s="64"/>
      <c r="D129" s="65"/>
      <c r="E129" s="55"/>
      <c r="G129" s="65"/>
      <c r="H129" s="55"/>
      <c r="J129" s="67"/>
      <c r="K129" s="55"/>
      <c r="M129" s="65"/>
      <c r="N129" s="55"/>
      <c r="P129" s="65"/>
      <c r="Q129" s="64"/>
      <c r="S129" s="65"/>
      <c r="T129" s="55"/>
      <c r="V129" s="13"/>
      <c r="W129" s="64"/>
      <c r="Y129" s="13"/>
      <c r="Z129" s="64"/>
      <c r="AB129" s="65"/>
      <c r="AC129" s="13"/>
      <c r="AE129" s="13"/>
      <c r="AF129" s="64"/>
      <c r="AH129" s="65"/>
      <c r="AI129" s="64"/>
      <c r="AK129" s="65"/>
      <c r="AL129" s="64"/>
      <c r="AN129" s="65"/>
    </row>
    <row r="130" spans="2:40" x14ac:dyDescent="0.25">
      <c r="B130" s="64"/>
      <c r="D130" s="65"/>
      <c r="E130" s="55"/>
      <c r="G130" s="65"/>
      <c r="H130" s="55"/>
      <c r="J130" s="67"/>
      <c r="K130" s="55"/>
      <c r="M130" s="65"/>
      <c r="N130" s="55"/>
      <c r="P130" s="65"/>
      <c r="Q130" s="64"/>
      <c r="S130" s="65"/>
      <c r="T130" s="55"/>
      <c r="V130" s="13"/>
      <c r="W130" s="64"/>
      <c r="Y130" s="13"/>
      <c r="Z130" s="64"/>
      <c r="AB130" s="65"/>
      <c r="AC130" s="13"/>
      <c r="AE130" s="13"/>
      <c r="AF130" s="64"/>
      <c r="AH130" s="65"/>
      <c r="AI130" s="64"/>
      <c r="AK130" s="65"/>
      <c r="AL130" s="64"/>
      <c r="AN130" s="65"/>
    </row>
    <row r="131" spans="2:40" x14ac:dyDescent="0.25">
      <c r="B131" s="64"/>
      <c r="D131" s="65"/>
      <c r="E131" s="55"/>
      <c r="G131" s="65"/>
      <c r="H131" s="55"/>
      <c r="J131" s="67"/>
      <c r="K131" s="55"/>
      <c r="M131" s="65"/>
      <c r="N131" s="55"/>
      <c r="P131" s="65"/>
      <c r="Q131" s="64"/>
      <c r="S131" s="65"/>
      <c r="T131" s="55"/>
      <c r="V131" s="13"/>
      <c r="W131" s="64"/>
      <c r="Y131" s="13"/>
      <c r="Z131" s="64"/>
      <c r="AB131" s="65"/>
      <c r="AC131" s="13"/>
      <c r="AE131" s="13"/>
      <c r="AF131" s="64"/>
      <c r="AH131" s="65"/>
      <c r="AI131" s="64"/>
      <c r="AK131" s="65"/>
      <c r="AL131" s="64"/>
      <c r="AN131" s="65"/>
    </row>
    <row r="132" spans="2:40" x14ac:dyDescent="0.25">
      <c r="B132" s="64"/>
      <c r="D132" s="65"/>
      <c r="E132" s="55"/>
      <c r="G132" s="65"/>
      <c r="H132" s="55"/>
      <c r="J132" s="67"/>
      <c r="K132" s="55"/>
      <c r="M132" s="65"/>
      <c r="N132" s="55"/>
      <c r="P132" s="65"/>
      <c r="Q132" s="64"/>
      <c r="S132" s="65"/>
      <c r="T132" s="55"/>
      <c r="V132" s="13"/>
      <c r="W132" s="64"/>
      <c r="Y132" s="13"/>
      <c r="Z132" s="64"/>
      <c r="AB132" s="65"/>
      <c r="AC132" s="13"/>
      <c r="AE132" s="13"/>
      <c r="AF132" s="64"/>
      <c r="AH132" s="65"/>
      <c r="AI132" s="64"/>
      <c r="AK132" s="65"/>
      <c r="AL132" s="64"/>
      <c r="AN132" s="65"/>
    </row>
    <row r="133" spans="2:40" x14ac:dyDescent="0.25">
      <c r="B133" s="64"/>
      <c r="D133" s="65"/>
      <c r="E133" s="55"/>
      <c r="G133" s="65"/>
      <c r="H133" s="55"/>
      <c r="J133" s="67"/>
      <c r="K133" s="55"/>
      <c r="M133" s="65"/>
      <c r="N133" s="55"/>
      <c r="P133" s="65"/>
      <c r="Q133" s="64"/>
      <c r="S133" s="65"/>
      <c r="T133" s="55"/>
      <c r="V133" s="13"/>
      <c r="W133" s="64"/>
      <c r="Y133" s="13"/>
      <c r="Z133" s="64"/>
      <c r="AB133" s="65"/>
      <c r="AC133" s="13"/>
      <c r="AE133" s="13"/>
      <c r="AF133" s="64"/>
      <c r="AH133" s="65"/>
      <c r="AI133" s="64"/>
      <c r="AK133" s="65"/>
      <c r="AL133" s="64"/>
      <c r="AN133" s="65"/>
    </row>
    <row r="134" spans="2:40" x14ac:dyDescent="0.25">
      <c r="B134" s="64"/>
      <c r="D134" s="65"/>
      <c r="E134" s="55"/>
      <c r="G134" s="65"/>
      <c r="H134" s="55"/>
      <c r="J134" s="67"/>
      <c r="K134" s="55"/>
      <c r="M134" s="65"/>
      <c r="N134" s="55"/>
      <c r="P134" s="65"/>
      <c r="Q134" s="64"/>
      <c r="S134" s="65"/>
      <c r="T134" s="55"/>
      <c r="V134" s="13"/>
      <c r="W134" s="64"/>
      <c r="Y134" s="13"/>
      <c r="Z134" s="64"/>
      <c r="AB134" s="65"/>
      <c r="AC134" s="13"/>
      <c r="AE134" s="13"/>
      <c r="AF134" s="64"/>
      <c r="AH134" s="65"/>
      <c r="AI134" s="64"/>
      <c r="AK134" s="65"/>
      <c r="AL134" s="64"/>
      <c r="AN134" s="65"/>
    </row>
    <row r="135" spans="2:40" x14ac:dyDescent="0.25">
      <c r="B135" s="64"/>
      <c r="D135" s="65"/>
      <c r="E135" s="55"/>
      <c r="G135" s="65"/>
      <c r="H135" s="55"/>
      <c r="J135" s="67"/>
      <c r="K135" s="55"/>
      <c r="M135" s="65"/>
      <c r="N135" s="55"/>
      <c r="P135" s="65"/>
      <c r="Q135" s="64"/>
      <c r="S135" s="65"/>
      <c r="T135" s="55"/>
      <c r="V135" s="13"/>
      <c r="W135" s="64"/>
      <c r="Y135" s="13"/>
      <c r="Z135" s="64"/>
      <c r="AB135" s="65"/>
      <c r="AC135" s="13"/>
      <c r="AE135" s="13"/>
      <c r="AF135" s="64"/>
      <c r="AH135" s="65"/>
      <c r="AI135" s="64"/>
      <c r="AK135" s="65"/>
      <c r="AL135" s="64"/>
      <c r="AN135" s="65"/>
    </row>
    <row r="136" spans="2:40" x14ac:dyDescent="0.25">
      <c r="B136" s="64"/>
      <c r="D136" s="65"/>
      <c r="E136" s="55"/>
      <c r="G136" s="65"/>
      <c r="H136" s="55"/>
      <c r="J136" s="67"/>
      <c r="K136" s="55"/>
      <c r="M136" s="65"/>
      <c r="N136" s="55"/>
      <c r="P136" s="65"/>
      <c r="Q136" s="64"/>
      <c r="S136" s="65"/>
      <c r="T136" s="55"/>
      <c r="V136" s="13"/>
      <c r="W136" s="64"/>
      <c r="Y136" s="13"/>
      <c r="Z136" s="64"/>
      <c r="AB136" s="65"/>
      <c r="AC136" s="13"/>
      <c r="AE136" s="13"/>
      <c r="AF136" s="64"/>
      <c r="AH136" s="65"/>
      <c r="AI136" s="64"/>
      <c r="AK136" s="65"/>
      <c r="AL136" s="64"/>
      <c r="AN136" s="65"/>
    </row>
    <row r="137" spans="2:40" x14ac:dyDescent="0.25">
      <c r="B137" s="64"/>
      <c r="D137" s="65"/>
      <c r="E137" s="55"/>
      <c r="G137" s="65"/>
      <c r="H137" s="55"/>
      <c r="J137" s="67"/>
      <c r="K137" s="55"/>
      <c r="M137" s="65"/>
      <c r="N137" s="55"/>
      <c r="P137" s="65"/>
      <c r="Q137" s="64"/>
      <c r="S137" s="65"/>
      <c r="T137" s="55"/>
      <c r="V137" s="13"/>
      <c r="W137" s="64"/>
      <c r="Y137" s="13"/>
      <c r="Z137" s="64"/>
      <c r="AB137" s="65"/>
      <c r="AC137" s="13"/>
      <c r="AE137" s="13"/>
      <c r="AF137" s="64"/>
      <c r="AH137" s="65"/>
      <c r="AI137" s="64"/>
      <c r="AK137" s="65"/>
      <c r="AL137" s="64"/>
      <c r="AN137" s="65"/>
    </row>
    <row r="138" spans="2:40" x14ac:dyDescent="0.25">
      <c r="B138" s="64"/>
      <c r="D138" s="65"/>
      <c r="E138" s="55"/>
      <c r="G138" s="65"/>
      <c r="H138" s="55"/>
      <c r="J138" s="67"/>
      <c r="K138" s="55"/>
      <c r="M138" s="65"/>
      <c r="N138" s="55"/>
      <c r="P138" s="65"/>
      <c r="Q138" s="64"/>
      <c r="S138" s="65"/>
      <c r="T138" s="55"/>
      <c r="V138" s="13"/>
      <c r="W138" s="64"/>
      <c r="Y138" s="13"/>
      <c r="Z138" s="64"/>
      <c r="AB138" s="65"/>
      <c r="AC138" s="13"/>
      <c r="AE138" s="13"/>
      <c r="AF138" s="64"/>
      <c r="AH138" s="65"/>
      <c r="AI138" s="64"/>
      <c r="AK138" s="65"/>
      <c r="AL138" s="64"/>
      <c r="AN138" s="65"/>
    </row>
    <row r="139" spans="2:40" x14ac:dyDescent="0.25">
      <c r="B139" s="64"/>
      <c r="D139" s="65"/>
      <c r="E139" s="55"/>
      <c r="G139" s="65"/>
      <c r="H139" s="55"/>
      <c r="J139" s="67"/>
      <c r="K139" s="55"/>
      <c r="M139" s="65"/>
      <c r="N139" s="55"/>
      <c r="P139" s="65"/>
      <c r="Q139" s="64"/>
      <c r="S139" s="65"/>
      <c r="T139" s="55"/>
      <c r="V139" s="13"/>
      <c r="W139" s="64"/>
      <c r="Y139" s="13"/>
      <c r="Z139" s="64"/>
      <c r="AB139" s="65"/>
      <c r="AC139" s="13"/>
      <c r="AE139" s="13"/>
      <c r="AF139" s="64"/>
      <c r="AH139" s="65"/>
      <c r="AI139" s="64"/>
      <c r="AK139" s="65"/>
      <c r="AL139" s="64"/>
      <c r="AN139" s="65"/>
    </row>
    <row r="140" spans="2:40" x14ac:dyDescent="0.25">
      <c r="B140" s="64"/>
      <c r="D140" s="65"/>
      <c r="E140" s="55"/>
      <c r="G140" s="65"/>
      <c r="H140" s="55"/>
      <c r="J140" s="67"/>
      <c r="K140" s="55"/>
      <c r="M140" s="65"/>
      <c r="N140" s="55"/>
      <c r="P140" s="65"/>
      <c r="Q140" s="64"/>
      <c r="S140" s="65"/>
      <c r="T140" s="55"/>
      <c r="V140" s="13"/>
      <c r="W140" s="64"/>
      <c r="Y140" s="13"/>
      <c r="Z140" s="64"/>
      <c r="AB140" s="65"/>
      <c r="AC140" s="13"/>
      <c r="AE140" s="13"/>
      <c r="AF140" s="64"/>
      <c r="AH140" s="65"/>
      <c r="AI140" s="64"/>
      <c r="AK140" s="65"/>
      <c r="AL140" s="64"/>
      <c r="AN140" s="65"/>
    </row>
    <row r="141" spans="2:40" x14ac:dyDescent="0.25">
      <c r="B141" s="64"/>
      <c r="D141" s="65"/>
      <c r="E141" s="55"/>
      <c r="G141" s="65"/>
      <c r="H141" s="55"/>
      <c r="J141" s="67"/>
      <c r="K141" s="55"/>
      <c r="M141" s="65"/>
      <c r="N141" s="55"/>
      <c r="P141" s="65"/>
      <c r="Q141" s="64"/>
      <c r="S141" s="65"/>
      <c r="T141" s="55"/>
      <c r="V141" s="13"/>
      <c r="W141" s="64"/>
      <c r="Y141" s="13"/>
      <c r="Z141" s="64"/>
      <c r="AB141" s="65"/>
      <c r="AC141" s="13"/>
      <c r="AE141" s="13"/>
      <c r="AF141" s="64"/>
      <c r="AH141" s="65"/>
      <c r="AI141" s="64"/>
      <c r="AK141" s="65"/>
      <c r="AL141" s="64"/>
      <c r="AN141" s="65"/>
    </row>
    <row r="142" spans="2:40" x14ac:dyDescent="0.25">
      <c r="B142" s="64"/>
      <c r="D142" s="65"/>
      <c r="E142" s="55"/>
      <c r="G142" s="65"/>
      <c r="H142" s="55"/>
      <c r="J142" s="67"/>
      <c r="K142" s="55"/>
      <c r="M142" s="65"/>
      <c r="N142" s="55"/>
      <c r="P142" s="65"/>
      <c r="Q142" s="64"/>
      <c r="S142" s="65"/>
      <c r="T142" s="55"/>
      <c r="V142" s="13"/>
      <c r="W142" s="64"/>
      <c r="Y142" s="13"/>
      <c r="Z142" s="64"/>
      <c r="AB142" s="65"/>
      <c r="AC142" s="13"/>
      <c r="AE142" s="13"/>
      <c r="AF142" s="64"/>
      <c r="AH142" s="65"/>
      <c r="AI142" s="64"/>
      <c r="AK142" s="65"/>
      <c r="AL142" s="64"/>
      <c r="AN142" s="65"/>
    </row>
    <row r="143" spans="2:40" x14ac:dyDescent="0.25">
      <c r="B143" s="64"/>
      <c r="D143" s="65"/>
      <c r="E143" s="55"/>
      <c r="G143" s="65"/>
      <c r="H143" s="55"/>
      <c r="J143" s="67"/>
      <c r="K143" s="55"/>
      <c r="M143" s="65"/>
      <c r="N143" s="55"/>
      <c r="P143" s="65"/>
      <c r="Q143" s="64"/>
      <c r="S143" s="65"/>
      <c r="T143" s="55"/>
      <c r="V143" s="13"/>
      <c r="W143" s="64"/>
      <c r="Y143" s="13"/>
      <c r="Z143" s="64"/>
      <c r="AB143" s="65"/>
      <c r="AC143" s="13"/>
      <c r="AE143" s="13"/>
      <c r="AF143" s="64"/>
      <c r="AH143" s="65"/>
      <c r="AI143" s="64"/>
      <c r="AK143" s="65"/>
      <c r="AL143" s="64"/>
      <c r="AN143" s="65"/>
    </row>
    <row r="144" spans="2:40" x14ac:dyDescent="0.25">
      <c r="B144" s="64"/>
      <c r="D144" s="65"/>
      <c r="E144" s="55"/>
      <c r="G144" s="65"/>
      <c r="H144" s="55"/>
      <c r="J144" s="67"/>
      <c r="K144" s="55"/>
      <c r="M144" s="65"/>
      <c r="N144" s="55"/>
      <c r="P144" s="65"/>
      <c r="Q144" s="64"/>
      <c r="S144" s="65"/>
      <c r="T144" s="55"/>
      <c r="V144" s="13"/>
      <c r="W144" s="64"/>
      <c r="Y144" s="13"/>
      <c r="Z144" s="64"/>
      <c r="AB144" s="65"/>
      <c r="AC144" s="13"/>
      <c r="AE144" s="13"/>
      <c r="AF144" s="64"/>
      <c r="AH144" s="65"/>
      <c r="AI144" s="64"/>
      <c r="AK144" s="65"/>
      <c r="AL144" s="64"/>
      <c r="AN144" s="65"/>
    </row>
    <row r="145" spans="2:40" x14ac:dyDescent="0.25">
      <c r="B145" s="64"/>
      <c r="D145" s="65"/>
      <c r="E145" s="55"/>
      <c r="G145" s="65"/>
      <c r="H145" s="55"/>
      <c r="J145" s="67"/>
      <c r="K145" s="55"/>
      <c r="M145" s="65"/>
      <c r="N145" s="55"/>
      <c r="P145" s="65"/>
      <c r="Q145" s="64"/>
      <c r="S145" s="65"/>
      <c r="T145" s="55"/>
      <c r="V145" s="13"/>
      <c r="W145" s="64"/>
      <c r="Y145" s="13"/>
      <c r="Z145" s="64"/>
      <c r="AB145" s="65"/>
      <c r="AC145" s="13"/>
      <c r="AE145" s="13"/>
      <c r="AF145" s="64"/>
      <c r="AH145" s="65"/>
      <c r="AI145" s="64"/>
      <c r="AK145" s="65"/>
      <c r="AL145" s="64"/>
      <c r="AN145" s="65"/>
    </row>
    <row r="146" spans="2:40" x14ac:dyDescent="0.25">
      <c r="B146" s="64"/>
      <c r="D146" s="65"/>
      <c r="E146" s="55"/>
      <c r="G146" s="65"/>
      <c r="H146" s="55"/>
      <c r="J146" s="67"/>
      <c r="K146" s="55"/>
      <c r="M146" s="65"/>
      <c r="N146" s="55"/>
      <c r="P146" s="65"/>
      <c r="Q146" s="64"/>
      <c r="S146" s="65"/>
      <c r="T146" s="55"/>
      <c r="V146" s="13"/>
      <c r="W146" s="64"/>
      <c r="Y146" s="13"/>
      <c r="Z146" s="64"/>
      <c r="AB146" s="65"/>
      <c r="AC146" s="13"/>
      <c r="AE146" s="13"/>
      <c r="AF146" s="64"/>
      <c r="AH146" s="65"/>
      <c r="AI146" s="64"/>
      <c r="AK146" s="65"/>
      <c r="AL146" s="64"/>
      <c r="AN146" s="65"/>
    </row>
    <row r="147" spans="2:40" x14ac:dyDescent="0.25">
      <c r="B147" s="64"/>
      <c r="D147" s="65"/>
      <c r="E147" s="55"/>
      <c r="G147" s="65"/>
      <c r="H147" s="55"/>
      <c r="J147" s="67"/>
      <c r="K147" s="55"/>
      <c r="M147" s="65"/>
      <c r="N147" s="55"/>
      <c r="P147" s="65"/>
      <c r="Q147" s="64"/>
      <c r="S147" s="65"/>
      <c r="T147" s="55"/>
      <c r="V147" s="13"/>
      <c r="W147" s="64"/>
      <c r="Y147" s="13"/>
      <c r="Z147" s="64"/>
      <c r="AB147" s="65"/>
      <c r="AC147" s="13"/>
      <c r="AE147" s="13"/>
      <c r="AF147" s="64"/>
      <c r="AH147" s="65"/>
      <c r="AI147" s="64"/>
      <c r="AK147" s="65"/>
      <c r="AL147" s="64"/>
      <c r="AN147" s="65"/>
    </row>
    <row r="148" spans="2:40" x14ac:dyDescent="0.25">
      <c r="B148" s="64"/>
      <c r="D148" s="65"/>
      <c r="E148" s="55"/>
      <c r="G148" s="65"/>
      <c r="H148" s="55"/>
      <c r="J148" s="67"/>
      <c r="K148" s="55"/>
      <c r="M148" s="65"/>
      <c r="N148" s="55"/>
      <c r="P148" s="65"/>
      <c r="Q148" s="64"/>
      <c r="S148" s="65"/>
      <c r="T148" s="55"/>
      <c r="V148" s="13"/>
      <c r="W148" s="64"/>
      <c r="Y148" s="13"/>
      <c r="Z148" s="64"/>
      <c r="AB148" s="65"/>
      <c r="AC148" s="13"/>
      <c r="AE148" s="13"/>
      <c r="AF148" s="64"/>
      <c r="AH148" s="65"/>
      <c r="AI148" s="64"/>
      <c r="AK148" s="65"/>
      <c r="AL148" s="64"/>
      <c r="AN148" s="65"/>
    </row>
    <row r="149" spans="2:40" x14ac:dyDescent="0.25">
      <c r="B149" s="64"/>
      <c r="D149" s="65"/>
      <c r="E149" s="55"/>
      <c r="G149" s="65"/>
      <c r="H149" s="55"/>
      <c r="J149" s="67"/>
      <c r="K149" s="55"/>
      <c r="M149" s="65"/>
      <c r="N149" s="55"/>
      <c r="P149" s="65"/>
      <c r="Q149" s="64"/>
      <c r="S149" s="65"/>
      <c r="T149" s="55"/>
      <c r="V149" s="13"/>
      <c r="W149" s="64"/>
      <c r="Y149" s="13"/>
      <c r="Z149" s="64"/>
      <c r="AB149" s="65"/>
      <c r="AC149" s="13"/>
      <c r="AE149" s="13"/>
      <c r="AF149" s="64"/>
      <c r="AH149" s="65"/>
      <c r="AI149" s="64"/>
      <c r="AK149" s="65"/>
      <c r="AL149" s="64"/>
      <c r="AN149" s="65"/>
    </row>
    <row r="150" spans="2:40" x14ac:dyDescent="0.25">
      <c r="B150" s="64"/>
      <c r="D150" s="65"/>
      <c r="E150" s="55"/>
      <c r="G150" s="65"/>
      <c r="H150" s="55"/>
      <c r="J150" s="67"/>
      <c r="K150" s="55"/>
      <c r="M150" s="65"/>
      <c r="N150" s="55"/>
      <c r="P150" s="65"/>
      <c r="Q150" s="64"/>
      <c r="S150" s="65"/>
      <c r="T150" s="55"/>
      <c r="V150" s="13"/>
      <c r="W150" s="64"/>
      <c r="Y150" s="13"/>
      <c r="Z150" s="64"/>
      <c r="AB150" s="65"/>
      <c r="AC150" s="13"/>
      <c r="AE150" s="13"/>
      <c r="AF150" s="64"/>
      <c r="AH150" s="65"/>
      <c r="AI150" s="64"/>
      <c r="AK150" s="65"/>
      <c r="AL150" s="64"/>
      <c r="AN150" s="65"/>
    </row>
    <row r="151" spans="2:40" x14ac:dyDescent="0.25">
      <c r="B151" s="64"/>
      <c r="D151" s="65"/>
      <c r="E151" s="55"/>
      <c r="G151" s="65"/>
      <c r="H151" s="55"/>
      <c r="J151" s="67"/>
      <c r="K151" s="55"/>
      <c r="M151" s="65"/>
      <c r="N151" s="55"/>
      <c r="P151" s="65"/>
      <c r="Q151" s="64"/>
      <c r="S151" s="65"/>
      <c r="T151" s="55"/>
      <c r="V151" s="13"/>
      <c r="W151" s="64"/>
      <c r="Y151" s="13"/>
      <c r="Z151" s="64"/>
      <c r="AB151" s="65"/>
      <c r="AC151" s="13"/>
      <c r="AE151" s="13"/>
      <c r="AF151" s="64"/>
      <c r="AH151" s="65"/>
      <c r="AI151" s="64"/>
      <c r="AK151" s="65"/>
      <c r="AL151" s="64"/>
      <c r="AN151" s="65"/>
    </row>
    <row r="152" spans="2:40" x14ac:dyDescent="0.25">
      <c r="B152" s="64"/>
      <c r="D152" s="65"/>
      <c r="E152" s="55"/>
      <c r="G152" s="65"/>
      <c r="H152" s="55"/>
      <c r="J152" s="67"/>
      <c r="K152" s="55"/>
      <c r="M152" s="65"/>
      <c r="N152" s="55"/>
      <c r="P152" s="65"/>
      <c r="Q152" s="64"/>
      <c r="S152" s="65"/>
      <c r="T152" s="55"/>
      <c r="V152" s="13"/>
      <c r="W152" s="64"/>
      <c r="Y152" s="13"/>
      <c r="Z152" s="64"/>
      <c r="AB152" s="65"/>
      <c r="AC152" s="13"/>
      <c r="AE152" s="13"/>
      <c r="AF152" s="64"/>
      <c r="AH152" s="65"/>
      <c r="AI152" s="64"/>
      <c r="AK152" s="65"/>
      <c r="AL152" s="64"/>
      <c r="AN152" s="65"/>
    </row>
    <row r="153" spans="2:40" x14ac:dyDescent="0.25">
      <c r="B153" s="64"/>
      <c r="D153" s="65"/>
      <c r="E153" s="55"/>
      <c r="G153" s="65"/>
      <c r="H153" s="55"/>
      <c r="J153" s="67"/>
      <c r="K153" s="55"/>
      <c r="M153" s="65"/>
      <c r="N153" s="55"/>
      <c r="P153" s="65"/>
      <c r="Q153" s="64"/>
      <c r="S153" s="65"/>
      <c r="T153" s="55"/>
      <c r="V153" s="13"/>
      <c r="W153" s="64"/>
      <c r="Y153" s="13"/>
      <c r="Z153" s="64"/>
      <c r="AB153" s="65"/>
      <c r="AC153" s="13"/>
      <c r="AE153" s="13"/>
      <c r="AF153" s="64"/>
      <c r="AH153" s="65"/>
      <c r="AI153" s="64"/>
      <c r="AK153" s="65"/>
      <c r="AL153" s="64"/>
      <c r="AN153" s="65"/>
    </row>
    <row r="154" spans="2:40" x14ac:dyDescent="0.25">
      <c r="B154" s="64"/>
      <c r="D154" s="65"/>
      <c r="E154" s="55"/>
      <c r="G154" s="65"/>
      <c r="H154" s="55"/>
      <c r="J154" s="67"/>
      <c r="K154" s="55"/>
      <c r="M154" s="65"/>
      <c r="N154" s="55"/>
      <c r="P154" s="65"/>
      <c r="Q154" s="64"/>
      <c r="S154" s="65"/>
      <c r="T154" s="55"/>
      <c r="V154" s="13"/>
      <c r="W154" s="64"/>
      <c r="Y154" s="13"/>
      <c r="Z154" s="64"/>
      <c r="AB154" s="65"/>
      <c r="AC154" s="13"/>
      <c r="AE154" s="13"/>
      <c r="AF154" s="64"/>
      <c r="AH154" s="65"/>
      <c r="AI154" s="64"/>
      <c r="AK154" s="65"/>
      <c r="AL154" s="64"/>
      <c r="AN154" s="65"/>
    </row>
    <row r="155" spans="2:40" x14ac:dyDescent="0.25">
      <c r="B155" s="64"/>
      <c r="D155" s="65"/>
      <c r="E155" s="55"/>
      <c r="G155" s="65"/>
      <c r="H155" s="55"/>
      <c r="J155" s="67"/>
      <c r="K155" s="55"/>
      <c r="M155" s="65"/>
      <c r="N155" s="55"/>
      <c r="P155" s="65"/>
      <c r="Q155" s="64"/>
      <c r="S155" s="65"/>
      <c r="T155" s="55"/>
      <c r="V155" s="13"/>
      <c r="W155" s="64"/>
      <c r="Y155" s="13"/>
      <c r="Z155" s="64"/>
      <c r="AB155" s="65"/>
      <c r="AC155" s="13"/>
      <c r="AE155" s="13"/>
      <c r="AF155" s="64"/>
      <c r="AH155" s="65"/>
      <c r="AI155" s="64"/>
      <c r="AK155" s="65"/>
      <c r="AL155" s="64"/>
      <c r="AN155" s="65"/>
    </row>
    <row r="156" spans="2:40" x14ac:dyDescent="0.25">
      <c r="B156" s="64"/>
      <c r="D156" s="65"/>
      <c r="E156" s="55"/>
      <c r="G156" s="65"/>
      <c r="H156" s="55"/>
      <c r="J156" s="67"/>
      <c r="K156" s="55"/>
      <c r="M156" s="65"/>
      <c r="N156" s="55"/>
      <c r="P156" s="65"/>
      <c r="Q156" s="64"/>
      <c r="S156" s="65"/>
      <c r="T156" s="55"/>
      <c r="V156" s="13"/>
      <c r="W156" s="64"/>
      <c r="Y156" s="13"/>
      <c r="Z156" s="64"/>
      <c r="AB156" s="65"/>
      <c r="AC156" s="13"/>
      <c r="AE156" s="13"/>
      <c r="AF156" s="64"/>
      <c r="AH156" s="65"/>
      <c r="AI156" s="64"/>
      <c r="AK156" s="65"/>
      <c r="AL156" s="64"/>
      <c r="AN156" s="65"/>
    </row>
    <row r="157" spans="2:40" x14ac:dyDescent="0.25">
      <c r="B157" s="64"/>
      <c r="D157" s="65"/>
      <c r="E157" s="55"/>
      <c r="G157" s="65"/>
      <c r="H157" s="55"/>
      <c r="J157" s="67"/>
      <c r="K157" s="55"/>
      <c r="M157" s="65"/>
      <c r="N157" s="55"/>
      <c r="P157" s="65"/>
      <c r="Q157" s="64"/>
      <c r="S157" s="65"/>
      <c r="T157" s="55"/>
      <c r="V157" s="13"/>
      <c r="W157" s="64"/>
      <c r="Y157" s="13"/>
      <c r="Z157" s="64"/>
      <c r="AB157" s="65"/>
      <c r="AC157" s="13"/>
      <c r="AE157" s="13"/>
      <c r="AF157" s="64"/>
      <c r="AH157" s="65"/>
      <c r="AI157" s="64"/>
      <c r="AK157" s="65"/>
      <c r="AL157" s="64"/>
      <c r="AN157" s="65"/>
    </row>
    <row r="158" spans="2:40" x14ac:dyDescent="0.25">
      <c r="B158" s="64"/>
      <c r="D158" s="65"/>
      <c r="E158" s="55"/>
      <c r="G158" s="65"/>
      <c r="H158" s="55"/>
      <c r="J158" s="67"/>
      <c r="K158" s="55"/>
      <c r="M158" s="65"/>
      <c r="N158" s="55"/>
      <c r="P158" s="65"/>
      <c r="Q158" s="64"/>
      <c r="S158" s="65"/>
      <c r="T158" s="55"/>
      <c r="V158" s="13"/>
      <c r="W158" s="64"/>
      <c r="Y158" s="13"/>
      <c r="Z158" s="64"/>
      <c r="AB158" s="65"/>
      <c r="AC158" s="13"/>
      <c r="AE158" s="13"/>
      <c r="AF158" s="64"/>
      <c r="AH158" s="65"/>
      <c r="AI158" s="64"/>
      <c r="AK158" s="65"/>
      <c r="AL158" s="64"/>
      <c r="AN158" s="65"/>
    </row>
    <row r="159" spans="2:40" x14ac:dyDescent="0.25">
      <c r="B159" s="64"/>
      <c r="D159" s="65"/>
      <c r="E159" s="55"/>
      <c r="G159" s="65"/>
      <c r="H159" s="55"/>
      <c r="J159" s="67"/>
      <c r="K159" s="55"/>
      <c r="M159" s="65"/>
      <c r="N159" s="55"/>
      <c r="P159" s="65"/>
      <c r="Q159" s="64"/>
      <c r="S159" s="65"/>
      <c r="T159" s="55"/>
      <c r="V159" s="13"/>
      <c r="W159" s="64"/>
      <c r="Y159" s="13"/>
      <c r="Z159" s="64"/>
      <c r="AB159" s="65"/>
      <c r="AC159" s="13"/>
      <c r="AE159" s="13"/>
      <c r="AF159" s="64"/>
      <c r="AH159" s="65"/>
      <c r="AI159" s="64"/>
      <c r="AK159" s="65"/>
      <c r="AL159" s="64"/>
      <c r="AN159" s="65"/>
    </row>
    <row r="160" spans="2:40" x14ac:dyDescent="0.25">
      <c r="B160" s="64"/>
      <c r="D160" s="65"/>
      <c r="E160" s="55"/>
      <c r="G160" s="65"/>
      <c r="H160" s="55"/>
      <c r="J160" s="67"/>
      <c r="K160" s="55"/>
      <c r="M160" s="65"/>
      <c r="N160" s="55"/>
      <c r="P160" s="65"/>
      <c r="Q160" s="64"/>
      <c r="S160" s="65"/>
      <c r="T160" s="55"/>
      <c r="V160" s="13"/>
      <c r="W160" s="64"/>
      <c r="Y160" s="13"/>
      <c r="Z160" s="64"/>
      <c r="AB160" s="65"/>
      <c r="AC160" s="13"/>
      <c r="AE160" s="13"/>
      <c r="AF160" s="64"/>
      <c r="AH160" s="65"/>
      <c r="AI160" s="64"/>
      <c r="AK160" s="65"/>
      <c r="AL160" s="64"/>
      <c r="AN160" s="65"/>
    </row>
    <row r="161" spans="2:40" x14ac:dyDescent="0.25">
      <c r="B161" s="64"/>
      <c r="D161" s="65"/>
      <c r="E161" s="55"/>
      <c r="G161" s="65"/>
      <c r="H161" s="55"/>
      <c r="J161" s="67"/>
      <c r="K161" s="55"/>
      <c r="M161" s="65"/>
      <c r="N161" s="55"/>
      <c r="P161" s="65"/>
      <c r="Q161" s="64"/>
      <c r="S161" s="65"/>
      <c r="T161" s="55"/>
      <c r="V161" s="13"/>
      <c r="W161" s="64"/>
      <c r="Y161" s="13"/>
      <c r="Z161" s="64"/>
      <c r="AB161" s="65"/>
      <c r="AC161" s="13"/>
      <c r="AE161" s="13"/>
      <c r="AF161" s="64"/>
      <c r="AH161" s="65"/>
      <c r="AI161" s="64"/>
      <c r="AK161" s="65"/>
      <c r="AL161" s="64"/>
      <c r="AN161" s="65"/>
    </row>
    <row r="162" spans="2:40" x14ac:dyDescent="0.25">
      <c r="B162" s="64"/>
      <c r="D162" s="65"/>
      <c r="E162" s="55"/>
      <c r="G162" s="65"/>
      <c r="H162" s="55"/>
      <c r="J162" s="67"/>
      <c r="K162" s="55"/>
      <c r="M162" s="65"/>
      <c r="N162" s="55"/>
      <c r="P162" s="65"/>
      <c r="Q162" s="64"/>
      <c r="S162" s="65"/>
      <c r="T162" s="55"/>
      <c r="V162" s="13"/>
      <c r="W162" s="64"/>
      <c r="Y162" s="13"/>
      <c r="Z162" s="64"/>
      <c r="AB162" s="65"/>
      <c r="AC162" s="13"/>
      <c r="AE162" s="13"/>
      <c r="AF162" s="64"/>
      <c r="AH162" s="65"/>
      <c r="AI162" s="64"/>
      <c r="AK162" s="65"/>
      <c r="AL162" s="64"/>
      <c r="AN162" s="65"/>
    </row>
    <row r="163" spans="2:40" x14ac:dyDescent="0.25">
      <c r="B163" s="64"/>
      <c r="D163" s="65"/>
      <c r="E163" s="55"/>
      <c r="G163" s="65"/>
      <c r="H163" s="55"/>
      <c r="J163" s="67"/>
      <c r="K163" s="55"/>
      <c r="M163" s="65"/>
      <c r="N163" s="55"/>
      <c r="P163" s="65"/>
      <c r="Q163" s="64"/>
      <c r="S163" s="65"/>
      <c r="T163" s="55"/>
      <c r="V163" s="13"/>
      <c r="W163" s="64"/>
      <c r="Y163" s="13"/>
      <c r="Z163" s="64"/>
      <c r="AB163" s="65"/>
      <c r="AC163" s="13"/>
      <c r="AE163" s="13"/>
      <c r="AF163" s="64"/>
      <c r="AH163" s="65"/>
      <c r="AI163" s="64"/>
      <c r="AK163" s="65"/>
      <c r="AL163" s="64"/>
      <c r="AN163" s="65"/>
    </row>
    <row r="164" spans="2:40" x14ac:dyDescent="0.25">
      <c r="B164" s="64"/>
      <c r="D164" s="65"/>
      <c r="E164" s="55"/>
      <c r="G164" s="65"/>
      <c r="H164" s="55"/>
      <c r="J164" s="67"/>
      <c r="K164" s="55"/>
      <c r="M164" s="65"/>
      <c r="N164" s="55"/>
      <c r="P164" s="65"/>
      <c r="Q164" s="64"/>
      <c r="S164" s="65"/>
      <c r="T164" s="55"/>
      <c r="V164" s="13"/>
      <c r="W164" s="64"/>
      <c r="Y164" s="13"/>
      <c r="Z164" s="64"/>
      <c r="AB164" s="65"/>
      <c r="AC164" s="13"/>
      <c r="AE164" s="13"/>
      <c r="AF164" s="64"/>
      <c r="AH164" s="65"/>
      <c r="AI164" s="64"/>
      <c r="AK164" s="65"/>
      <c r="AL164" s="64"/>
      <c r="AN164" s="65"/>
    </row>
    <row r="165" spans="2:40" x14ac:dyDescent="0.25">
      <c r="B165" s="64"/>
      <c r="D165" s="65"/>
      <c r="E165" s="55"/>
      <c r="G165" s="65"/>
      <c r="H165" s="55"/>
      <c r="J165" s="67"/>
      <c r="K165" s="55"/>
      <c r="M165" s="65"/>
      <c r="N165" s="55"/>
      <c r="P165" s="65"/>
      <c r="Q165" s="64"/>
      <c r="S165" s="65"/>
      <c r="T165" s="55"/>
      <c r="V165" s="13"/>
      <c r="W165" s="64"/>
      <c r="Y165" s="13"/>
      <c r="Z165" s="64"/>
      <c r="AB165" s="65"/>
      <c r="AC165" s="13"/>
      <c r="AE165" s="13"/>
      <c r="AF165" s="64"/>
      <c r="AH165" s="65"/>
      <c r="AI165" s="64"/>
      <c r="AK165" s="65"/>
      <c r="AL165" s="64"/>
      <c r="AN165" s="65"/>
    </row>
    <row r="166" spans="2:40" x14ac:dyDescent="0.25">
      <c r="B166" s="64"/>
      <c r="D166" s="65"/>
      <c r="E166" s="55"/>
      <c r="G166" s="65"/>
      <c r="H166" s="55"/>
      <c r="J166" s="67"/>
      <c r="K166" s="55"/>
      <c r="M166" s="65"/>
      <c r="N166" s="55"/>
      <c r="P166" s="65"/>
      <c r="Q166" s="64"/>
      <c r="S166" s="65"/>
      <c r="T166" s="55"/>
      <c r="V166" s="13"/>
      <c r="W166" s="64"/>
      <c r="Y166" s="13"/>
      <c r="Z166" s="64"/>
      <c r="AB166" s="65"/>
      <c r="AC166" s="13"/>
      <c r="AE166" s="13"/>
      <c r="AF166" s="64"/>
      <c r="AH166" s="65"/>
      <c r="AI166" s="64"/>
      <c r="AK166" s="65"/>
      <c r="AL166" s="64"/>
      <c r="AN166" s="65"/>
    </row>
    <row r="167" spans="2:40" x14ac:dyDescent="0.25">
      <c r="B167" s="64"/>
      <c r="D167" s="65"/>
      <c r="E167" s="55"/>
      <c r="G167" s="65"/>
      <c r="H167" s="55"/>
      <c r="J167" s="67"/>
      <c r="K167" s="55"/>
      <c r="M167" s="65"/>
      <c r="N167" s="55"/>
      <c r="P167" s="65"/>
      <c r="Q167" s="64"/>
      <c r="S167" s="65"/>
      <c r="T167" s="55"/>
      <c r="V167" s="13"/>
      <c r="W167" s="64"/>
      <c r="Y167" s="13"/>
      <c r="Z167" s="64"/>
      <c r="AB167" s="65"/>
      <c r="AC167" s="13"/>
      <c r="AE167" s="13"/>
      <c r="AF167" s="64"/>
      <c r="AH167" s="65"/>
      <c r="AI167" s="64"/>
      <c r="AK167" s="65"/>
      <c r="AL167" s="64"/>
      <c r="AN167" s="65"/>
    </row>
    <row r="168" spans="2:40" x14ac:dyDescent="0.25">
      <c r="B168" s="64"/>
      <c r="D168" s="65"/>
      <c r="E168" s="55"/>
      <c r="G168" s="65"/>
      <c r="H168" s="55"/>
      <c r="J168" s="67"/>
      <c r="K168" s="55"/>
      <c r="M168" s="65"/>
      <c r="N168" s="55"/>
      <c r="P168" s="65"/>
      <c r="Q168" s="64"/>
      <c r="S168" s="65"/>
      <c r="T168" s="55"/>
      <c r="V168" s="13"/>
      <c r="W168" s="64"/>
      <c r="Y168" s="13"/>
      <c r="Z168" s="64"/>
      <c r="AB168" s="65"/>
      <c r="AC168" s="13"/>
      <c r="AE168" s="13"/>
      <c r="AF168" s="64"/>
      <c r="AH168" s="65"/>
      <c r="AI168" s="64"/>
      <c r="AK168" s="65"/>
      <c r="AL168" s="64"/>
      <c r="AN168" s="65"/>
    </row>
    <row r="169" spans="2:40" x14ac:dyDescent="0.25">
      <c r="B169" s="64"/>
      <c r="D169" s="65"/>
      <c r="E169" s="55"/>
      <c r="G169" s="65"/>
      <c r="H169" s="55"/>
      <c r="J169" s="67"/>
      <c r="K169" s="55"/>
      <c r="M169" s="65"/>
      <c r="N169" s="55"/>
      <c r="P169" s="65"/>
      <c r="Q169" s="64"/>
      <c r="S169" s="65"/>
      <c r="T169" s="55"/>
      <c r="V169" s="13"/>
      <c r="W169" s="64"/>
      <c r="Y169" s="13"/>
      <c r="Z169" s="64"/>
      <c r="AB169" s="65"/>
      <c r="AC169" s="13"/>
      <c r="AE169" s="13"/>
      <c r="AF169" s="64"/>
      <c r="AH169" s="65"/>
      <c r="AI169" s="64"/>
      <c r="AK169" s="65"/>
      <c r="AL169" s="64"/>
      <c r="AN169" s="65"/>
    </row>
    <row r="170" spans="2:40" x14ac:dyDescent="0.25">
      <c r="B170" s="64"/>
      <c r="D170" s="65"/>
      <c r="E170" s="55"/>
      <c r="G170" s="65"/>
      <c r="H170" s="55"/>
      <c r="J170" s="67"/>
      <c r="K170" s="55"/>
      <c r="M170" s="65"/>
      <c r="N170" s="55"/>
      <c r="P170" s="65"/>
      <c r="Q170" s="64"/>
      <c r="S170" s="65"/>
      <c r="T170" s="55"/>
      <c r="V170" s="13"/>
      <c r="W170" s="64"/>
      <c r="Y170" s="13"/>
      <c r="Z170" s="64"/>
      <c r="AB170" s="65"/>
      <c r="AC170" s="13"/>
      <c r="AE170" s="13"/>
      <c r="AF170" s="64"/>
      <c r="AH170" s="65"/>
      <c r="AI170" s="64"/>
      <c r="AK170" s="65"/>
      <c r="AL170" s="64"/>
      <c r="AN170" s="65"/>
    </row>
    <row r="171" spans="2:40" x14ac:dyDescent="0.25">
      <c r="B171" s="64"/>
      <c r="D171" s="65"/>
      <c r="E171" s="55"/>
      <c r="G171" s="65"/>
      <c r="H171" s="55"/>
      <c r="J171" s="67"/>
      <c r="K171" s="55"/>
      <c r="M171" s="65"/>
      <c r="N171" s="55"/>
      <c r="P171" s="65"/>
      <c r="Q171" s="64"/>
      <c r="S171" s="65"/>
      <c r="T171" s="55"/>
      <c r="V171" s="13"/>
      <c r="W171" s="64"/>
      <c r="Y171" s="13"/>
      <c r="Z171" s="64"/>
      <c r="AB171" s="65"/>
      <c r="AC171" s="13"/>
      <c r="AE171" s="13"/>
      <c r="AF171" s="64"/>
      <c r="AH171" s="65"/>
      <c r="AI171" s="64"/>
      <c r="AK171" s="65"/>
      <c r="AL171" s="64"/>
      <c r="AN171" s="65"/>
    </row>
    <row r="172" spans="2:40" x14ac:dyDescent="0.25">
      <c r="B172" s="64"/>
      <c r="D172" s="65"/>
      <c r="E172" s="55"/>
      <c r="G172" s="65"/>
      <c r="H172" s="55"/>
      <c r="J172" s="67"/>
      <c r="K172" s="55"/>
      <c r="M172" s="65"/>
      <c r="N172" s="55"/>
      <c r="P172" s="65"/>
      <c r="Q172" s="64"/>
      <c r="S172" s="65"/>
      <c r="T172" s="55"/>
      <c r="V172" s="13"/>
      <c r="W172" s="64"/>
      <c r="Y172" s="13"/>
      <c r="Z172" s="64"/>
      <c r="AB172" s="65"/>
      <c r="AC172" s="13"/>
      <c r="AE172" s="13"/>
      <c r="AF172" s="64"/>
      <c r="AH172" s="65"/>
      <c r="AI172" s="64"/>
      <c r="AK172" s="65"/>
      <c r="AL172" s="64"/>
      <c r="AN172" s="65"/>
    </row>
    <row r="173" spans="2:40" x14ac:dyDescent="0.25">
      <c r="B173" s="64"/>
      <c r="D173" s="65"/>
      <c r="E173" s="55"/>
      <c r="G173" s="65"/>
      <c r="H173" s="55"/>
      <c r="J173" s="67"/>
      <c r="K173" s="55"/>
      <c r="M173" s="65"/>
      <c r="N173" s="55"/>
      <c r="P173" s="65"/>
      <c r="Q173" s="64"/>
      <c r="S173" s="65"/>
      <c r="T173" s="55"/>
      <c r="V173" s="13"/>
      <c r="W173" s="64"/>
      <c r="Y173" s="13"/>
      <c r="Z173" s="64"/>
      <c r="AB173" s="65"/>
      <c r="AC173" s="13"/>
      <c r="AE173" s="13"/>
      <c r="AF173" s="64"/>
      <c r="AH173" s="65"/>
      <c r="AI173" s="64"/>
      <c r="AK173" s="65"/>
      <c r="AL173" s="64"/>
      <c r="AN173" s="65"/>
    </row>
    <row r="174" spans="2:40" x14ac:dyDescent="0.25">
      <c r="B174" s="64"/>
      <c r="D174" s="65"/>
      <c r="E174" s="55"/>
      <c r="G174" s="65"/>
      <c r="H174" s="55"/>
      <c r="J174" s="67"/>
      <c r="K174" s="55"/>
      <c r="M174" s="65"/>
      <c r="N174" s="55"/>
      <c r="P174" s="65"/>
      <c r="Q174" s="64"/>
      <c r="S174" s="65"/>
      <c r="T174" s="55"/>
      <c r="V174" s="13"/>
      <c r="W174" s="64"/>
      <c r="Y174" s="13"/>
      <c r="Z174" s="64"/>
      <c r="AB174" s="65"/>
      <c r="AC174" s="13"/>
      <c r="AE174" s="13"/>
      <c r="AF174" s="64"/>
      <c r="AH174" s="65"/>
      <c r="AI174" s="64"/>
      <c r="AK174" s="65"/>
      <c r="AL174" s="64"/>
      <c r="AN174" s="65"/>
    </row>
    <row r="175" spans="2:40" x14ac:dyDescent="0.25">
      <c r="B175" s="64"/>
      <c r="D175" s="65"/>
      <c r="E175" s="55"/>
      <c r="G175" s="65"/>
      <c r="H175" s="55"/>
      <c r="J175" s="67"/>
      <c r="K175" s="55"/>
      <c r="M175" s="65"/>
      <c r="N175" s="55"/>
      <c r="P175" s="65"/>
      <c r="Q175" s="64"/>
      <c r="S175" s="65"/>
      <c r="T175" s="55"/>
      <c r="V175" s="13"/>
      <c r="W175" s="64"/>
      <c r="Y175" s="13"/>
      <c r="Z175" s="64"/>
      <c r="AB175" s="65"/>
      <c r="AC175" s="13"/>
      <c r="AE175" s="13"/>
      <c r="AF175" s="64"/>
      <c r="AH175" s="65"/>
      <c r="AI175" s="64"/>
      <c r="AK175" s="65"/>
      <c r="AL175" s="64"/>
      <c r="AN175" s="65"/>
    </row>
    <row r="176" spans="2:40" x14ac:dyDescent="0.25">
      <c r="B176" s="64"/>
      <c r="D176" s="65"/>
      <c r="E176" s="55"/>
      <c r="G176" s="65"/>
      <c r="H176" s="55"/>
      <c r="J176" s="67"/>
      <c r="K176" s="55"/>
      <c r="M176" s="65"/>
      <c r="N176" s="55"/>
      <c r="P176" s="65"/>
      <c r="Q176" s="64"/>
      <c r="S176" s="65"/>
      <c r="T176" s="55"/>
      <c r="V176" s="13"/>
      <c r="W176" s="64"/>
      <c r="Y176" s="13"/>
      <c r="Z176" s="64"/>
      <c r="AB176" s="65"/>
      <c r="AC176" s="13"/>
      <c r="AE176" s="13"/>
      <c r="AF176" s="64"/>
      <c r="AH176" s="65"/>
      <c r="AI176" s="64"/>
      <c r="AK176" s="65"/>
      <c r="AL176" s="64"/>
      <c r="AN176" s="65"/>
    </row>
    <row r="177" spans="2:40" x14ac:dyDescent="0.25">
      <c r="B177" s="64"/>
      <c r="D177" s="65"/>
      <c r="E177" s="55"/>
      <c r="G177" s="65"/>
      <c r="H177" s="55"/>
      <c r="J177" s="67"/>
      <c r="K177" s="55"/>
      <c r="M177" s="65"/>
      <c r="N177" s="55"/>
      <c r="P177" s="65"/>
      <c r="Q177" s="64"/>
      <c r="S177" s="65"/>
      <c r="T177" s="55"/>
      <c r="V177" s="13"/>
      <c r="W177" s="64"/>
      <c r="Y177" s="13"/>
      <c r="Z177" s="64"/>
      <c r="AB177" s="65"/>
      <c r="AC177" s="13"/>
      <c r="AE177" s="13"/>
      <c r="AF177" s="64"/>
      <c r="AH177" s="65"/>
      <c r="AI177" s="64"/>
      <c r="AK177" s="65"/>
      <c r="AL177" s="64"/>
      <c r="AN177" s="65"/>
    </row>
    <row r="178" spans="2:40" x14ac:dyDescent="0.25">
      <c r="B178" s="64"/>
      <c r="D178" s="65"/>
      <c r="E178" s="55"/>
      <c r="G178" s="65"/>
      <c r="H178" s="55"/>
      <c r="J178" s="67"/>
      <c r="K178" s="55"/>
      <c r="M178" s="65"/>
      <c r="N178" s="55"/>
      <c r="P178" s="65"/>
      <c r="Q178" s="64"/>
      <c r="S178" s="65"/>
      <c r="T178" s="55"/>
      <c r="V178" s="13"/>
      <c r="W178" s="64"/>
      <c r="Y178" s="13"/>
      <c r="Z178" s="64"/>
      <c r="AB178" s="65"/>
      <c r="AC178" s="13"/>
      <c r="AE178" s="13"/>
      <c r="AF178" s="64"/>
      <c r="AH178" s="65"/>
      <c r="AI178" s="64"/>
      <c r="AK178" s="65"/>
      <c r="AL178" s="64"/>
      <c r="AN178" s="65"/>
    </row>
    <row r="179" spans="2:40" x14ac:dyDescent="0.25">
      <c r="B179" s="64"/>
      <c r="D179" s="65"/>
      <c r="E179" s="55"/>
      <c r="G179" s="65"/>
      <c r="H179" s="55"/>
      <c r="J179" s="67"/>
      <c r="K179" s="55"/>
      <c r="M179" s="65"/>
      <c r="N179" s="55"/>
      <c r="P179" s="65"/>
      <c r="Q179" s="64"/>
      <c r="S179" s="65"/>
      <c r="T179" s="55"/>
      <c r="V179" s="13"/>
      <c r="W179" s="64"/>
      <c r="Y179" s="13"/>
      <c r="Z179" s="64"/>
      <c r="AB179" s="65"/>
      <c r="AC179" s="13"/>
      <c r="AE179" s="13"/>
      <c r="AF179" s="64"/>
      <c r="AH179" s="65"/>
      <c r="AI179" s="64"/>
      <c r="AK179" s="65"/>
      <c r="AL179" s="64"/>
      <c r="AN179" s="65"/>
    </row>
    <row r="180" spans="2:40" x14ac:dyDescent="0.25">
      <c r="B180" s="64"/>
      <c r="D180" s="65"/>
      <c r="E180" s="55"/>
      <c r="G180" s="65"/>
      <c r="H180" s="55"/>
      <c r="J180" s="67"/>
      <c r="K180" s="55"/>
      <c r="M180" s="65"/>
      <c r="N180" s="55"/>
      <c r="P180" s="65"/>
      <c r="Q180" s="64"/>
      <c r="S180" s="65"/>
      <c r="T180" s="55"/>
      <c r="V180" s="13"/>
      <c r="W180" s="64"/>
      <c r="Y180" s="13"/>
      <c r="Z180" s="64"/>
      <c r="AB180" s="65"/>
      <c r="AC180" s="13"/>
      <c r="AE180" s="13"/>
      <c r="AF180" s="64"/>
      <c r="AH180" s="65"/>
      <c r="AI180" s="64"/>
      <c r="AK180" s="65"/>
      <c r="AL180" s="64"/>
      <c r="AN180" s="65"/>
    </row>
    <row r="181" spans="2:40" x14ac:dyDescent="0.25">
      <c r="B181" s="64"/>
      <c r="D181" s="65"/>
      <c r="E181" s="55"/>
      <c r="G181" s="65"/>
      <c r="H181" s="55"/>
      <c r="J181" s="67"/>
      <c r="K181" s="55"/>
      <c r="M181" s="65"/>
      <c r="N181" s="55"/>
      <c r="P181" s="65"/>
      <c r="Q181" s="64"/>
      <c r="S181" s="65"/>
      <c r="T181" s="55"/>
      <c r="V181" s="13"/>
      <c r="W181" s="64"/>
      <c r="Y181" s="13"/>
      <c r="Z181" s="64"/>
      <c r="AB181" s="65"/>
      <c r="AC181" s="13"/>
      <c r="AE181" s="13"/>
      <c r="AF181" s="64"/>
      <c r="AH181" s="65"/>
      <c r="AI181" s="64"/>
      <c r="AK181" s="65"/>
      <c r="AL181" s="64"/>
      <c r="AN181" s="65"/>
    </row>
    <row r="182" spans="2:40" x14ac:dyDescent="0.25">
      <c r="B182" s="64"/>
      <c r="D182" s="65"/>
      <c r="E182" s="55"/>
      <c r="G182" s="65"/>
      <c r="H182" s="55"/>
      <c r="J182" s="67"/>
      <c r="K182" s="55"/>
      <c r="M182" s="65"/>
      <c r="N182" s="55"/>
      <c r="P182" s="65"/>
      <c r="Q182" s="64"/>
      <c r="S182" s="65"/>
      <c r="T182" s="55"/>
      <c r="V182" s="13"/>
      <c r="W182" s="64"/>
      <c r="Y182" s="13"/>
      <c r="Z182" s="64"/>
      <c r="AB182" s="65"/>
      <c r="AC182" s="13"/>
      <c r="AE182" s="13"/>
      <c r="AF182" s="64"/>
      <c r="AH182" s="65"/>
      <c r="AI182" s="64"/>
      <c r="AK182" s="65"/>
      <c r="AL182" s="64"/>
      <c r="AN182" s="65"/>
    </row>
    <row r="183" spans="2:40" x14ac:dyDescent="0.25">
      <c r="B183" s="64"/>
      <c r="D183" s="65"/>
      <c r="E183" s="55"/>
      <c r="G183" s="65"/>
      <c r="H183" s="55"/>
      <c r="J183" s="67"/>
      <c r="K183" s="55"/>
      <c r="M183" s="65"/>
      <c r="N183" s="55"/>
      <c r="P183" s="65"/>
      <c r="Q183" s="64"/>
      <c r="S183" s="65"/>
      <c r="T183" s="55"/>
      <c r="V183" s="13"/>
      <c r="W183" s="64"/>
      <c r="Y183" s="13"/>
      <c r="Z183" s="64"/>
      <c r="AB183" s="65"/>
      <c r="AC183" s="13"/>
      <c r="AE183" s="13"/>
      <c r="AF183" s="64"/>
      <c r="AH183" s="65"/>
      <c r="AI183" s="64"/>
      <c r="AK183" s="65"/>
      <c r="AL183" s="64"/>
      <c r="AN183" s="65"/>
    </row>
    <row r="184" spans="2:40" x14ac:dyDescent="0.25">
      <c r="B184" s="64"/>
      <c r="D184" s="65"/>
      <c r="E184" s="55"/>
      <c r="G184" s="65"/>
      <c r="H184" s="55"/>
      <c r="J184" s="67"/>
      <c r="K184" s="55"/>
      <c r="M184" s="65"/>
      <c r="N184" s="55"/>
      <c r="P184" s="65"/>
      <c r="Q184" s="64"/>
      <c r="S184" s="65"/>
      <c r="T184" s="55"/>
      <c r="V184" s="13"/>
      <c r="W184" s="64"/>
      <c r="Y184" s="13"/>
      <c r="Z184" s="64"/>
      <c r="AB184" s="65"/>
      <c r="AC184" s="13"/>
      <c r="AE184" s="13"/>
      <c r="AF184" s="64"/>
      <c r="AH184" s="65"/>
      <c r="AI184" s="64"/>
      <c r="AK184" s="65"/>
      <c r="AL184" s="64"/>
      <c r="AN184" s="65"/>
    </row>
    <row r="185" spans="2:40" x14ac:dyDescent="0.25">
      <c r="B185" s="64"/>
      <c r="D185" s="65"/>
      <c r="E185" s="55"/>
      <c r="G185" s="65"/>
      <c r="H185" s="55"/>
      <c r="J185" s="67"/>
      <c r="K185" s="55"/>
      <c r="M185" s="65"/>
      <c r="N185" s="55"/>
      <c r="P185" s="65"/>
      <c r="Q185" s="64"/>
      <c r="S185" s="65"/>
      <c r="T185" s="55"/>
      <c r="V185" s="13"/>
      <c r="W185" s="64"/>
      <c r="Y185" s="13"/>
      <c r="Z185" s="64"/>
      <c r="AB185" s="65"/>
      <c r="AC185" s="13"/>
      <c r="AE185" s="13"/>
      <c r="AF185" s="64"/>
      <c r="AH185" s="65"/>
      <c r="AI185" s="64"/>
      <c r="AK185" s="65"/>
      <c r="AL185" s="64"/>
      <c r="AN185" s="65"/>
    </row>
    <row r="186" spans="2:40" x14ac:dyDescent="0.25">
      <c r="B186" s="64"/>
      <c r="D186" s="65"/>
      <c r="E186" s="55"/>
      <c r="G186" s="65"/>
      <c r="H186" s="55"/>
      <c r="J186" s="67"/>
      <c r="K186" s="55"/>
      <c r="M186" s="65"/>
      <c r="N186" s="55"/>
      <c r="P186" s="65"/>
      <c r="Q186" s="64"/>
      <c r="S186" s="65"/>
      <c r="T186" s="55"/>
      <c r="V186" s="13"/>
      <c r="W186" s="64"/>
      <c r="Y186" s="13"/>
      <c r="Z186" s="64"/>
      <c r="AB186" s="65"/>
      <c r="AC186" s="13"/>
      <c r="AE186" s="13"/>
      <c r="AF186" s="64"/>
      <c r="AH186" s="65"/>
      <c r="AI186" s="64"/>
      <c r="AK186" s="65"/>
      <c r="AL186" s="64"/>
      <c r="AN186" s="65"/>
    </row>
    <row r="187" spans="2:40" x14ac:dyDescent="0.25">
      <c r="B187" s="64"/>
      <c r="D187" s="65"/>
      <c r="E187" s="55"/>
      <c r="G187" s="65"/>
      <c r="H187" s="55"/>
      <c r="J187" s="67"/>
      <c r="K187" s="55"/>
      <c r="M187" s="65"/>
      <c r="N187" s="55"/>
      <c r="P187" s="65"/>
      <c r="Q187" s="64"/>
      <c r="S187" s="65"/>
      <c r="T187" s="55"/>
      <c r="V187" s="13"/>
      <c r="W187" s="64"/>
      <c r="Y187" s="13"/>
      <c r="Z187" s="64"/>
      <c r="AB187" s="65"/>
      <c r="AC187" s="13"/>
      <c r="AE187" s="13"/>
      <c r="AF187" s="64"/>
      <c r="AH187" s="65"/>
      <c r="AI187" s="64"/>
      <c r="AK187" s="65"/>
      <c r="AL187" s="64"/>
      <c r="AN187" s="65"/>
    </row>
    <row r="188" spans="2:40" x14ac:dyDescent="0.25">
      <c r="B188" s="64"/>
      <c r="D188" s="65"/>
      <c r="E188" s="55"/>
      <c r="G188" s="65"/>
      <c r="H188" s="55"/>
      <c r="J188" s="67"/>
      <c r="K188" s="55"/>
      <c r="M188" s="65"/>
      <c r="N188" s="55"/>
      <c r="P188" s="65"/>
      <c r="Q188" s="64"/>
      <c r="S188" s="65"/>
      <c r="T188" s="55"/>
      <c r="V188" s="13"/>
      <c r="W188" s="64"/>
      <c r="Y188" s="13"/>
      <c r="Z188" s="64"/>
      <c r="AB188" s="65"/>
      <c r="AC188" s="13"/>
      <c r="AE188" s="13"/>
      <c r="AF188" s="64"/>
      <c r="AH188" s="65"/>
      <c r="AI188" s="64"/>
      <c r="AK188" s="65"/>
      <c r="AL188" s="64"/>
      <c r="AN188" s="65"/>
    </row>
    <row r="189" spans="2:40" x14ac:dyDescent="0.25">
      <c r="B189" s="64"/>
      <c r="D189" s="65"/>
      <c r="E189" s="55"/>
      <c r="G189" s="65"/>
      <c r="H189" s="55"/>
      <c r="J189" s="67"/>
      <c r="K189" s="55"/>
      <c r="M189" s="65"/>
      <c r="N189" s="55"/>
      <c r="P189" s="65"/>
      <c r="Q189" s="64"/>
      <c r="S189" s="65"/>
      <c r="T189" s="55"/>
      <c r="V189" s="13"/>
      <c r="W189" s="64"/>
      <c r="Y189" s="13"/>
      <c r="Z189" s="64"/>
      <c r="AB189" s="65"/>
      <c r="AC189" s="13"/>
      <c r="AE189" s="13"/>
      <c r="AF189" s="64"/>
      <c r="AH189" s="65"/>
      <c r="AI189" s="64"/>
      <c r="AK189" s="65"/>
      <c r="AL189" s="64"/>
      <c r="AN189" s="65"/>
    </row>
    <row r="190" spans="2:40" x14ac:dyDescent="0.25">
      <c r="B190" s="64"/>
      <c r="D190" s="65"/>
      <c r="E190" s="55"/>
      <c r="G190" s="65"/>
      <c r="H190" s="55"/>
      <c r="J190" s="67"/>
      <c r="K190" s="55"/>
      <c r="M190" s="65"/>
      <c r="N190" s="55"/>
      <c r="P190" s="65"/>
      <c r="Q190" s="64"/>
      <c r="S190" s="65"/>
      <c r="T190" s="55"/>
      <c r="V190" s="13"/>
      <c r="W190" s="64"/>
      <c r="Y190" s="13"/>
      <c r="Z190" s="64"/>
      <c r="AB190" s="65"/>
      <c r="AC190" s="13"/>
      <c r="AE190" s="13"/>
      <c r="AF190" s="64"/>
      <c r="AH190" s="65"/>
      <c r="AI190" s="64"/>
      <c r="AK190" s="65"/>
      <c r="AL190" s="64"/>
      <c r="AN190" s="65"/>
    </row>
    <row r="191" spans="2:40" x14ac:dyDescent="0.25">
      <c r="B191" s="64"/>
      <c r="D191" s="65"/>
      <c r="E191" s="55"/>
      <c r="G191" s="65"/>
      <c r="H191" s="55"/>
      <c r="J191" s="67"/>
      <c r="K191" s="55"/>
      <c r="M191" s="65"/>
      <c r="N191" s="55"/>
      <c r="P191" s="65"/>
      <c r="Q191" s="64"/>
      <c r="S191" s="65"/>
      <c r="T191" s="55"/>
      <c r="V191" s="13"/>
      <c r="W191" s="64"/>
      <c r="Y191" s="13"/>
      <c r="Z191" s="64"/>
      <c r="AB191" s="65"/>
      <c r="AC191" s="13"/>
      <c r="AE191" s="13"/>
      <c r="AF191" s="64"/>
      <c r="AH191" s="65"/>
      <c r="AI191" s="64"/>
      <c r="AK191" s="65"/>
      <c r="AL191" s="64"/>
      <c r="AN191" s="65"/>
    </row>
    <row r="192" spans="2:40" x14ac:dyDescent="0.25">
      <c r="B192" s="64"/>
      <c r="D192" s="65"/>
      <c r="E192" s="55"/>
      <c r="G192" s="65"/>
      <c r="H192" s="55"/>
      <c r="J192" s="67"/>
      <c r="K192" s="55"/>
      <c r="M192" s="65"/>
      <c r="N192" s="55"/>
      <c r="P192" s="65"/>
      <c r="Q192" s="64"/>
      <c r="S192" s="65"/>
      <c r="T192" s="55"/>
      <c r="V192" s="13"/>
      <c r="W192" s="64"/>
      <c r="Y192" s="13"/>
      <c r="Z192" s="64"/>
      <c r="AB192" s="65"/>
      <c r="AC192" s="13"/>
      <c r="AE192" s="13"/>
      <c r="AF192" s="64"/>
      <c r="AH192" s="65"/>
      <c r="AI192" s="64"/>
      <c r="AK192" s="65"/>
      <c r="AL192" s="64"/>
      <c r="AN192" s="65"/>
    </row>
    <row r="193" spans="2:40" x14ac:dyDescent="0.25">
      <c r="B193" s="64"/>
      <c r="D193" s="65"/>
      <c r="E193" s="55"/>
      <c r="G193" s="65"/>
      <c r="H193" s="55"/>
      <c r="J193" s="67"/>
      <c r="K193" s="55"/>
      <c r="M193" s="65"/>
      <c r="N193" s="55"/>
      <c r="P193" s="65"/>
      <c r="Q193" s="64"/>
      <c r="S193" s="65"/>
      <c r="T193" s="55"/>
      <c r="V193" s="13"/>
      <c r="W193" s="64"/>
      <c r="Y193" s="13"/>
      <c r="Z193" s="64"/>
      <c r="AB193" s="65"/>
      <c r="AC193" s="13"/>
      <c r="AE193" s="13"/>
      <c r="AF193" s="64"/>
      <c r="AH193" s="65"/>
      <c r="AI193" s="64"/>
      <c r="AK193" s="65"/>
      <c r="AL193" s="64"/>
      <c r="AN193" s="65"/>
    </row>
    <row r="194" spans="2:40" x14ac:dyDescent="0.25">
      <c r="B194" s="64"/>
      <c r="D194" s="65"/>
      <c r="E194" s="55"/>
      <c r="G194" s="65"/>
      <c r="H194" s="55"/>
      <c r="J194" s="67"/>
      <c r="K194" s="55"/>
      <c r="M194" s="65"/>
      <c r="N194" s="55"/>
      <c r="P194" s="65"/>
      <c r="Q194" s="64"/>
      <c r="S194" s="65"/>
      <c r="T194" s="55"/>
      <c r="V194" s="13"/>
      <c r="W194" s="64"/>
      <c r="Y194" s="13"/>
      <c r="Z194" s="64"/>
      <c r="AB194" s="65"/>
      <c r="AC194" s="13"/>
      <c r="AE194" s="13"/>
      <c r="AF194" s="64"/>
      <c r="AH194" s="65"/>
      <c r="AI194" s="64"/>
      <c r="AK194" s="65"/>
      <c r="AL194" s="64"/>
      <c r="AN194" s="65"/>
    </row>
    <row r="195" spans="2:40" x14ac:dyDescent="0.25">
      <c r="B195" s="64"/>
      <c r="D195" s="65"/>
      <c r="E195" s="55"/>
      <c r="G195" s="65"/>
      <c r="H195" s="55"/>
      <c r="J195" s="67"/>
      <c r="K195" s="55"/>
      <c r="M195" s="65"/>
      <c r="N195" s="55"/>
      <c r="P195" s="65"/>
      <c r="Q195" s="64"/>
      <c r="S195" s="65"/>
      <c r="T195" s="55"/>
      <c r="V195" s="13"/>
      <c r="W195" s="64"/>
      <c r="Y195" s="13"/>
      <c r="Z195" s="64"/>
      <c r="AB195" s="65"/>
      <c r="AC195" s="13"/>
      <c r="AE195" s="13"/>
      <c r="AF195" s="64"/>
      <c r="AH195" s="65"/>
      <c r="AI195" s="64"/>
      <c r="AK195" s="65"/>
      <c r="AL195" s="64"/>
      <c r="AN195" s="65"/>
    </row>
    <row r="196" spans="2:40" x14ac:dyDescent="0.25">
      <c r="B196" s="64"/>
      <c r="D196" s="65"/>
      <c r="E196" s="55"/>
      <c r="G196" s="65"/>
      <c r="H196" s="55"/>
      <c r="J196" s="67"/>
      <c r="K196" s="55"/>
      <c r="M196" s="65"/>
      <c r="N196" s="55"/>
      <c r="P196" s="65"/>
      <c r="Q196" s="64"/>
      <c r="S196" s="65"/>
      <c r="T196" s="55"/>
      <c r="V196" s="13"/>
      <c r="W196" s="64"/>
      <c r="Y196" s="13"/>
      <c r="Z196" s="64"/>
      <c r="AB196" s="65"/>
      <c r="AC196" s="13"/>
      <c r="AE196" s="13"/>
      <c r="AF196" s="64"/>
      <c r="AH196" s="65"/>
      <c r="AI196" s="64"/>
      <c r="AK196" s="65"/>
      <c r="AL196" s="64"/>
      <c r="AN196" s="65"/>
    </row>
    <row r="197" spans="2:40" x14ac:dyDescent="0.25">
      <c r="B197" s="64"/>
      <c r="D197" s="65"/>
      <c r="E197" s="55"/>
      <c r="G197" s="65"/>
      <c r="H197" s="55"/>
      <c r="J197" s="67"/>
      <c r="K197" s="55"/>
      <c r="M197" s="65"/>
      <c r="N197" s="55"/>
      <c r="P197" s="65"/>
      <c r="Q197" s="64"/>
      <c r="S197" s="65"/>
      <c r="T197" s="55"/>
      <c r="V197" s="13"/>
      <c r="W197" s="64"/>
      <c r="Y197" s="13"/>
      <c r="Z197" s="64"/>
      <c r="AB197" s="65"/>
      <c r="AC197" s="13"/>
      <c r="AE197" s="13"/>
      <c r="AF197" s="64"/>
      <c r="AH197" s="65"/>
      <c r="AI197" s="64"/>
      <c r="AK197" s="65"/>
      <c r="AL197" s="64"/>
      <c r="AN197" s="65"/>
    </row>
    <row r="198" spans="2:40" x14ac:dyDescent="0.25">
      <c r="B198" s="64"/>
      <c r="D198" s="65"/>
      <c r="E198" s="55"/>
      <c r="G198" s="65"/>
      <c r="H198" s="55"/>
      <c r="J198" s="67"/>
      <c r="K198" s="55"/>
      <c r="M198" s="65"/>
      <c r="N198" s="55"/>
      <c r="P198" s="65"/>
      <c r="Q198" s="64"/>
      <c r="S198" s="65"/>
      <c r="T198" s="55"/>
      <c r="V198" s="13"/>
      <c r="W198" s="64"/>
      <c r="Y198" s="13"/>
      <c r="Z198" s="64"/>
      <c r="AB198" s="65"/>
      <c r="AC198" s="13"/>
      <c r="AE198" s="13"/>
      <c r="AF198" s="64"/>
      <c r="AH198" s="65"/>
      <c r="AI198" s="64"/>
      <c r="AK198" s="65"/>
      <c r="AL198" s="64"/>
      <c r="AN198" s="65"/>
    </row>
    <row r="199" spans="2:40" x14ac:dyDescent="0.25">
      <c r="B199" s="64"/>
      <c r="D199" s="65"/>
      <c r="E199" s="55"/>
      <c r="G199" s="65"/>
      <c r="H199" s="55"/>
      <c r="J199" s="67"/>
      <c r="K199" s="55"/>
      <c r="M199" s="65"/>
      <c r="N199" s="55"/>
      <c r="P199" s="65"/>
      <c r="Q199" s="64"/>
      <c r="S199" s="65"/>
      <c r="T199" s="55"/>
      <c r="V199" s="13"/>
      <c r="W199" s="64"/>
      <c r="Y199" s="13"/>
      <c r="Z199" s="64"/>
      <c r="AB199" s="65"/>
      <c r="AC199" s="13"/>
      <c r="AE199" s="13"/>
      <c r="AF199" s="64"/>
      <c r="AH199" s="65"/>
      <c r="AI199" s="64"/>
      <c r="AK199" s="65"/>
      <c r="AL199" s="64"/>
      <c r="AN199" s="65"/>
    </row>
    <row r="200" spans="2:40" x14ac:dyDescent="0.25">
      <c r="B200" s="64"/>
      <c r="D200" s="65"/>
      <c r="E200" s="55"/>
      <c r="G200" s="65"/>
      <c r="H200" s="55"/>
      <c r="J200" s="67"/>
      <c r="K200" s="55"/>
      <c r="M200" s="65"/>
      <c r="N200" s="55"/>
      <c r="P200" s="65"/>
      <c r="Q200" s="64"/>
      <c r="S200" s="65"/>
      <c r="T200" s="55"/>
      <c r="V200" s="13"/>
      <c r="W200" s="64"/>
      <c r="Y200" s="13"/>
      <c r="Z200" s="64"/>
      <c r="AB200" s="65"/>
      <c r="AC200" s="13"/>
      <c r="AE200" s="13"/>
      <c r="AF200" s="64"/>
      <c r="AH200" s="65"/>
      <c r="AI200" s="64"/>
      <c r="AK200" s="65"/>
      <c r="AL200" s="64"/>
      <c r="AN200" s="65"/>
    </row>
    <row r="201" spans="2:40" x14ac:dyDescent="0.25">
      <c r="B201" s="64"/>
      <c r="D201" s="65"/>
      <c r="E201" s="55"/>
      <c r="G201" s="65"/>
      <c r="H201" s="55"/>
      <c r="J201" s="67"/>
      <c r="K201" s="55"/>
      <c r="M201" s="65"/>
      <c r="N201" s="55"/>
      <c r="P201" s="65"/>
      <c r="Q201" s="64"/>
      <c r="S201" s="65"/>
      <c r="T201" s="55"/>
      <c r="V201" s="13"/>
      <c r="W201" s="64"/>
      <c r="Y201" s="13"/>
      <c r="Z201" s="64"/>
      <c r="AB201" s="65"/>
      <c r="AC201" s="13"/>
      <c r="AE201" s="13"/>
      <c r="AF201" s="64"/>
      <c r="AH201" s="65"/>
      <c r="AI201" s="64"/>
      <c r="AK201" s="65"/>
      <c r="AL201" s="64"/>
      <c r="AN201" s="65"/>
    </row>
    <row r="202" spans="2:40" x14ac:dyDescent="0.25">
      <c r="B202" s="64"/>
      <c r="D202" s="65"/>
      <c r="E202" s="55"/>
      <c r="G202" s="65"/>
      <c r="H202" s="55"/>
      <c r="J202" s="67"/>
      <c r="K202" s="55"/>
      <c r="M202" s="65"/>
      <c r="N202" s="55"/>
      <c r="P202" s="65"/>
      <c r="Q202" s="64"/>
      <c r="S202" s="65"/>
      <c r="T202" s="55"/>
      <c r="V202" s="13"/>
      <c r="W202" s="64"/>
      <c r="Y202" s="13"/>
      <c r="Z202" s="64"/>
      <c r="AB202" s="65"/>
      <c r="AC202" s="13"/>
      <c r="AE202" s="13"/>
      <c r="AF202" s="64"/>
      <c r="AH202" s="65"/>
      <c r="AI202" s="64"/>
      <c r="AK202" s="65"/>
      <c r="AL202" s="64"/>
      <c r="AN202" s="65"/>
    </row>
    <row r="203" spans="2:40" x14ac:dyDescent="0.25">
      <c r="B203" s="64"/>
      <c r="D203" s="65"/>
      <c r="E203" s="55"/>
      <c r="G203" s="65"/>
      <c r="H203" s="55"/>
      <c r="J203" s="67"/>
      <c r="K203" s="55"/>
      <c r="M203" s="65"/>
      <c r="N203" s="55"/>
      <c r="P203" s="65"/>
      <c r="Q203" s="64"/>
      <c r="S203" s="65"/>
      <c r="T203" s="55"/>
      <c r="V203" s="13"/>
      <c r="W203" s="64"/>
      <c r="Y203" s="13"/>
      <c r="Z203" s="64"/>
      <c r="AB203" s="65"/>
      <c r="AC203" s="13"/>
      <c r="AE203" s="13"/>
      <c r="AF203" s="64"/>
      <c r="AH203" s="65"/>
      <c r="AI203" s="64"/>
      <c r="AK203" s="65"/>
      <c r="AL203" s="64"/>
      <c r="AN203" s="65"/>
    </row>
    <row r="204" spans="2:40" x14ac:dyDescent="0.25">
      <c r="B204" s="64"/>
      <c r="D204" s="65"/>
      <c r="E204" s="55"/>
      <c r="G204" s="65"/>
      <c r="H204" s="55"/>
      <c r="J204" s="67"/>
      <c r="K204" s="55"/>
      <c r="M204" s="65"/>
      <c r="N204" s="55"/>
      <c r="P204" s="65"/>
      <c r="Q204" s="64"/>
      <c r="S204" s="65"/>
      <c r="T204" s="55"/>
      <c r="V204" s="13"/>
      <c r="W204" s="64"/>
      <c r="Y204" s="13"/>
      <c r="Z204" s="64"/>
      <c r="AB204" s="65"/>
      <c r="AC204" s="13"/>
      <c r="AE204" s="13"/>
      <c r="AF204" s="64"/>
      <c r="AH204" s="65"/>
      <c r="AI204" s="64"/>
      <c r="AK204" s="65"/>
      <c r="AL204" s="64"/>
      <c r="AN204" s="65"/>
    </row>
    <row r="205" spans="2:40" x14ac:dyDescent="0.25">
      <c r="B205" s="64"/>
      <c r="D205" s="65"/>
      <c r="E205" s="55"/>
      <c r="G205" s="65"/>
      <c r="H205" s="55"/>
      <c r="J205" s="67"/>
      <c r="K205" s="55"/>
      <c r="M205" s="65"/>
      <c r="N205" s="55"/>
      <c r="P205" s="65"/>
      <c r="Q205" s="64"/>
      <c r="S205" s="65"/>
      <c r="T205" s="55"/>
      <c r="V205" s="13"/>
      <c r="W205" s="64"/>
      <c r="Y205" s="13"/>
      <c r="Z205" s="64"/>
      <c r="AB205" s="65"/>
      <c r="AC205" s="13"/>
      <c r="AE205" s="13"/>
      <c r="AF205" s="64"/>
      <c r="AH205" s="65"/>
      <c r="AI205" s="64"/>
      <c r="AK205" s="65"/>
      <c r="AL205" s="64"/>
      <c r="AN205" s="65"/>
    </row>
    <row r="206" spans="2:40" x14ac:dyDescent="0.25">
      <c r="B206" s="64"/>
      <c r="D206" s="65"/>
      <c r="E206" s="55"/>
      <c r="G206" s="65"/>
      <c r="H206" s="55"/>
      <c r="J206" s="67"/>
      <c r="K206" s="55"/>
      <c r="M206" s="65"/>
      <c r="N206" s="55"/>
      <c r="P206" s="65"/>
      <c r="Q206" s="64"/>
      <c r="S206" s="65"/>
      <c r="T206" s="55"/>
      <c r="V206" s="13"/>
      <c r="W206" s="64"/>
      <c r="Y206" s="13"/>
      <c r="Z206" s="64"/>
      <c r="AB206" s="65"/>
      <c r="AC206" s="13"/>
      <c r="AE206" s="13"/>
      <c r="AF206" s="64"/>
      <c r="AH206" s="65"/>
      <c r="AI206" s="64"/>
      <c r="AK206" s="65"/>
      <c r="AL206" s="64"/>
      <c r="AN206" s="65"/>
    </row>
    <row r="207" spans="2:40" x14ac:dyDescent="0.25">
      <c r="B207" s="64"/>
      <c r="D207" s="65"/>
      <c r="E207" s="55"/>
      <c r="G207" s="65"/>
      <c r="H207" s="55"/>
      <c r="J207" s="67"/>
      <c r="K207" s="55"/>
      <c r="M207" s="65"/>
      <c r="N207" s="55"/>
      <c r="P207" s="65"/>
      <c r="Q207" s="64"/>
      <c r="S207" s="65"/>
      <c r="T207" s="55"/>
      <c r="V207" s="13"/>
      <c r="W207" s="64"/>
      <c r="Y207" s="13"/>
      <c r="Z207" s="64"/>
      <c r="AB207" s="65"/>
      <c r="AC207" s="13"/>
      <c r="AE207" s="13"/>
      <c r="AF207" s="64"/>
      <c r="AH207" s="65"/>
      <c r="AI207" s="64"/>
      <c r="AK207" s="65"/>
      <c r="AL207" s="64"/>
      <c r="AN207" s="65"/>
    </row>
    <row r="208" spans="2:40" x14ac:dyDescent="0.25">
      <c r="B208" s="64"/>
      <c r="D208" s="65"/>
      <c r="E208" s="55"/>
      <c r="G208" s="65"/>
      <c r="H208" s="55"/>
      <c r="J208" s="67"/>
      <c r="K208" s="55"/>
      <c r="M208" s="65"/>
      <c r="N208" s="55"/>
      <c r="P208" s="65"/>
      <c r="Q208" s="64"/>
      <c r="S208" s="65"/>
      <c r="T208" s="55"/>
      <c r="V208" s="13"/>
      <c r="W208" s="64"/>
      <c r="Y208" s="13"/>
      <c r="Z208" s="64"/>
      <c r="AB208" s="65"/>
      <c r="AC208" s="13"/>
      <c r="AE208" s="13"/>
      <c r="AF208" s="64"/>
      <c r="AH208" s="65"/>
      <c r="AI208" s="64"/>
      <c r="AK208" s="65"/>
      <c r="AL208" s="64"/>
      <c r="AN208" s="65"/>
    </row>
    <row r="209" spans="2:40" x14ac:dyDescent="0.25">
      <c r="B209" s="64"/>
      <c r="D209" s="65"/>
      <c r="E209" s="55"/>
      <c r="G209" s="65"/>
      <c r="H209" s="55"/>
      <c r="J209" s="67"/>
      <c r="K209" s="55"/>
      <c r="M209" s="65"/>
      <c r="N209" s="55"/>
      <c r="P209" s="65"/>
      <c r="Q209" s="64"/>
      <c r="S209" s="65"/>
      <c r="T209" s="55"/>
      <c r="V209" s="13"/>
      <c r="W209" s="64"/>
      <c r="Y209" s="13"/>
      <c r="Z209" s="64"/>
      <c r="AB209" s="65"/>
      <c r="AC209" s="13"/>
      <c r="AE209" s="13"/>
      <c r="AF209" s="64"/>
      <c r="AH209" s="65"/>
      <c r="AI209" s="64"/>
      <c r="AK209" s="65"/>
      <c r="AL209" s="64"/>
      <c r="AN209" s="65"/>
    </row>
    <row r="210" spans="2:40" x14ac:dyDescent="0.25">
      <c r="B210" s="64"/>
      <c r="D210" s="65"/>
      <c r="E210" s="55"/>
      <c r="G210" s="65"/>
      <c r="H210" s="55"/>
      <c r="J210" s="67"/>
      <c r="K210" s="55"/>
      <c r="M210" s="65"/>
      <c r="N210" s="55"/>
      <c r="P210" s="65"/>
      <c r="Q210" s="64"/>
      <c r="S210" s="65"/>
      <c r="T210" s="55"/>
      <c r="V210" s="13"/>
      <c r="W210" s="64"/>
      <c r="Y210" s="13"/>
      <c r="Z210" s="64"/>
      <c r="AB210" s="65"/>
      <c r="AC210" s="13"/>
      <c r="AE210" s="13"/>
      <c r="AF210" s="64"/>
      <c r="AH210" s="65"/>
      <c r="AI210" s="64"/>
      <c r="AK210" s="65"/>
      <c r="AL210" s="64"/>
      <c r="AN210" s="65"/>
    </row>
    <row r="211" spans="2:40" x14ac:dyDescent="0.25">
      <c r="B211" s="64"/>
      <c r="D211" s="65"/>
      <c r="E211" s="55"/>
      <c r="G211" s="65"/>
      <c r="H211" s="55"/>
      <c r="J211" s="67"/>
      <c r="K211" s="55"/>
      <c r="M211" s="65"/>
      <c r="N211" s="55"/>
      <c r="P211" s="65"/>
      <c r="Q211" s="64"/>
      <c r="S211" s="65"/>
      <c r="T211" s="55"/>
      <c r="V211" s="13"/>
      <c r="W211" s="64"/>
      <c r="Y211" s="13"/>
      <c r="Z211" s="64"/>
      <c r="AB211" s="65"/>
      <c r="AC211" s="13"/>
      <c r="AE211" s="13"/>
      <c r="AF211" s="64"/>
      <c r="AH211" s="65"/>
      <c r="AI211" s="64"/>
      <c r="AK211" s="65"/>
      <c r="AL211" s="64"/>
      <c r="AN211" s="65"/>
    </row>
    <row r="212" spans="2:40" x14ac:dyDescent="0.25">
      <c r="B212" s="64"/>
      <c r="D212" s="65"/>
      <c r="E212" s="55"/>
      <c r="G212" s="65"/>
      <c r="H212" s="55"/>
      <c r="J212" s="67"/>
      <c r="K212" s="55"/>
      <c r="M212" s="65"/>
      <c r="N212" s="55"/>
      <c r="P212" s="65"/>
      <c r="Q212" s="64"/>
      <c r="S212" s="65"/>
      <c r="T212" s="55"/>
      <c r="V212" s="13"/>
      <c r="W212" s="64"/>
      <c r="Y212" s="13"/>
      <c r="Z212" s="64"/>
      <c r="AB212" s="65"/>
      <c r="AC212" s="13"/>
      <c r="AE212" s="13"/>
      <c r="AF212" s="64"/>
      <c r="AH212" s="65"/>
      <c r="AI212" s="64"/>
      <c r="AK212" s="65"/>
      <c r="AL212" s="64"/>
      <c r="AN212" s="65"/>
    </row>
    <row r="213" spans="2:40" x14ac:dyDescent="0.25">
      <c r="B213" s="64"/>
      <c r="D213" s="65"/>
      <c r="E213" s="55"/>
      <c r="G213" s="65"/>
      <c r="H213" s="55"/>
      <c r="J213" s="67"/>
      <c r="K213" s="55"/>
      <c r="M213" s="65"/>
      <c r="N213" s="55"/>
      <c r="P213" s="65"/>
      <c r="Q213" s="64"/>
      <c r="S213" s="65"/>
      <c r="T213" s="55"/>
      <c r="V213" s="13"/>
      <c r="W213" s="64"/>
      <c r="Y213" s="13"/>
      <c r="Z213" s="64"/>
      <c r="AB213" s="65"/>
      <c r="AC213" s="13"/>
      <c r="AE213" s="13"/>
      <c r="AF213" s="64"/>
      <c r="AH213" s="65"/>
      <c r="AI213" s="64"/>
      <c r="AK213" s="65"/>
      <c r="AL213" s="64"/>
      <c r="AN213" s="65"/>
    </row>
    <row r="214" spans="2:40" x14ac:dyDescent="0.25">
      <c r="B214" s="64"/>
      <c r="D214" s="65"/>
      <c r="E214" s="55"/>
      <c r="G214" s="65"/>
      <c r="H214" s="55"/>
      <c r="J214" s="67"/>
      <c r="K214" s="55"/>
      <c r="M214" s="65"/>
      <c r="N214" s="55"/>
      <c r="P214" s="65"/>
      <c r="Q214" s="64"/>
      <c r="S214" s="65"/>
      <c r="T214" s="55"/>
      <c r="V214" s="13"/>
      <c r="W214" s="64"/>
      <c r="Y214" s="13"/>
      <c r="Z214" s="64"/>
      <c r="AB214" s="65"/>
      <c r="AC214" s="13"/>
      <c r="AE214" s="13"/>
      <c r="AF214" s="64"/>
      <c r="AH214" s="65"/>
      <c r="AI214" s="64"/>
      <c r="AK214" s="65"/>
      <c r="AL214" s="64"/>
      <c r="AN214" s="65"/>
    </row>
    <row r="215" spans="2:40" x14ac:dyDescent="0.25">
      <c r="B215" s="64"/>
      <c r="D215" s="65"/>
      <c r="E215" s="55"/>
      <c r="G215" s="65"/>
      <c r="H215" s="55"/>
      <c r="J215" s="67"/>
      <c r="K215" s="55"/>
      <c r="M215" s="65"/>
      <c r="N215" s="55"/>
      <c r="P215" s="65"/>
      <c r="Q215" s="64"/>
      <c r="S215" s="65"/>
      <c r="T215" s="55"/>
      <c r="V215" s="13"/>
      <c r="W215" s="64"/>
      <c r="Y215" s="13"/>
      <c r="Z215" s="64"/>
      <c r="AB215" s="65"/>
      <c r="AC215" s="13"/>
      <c r="AE215" s="13"/>
      <c r="AF215" s="64"/>
      <c r="AH215" s="65"/>
      <c r="AI215" s="64"/>
      <c r="AK215" s="65"/>
      <c r="AL215" s="64"/>
      <c r="AN215" s="65"/>
    </row>
    <row r="216" spans="2:40" x14ac:dyDescent="0.25">
      <c r="B216" s="64"/>
      <c r="D216" s="65"/>
      <c r="E216" s="55"/>
      <c r="G216" s="65"/>
      <c r="H216" s="55"/>
      <c r="J216" s="67"/>
      <c r="K216" s="55"/>
      <c r="M216" s="65"/>
      <c r="N216" s="55"/>
      <c r="P216" s="65"/>
      <c r="Q216" s="64"/>
      <c r="S216" s="65"/>
      <c r="T216" s="55"/>
      <c r="V216" s="13"/>
      <c r="W216" s="64"/>
      <c r="Y216" s="13"/>
      <c r="Z216" s="64"/>
      <c r="AB216" s="65"/>
      <c r="AC216" s="13"/>
      <c r="AE216" s="13"/>
      <c r="AF216" s="64"/>
      <c r="AH216" s="65"/>
      <c r="AI216" s="64"/>
      <c r="AK216" s="65"/>
      <c r="AL216" s="64"/>
      <c r="AN216" s="65"/>
    </row>
    <row r="217" spans="2:40" x14ac:dyDescent="0.25">
      <c r="B217" s="64"/>
      <c r="D217" s="65"/>
      <c r="E217" s="55"/>
      <c r="G217" s="65"/>
      <c r="H217" s="55"/>
      <c r="J217" s="67"/>
      <c r="K217" s="55"/>
      <c r="M217" s="65"/>
      <c r="N217" s="55"/>
      <c r="P217" s="65"/>
      <c r="Q217" s="64"/>
      <c r="S217" s="65"/>
      <c r="T217" s="55"/>
      <c r="V217" s="13"/>
      <c r="W217" s="64"/>
      <c r="Y217" s="13"/>
      <c r="Z217" s="64"/>
      <c r="AB217" s="65"/>
      <c r="AC217" s="13"/>
      <c r="AE217" s="13"/>
      <c r="AF217" s="64"/>
      <c r="AH217" s="65"/>
      <c r="AI217" s="64"/>
      <c r="AK217" s="65"/>
      <c r="AL217" s="64"/>
      <c r="AN217" s="65"/>
    </row>
    <row r="218" spans="2:40" x14ac:dyDescent="0.25">
      <c r="B218" s="64"/>
      <c r="D218" s="65"/>
      <c r="E218" s="55"/>
      <c r="G218" s="65"/>
      <c r="H218" s="55"/>
      <c r="J218" s="67"/>
      <c r="K218" s="55"/>
      <c r="M218" s="65"/>
      <c r="N218" s="55"/>
      <c r="P218" s="65"/>
      <c r="Q218" s="64"/>
      <c r="S218" s="65"/>
      <c r="T218" s="55"/>
      <c r="V218" s="13"/>
      <c r="W218" s="64"/>
      <c r="Y218" s="13"/>
      <c r="Z218" s="64"/>
      <c r="AB218" s="65"/>
      <c r="AC218" s="13"/>
      <c r="AE218" s="13"/>
      <c r="AF218" s="64"/>
      <c r="AH218" s="65"/>
      <c r="AI218" s="64"/>
      <c r="AK218" s="65"/>
      <c r="AL218" s="64"/>
      <c r="AN218" s="65"/>
    </row>
    <row r="219" spans="2:40" x14ac:dyDescent="0.25">
      <c r="B219" s="64"/>
      <c r="D219" s="65"/>
      <c r="E219" s="55"/>
      <c r="G219" s="65"/>
      <c r="H219" s="55"/>
      <c r="J219" s="67"/>
      <c r="K219" s="55"/>
      <c r="M219" s="65"/>
      <c r="N219" s="55"/>
      <c r="P219" s="65"/>
      <c r="Q219" s="64"/>
      <c r="S219" s="65"/>
      <c r="T219" s="55"/>
      <c r="V219" s="13"/>
      <c r="W219" s="64"/>
      <c r="Y219" s="13"/>
      <c r="Z219" s="64"/>
      <c r="AB219" s="65"/>
      <c r="AC219" s="13"/>
      <c r="AE219" s="13"/>
      <c r="AF219" s="64"/>
      <c r="AH219" s="65"/>
      <c r="AI219" s="64"/>
      <c r="AK219" s="65"/>
      <c r="AL219" s="64"/>
      <c r="AN219" s="65"/>
    </row>
    <row r="220" spans="2:40" x14ac:dyDescent="0.25">
      <c r="B220" s="64"/>
      <c r="D220" s="65"/>
      <c r="E220" s="55"/>
      <c r="G220" s="65"/>
      <c r="H220" s="55"/>
      <c r="J220" s="67"/>
      <c r="K220" s="55"/>
      <c r="M220" s="65"/>
      <c r="N220" s="55"/>
      <c r="P220" s="65"/>
      <c r="Q220" s="64"/>
      <c r="S220" s="65"/>
      <c r="T220" s="55"/>
      <c r="V220" s="13"/>
      <c r="W220" s="64"/>
      <c r="Y220" s="13"/>
      <c r="Z220" s="64"/>
      <c r="AB220" s="65"/>
      <c r="AC220" s="13"/>
      <c r="AE220" s="13"/>
      <c r="AF220" s="64"/>
      <c r="AH220" s="65"/>
      <c r="AI220" s="64"/>
      <c r="AK220" s="65"/>
      <c r="AL220" s="64"/>
      <c r="AN220" s="65"/>
    </row>
    <row r="221" spans="2:40" x14ac:dyDescent="0.25">
      <c r="B221" s="64"/>
      <c r="D221" s="65"/>
      <c r="E221" s="55"/>
      <c r="G221" s="65"/>
      <c r="H221" s="55"/>
      <c r="J221" s="67"/>
      <c r="K221" s="55"/>
      <c r="M221" s="65"/>
      <c r="N221" s="55"/>
      <c r="P221" s="65"/>
      <c r="Q221" s="64"/>
      <c r="S221" s="65"/>
      <c r="T221" s="55"/>
      <c r="V221" s="13"/>
      <c r="W221" s="64"/>
      <c r="Y221" s="13"/>
      <c r="Z221" s="64"/>
      <c r="AB221" s="65"/>
      <c r="AC221" s="13"/>
      <c r="AE221" s="13"/>
      <c r="AF221" s="64"/>
      <c r="AH221" s="65"/>
      <c r="AI221" s="64"/>
      <c r="AK221" s="65"/>
      <c r="AL221" s="64"/>
      <c r="AN221" s="65"/>
    </row>
    <row r="222" spans="2:40" x14ac:dyDescent="0.25">
      <c r="B222" s="64"/>
      <c r="D222" s="65"/>
      <c r="E222" s="55"/>
      <c r="G222" s="65"/>
      <c r="H222" s="55"/>
      <c r="J222" s="67"/>
      <c r="K222" s="55"/>
      <c r="M222" s="65"/>
      <c r="N222" s="55"/>
      <c r="P222" s="65"/>
      <c r="Q222" s="64"/>
      <c r="S222" s="65"/>
      <c r="T222" s="55"/>
      <c r="V222" s="13"/>
      <c r="W222" s="64"/>
      <c r="Y222" s="13"/>
      <c r="Z222" s="64"/>
      <c r="AB222" s="65"/>
      <c r="AC222" s="13"/>
      <c r="AE222" s="13"/>
      <c r="AF222" s="64"/>
      <c r="AH222" s="65"/>
      <c r="AI222" s="64"/>
      <c r="AK222" s="65"/>
      <c r="AL222" s="64"/>
      <c r="AN222" s="65"/>
    </row>
    <row r="223" spans="2:40" x14ac:dyDescent="0.25">
      <c r="B223" s="64"/>
      <c r="D223" s="65"/>
      <c r="E223" s="55"/>
      <c r="G223" s="65"/>
      <c r="H223" s="55"/>
      <c r="J223" s="67"/>
      <c r="K223" s="55"/>
      <c r="M223" s="65"/>
      <c r="N223" s="55"/>
      <c r="P223" s="65"/>
      <c r="Q223" s="64"/>
      <c r="S223" s="65"/>
      <c r="T223" s="55"/>
      <c r="V223" s="13"/>
      <c r="W223" s="64"/>
      <c r="Y223" s="13"/>
      <c r="Z223" s="64"/>
      <c r="AB223" s="65"/>
      <c r="AC223" s="13"/>
      <c r="AE223" s="13"/>
      <c r="AF223" s="64"/>
      <c r="AH223" s="65"/>
      <c r="AI223" s="64"/>
      <c r="AK223" s="65"/>
      <c r="AL223" s="64"/>
      <c r="AN223" s="65"/>
    </row>
    <row r="224" spans="2:40" x14ac:dyDescent="0.25">
      <c r="B224" s="64"/>
      <c r="D224" s="65"/>
      <c r="E224" s="55"/>
      <c r="G224" s="65"/>
      <c r="H224" s="55"/>
      <c r="J224" s="67"/>
      <c r="K224" s="55"/>
      <c r="M224" s="65"/>
      <c r="N224" s="55"/>
      <c r="P224" s="65"/>
      <c r="Q224" s="64"/>
      <c r="S224" s="65"/>
      <c r="T224" s="55"/>
      <c r="V224" s="13"/>
      <c r="W224" s="64"/>
      <c r="Y224" s="13"/>
      <c r="Z224" s="64"/>
      <c r="AB224" s="65"/>
      <c r="AC224" s="13"/>
      <c r="AE224" s="13"/>
      <c r="AF224" s="64"/>
      <c r="AH224" s="65"/>
      <c r="AI224" s="64"/>
      <c r="AK224" s="65"/>
      <c r="AL224" s="64"/>
      <c r="AN224" s="65"/>
    </row>
    <row r="225" spans="2:40" x14ac:dyDescent="0.25">
      <c r="B225" s="64"/>
      <c r="D225" s="65"/>
      <c r="E225" s="55"/>
      <c r="G225" s="65"/>
      <c r="H225" s="55"/>
      <c r="J225" s="67"/>
      <c r="K225" s="55"/>
      <c r="M225" s="65"/>
      <c r="N225" s="55"/>
      <c r="P225" s="65"/>
      <c r="Q225" s="64"/>
      <c r="S225" s="65"/>
      <c r="T225" s="55"/>
      <c r="V225" s="13"/>
      <c r="W225" s="64"/>
      <c r="Y225" s="13"/>
      <c r="Z225" s="64"/>
      <c r="AB225" s="65"/>
      <c r="AC225" s="13"/>
      <c r="AE225" s="13"/>
      <c r="AF225" s="64"/>
      <c r="AH225" s="65"/>
      <c r="AI225" s="64"/>
      <c r="AK225" s="65"/>
      <c r="AL225" s="64"/>
      <c r="AN225" s="65"/>
    </row>
    <row r="226" spans="2:40" x14ac:dyDescent="0.25">
      <c r="B226" s="64"/>
      <c r="D226" s="65"/>
      <c r="E226" s="55"/>
      <c r="G226" s="65"/>
      <c r="H226" s="55"/>
      <c r="J226" s="67"/>
      <c r="K226" s="55"/>
      <c r="M226" s="65"/>
      <c r="N226" s="55"/>
      <c r="P226" s="65"/>
      <c r="Q226" s="64"/>
      <c r="S226" s="65"/>
      <c r="T226" s="55"/>
      <c r="V226" s="13"/>
      <c r="W226" s="64"/>
      <c r="Y226" s="13"/>
      <c r="Z226" s="64"/>
      <c r="AB226" s="65"/>
      <c r="AC226" s="13"/>
      <c r="AE226" s="13"/>
      <c r="AF226" s="64"/>
      <c r="AH226" s="65"/>
      <c r="AI226" s="64"/>
      <c r="AK226" s="65"/>
      <c r="AL226" s="64"/>
      <c r="AN226" s="65"/>
    </row>
    <row r="227" spans="2:40" x14ac:dyDescent="0.25">
      <c r="B227" s="64"/>
      <c r="D227" s="65"/>
      <c r="E227" s="55"/>
      <c r="G227" s="65"/>
      <c r="H227" s="55"/>
      <c r="J227" s="67"/>
      <c r="K227" s="55"/>
      <c r="M227" s="65"/>
      <c r="N227" s="55"/>
      <c r="P227" s="65"/>
      <c r="Q227" s="64"/>
      <c r="S227" s="65"/>
      <c r="T227" s="55"/>
      <c r="V227" s="13"/>
      <c r="W227" s="64"/>
      <c r="Y227" s="13"/>
      <c r="Z227" s="64"/>
      <c r="AB227" s="65"/>
      <c r="AC227" s="13"/>
      <c r="AE227" s="13"/>
      <c r="AF227" s="64"/>
      <c r="AH227" s="65"/>
      <c r="AI227" s="64"/>
      <c r="AK227" s="65"/>
      <c r="AL227" s="64"/>
      <c r="AN227" s="65"/>
    </row>
    <row r="228" spans="2:40" x14ac:dyDescent="0.25">
      <c r="B228" s="64"/>
      <c r="D228" s="65"/>
      <c r="E228" s="55"/>
      <c r="G228" s="65"/>
      <c r="H228" s="55"/>
      <c r="J228" s="67"/>
      <c r="K228" s="55"/>
      <c r="M228" s="65"/>
      <c r="N228" s="55"/>
      <c r="P228" s="65"/>
      <c r="Q228" s="64"/>
      <c r="S228" s="65"/>
      <c r="T228" s="55"/>
      <c r="V228" s="13"/>
      <c r="W228" s="64"/>
      <c r="Y228" s="13"/>
      <c r="Z228" s="64"/>
      <c r="AB228" s="65"/>
      <c r="AC228" s="13"/>
      <c r="AE228" s="13"/>
      <c r="AF228" s="64"/>
      <c r="AH228" s="65"/>
      <c r="AI228" s="64"/>
      <c r="AK228" s="65"/>
      <c r="AL228" s="64"/>
      <c r="AN228" s="65"/>
    </row>
    <row r="229" spans="2:40" x14ac:dyDescent="0.25">
      <c r="B229" s="64"/>
      <c r="D229" s="65"/>
      <c r="E229" s="55"/>
      <c r="G229" s="65"/>
      <c r="H229" s="55"/>
      <c r="J229" s="67"/>
      <c r="K229" s="55"/>
      <c r="M229" s="65"/>
      <c r="N229" s="55"/>
      <c r="P229" s="65"/>
      <c r="Q229" s="64"/>
      <c r="S229" s="65"/>
      <c r="T229" s="55"/>
      <c r="V229" s="13"/>
      <c r="W229" s="64"/>
      <c r="Y229" s="13"/>
      <c r="Z229" s="64"/>
      <c r="AB229" s="65"/>
      <c r="AC229" s="13"/>
      <c r="AE229" s="13"/>
      <c r="AF229" s="64"/>
      <c r="AH229" s="65"/>
      <c r="AI229" s="64"/>
      <c r="AK229" s="65"/>
      <c r="AL229" s="64"/>
      <c r="AN229" s="65"/>
    </row>
    <row r="230" spans="2:40" x14ac:dyDescent="0.25">
      <c r="B230" s="64"/>
      <c r="D230" s="65"/>
      <c r="E230" s="55"/>
      <c r="G230" s="65"/>
      <c r="H230" s="55"/>
      <c r="J230" s="67"/>
      <c r="K230" s="55"/>
      <c r="M230" s="65"/>
      <c r="N230" s="55"/>
      <c r="P230" s="65"/>
      <c r="Q230" s="64"/>
      <c r="S230" s="65"/>
      <c r="T230" s="55"/>
      <c r="V230" s="13"/>
      <c r="W230" s="64"/>
      <c r="Y230" s="13"/>
      <c r="Z230" s="64"/>
      <c r="AB230" s="65"/>
      <c r="AC230" s="13"/>
      <c r="AE230" s="13"/>
      <c r="AF230" s="64"/>
      <c r="AH230" s="65"/>
      <c r="AI230" s="64"/>
      <c r="AK230" s="65"/>
      <c r="AL230" s="64"/>
      <c r="AN230" s="65"/>
    </row>
    <row r="231" spans="2:40" x14ac:dyDescent="0.25">
      <c r="B231" s="64"/>
      <c r="D231" s="65"/>
      <c r="E231" s="55"/>
      <c r="G231" s="65"/>
      <c r="H231" s="55"/>
      <c r="J231" s="67"/>
      <c r="K231" s="55"/>
      <c r="M231" s="65"/>
      <c r="N231" s="55"/>
      <c r="P231" s="65"/>
      <c r="Q231" s="64"/>
      <c r="S231" s="65"/>
      <c r="T231" s="55"/>
      <c r="V231" s="13"/>
      <c r="W231" s="64"/>
      <c r="Y231" s="13"/>
      <c r="Z231" s="64"/>
      <c r="AB231" s="65"/>
      <c r="AC231" s="13"/>
      <c r="AE231" s="13"/>
      <c r="AF231" s="64"/>
      <c r="AH231" s="65"/>
      <c r="AI231" s="64"/>
      <c r="AK231" s="65"/>
      <c r="AL231" s="64"/>
      <c r="AN231" s="65"/>
    </row>
    <row r="232" spans="2:40" x14ac:dyDescent="0.25">
      <c r="B232" s="64"/>
      <c r="D232" s="65"/>
      <c r="E232" s="55"/>
      <c r="G232" s="65"/>
      <c r="H232" s="55"/>
      <c r="J232" s="67"/>
      <c r="K232" s="55"/>
      <c r="M232" s="65"/>
      <c r="N232" s="55"/>
      <c r="P232" s="65"/>
      <c r="Q232" s="64"/>
      <c r="S232" s="65"/>
      <c r="T232" s="55"/>
      <c r="V232" s="13"/>
      <c r="W232" s="64"/>
      <c r="Y232" s="13"/>
      <c r="Z232" s="64"/>
      <c r="AB232" s="65"/>
      <c r="AC232" s="13"/>
      <c r="AE232" s="13"/>
      <c r="AF232" s="64"/>
      <c r="AH232" s="65"/>
      <c r="AI232" s="64"/>
      <c r="AK232" s="65"/>
      <c r="AL232" s="64"/>
      <c r="AN232" s="65"/>
    </row>
    <row r="233" spans="2:40" x14ac:dyDescent="0.25">
      <c r="B233" s="64"/>
      <c r="D233" s="65"/>
      <c r="E233" s="55"/>
      <c r="G233" s="65"/>
      <c r="H233" s="55"/>
      <c r="J233" s="67"/>
      <c r="K233" s="55"/>
      <c r="M233" s="65"/>
      <c r="N233" s="55"/>
      <c r="P233" s="65"/>
      <c r="Q233" s="64"/>
      <c r="S233" s="65"/>
      <c r="T233" s="55"/>
      <c r="V233" s="13"/>
      <c r="W233" s="64"/>
      <c r="Y233" s="13"/>
      <c r="Z233" s="64"/>
      <c r="AB233" s="65"/>
      <c r="AC233" s="13"/>
      <c r="AE233" s="13"/>
      <c r="AF233" s="64"/>
      <c r="AH233" s="65"/>
      <c r="AI233" s="64"/>
      <c r="AK233" s="65"/>
      <c r="AL233" s="64"/>
      <c r="AN233" s="65"/>
    </row>
    <row r="234" spans="2:40" x14ac:dyDescent="0.25">
      <c r="B234" s="64"/>
      <c r="D234" s="65"/>
      <c r="E234" s="55"/>
      <c r="G234" s="65"/>
      <c r="H234" s="55"/>
      <c r="J234" s="67"/>
      <c r="K234" s="55"/>
      <c r="M234" s="65"/>
      <c r="N234" s="55"/>
      <c r="P234" s="65"/>
      <c r="Q234" s="64"/>
      <c r="S234" s="65"/>
      <c r="T234" s="55"/>
      <c r="V234" s="13"/>
      <c r="W234" s="64"/>
      <c r="Y234" s="13"/>
      <c r="Z234" s="64"/>
      <c r="AB234" s="65"/>
      <c r="AC234" s="13"/>
      <c r="AE234" s="13"/>
      <c r="AF234" s="64"/>
      <c r="AH234" s="65"/>
      <c r="AI234" s="64"/>
      <c r="AK234" s="65"/>
      <c r="AL234" s="64"/>
      <c r="AN234" s="65"/>
    </row>
    <row r="235" spans="2:40" x14ac:dyDescent="0.25">
      <c r="B235" s="64"/>
      <c r="D235" s="65"/>
      <c r="E235" s="55"/>
      <c r="G235" s="65"/>
      <c r="H235" s="55"/>
      <c r="J235" s="67"/>
      <c r="K235" s="55"/>
      <c r="M235" s="65"/>
      <c r="N235" s="55"/>
      <c r="P235" s="65"/>
      <c r="Q235" s="64"/>
      <c r="S235" s="65"/>
      <c r="T235" s="55"/>
      <c r="V235" s="13"/>
      <c r="W235" s="64"/>
      <c r="Y235" s="13"/>
      <c r="Z235" s="64"/>
      <c r="AB235" s="65"/>
      <c r="AC235" s="13"/>
      <c r="AE235" s="13"/>
      <c r="AF235" s="64"/>
      <c r="AH235" s="65"/>
      <c r="AI235" s="64"/>
      <c r="AK235" s="65"/>
      <c r="AL235" s="64"/>
      <c r="AN235" s="65"/>
    </row>
    <row r="236" spans="2:40" x14ac:dyDescent="0.25">
      <c r="B236" s="64"/>
      <c r="D236" s="65"/>
      <c r="E236" s="55"/>
      <c r="G236" s="65"/>
      <c r="H236" s="55"/>
      <c r="J236" s="67"/>
      <c r="K236" s="55"/>
      <c r="M236" s="65"/>
      <c r="N236" s="55"/>
      <c r="P236" s="65"/>
      <c r="Q236" s="64"/>
      <c r="S236" s="65"/>
      <c r="T236" s="55"/>
      <c r="V236" s="13"/>
      <c r="W236" s="64"/>
      <c r="Y236" s="13"/>
      <c r="Z236" s="64"/>
      <c r="AB236" s="65"/>
      <c r="AC236" s="13"/>
      <c r="AE236" s="13"/>
      <c r="AF236" s="64"/>
      <c r="AH236" s="65"/>
      <c r="AI236" s="64"/>
      <c r="AK236" s="65"/>
      <c r="AL236" s="64"/>
      <c r="AN236" s="65"/>
    </row>
    <row r="237" spans="2:40" x14ac:dyDescent="0.25">
      <c r="B237" s="64"/>
      <c r="D237" s="65"/>
      <c r="E237" s="55"/>
      <c r="G237" s="65"/>
      <c r="H237" s="55"/>
      <c r="J237" s="67"/>
      <c r="K237" s="55"/>
      <c r="M237" s="65"/>
      <c r="N237" s="55"/>
      <c r="P237" s="65"/>
      <c r="Q237" s="64"/>
      <c r="S237" s="65"/>
      <c r="T237" s="55"/>
      <c r="V237" s="13"/>
      <c r="W237" s="64"/>
      <c r="Y237" s="13"/>
      <c r="Z237" s="64"/>
      <c r="AB237" s="65"/>
      <c r="AC237" s="13"/>
      <c r="AE237" s="13"/>
      <c r="AF237" s="64"/>
      <c r="AH237" s="65"/>
      <c r="AI237" s="64"/>
      <c r="AK237" s="65"/>
      <c r="AL237" s="64"/>
      <c r="AN237" s="65"/>
    </row>
    <row r="238" spans="2:40" x14ac:dyDescent="0.25">
      <c r="B238" s="64"/>
      <c r="D238" s="65"/>
      <c r="E238" s="55"/>
      <c r="G238" s="65"/>
      <c r="H238" s="55"/>
      <c r="J238" s="67"/>
      <c r="K238" s="55"/>
      <c r="M238" s="65"/>
      <c r="N238" s="55"/>
      <c r="P238" s="65"/>
      <c r="Q238" s="64"/>
      <c r="S238" s="65"/>
      <c r="T238" s="55"/>
      <c r="V238" s="13"/>
      <c r="W238" s="64"/>
      <c r="Y238" s="13"/>
      <c r="Z238" s="64"/>
      <c r="AB238" s="65"/>
      <c r="AC238" s="13"/>
      <c r="AE238" s="13"/>
      <c r="AF238" s="64"/>
      <c r="AH238" s="65"/>
      <c r="AI238" s="64"/>
      <c r="AK238" s="65"/>
      <c r="AL238" s="64"/>
      <c r="AN238" s="65"/>
    </row>
    <row r="239" spans="2:40" x14ac:dyDescent="0.25">
      <c r="B239" s="64"/>
      <c r="D239" s="65"/>
      <c r="E239" s="55"/>
      <c r="G239" s="65"/>
      <c r="H239" s="55"/>
      <c r="J239" s="67"/>
      <c r="K239" s="55"/>
      <c r="M239" s="65"/>
      <c r="N239" s="55"/>
      <c r="P239" s="65"/>
      <c r="Q239" s="64"/>
      <c r="S239" s="65"/>
      <c r="T239" s="55"/>
      <c r="V239" s="13"/>
      <c r="W239" s="64"/>
      <c r="Y239" s="13"/>
      <c r="Z239" s="64"/>
      <c r="AB239" s="65"/>
      <c r="AC239" s="13"/>
      <c r="AE239" s="13"/>
      <c r="AF239" s="64"/>
      <c r="AH239" s="65"/>
      <c r="AI239" s="64"/>
      <c r="AK239" s="65"/>
      <c r="AL239" s="64"/>
      <c r="AN239" s="65"/>
    </row>
    <row r="240" spans="2:40" x14ac:dyDescent="0.25">
      <c r="B240" s="64"/>
      <c r="D240" s="65"/>
      <c r="E240" s="55"/>
      <c r="G240" s="65"/>
      <c r="H240" s="55"/>
      <c r="J240" s="67"/>
      <c r="K240" s="55"/>
      <c r="M240" s="65"/>
      <c r="N240" s="55"/>
      <c r="P240" s="65"/>
      <c r="Q240" s="64"/>
      <c r="S240" s="65"/>
      <c r="T240" s="55"/>
      <c r="V240" s="13"/>
      <c r="W240" s="64"/>
      <c r="Y240" s="13"/>
      <c r="Z240" s="64"/>
      <c r="AB240" s="65"/>
      <c r="AC240" s="13"/>
      <c r="AE240" s="13"/>
      <c r="AF240" s="64"/>
      <c r="AH240" s="65"/>
      <c r="AI240" s="64"/>
      <c r="AK240" s="65"/>
      <c r="AL240" s="64"/>
      <c r="AN240" s="65"/>
    </row>
    <row r="241" spans="2:40" x14ac:dyDescent="0.25">
      <c r="B241" s="64"/>
      <c r="D241" s="65"/>
      <c r="E241" s="55"/>
      <c r="G241" s="65"/>
      <c r="H241" s="55"/>
      <c r="J241" s="67"/>
      <c r="K241" s="55"/>
      <c r="M241" s="65"/>
      <c r="N241" s="55"/>
      <c r="P241" s="65"/>
      <c r="Q241" s="64"/>
      <c r="S241" s="65"/>
      <c r="T241" s="55"/>
      <c r="V241" s="13"/>
      <c r="W241" s="64"/>
      <c r="Y241" s="13"/>
      <c r="Z241" s="64"/>
      <c r="AB241" s="65"/>
      <c r="AC241" s="13"/>
      <c r="AE241" s="13"/>
      <c r="AF241" s="64"/>
      <c r="AH241" s="65"/>
      <c r="AI241" s="64"/>
      <c r="AK241" s="65"/>
      <c r="AL241" s="64"/>
      <c r="AN241" s="65"/>
    </row>
    <row r="242" spans="2:40" x14ac:dyDescent="0.25">
      <c r="B242" s="64"/>
      <c r="D242" s="65"/>
      <c r="E242" s="55"/>
      <c r="G242" s="65"/>
      <c r="H242" s="55"/>
      <c r="J242" s="67"/>
      <c r="K242" s="55"/>
      <c r="M242" s="65"/>
      <c r="N242" s="55"/>
      <c r="P242" s="65"/>
      <c r="Q242" s="64"/>
      <c r="S242" s="65"/>
      <c r="T242" s="55"/>
      <c r="V242" s="13"/>
      <c r="W242" s="64"/>
      <c r="Y242" s="13"/>
      <c r="Z242" s="64"/>
      <c r="AB242" s="65"/>
      <c r="AC242" s="13"/>
      <c r="AE242" s="13"/>
      <c r="AF242" s="64"/>
      <c r="AH242" s="65"/>
      <c r="AI242" s="64"/>
      <c r="AK242" s="65"/>
      <c r="AL242" s="64"/>
      <c r="AN242" s="65"/>
    </row>
    <row r="243" spans="2:40" x14ac:dyDescent="0.25">
      <c r="B243" s="64"/>
      <c r="D243" s="65"/>
      <c r="E243" s="55"/>
      <c r="G243" s="65"/>
      <c r="H243" s="55"/>
      <c r="J243" s="67"/>
      <c r="K243" s="55"/>
      <c r="M243" s="65"/>
      <c r="N243" s="55"/>
      <c r="P243" s="65"/>
      <c r="Q243" s="64"/>
      <c r="S243" s="65"/>
      <c r="T243" s="55"/>
      <c r="V243" s="13"/>
      <c r="W243" s="64"/>
      <c r="Y243" s="13"/>
      <c r="Z243" s="64"/>
      <c r="AB243" s="65"/>
      <c r="AC243" s="13"/>
      <c r="AE243" s="13"/>
      <c r="AF243" s="64"/>
      <c r="AH243" s="65"/>
      <c r="AI243" s="64"/>
      <c r="AK243" s="65"/>
      <c r="AL243" s="64"/>
      <c r="AN243" s="65"/>
    </row>
    <row r="244" spans="2:40" x14ac:dyDescent="0.25">
      <c r="B244" s="64"/>
      <c r="D244" s="65"/>
      <c r="E244" s="55"/>
      <c r="G244" s="65"/>
      <c r="H244" s="55"/>
      <c r="J244" s="67"/>
      <c r="K244" s="55"/>
      <c r="M244" s="65"/>
      <c r="N244" s="55"/>
      <c r="P244" s="65"/>
      <c r="Q244" s="64"/>
      <c r="S244" s="65"/>
      <c r="T244" s="55"/>
      <c r="V244" s="13"/>
      <c r="W244" s="64"/>
      <c r="Y244" s="13"/>
      <c r="Z244" s="64"/>
      <c r="AB244" s="65"/>
      <c r="AC244" s="13"/>
      <c r="AE244" s="13"/>
      <c r="AF244" s="64"/>
      <c r="AH244" s="65"/>
      <c r="AI244" s="64"/>
      <c r="AK244" s="65"/>
      <c r="AL244" s="64"/>
      <c r="AN244" s="65"/>
    </row>
    <row r="245" spans="2:40" x14ac:dyDescent="0.25">
      <c r="B245" s="64"/>
      <c r="D245" s="65"/>
      <c r="E245" s="55"/>
      <c r="G245" s="65"/>
      <c r="H245" s="55"/>
      <c r="J245" s="67"/>
      <c r="K245" s="55"/>
      <c r="M245" s="65"/>
      <c r="N245" s="55"/>
      <c r="P245" s="65"/>
      <c r="Q245" s="64"/>
      <c r="S245" s="65"/>
      <c r="T245" s="55"/>
      <c r="V245" s="13"/>
      <c r="W245" s="64"/>
      <c r="Y245" s="13"/>
      <c r="Z245" s="64"/>
      <c r="AB245" s="65"/>
      <c r="AC245" s="13"/>
      <c r="AE245" s="13"/>
      <c r="AF245" s="64"/>
      <c r="AH245" s="65"/>
      <c r="AI245" s="64"/>
      <c r="AK245" s="65"/>
      <c r="AL245" s="64"/>
      <c r="AN245" s="65"/>
    </row>
    <row r="246" spans="2:40" x14ac:dyDescent="0.25">
      <c r="B246" s="64"/>
      <c r="D246" s="65"/>
      <c r="E246" s="55"/>
      <c r="G246" s="65"/>
      <c r="H246" s="55"/>
      <c r="J246" s="67"/>
      <c r="K246" s="55"/>
      <c r="M246" s="65"/>
      <c r="N246" s="55"/>
      <c r="P246" s="65"/>
      <c r="Q246" s="64"/>
      <c r="S246" s="65"/>
      <c r="T246" s="55"/>
      <c r="V246" s="13"/>
      <c r="W246" s="64"/>
      <c r="Y246" s="13"/>
      <c r="Z246" s="64"/>
      <c r="AB246" s="65"/>
      <c r="AC246" s="13"/>
      <c r="AE246" s="13"/>
      <c r="AF246" s="64"/>
      <c r="AH246" s="65"/>
      <c r="AI246" s="64"/>
      <c r="AK246" s="65"/>
      <c r="AL246" s="64"/>
      <c r="AN246" s="65"/>
    </row>
    <row r="247" spans="2:40" x14ac:dyDescent="0.25">
      <c r="B247" s="64"/>
      <c r="D247" s="65"/>
      <c r="E247" s="55"/>
      <c r="G247" s="65"/>
      <c r="H247" s="55"/>
      <c r="J247" s="67"/>
      <c r="K247" s="55"/>
      <c r="M247" s="65"/>
      <c r="N247" s="55"/>
      <c r="P247" s="65"/>
      <c r="Q247" s="64"/>
      <c r="S247" s="65"/>
      <c r="T247" s="55"/>
      <c r="V247" s="13"/>
      <c r="W247" s="64"/>
      <c r="Y247" s="13"/>
      <c r="Z247" s="64"/>
      <c r="AB247" s="65"/>
      <c r="AC247" s="13"/>
      <c r="AE247" s="13"/>
      <c r="AF247" s="64"/>
      <c r="AH247" s="65"/>
      <c r="AI247" s="64"/>
      <c r="AK247" s="65"/>
      <c r="AL247" s="64"/>
      <c r="AN247" s="65"/>
    </row>
    <row r="248" spans="2:40" x14ac:dyDescent="0.25">
      <c r="B248" s="64"/>
      <c r="D248" s="65"/>
      <c r="E248" s="55"/>
      <c r="G248" s="65"/>
      <c r="H248" s="55"/>
      <c r="J248" s="67"/>
      <c r="K248" s="55"/>
      <c r="M248" s="65"/>
      <c r="N248" s="55"/>
      <c r="P248" s="65"/>
      <c r="Q248" s="64"/>
      <c r="S248" s="65"/>
      <c r="T248" s="55"/>
      <c r="V248" s="13"/>
      <c r="W248" s="64"/>
      <c r="Y248" s="13"/>
      <c r="Z248" s="64"/>
      <c r="AB248" s="65"/>
      <c r="AC248" s="13"/>
      <c r="AE248" s="13"/>
      <c r="AF248" s="64"/>
      <c r="AH248" s="65"/>
      <c r="AI248" s="64"/>
      <c r="AK248" s="65"/>
      <c r="AL248" s="64"/>
      <c r="AN248" s="65"/>
    </row>
    <row r="249" spans="2:40" x14ac:dyDescent="0.25">
      <c r="B249" s="64"/>
      <c r="D249" s="65"/>
      <c r="E249" s="55"/>
      <c r="G249" s="65"/>
      <c r="H249" s="55"/>
      <c r="J249" s="67"/>
      <c r="K249" s="55"/>
      <c r="M249" s="65"/>
      <c r="N249" s="55"/>
      <c r="P249" s="65"/>
      <c r="Q249" s="64"/>
      <c r="S249" s="65"/>
      <c r="T249" s="55"/>
      <c r="V249" s="13"/>
      <c r="W249" s="64"/>
      <c r="Y249" s="13"/>
      <c r="Z249" s="64"/>
      <c r="AB249" s="65"/>
      <c r="AC249" s="13"/>
      <c r="AE249" s="13"/>
      <c r="AF249" s="64"/>
      <c r="AH249" s="65"/>
      <c r="AI249" s="64"/>
      <c r="AK249" s="65"/>
      <c r="AL249" s="64"/>
      <c r="AN249" s="65"/>
    </row>
    <row r="250" spans="2:40" x14ac:dyDescent="0.25">
      <c r="B250" s="64"/>
      <c r="D250" s="65"/>
      <c r="E250" s="55"/>
      <c r="G250" s="65"/>
      <c r="H250" s="55"/>
      <c r="J250" s="67"/>
      <c r="K250" s="55"/>
      <c r="M250" s="65"/>
      <c r="N250" s="55"/>
      <c r="P250" s="65"/>
      <c r="Q250" s="64"/>
      <c r="S250" s="65"/>
      <c r="T250" s="55"/>
      <c r="V250" s="13"/>
      <c r="W250" s="64"/>
      <c r="Y250" s="13"/>
      <c r="Z250" s="64"/>
      <c r="AB250" s="65"/>
      <c r="AC250" s="13"/>
      <c r="AE250" s="13"/>
      <c r="AF250" s="64"/>
      <c r="AH250" s="65"/>
      <c r="AI250" s="64"/>
      <c r="AK250" s="65"/>
      <c r="AL250" s="64"/>
      <c r="AN250" s="65"/>
    </row>
    <row r="251" spans="2:40" x14ac:dyDescent="0.25">
      <c r="B251" s="64"/>
      <c r="D251" s="65"/>
      <c r="E251" s="55"/>
      <c r="G251" s="65"/>
      <c r="H251" s="55"/>
      <c r="J251" s="67"/>
      <c r="K251" s="55"/>
      <c r="M251" s="65"/>
      <c r="N251" s="55"/>
      <c r="P251" s="65"/>
      <c r="Q251" s="64"/>
      <c r="S251" s="65"/>
      <c r="T251" s="55"/>
      <c r="V251" s="13"/>
      <c r="W251" s="64"/>
      <c r="Y251" s="13"/>
      <c r="Z251" s="64"/>
      <c r="AB251" s="65"/>
      <c r="AC251" s="13"/>
      <c r="AE251" s="13"/>
      <c r="AF251" s="64"/>
      <c r="AH251" s="65"/>
      <c r="AI251" s="64"/>
      <c r="AK251" s="65"/>
      <c r="AL251" s="64"/>
      <c r="AN251" s="65"/>
    </row>
  </sheetData>
  <sortState xmlns:xlrd2="http://schemas.microsoft.com/office/spreadsheetml/2017/richdata2" ref="A3:AN64">
    <sortCondition ref="A3:A64"/>
  </sortState>
  <mergeCells count="14">
    <mergeCell ref="A1:A2"/>
    <mergeCell ref="AC1:AE1"/>
    <mergeCell ref="AI1:AK1"/>
    <mergeCell ref="AF1:AH1"/>
    <mergeCell ref="AL1:AN1"/>
    <mergeCell ref="B1:D1"/>
    <mergeCell ref="Q1:S1"/>
    <mergeCell ref="T1:V1"/>
    <mergeCell ref="W1:Y1"/>
    <mergeCell ref="Z1:AB1"/>
    <mergeCell ref="E1:G1"/>
    <mergeCell ref="H1:J1"/>
    <mergeCell ref="K1:M1"/>
    <mergeCell ref="N1:P1"/>
  </mergeCells>
  <pageMargins left="0.7" right="0.7" top="0.75" bottom="0.75" header="0.3" footer="0.3"/>
  <pageSetup orientation="portrait" r:id="rId1"/>
  <ignoredErrors>
    <ignoredError sqref="G63 J63 M63 P63 N64:U64 N63:O63 Q63:R63 Z64:AA64 D63 T63:U63 W63:X63 W64:Y64 Y63:AB63 Y25 Y11 AK11 AK63:AK64 AN11" formula="1"/>
    <ignoredError sqref="AF64:AG64 AI64:AJ64" evalError="1"/>
    <ignoredError sqref="AG63:AH63 AB64 AJ63" evalError="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267C0-0E10-4A09-A5B3-FD05A6A4318C}">
  <dimension ref="A1:B17"/>
  <sheetViews>
    <sheetView workbookViewId="0">
      <selection activeCell="E4" sqref="E4"/>
    </sheetView>
  </sheetViews>
  <sheetFormatPr defaultRowHeight="15" x14ac:dyDescent="0.25"/>
  <cols>
    <col min="1" max="1" width="15.7109375" style="35" customWidth="1"/>
    <col min="2" max="2" width="99.5703125" style="35" customWidth="1"/>
    <col min="3" max="16384" width="9.140625" style="35"/>
  </cols>
  <sheetData>
    <row r="1" spans="1:2" ht="33.75" customHeight="1" x14ac:dyDescent="0.25">
      <c r="A1" s="99" t="s">
        <v>104</v>
      </c>
      <c r="B1" s="99"/>
    </row>
    <row r="2" spans="1:2" ht="50.1" customHeight="1" x14ac:dyDescent="0.25">
      <c r="A2" s="100" t="s">
        <v>8</v>
      </c>
      <c r="B2" s="101" t="s">
        <v>103</v>
      </c>
    </row>
    <row r="3" spans="1:2" ht="50.1" customHeight="1" x14ac:dyDescent="0.25">
      <c r="A3" s="100" t="s">
        <v>13</v>
      </c>
      <c r="B3" s="101" t="s">
        <v>102</v>
      </c>
    </row>
    <row r="4" spans="1:2" ht="50.1" customHeight="1" x14ac:dyDescent="0.25">
      <c r="A4" s="100" t="s">
        <v>14</v>
      </c>
      <c r="B4" s="101" t="s">
        <v>101</v>
      </c>
    </row>
    <row r="5" spans="1:2" ht="50.1" customHeight="1" x14ac:dyDescent="0.25">
      <c r="A5" s="100" t="s">
        <v>15</v>
      </c>
      <c r="B5" s="101" t="s">
        <v>100</v>
      </c>
    </row>
    <row r="6" spans="1:2" ht="50.1" customHeight="1" x14ac:dyDescent="0.25">
      <c r="A6" s="100" t="s">
        <v>16</v>
      </c>
      <c r="B6" s="101" t="s">
        <v>99</v>
      </c>
    </row>
    <row r="7" spans="1:2" ht="50.1" customHeight="1" x14ac:dyDescent="0.25">
      <c r="A7" s="100" t="s">
        <v>17</v>
      </c>
      <c r="B7" s="101" t="s">
        <v>98</v>
      </c>
    </row>
    <row r="8" spans="1:2" ht="50.1" customHeight="1" x14ac:dyDescent="0.25">
      <c r="A8" s="100" t="s">
        <v>18</v>
      </c>
      <c r="B8" s="101" t="s">
        <v>97</v>
      </c>
    </row>
    <row r="9" spans="1:2" ht="50.1" customHeight="1" x14ac:dyDescent="0.25">
      <c r="A9" s="100" t="s">
        <v>96</v>
      </c>
      <c r="B9" s="101" t="s">
        <v>95</v>
      </c>
    </row>
    <row r="10" spans="1:2" ht="50.1" customHeight="1" x14ac:dyDescent="0.25">
      <c r="A10" s="100" t="s">
        <v>20</v>
      </c>
      <c r="B10" s="101" t="s">
        <v>228</v>
      </c>
    </row>
    <row r="11" spans="1:2" ht="50.1" customHeight="1" x14ac:dyDescent="0.25">
      <c r="A11" s="100" t="s">
        <v>21</v>
      </c>
      <c r="B11" s="102" t="s">
        <v>94</v>
      </c>
    </row>
    <row r="12" spans="1:2" ht="50.1" customHeight="1" x14ac:dyDescent="0.25">
      <c r="A12" s="100" t="s">
        <v>85</v>
      </c>
      <c r="B12" s="101" t="s">
        <v>93</v>
      </c>
    </row>
    <row r="13" spans="1:2" ht="50.1" customHeight="1" x14ac:dyDescent="0.25">
      <c r="A13" s="100" t="s">
        <v>22</v>
      </c>
      <c r="B13" s="101" t="s">
        <v>92</v>
      </c>
    </row>
    <row r="14" spans="1:2" ht="50.1" customHeight="1" x14ac:dyDescent="0.25">
      <c r="A14" s="100" t="s">
        <v>86</v>
      </c>
      <c r="B14" s="101" t="s">
        <v>91</v>
      </c>
    </row>
    <row r="15" spans="1:2" ht="51" x14ac:dyDescent="0.25">
      <c r="A15" s="100" t="s">
        <v>90</v>
      </c>
      <c r="B15" s="101" t="s">
        <v>89</v>
      </c>
    </row>
    <row r="16" spans="1:2" ht="63.75" x14ac:dyDescent="0.25">
      <c r="A16" s="100" t="s">
        <v>77</v>
      </c>
      <c r="B16" s="101" t="s">
        <v>229</v>
      </c>
    </row>
    <row r="17" spans="1:2" ht="51" x14ac:dyDescent="0.25">
      <c r="A17" s="100" t="s">
        <v>88</v>
      </c>
      <c r="B17" s="103" t="s">
        <v>87</v>
      </c>
    </row>
  </sheetData>
  <mergeCells count="1">
    <mergeCell ref="A1:B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96C6E-9990-4470-93FA-0E149CB82CF5}">
  <dimension ref="A1:K61"/>
  <sheetViews>
    <sheetView workbookViewId="0"/>
  </sheetViews>
  <sheetFormatPr defaultRowHeight="15" x14ac:dyDescent="0.25"/>
  <cols>
    <col min="1" max="1" width="15.42578125" style="2" customWidth="1"/>
    <col min="2" max="2" width="55.42578125" style="35" customWidth="1"/>
    <col min="3" max="3" width="34.140625" style="35" customWidth="1"/>
    <col min="4" max="6" width="15.7109375" style="2" customWidth="1"/>
    <col min="7" max="7" width="21.140625" style="2" customWidth="1"/>
    <col min="8" max="8" width="17.5703125" style="2" customWidth="1"/>
    <col min="9" max="11" width="15.7109375" style="2" customWidth="1"/>
    <col min="12" max="16384" width="9.140625" style="35"/>
  </cols>
  <sheetData>
    <row r="1" spans="1:11" s="2" customFormat="1" x14ac:dyDescent="0.25">
      <c r="A1" s="2" t="s">
        <v>0</v>
      </c>
      <c r="B1" s="2" t="s">
        <v>1</v>
      </c>
      <c r="C1" s="2" t="s">
        <v>119</v>
      </c>
      <c r="D1" s="2" t="s">
        <v>120</v>
      </c>
      <c r="E1" s="2" t="s">
        <v>121</v>
      </c>
      <c r="F1" s="2" t="s">
        <v>122</v>
      </c>
      <c r="G1" s="2" t="s">
        <v>123</v>
      </c>
      <c r="H1" s="2" t="s">
        <v>124</v>
      </c>
      <c r="I1" s="2" t="s">
        <v>125</v>
      </c>
      <c r="J1" s="2" t="s">
        <v>126</v>
      </c>
      <c r="K1" s="2" t="s">
        <v>127</v>
      </c>
    </row>
    <row r="2" spans="1:11" x14ac:dyDescent="0.25">
      <c r="A2" s="2">
        <v>6920770</v>
      </c>
      <c r="B2" s="35" t="s">
        <v>107</v>
      </c>
      <c r="C2" s="35" t="s">
        <v>128</v>
      </c>
      <c r="D2" s="2" t="s">
        <v>81</v>
      </c>
      <c r="E2" s="2" t="s">
        <v>129</v>
      </c>
      <c r="F2" s="2">
        <v>38</v>
      </c>
      <c r="G2" s="2">
        <v>2</v>
      </c>
      <c r="H2" s="2" t="s">
        <v>130</v>
      </c>
      <c r="I2" s="2" t="b">
        <v>0</v>
      </c>
      <c r="J2" s="2" t="s">
        <v>79</v>
      </c>
      <c r="K2" s="2" t="s">
        <v>131</v>
      </c>
    </row>
    <row r="3" spans="1:11" x14ac:dyDescent="0.25">
      <c r="A3" s="2">
        <v>6920510</v>
      </c>
      <c r="B3" s="35" t="s">
        <v>108</v>
      </c>
      <c r="C3" s="35" t="s">
        <v>132</v>
      </c>
      <c r="D3" s="2" t="s">
        <v>78</v>
      </c>
      <c r="E3" s="2" t="s">
        <v>129</v>
      </c>
      <c r="F3" s="2">
        <v>51</v>
      </c>
      <c r="G3" s="2">
        <v>3</v>
      </c>
      <c r="H3" s="2" t="s">
        <v>133</v>
      </c>
      <c r="I3" s="2" t="b">
        <v>0</v>
      </c>
      <c r="J3" s="2" t="s">
        <v>82</v>
      </c>
      <c r="K3" s="2" t="s">
        <v>134</v>
      </c>
    </row>
    <row r="4" spans="1:11" x14ac:dyDescent="0.25">
      <c r="A4" s="2">
        <v>6920780</v>
      </c>
      <c r="B4" s="35" t="s">
        <v>109</v>
      </c>
      <c r="C4" s="35" t="s">
        <v>135</v>
      </c>
      <c r="D4" s="2" t="s">
        <v>80</v>
      </c>
      <c r="E4" s="2" t="s">
        <v>136</v>
      </c>
      <c r="F4" s="2">
        <v>68</v>
      </c>
      <c r="G4" s="2">
        <v>5</v>
      </c>
      <c r="H4" s="2" t="s">
        <v>137</v>
      </c>
      <c r="I4" s="2" t="b">
        <v>0</v>
      </c>
      <c r="J4" s="2" t="s">
        <v>79</v>
      </c>
      <c r="K4" s="2" t="s">
        <v>134</v>
      </c>
    </row>
    <row r="5" spans="1:11" x14ac:dyDescent="0.25">
      <c r="A5" s="2">
        <v>6920025</v>
      </c>
      <c r="B5" s="35" t="s">
        <v>27</v>
      </c>
      <c r="C5" s="35" t="s">
        <v>138</v>
      </c>
      <c r="D5" s="2" t="s">
        <v>81</v>
      </c>
      <c r="E5" s="2" t="s">
        <v>129</v>
      </c>
      <c r="F5" s="2">
        <v>2</v>
      </c>
      <c r="G5" s="2">
        <v>2</v>
      </c>
      <c r="H5" s="2" t="s">
        <v>139</v>
      </c>
      <c r="I5" s="2" t="b">
        <v>0</v>
      </c>
      <c r="J5" s="2" t="s">
        <v>79</v>
      </c>
      <c r="K5" s="2" t="s">
        <v>134</v>
      </c>
    </row>
    <row r="6" spans="1:11" x14ac:dyDescent="0.25">
      <c r="A6" s="2">
        <v>6920280</v>
      </c>
      <c r="B6" s="35" t="s">
        <v>28</v>
      </c>
      <c r="C6" s="35" t="s">
        <v>140</v>
      </c>
      <c r="D6" s="2" t="s">
        <v>78</v>
      </c>
      <c r="E6" s="2" t="s">
        <v>129</v>
      </c>
      <c r="F6" s="2">
        <v>56</v>
      </c>
      <c r="G6" s="2">
        <v>2</v>
      </c>
      <c r="H6" s="2" t="s">
        <v>139</v>
      </c>
      <c r="I6" s="2" t="b">
        <v>0</v>
      </c>
      <c r="J6" s="2" t="s">
        <v>82</v>
      </c>
      <c r="K6" s="2" t="s">
        <v>134</v>
      </c>
    </row>
    <row r="7" spans="1:11" x14ac:dyDescent="0.25">
      <c r="A7" s="2">
        <v>6920005</v>
      </c>
      <c r="B7" s="35" t="s">
        <v>29</v>
      </c>
      <c r="C7" s="35" t="s">
        <v>141</v>
      </c>
      <c r="D7" s="2" t="s">
        <v>78</v>
      </c>
      <c r="E7" s="2" t="s">
        <v>129</v>
      </c>
      <c r="F7" s="2">
        <v>26</v>
      </c>
      <c r="G7" s="2">
        <v>2</v>
      </c>
      <c r="H7" s="2" t="s">
        <v>142</v>
      </c>
      <c r="I7" s="2" t="b">
        <v>0</v>
      </c>
      <c r="J7" s="2" t="s">
        <v>82</v>
      </c>
      <c r="K7" s="2" t="s">
        <v>134</v>
      </c>
    </row>
    <row r="8" spans="1:11" x14ac:dyDescent="0.25">
      <c r="A8" s="2">
        <v>6920327</v>
      </c>
      <c r="B8" s="35" t="s">
        <v>30</v>
      </c>
      <c r="C8" s="35" t="s">
        <v>143</v>
      </c>
      <c r="D8" s="2" t="s">
        <v>78</v>
      </c>
      <c r="E8" s="2" t="s">
        <v>129</v>
      </c>
      <c r="F8" s="2">
        <v>3</v>
      </c>
      <c r="G8" s="2">
        <v>4</v>
      </c>
      <c r="H8" s="2" t="s">
        <v>144</v>
      </c>
      <c r="I8" s="2" t="b">
        <v>0</v>
      </c>
      <c r="J8" s="2" t="s">
        <v>82</v>
      </c>
      <c r="K8" s="2" t="s">
        <v>134</v>
      </c>
    </row>
    <row r="9" spans="1:11" x14ac:dyDescent="0.25">
      <c r="A9" s="2">
        <v>6920195</v>
      </c>
      <c r="B9" s="35" t="s">
        <v>145</v>
      </c>
      <c r="C9" s="35" t="s">
        <v>146</v>
      </c>
      <c r="D9" s="2" t="s">
        <v>80</v>
      </c>
      <c r="E9" s="2" t="s">
        <v>136</v>
      </c>
      <c r="F9" s="2">
        <v>4</v>
      </c>
      <c r="G9" s="2">
        <v>2</v>
      </c>
      <c r="H9" s="2" t="s">
        <v>147</v>
      </c>
      <c r="I9" s="2" t="b">
        <v>1</v>
      </c>
      <c r="J9" s="2" t="s">
        <v>79</v>
      </c>
      <c r="K9" s="2" t="s">
        <v>131</v>
      </c>
    </row>
    <row r="10" spans="1:11" x14ac:dyDescent="0.25">
      <c r="A10" s="2">
        <v>6920015</v>
      </c>
      <c r="B10" s="35" t="s">
        <v>32</v>
      </c>
      <c r="C10" s="35" t="s">
        <v>148</v>
      </c>
      <c r="D10" s="2" t="s">
        <v>81</v>
      </c>
      <c r="E10" s="2" t="s">
        <v>136</v>
      </c>
      <c r="F10" s="2">
        <v>8</v>
      </c>
      <c r="G10" s="2">
        <v>1</v>
      </c>
      <c r="H10" s="2" t="s">
        <v>149</v>
      </c>
      <c r="I10" s="2" t="b">
        <v>0</v>
      </c>
      <c r="J10" s="2" t="s">
        <v>79</v>
      </c>
      <c r="K10" s="2" t="s">
        <v>134</v>
      </c>
    </row>
    <row r="11" spans="1:11" x14ac:dyDescent="0.25">
      <c r="A11" s="2">
        <v>6920105</v>
      </c>
      <c r="B11" s="35" t="s">
        <v>33</v>
      </c>
      <c r="C11" s="35" t="s">
        <v>150</v>
      </c>
      <c r="D11" s="2" t="s">
        <v>81</v>
      </c>
      <c r="E11" s="2" t="s">
        <v>136</v>
      </c>
      <c r="F11" s="2">
        <v>9</v>
      </c>
      <c r="G11" s="2">
        <v>4</v>
      </c>
      <c r="H11" s="2" t="s">
        <v>144</v>
      </c>
      <c r="I11" s="2" t="b">
        <v>0</v>
      </c>
      <c r="J11" s="2" t="s">
        <v>79</v>
      </c>
      <c r="K11" s="2" t="s">
        <v>131</v>
      </c>
    </row>
    <row r="12" spans="1:11" x14ac:dyDescent="0.25">
      <c r="A12" s="2">
        <v>6920165</v>
      </c>
      <c r="B12" s="35" t="s">
        <v>34</v>
      </c>
      <c r="C12" s="35" t="s">
        <v>151</v>
      </c>
      <c r="D12" s="2" t="s">
        <v>80</v>
      </c>
      <c r="E12" s="2" t="s">
        <v>136</v>
      </c>
      <c r="F12" s="2">
        <v>11</v>
      </c>
      <c r="G12" s="2">
        <v>4</v>
      </c>
      <c r="H12" s="2" t="s">
        <v>152</v>
      </c>
      <c r="I12" s="2" t="b">
        <v>0</v>
      </c>
      <c r="J12" s="2" t="s">
        <v>79</v>
      </c>
      <c r="K12" s="2" t="s">
        <v>131</v>
      </c>
    </row>
    <row r="13" spans="1:11" x14ac:dyDescent="0.25">
      <c r="A13" s="2">
        <v>6920110</v>
      </c>
      <c r="B13" s="35" t="s">
        <v>35</v>
      </c>
      <c r="C13" s="35" t="s">
        <v>153</v>
      </c>
      <c r="D13" s="2" t="s">
        <v>78</v>
      </c>
      <c r="E13" s="2" t="s">
        <v>129</v>
      </c>
      <c r="F13" s="2">
        <v>17</v>
      </c>
      <c r="G13" s="2">
        <v>4</v>
      </c>
      <c r="H13" s="2" t="s">
        <v>154</v>
      </c>
      <c r="I13" s="2" t="b">
        <v>0</v>
      </c>
      <c r="J13" s="2" t="s">
        <v>82</v>
      </c>
      <c r="K13" s="2" t="s">
        <v>134</v>
      </c>
    </row>
    <row r="14" spans="1:11" x14ac:dyDescent="0.25">
      <c r="A14" s="2">
        <v>6920175</v>
      </c>
      <c r="B14" s="35" t="s">
        <v>36</v>
      </c>
      <c r="C14" s="35" t="s">
        <v>155</v>
      </c>
      <c r="D14" s="2" t="s">
        <v>80</v>
      </c>
      <c r="E14" s="2" t="s">
        <v>136</v>
      </c>
      <c r="F14" s="2">
        <v>19</v>
      </c>
      <c r="G14" s="2">
        <v>2</v>
      </c>
      <c r="H14" s="2" t="s">
        <v>156</v>
      </c>
      <c r="I14" s="2" t="b">
        <v>0</v>
      </c>
      <c r="J14" s="2" t="s">
        <v>79</v>
      </c>
      <c r="K14" s="2" t="s">
        <v>134</v>
      </c>
    </row>
    <row r="15" spans="1:11" x14ac:dyDescent="0.25">
      <c r="A15" s="2">
        <v>6920210</v>
      </c>
      <c r="B15" s="35" t="s">
        <v>37</v>
      </c>
      <c r="C15" s="35" t="s">
        <v>157</v>
      </c>
      <c r="D15" s="2" t="s">
        <v>80</v>
      </c>
      <c r="E15" s="2" t="s">
        <v>136</v>
      </c>
      <c r="F15" s="2">
        <v>20</v>
      </c>
      <c r="G15" s="2">
        <v>2</v>
      </c>
      <c r="H15" s="2" t="s">
        <v>158</v>
      </c>
      <c r="I15" s="2" t="b">
        <v>0</v>
      </c>
      <c r="J15" s="2" t="s">
        <v>79</v>
      </c>
      <c r="K15" s="2" t="s">
        <v>134</v>
      </c>
    </row>
    <row r="16" spans="1:11" x14ac:dyDescent="0.25">
      <c r="A16" s="2">
        <v>6920075</v>
      </c>
      <c r="B16" s="35" t="s">
        <v>38</v>
      </c>
      <c r="C16" s="35" t="s">
        <v>159</v>
      </c>
      <c r="D16" s="2" t="s">
        <v>80</v>
      </c>
      <c r="E16" s="2" t="s">
        <v>136</v>
      </c>
      <c r="F16" s="2">
        <v>21</v>
      </c>
      <c r="G16" s="2">
        <v>2</v>
      </c>
      <c r="H16" s="2" t="s">
        <v>160</v>
      </c>
      <c r="I16" s="2" t="b">
        <v>1</v>
      </c>
      <c r="J16" s="2" t="s">
        <v>79</v>
      </c>
      <c r="K16" s="2" t="s">
        <v>131</v>
      </c>
    </row>
    <row r="17" spans="1:11" x14ac:dyDescent="0.25">
      <c r="A17" s="2">
        <v>6920004</v>
      </c>
      <c r="B17" s="35" t="s">
        <v>73</v>
      </c>
      <c r="C17" s="35" t="s">
        <v>161</v>
      </c>
      <c r="D17" s="2" t="s">
        <v>78</v>
      </c>
      <c r="E17" s="2" t="s">
        <v>129</v>
      </c>
      <c r="F17" s="2">
        <v>69</v>
      </c>
      <c r="G17" s="2">
        <v>1</v>
      </c>
      <c r="H17" s="2" t="s">
        <v>162</v>
      </c>
      <c r="I17" s="2" t="b">
        <v>0</v>
      </c>
      <c r="J17" s="2" t="s">
        <v>82</v>
      </c>
      <c r="K17" s="2" t="s">
        <v>134</v>
      </c>
    </row>
    <row r="18" spans="1:11" x14ac:dyDescent="0.25">
      <c r="A18" s="2">
        <v>6920045</v>
      </c>
      <c r="B18" s="35" t="s">
        <v>39</v>
      </c>
      <c r="C18" s="35" t="s">
        <v>163</v>
      </c>
      <c r="D18" s="2" t="s">
        <v>78</v>
      </c>
      <c r="E18" s="2" t="s">
        <v>129</v>
      </c>
      <c r="F18" s="2">
        <v>77</v>
      </c>
      <c r="G18" s="2">
        <v>5</v>
      </c>
      <c r="H18" s="2" t="s">
        <v>164</v>
      </c>
      <c r="I18" s="2" t="b">
        <v>0</v>
      </c>
      <c r="J18" s="2" t="s">
        <v>82</v>
      </c>
      <c r="K18" s="2" t="s">
        <v>134</v>
      </c>
    </row>
    <row r="19" spans="1:11" x14ac:dyDescent="0.25">
      <c r="A19" s="2">
        <v>6920434</v>
      </c>
      <c r="B19" s="35" t="s">
        <v>165</v>
      </c>
      <c r="C19" s="35" t="s">
        <v>166</v>
      </c>
      <c r="D19" s="2" t="s">
        <v>78</v>
      </c>
      <c r="E19" s="2" t="s">
        <v>129</v>
      </c>
      <c r="F19" s="2">
        <v>96</v>
      </c>
      <c r="G19" s="2">
        <v>1</v>
      </c>
      <c r="H19" s="2" t="s">
        <v>162</v>
      </c>
      <c r="I19" s="2" t="b">
        <v>0</v>
      </c>
      <c r="J19" s="2" t="s">
        <v>82</v>
      </c>
      <c r="K19" s="2" t="s">
        <v>134</v>
      </c>
    </row>
    <row r="20" spans="1:11" x14ac:dyDescent="0.25">
      <c r="A20" s="2">
        <v>6920231</v>
      </c>
      <c r="B20" s="35" t="s">
        <v>40</v>
      </c>
      <c r="C20" s="35" t="s">
        <v>167</v>
      </c>
      <c r="D20" s="2" t="s">
        <v>80</v>
      </c>
      <c r="E20" s="2" t="s">
        <v>136</v>
      </c>
      <c r="F20" s="2">
        <v>27</v>
      </c>
      <c r="G20" s="2">
        <v>2</v>
      </c>
      <c r="H20" s="2" t="s">
        <v>168</v>
      </c>
      <c r="I20" s="2" t="b">
        <v>1</v>
      </c>
      <c r="J20" s="2" t="s">
        <v>79</v>
      </c>
      <c r="K20" s="2" t="s">
        <v>131</v>
      </c>
    </row>
    <row r="21" spans="1:11" x14ac:dyDescent="0.25">
      <c r="A21" s="2">
        <v>6920003</v>
      </c>
      <c r="B21" s="35" t="s">
        <v>41</v>
      </c>
      <c r="C21" s="35" t="s">
        <v>169</v>
      </c>
      <c r="D21" s="2" t="s">
        <v>78</v>
      </c>
      <c r="E21" s="2" t="s">
        <v>129</v>
      </c>
      <c r="F21" s="2">
        <v>14</v>
      </c>
      <c r="G21" s="2">
        <v>3</v>
      </c>
      <c r="H21" s="2" t="s">
        <v>133</v>
      </c>
      <c r="I21" s="2" t="b">
        <v>0</v>
      </c>
      <c r="J21" s="2" t="s">
        <v>82</v>
      </c>
      <c r="K21" s="2" t="s">
        <v>134</v>
      </c>
    </row>
    <row r="22" spans="1:11" x14ac:dyDescent="0.25">
      <c r="A22" s="2">
        <v>6920418</v>
      </c>
      <c r="B22" s="35" t="s">
        <v>42</v>
      </c>
      <c r="C22" s="35" t="s">
        <v>170</v>
      </c>
      <c r="D22" s="2" t="s">
        <v>78</v>
      </c>
      <c r="E22" s="2" t="s">
        <v>129</v>
      </c>
      <c r="F22" s="2">
        <v>18</v>
      </c>
      <c r="G22" s="2">
        <v>1</v>
      </c>
      <c r="H22" s="2" t="s">
        <v>133</v>
      </c>
      <c r="I22" s="2" t="b">
        <v>0</v>
      </c>
      <c r="J22" s="2" t="s">
        <v>82</v>
      </c>
      <c r="K22" s="2" t="s">
        <v>134</v>
      </c>
    </row>
    <row r="23" spans="1:11" x14ac:dyDescent="0.25">
      <c r="A23" s="2">
        <v>6920805</v>
      </c>
      <c r="B23" s="35" t="s">
        <v>43</v>
      </c>
      <c r="C23" s="35" t="s">
        <v>171</v>
      </c>
      <c r="D23" s="2" t="s">
        <v>78</v>
      </c>
      <c r="E23" s="2" t="s">
        <v>129</v>
      </c>
      <c r="F23" s="2">
        <v>36</v>
      </c>
      <c r="G23" s="2">
        <v>5</v>
      </c>
      <c r="H23" s="2" t="s">
        <v>162</v>
      </c>
      <c r="I23" s="2" t="b">
        <v>0</v>
      </c>
      <c r="J23" s="2" t="s">
        <v>82</v>
      </c>
      <c r="K23" s="2" t="s">
        <v>134</v>
      </c>
    </row>
    <row r="24" spans="1:11" x14ac:dyDescent="0.25">
      <c r="A24" s="2">
        <v>6920173</v>
      </c>
      <c r="B24" s="35" t="s">
        <v>116</v>
      </c>
      <c r="C24" s="35" t="s">
        <v>172</v>
      </c>
      <c r="D24" s="2" t="s">
        <v>78</v>
      </c>
      <c r="E24" s="2" t="s">
        <v>129</v>
      </c>
      <c r="F24" s="2">
        <v>40</v>
      </c>
      <c r="G24" s="2">
        <v>3</v>
      </c>
      <c r="H24" s="2" t="s">
        <v>133</v>
      </c>
      <c r="I24" s="2" t="b">
        <v>0</v>
      </c>
      <c r="J24" s="2" t="s">
        <v>82</v>
      </c>
      <c r="K24" s="2" t="s">
        <v>134</v>
      </c>
    </row>
    <row r="25" spans="1:11" x14ac:dyDescent="0.25">
      <c r="A25" s="2">
        <v>6920740</v>
      </c>
      <c r="B25" s="35" t="s">
        <v>44</v>
      </c>
      <c r="C25" s="35" t="s">
        <v>173</v>
      </c>
      <c r="D25" s="2" t="s">
        <v>81</v>
      </c>
      <c r="E25" s="2" t="s">
        <v>129</v>
      </c>
      <c r="F25" s="2">
        <v>60</v>
      </c>
      <c r="G25" s="2">
        <v>5</v>
      </c>
      <c r="H25" s="2" t="s">
        <v>174</v>
      </c>
      <c r="I25" s="2" t="b">
        <v>0</v>
      </c>
      <c r="J25" s="2" t="s">
        <v>79</v>
      </c>
      <c r="K25" s="2" t="s">
        <v>134</v>
      </c>
    </row>
    <row r="26" spans="1:11" x14ac:dyDescent="0.25">
      <c r="A26" s="2">
        <v>6920614</v>
      </c>
      <c r="B26" s="35" t="s">
        <v>45</v>
      </c>
      <c r="C26" s="35" t="s">
        <v>175</v>
      </c>
      <c r="D26" s="2" t="s">
        <v>81</v>
      </c>
      <c r="E26" s="2" t="s">
        <v>136</v>
      </c>
      <c r="F26" s="2">
        <v>29</v>
      </c>
      <c r="G26" s="2">
        <v>4</v>
      </c>
      <c r="H26" s="2" t="s">
        <v>176</v>
      </c>
      <c r="I26" s="2" t="b">
        <v>0</v>
      </c>
      <c r="J26" s="2" t="s">
        <v>79</v>
      </c>
      <c r="K26" s="2" t="s">
        <v>131</v>
      </c>
    </row>
    <row r="27" spans="1:11" x14ac:dyDescent="0.25">
      <c r="A27" s="2">
        <v>6920741</v>
      </c>
      <c r="B27" s="35" t="s">
        <v>46</v>
      </c>
      <c r="C27" s="35" t="s">
        <v>177</v>
      </c>
      <c r="D27" s="2" t="s">
        <v>78</v>
      </c>
      <c r="E27" s="2" t="s">
        <v>129</v>
      </c>
      <c r="F27" s="2">
        <v>31</v>
      </c>
      <c r="G27" s="2">
        <v>4</v>
      </c>
      <c r="H27" s="2" t="s">
        <v>178</v>
      </c>
      <c r="I27" s="2" t="b">
        <v>0</v>
      </c>
      <c r="J27" s="2" t="s">
        <v>82</v>
      </c>
      <c r="K27" s="2" t="s">
        <v>134</v>
      </c>
    </row>
    <row r="28" spans="1:11" x14ac:dyDescent="0.25">
      <c r="A28" s="2">
        <v>6920620</v>
      </c>
      <c r="B28" s="35" t="s">
        <v>47</v>
      </c>
      <c r="C28" s="35" t="s">
        <v>179</v>
      </c>
      <c r="D28" s="2" t="s">
        <v>78</v>
      </c>
      <c r="E28" s="2" t="s">
        <v>129</v>
      </c>
      <c r="F28" s="2">
        <v>35</v>
      </c>
      <c r="G28" s="2">
        <v>4</v>
      </c>
      <c r="H28" s="2" t="s">
        <v>176</v>
      </c>
      <c r="I28" s="2" t="b">
        <v>0</v>
      </c>
      <c r="J28" s="2" t="s">
        <v>82</v>
      </c>
      <c r="K28" s="2" t="s">
        <v>134</v>
      </c>
    </row>
    <row r="29" spans="1:11" x14ac:dyDescent="0.25">
      <c r="A29" s="2">
        <v>6920570</v>
      </c>
      <c r="B29" s="35" t="s">
        <v>48</v>
      </c>
      <c r="C29" s="35" t="s">
        <v>180</v>
      </c>
      <c r="D29" s="2" t="s">
        <v>78</v>
      </c>
      <c r="E29" s="2" t="s">
        <v>129</v>
      </c>
      <c r="F29" s="2">
        <v>44</v>
      </c>
      <c r="G29" s="2">
        <v>3</v>
      </c>
      <c r="H29" s="2" t="s">
        <v>133</v>
      </c>
      <c r="I29" s="2" t="b">
        <v>0</v>
      </c>
      <c r="J29" s="2" t="s">
        <v>82</v>
      </c>
      <c r="K29" s="2" t="s">
        <v>134</v>
      </c>
    </row>
    <row r="30" spans="1:11" x14ac:dyDescent="0.25">
      <c r="A30" s="2">
        <v>6920125</v>
      </c>
      <c r="B30" s="35" t="s">
        <v>114</v>
      </c>
      <c r="C30" s="35" t="s">
        <v>181</v>
      </c>
      <c r="D30" s="2" t="s">
        <v>81</v>
      </c>
      <c r="E30" s="2" t="s">
        <v>136</v>
      </c>
      <c r="F30" s="2">
        <v>10</v>
      </c>
      <c r="G30" s="2">
        <v>4</v>
      </c>
      <c r="H30" s="2" t="s">
        <v>178</v>
      </c>
      <c r="I30" s="2" t="b">
        <v>0</v>
      </c>
      <c r="J30" s="2" t="s">
        <v>79</v>
      </c>
      <c r="K30" s="2" t="s">
        <v>131</v>
      </c>
    </row>
    <row r="31" spans="1:11" x14ac:dyDescent="0.25">
      <c r="A31" s="2">
        <v>6920163</v>
      </c>
      <c r="B31" s="35" t="s">
        <v>49</v>
      </c>
      <c r="C31" s="35" t="s">
        <v>182</v>
      </c>
      <c r="D31" s="2" t="s">
        <v>81</v>
      </c>
      <c r="E31" s="2" t="s">
        <v>136</v>
      </c>
      <c r="F31" s="2">
        <v>78</v>
      </c>
      <c r="G31" s="2">
        <v>4</v>
      </c>
      <c r="H31" s="2" t="s">
        <v>178</v>
      </c>
      <c r="I31" s="2" t="b">
        <v>0</v>
      </c>
      <c r="J31" s="2" t="s">
        <v>79</v>
      </c>
      <c r="K31" s="2" t="s">
        <v>134</v>
      </c>
    </row>
    <row r="32" spans="1:11" x14ac:dyDescent="0.25">
      <c r="A32" s="2">
        <v>6920051</v>
      </c>
      <c r="B32" s="35" t="s">
        <v>118</v>
      </c>
      <c r="C32" s="35" t="s">
        <v>183</v>
      </c>
      <c r="D32" s="2" t="s">
        <v>78</v>
      </c>
      <c r="E32" s="2" t="s">
        <v>129</v>
      </c>
      <c r="F32" s="2">
        <v>95</v>
      </c>
      <c r="G32" s="2">
        <v>4</v>
      </c>
      <c r="H32" s="2" t="s">
        <v>178</v>
      </c>
      <c r="I32" s="2" t="b">
        <v>0</v>
      </c>
      <c r="J32" s="2" t="s">
        <v>82</v>
      </c>
      <c r="K32" s="2" t="s">
        <v>134</v>
      </c>
    </row>
    <row r="33" spans="1:11" x14ac:dyDescent="0.25">
      <c r="A33" s="2">
        <v>6920160</v>
      </c>
      <c r="B33" s="35" t="s">
        <v>50</v>
      </c>
      <c r="C33" s="35" t="s">
        <v>184</v>
      </c>
      <c r="D33" s="2" t="s">
        <v>78</v>
      </c>
      <c r="E33" s="2" t="s">
        <v>129</v>
      </c>
      <c r="F33" s="2">
        <v>57</v>
      </c>
      <c r="G33" s="2">
        <v>4</v>
      </c>
      <c r="H33" s="2" t="s">
        <v>178</v>
      </c>
      <c r="I33" s="2" t="b">
        <v>0</v>
      </c>
      <c r="J33" s="2" t="s">
        <v>82</v>
      </c>
      <c r="K33" s="2" t="s">
        <v>134</v>
      </c>
    </row>
    <row r="34" spans="1:11" x14ac:dyDescent="0.25">
      <c r="A34" s="2">
        <v>6920172</v>
      </c>
      <c r="B34" s="35" t="s">
        <v>51</v>
      </c>
      <c r="C34" s="35" t="s">
        <v>185</v>
      </c>
      <c r="D34" s="2" t="s">
        <v>80</v>
      </c>
      <c r="E34" s="2" t="s">
        <v>136</v>
      </c>
      <c r="F34" s="2">
        <v>49</v>
      </c>
      <c r="G34" s="2">
        <v>2</v>
      </c>
      <c r="H34" s="2" t="s">
        <v>186</v>
      </c>
      <c r="I34" s="2" t="b">
        <v>1</v>
      </c>
      <c r="J34" s="2" t="s">
        <v>79</v>
      </c>
      <c r="K34" s="2" t="s">
        <v>131</v>
      </c>
    </row>
    <row r="35" spans="1:11" x14ac:dyDescent="0.25">
      <c r="A35" s="2">
        <v>6920190</v>
      </c>
      <c r="B35" s="35" t="s">
        <v>52</v>
      </c>
      <c r="C35" s="35" t="s">
        <v>187</v>
      </c>
      <c r="D35" s="2" t="s">
        <v>81</v>
      </c>
      <c r="E35" s="2" t="s">
        <v>136</v>
      </c>
      <c r="F35" s="2">
        <v>25</v>
      </c>
      <c r="G35" s="2">
        <v>2</v>
      </c>
      <c r="H35" s="2" t="s">
        <v>188</v>
      </c>
      <c r="I35" s="2" t="b">
        <v>0</v>
      </c>
      <c r="J35" s="2" t="s">
        <v>79</v>
      </c>
      <c r="K35" s="2" t="s">
        <v>134</v>
      </c>
    </row>
    <row r="36" spans="1:11" x14ac:dyDescent="0.25">
      <c r="A36" s="2">
        <v>6920290</v>
      </c>
      <c r="B36" s="35" t="s">
        <v>53</v>
      </c>
      <c r="C36" s="35" t="s">
        <v>189</v>
      </c>
      <c r="D36" s="2" t="s">
        <v>78</v>
      </c>
      <c r="E36" s="2" t="s">
        <v>129</v>
      </c>
      <c r="F36" s="2">
        <v>52</v>
      </c>
      <c r="G36" s="2">
        <v>2</v>
      </c>
      <c r="H36" s="2" t="s">
        <v>139</v>
      </c>
      <c r="I36" s="2" t="b">
        <v>0</v>
      </c>
      <c r="J36" s="2" t="s">
        <v>82</v>
      </c>
      <c r="K36" s="2" t="s">
        <v>134</v>
      </c>
    </row>
    <row r="37" spans="1:11" x14ac:dyDescent="0.25">
      <c r="A37" s="2">
        <v>6920296</v>
      </c>
      <c r="B37" s="35" t="s">
        <v>54</v>
      </c>
      <c r="C37" s="35" t="s">
        <v>190</v>
      </c>
      <c r="D37" s="2" t="s">
        <v>78</v>
      </c>
      <c r="E37" s="2" t="s">
        <v>129</v>
      </c>
      <c r="F37" s="2">
        <v>54</v>
      </c>
      <c r="G37" s="2">
        <v>5</v>
      </c>
      <c r="H37" s="2" t="s">
        <v>164</v>
      </c>
      <c r="I37" s="2" t="b">
        <v>0</v>
      </c>
      <c r="J37" s="2" t="s">
        <v>82</v>
      </c>
      <c r="K37" s="2" t="s">
        <v>134</v>
      </c>
    </row>
    <row r="38" spans="1:11" x14ac:dyDescent="0.25">
      <c r="A38" s="2">
        <v>6920315</v>
      </c>
      <c r="B38" s="35" t="s">
        <v>55</v>
      </c>
      <c r="C38" s="35" t="s">
        <v>191</v>
      </c>
      <c r="D38" s="2" t="s">
        <v>81</v>
      </c>
      <c r="E38" s="2" t="s">
        <v>129</v>
      </c>
      <c r="F38" s="2">
        <v>42</v>
      </c>
      <c r="G38" s="2">
        <v>1</v>
      </c>
      <c r="H38" s="2" t="s">
        <v>192</v>
      </c>
      <c r="I38" s="2" t="b">
        <v>0</v>
      </c>
      <c r="J38" s="2" t="s">
        <v>79</v>
      </c>
      <c r="K38" s="2" t="s">
        <v>134</v>
      </c>
    </row>
    <row r="39" spans="1:11" x14ac:dyDescent="0.25">
      <c r="A39" s="2">
        <v>6920520</v>
      </c>
      <c r="B39" s="35" t="s">
        <v>56</v>
      </c>
      <c r="C39" s="35" t="s">
        <v>193</v>
      </c>
      <c r="D39" s="2" t="s">
        <v>78</v>
      </c>
      <c r="E39" s="2" t="s">
        <v>129</v>
      </c>
      <c r="F39" s="2">
        <v>53</v>
      </c>
      <c r="G39" s="2">
        <v>3</v>
      </c>
      <c r="H39" s="2" t="s">
        <v>133</v>
      </c>
      <c r="I39" s="2" t="b">
        <v>0</v>
      </c>
      <c r="J39" s="2" t="s">
        <v>82</v>
      </c>
      <c r="K39" s="2" t="s">
        <v>134</v>
      </c>
    </row>
    <row r="40" spans="1:11" x14ac:dyDescent="0.25">
      <c r="A40" s="2">
        <v>6920725</v>
      </c>
      <c r="B40" s="35" t="s">
        <v>57</v>
      </c>
      <c r="C40" s="35" t="s">
        <v>194</v>
      </c>
      <c r="D40" s="2" t="s">
        <v>81</v>
      </c>
      <c r="E40" s="2" t="s">
        <v>136</v>
      </c>
      <c r="F40" s="2">
        <v>55</v>
      </c>
      <c r="G40" s="2">
        <v>1</v>
      </c>
      <c r="H40" s="2" t="s">
        <v>149</v>
      </c>
      <c r="I40" s="2" t="b">
        <v>0</v>
      </c>
      <c r="J40" s="2" t="s">
        <v>79</v>
      </c>
      <c r="K40" s="2" t="s">
        <v>131</v>
      </c>
    </row>
    <row r="41" spans="1:11" x14ac:dyDescent="0.25">
      <c r="A41" s="2">
        <v>6920540</v>
      </c>
      <c r="B41" s="35" t="s">
        <v>58</v>
      </c>
      <c r="C41" s="35" t="s">
        <v>195</v>
      </c>
      <c r="D41" s="2" t="s">
        <v>78</v>
      </c>
      <c r="E41" s="2" t="s">
        <v>129</v>
      </c>
      <c r="F41" s="2">
        <v>67</v>
      </c>
      <c r="G41" s="2">
        <v>1</v>
      </c>
      <c r="H41" s="2" t="s">
        <v>162</v>
      </c>
      <c r="I41" s="2" t="b">
        <v>0</v>
      </c>
      <c r="J41" s="2" t="s">
        <v>82</v>
      </c>
      <c r="K41" s="2" t="s">
        <v>134</v>
      </c>
    </row>
    <row r="42" spans="1:11" x14ac:dyDescent="0.25">
      <c r="A42" s="2">
        <v>6920350</v>
      </c>
      <c r="B42" s="35" t="s">
        <v>59</v>
      </c>
      <c r="C42" s="35" t="s">
        <v>196</v>
      </c>
      <c r="D42" s="2" t="s">
        <v>78</v>
      </c>
      <c r="E42" s="2" t="s">
        <v>129</v>
      </c>
      <c r="F42" s="2">
        <v>74</v>
      </c>
      <c r="G42" s="2">
        <v>5</v>
      </c>
      <c r="H42" s="2" t="s">
        <v>164</v>
      </c>
      <c r="I42" s="2" t="b">
        <v>0</v>
      </c>
      <c r="J42" s="2" t="s">
        <v>82</v>
      </c>
      <c r="K42" s="2" t="s">
        <v>134</v>
      </c>
    </row>
    <row r="43" spans="1:11" x14ac:dyDescent="0.25">
      <c r="A43" s="2">
        <v>6920060</v>
      </c>
      <c r="B43" s="35" t="s">
        <v>110</v>
      </c>
      <c r="C43" s="35" t="s">
        <v>197</v>
      </c>
      <c r="D43" s="2" t="s">
        <v>80</v>
      </c>
      <c r="E43" s="2" t="s">
        <v>136</v>
      </c>
      <c r="F43" s="2">
        <v>65</v>
      </c>
      <c r="G43" s="2">
        <v>2</v>
      </c>
      <c r="H43" s="2" t="s">
        <v>198</v>
      </c>
      <c r="I43" s="2" t="b">
        <v>1</v>
      </c>
      <c r="J43" s="2" t="s">
        <v>79</v>
      </c>
      <c r="K43" s="2" t="s">
        <v>131</v>
      </c>
    </row>
    <row r="44" spans="1:11" x14ac:dyDescent="0.25">
      <c r="A44" s="2">
        <v>6920340</v>
      </c>
      <c r="B44" s="35" t="s">
        <v>111</v>
      </c>
      <c r="C44" s="35" t="s">
        <v>199</v>
      </c>
      <c r="D44" s="2" t="s">
        <v>80</v>
      </c>
      <c r="E44" s="2" t="s">
        <v>129</v>
      </c>
      <c r="F44" s="2">
        <v>24</v>
      </c>
      <c r="G44" s="2">
        <v>2</v>
      </c>
      <c r="H44" s="2" t="s">
        <v>200</v>
      </c>
      <c r="I44" s="2" t="b">
        <v>1</v>
      </c>
      <c r="J44" s="2" t="s">
        <v>79</v>
      </c>
      <c r="K44" s="2" t="s">
        <v>131</v>
      </c>
    </row>
    <row r="45" spans="1:11" x14ac:dyDescent="0.25">
      <c r="A45" s="2">
        <v>6920130</v>
      </c>
      <c r="B45" s="35" t="s">
        <v>60</v>
      </c>
      <c r="C45" s="35" t="s">
        <v>201</v>
      </c>
      <c r="D45" s="2" t="s">
        <v>81</v>
      </c>
      <c r="E45" s="2" t="b">
        <v>1</v>
      </c>
      <c r="F45" s="2">
        <v>58</v>
      </c>
      <c r="G45" s="2">
        <v>5</v>
      </c>
      <c r="H45" s="2" t="s">
        <v>174</v>
      </c>
      <c r="I45" s="2" t="b">
        <v>0</v>
      </c>
      <c r="J45" s="2" t="s">
        <v>82</v>
      </c>
      <c r="K45" s="2" t="s">
        <v>134</v>
      </c>
    </row>
    <row r="46" spans="1:11" x14ac:dyDescent="0.25">
      <c r="A46" s="2">
        <v>6920708</v>
      </c>
      <c r="B46" s="35" t="s">
        <v>113</v>
      </c>
      <c r="C46" s="35" t="s">
        <v>202</v>
      </c>
      <c r="D46" s="2" t="s">
        <v>78</v>
      </c>
      <c r="E46" s="2" t="s">
        <v>129</v>
      </c>
      <c r="F46" s="2">
        <v>72</v>
      </c>
      <c r="G46" s="2">
        <v>5</v>
      </c>
      <c r="H46" s="2" t="s">
        <v>203</v>
      </c>
      <c r="I46" s="2" t="b">
        <v>0</v>
      </c>
      <c r="J46" s="2" t="s">
        <v>79</v>
      </c>
      <c r="K46" s="2" t="s">
        <v>131</v>
      </c>
    </row>
    <row r="47" spans="1:11" x14ac:dyDescent="0.25">
      <c r="A47" s="2">
        <v>6920010</v>
      </c>
      <c r="B47" s="35" t="s">
        <v>61</v>
      </c>
      <c r="C47" s="35" t="s">
        <v>204</v>
      </c>
      <c r="D47" s="2" t="s">
        <v>78</v>
      </c>
      <c r="E47" s="2" t="s">
        <v>129</v>
      </c>
      <c r="F47" s="2">
        <v>1</v>
      </c>
      <c r="G47" s="2">
        <v>4</v>
      </c>
      <c r="H47" s="2" t="s">
        <v>205</v>
      </c>
      <c r="I47" s="2" t="b">
        <v>0</v>
      </c>
      <c r="J47" s="2" t="s">
        <v>82</v>
      </c>
      <c r="K47" s="2" t="s">
        <v>134</v>
      </c>
    </row>
    <row r="48" spans="1:11" x14ac:dyDescent="0.25">
      <c r="A48" s="2">
        <v>6920241</v>
      </c>
      <c r="B48" s="35" t="s">
        <v>62</v>
      </c>
      <c r="C48" s="35" t="s">
        <v>206</v>
      </c>
      <c r="D48" s="2" t="s">
        <v>81</v>
      </c>
      <c r="E48" s="2" t="s">
        <v>136</v>
      </c>
      <c r="F48" s="2">
        <v>28</v>
      </c>
      <c r="G48" s="2">
        <v>4</v>
      </c>
      <c r="H48" s="2" t="s">
        <v>205</v>
      </c>
      <c r="I48" s="2" t="b">
        <v>0</v>
      </c>
      <c r="J48" s="2" t="s">
        <v>79</v>
      </c>
      <c r="K48" s="2" t="s">
        <v>131</v>
      </c>
    </row>
    <row r="49" spans="1:11" x14ac:dyDescent="0.25">
      <c r="A49" s="2">
        <v>6920243</v>
      </c>
      <c r="B49" s="35" t="s">
        <v>63</v>
      </c>
      <c r="C49" s="35" t="s">
        <v>207</v>
      </c>
      <c r="D49" s="2" t="s">
        <v>81</v>
      </c>
      <c r="E49" s="2" t="s">
        <v>136</v>
      </c>
      <c r="F49" s="2">
        <v>43</v>
      </c>
      <c r="G49" s="2">
        <v>5</v>
      </c>
      <c r="H49" s="2" t="s">
        <v>208</v>
      </c>
      <c r="I49" s="2" t="b">
        <v>0</v>
      </c>
      <c r="J49" s="2" t="s">
        <v>79</v>
      </c>
      <c r="K49" s="2" t="s">
        <v>134</v>
      </c>
    </row>
    <row r="50" spans="1:11" x14ac:dyDescent="0.25">
      <c r="A50" s="2">
        <v>6920325</v>
      </c>
      <c r="B50" s="35" t="s">
        <v>64</v>
      </c>
      <c r="C50" s="35" t="s">
        <v>209</v>
      </c>
      <c r="D50" s="2" t="s">
        <v>81</v>
      </c>
      <c r="E50" s="2" t="s">
        <v>136</v>
      </c>
      <c r="F50" s="2">
        <v>45</v>
      </c>
      <c r="G50" s="2">
        <v>5</v>
      </c>
      <c r="H50" s="2" t="s">
        <v>208</v>
      </c>
      <c r="I50" s="2" t="b">
        <v>0</v>
      </c>
      <c r="J50" s="2" t="s">
        <v>79</v>
      </c>
      <c r="K50" s="2" t="s">
        <v>131</v>
      </c>
    </row>
    <row r="51" spans="1:11" x14ac:dyDescent="0.25">
      <c r="A51" s="2">
        <v>6920743</v>
      </c>
      <c r="B51" s="35" t="s">
        <v>65</v>
      </c>
      <c r="C51" s="35" t="s">
        <v>210</v>
      </c>
      <c r="D51" s="2" t="s">
        <v>81</v>
      </c>
      <c r="E51" s="2" t="s">
        <v>129</v>
      </c>
      <c r="F51" s="2">
        <v>59</v>
      </c>
      <c r="G51" s="2">
        <v>5</v>
      </c>
      <c r="H51" s="2" t="s">
        <v>174</v>
      </c>
      <c r="I51" s="2" t="b">
        <v>0</v>
      </c>
      <c r="J51" s="2" t="s">
        <v>79</v>
      </c>
      <c r="K51" s="2" t="s">
        <v>134</v>
      </c>
    </row>
    <row r="52" spans="1:11" x14ac:dyDescent="0.25">
      <c r="A52" s="2">
        <v>6920560</v>
      </c>
      <c r="B52" s="35" t="s">
        <v>112</v>
      </c>
      <c r="C52" s="35" t="s">
        <v>211</v>
      </c>
      <c r="D52" s="2" t="s">
        <v>78</v>
      </c>
      <c r="E52" s="2" t="s">
        <v>129</v>
      </c>
      <c r="F52" s="2">
        <v>97</v>
      </c>
      <c r="G52" s="2">
        <v>3</v>
      </c>
      <c r="H52" s="2" t="s">
        <v>133</v>
      </c>
      <c r="I52" s="2" t="b">
        <v>0</v>
      </c>
      <c r="J52" s="2" t="s">
        <v>82</v>
      </c>
      <c r="K52" s="2" t="s">
        <v>134</v>
      </c>
    </row>
    <row r="53" spans="1:11" x14ac:dyDescent="0.25">
      <c r="A53" s="2">
        <v>6920207</v>
      </c>
      <c r="B53" s="35" t="s">
        <v>66</v>
      </c>
      <c r="C53" s="35" t="s">
        <v>212</v>
      </c>
      <c r="D53" s="2" t="s">
        <v>78</v>
      </c>
      <c r="E53" s="2" t="s">
        <v>129</v>
      </c>
      <c r="F53" s="2">
        <v>37</v>
      </c>
      <c r="G53" s="2">
        <v>2</v>
      </c>
      <c r="H53" s="2" t="s">
        <v>213</v>
      </c>
      <c r="I53" s="2" t="b">
        <v>0</v>
      </c>
      <c r="J53" s="2" t="s">
        <v>82</v>
      </c>
      <c r="K53" s="2" t="s">
        <v>134</v>
      </c>
    </row>
    <row r="54" spans="1:11" x14ac:dyDescent="0.25">
      <c r="A54" s="2">
        <v>6920065</v>
      </c>
      <c r="B54" s="35" t="s">
        <v>67</v>
      </c>
      <c r="C54" s="35" t="s">
        <v>214</v>
      </c>
      <c r="D54" s="2" t="s">
        <v>81</v>
      </c>
      <c r="E54" s="2" t="s">
        <v>136</v>
      </c>
      <c r="F54" s="2">
        <v>61</v>
      </c>
      <c r="G54" s="2">
        <v>4</v>
      </c>
      <c r="H54" s="2" t="s">
        <v>144</v>
      </c>
      <c r="I54" s="2" t="b">
        <v>0</v>
      </c>
      <c r="J54" s="2" t="s">
        <v>79</v>
      </c>
      <c r="K54" s="2" t="s">
        <v>131</v>
      </c>
    </row>
    <row r="55" spans="1:11" x14ac:dyDescent="0.25">
      <c r="A55" s="2">
        <v>6920380</v>
      </c>
      <c r="B55" s="35" t="s">
        <v>68</v>
      </c>
      <c r="C55" s="35" t="s">
        <v>215</v>
      </c>
      <c r="D55" s="2" t="s">
        <v>80</v>
      </c>
      <c r="E55" s="2" t="s">
        <v>136</v>
      </c>
      <c r="F55" s="2">
        <v>63</v>
      </c>
      <c r="G55" s="2">
        <v>2</v>
      </c>
      <c r="H55" s="2" t="s">
        <v>156</v>
      </c>
      <c r="I55" s="2" t="b">
        <v>0</v>
      </c>
      <c r="J55" s="2" t="s">
        <v>79</v>
      </c>
      <c r="K55" s="2" t="s">
        <v>134</v>
      </c>
    </row>
    <row r="56" spans="1:11" x14ac:dyDescent="0.25">
      <c r="A56" s="2">
        <v>6920070</v>
      </c>
      <c r="B56" s="35" t="s">
        <v>69</v>
      </c>
      <c r="C56" s="35" t="s">
        <v>216</v>
      </c>
      <c r="D56" s="2" t="s">
        <v>78</v>
      </c>
      <c r="E56" s="2" t="s">
        <v>129</v>
      </c>
      <c r="F56" s="2">
        <v>64</v>
      </c>
      <c r="G56" s="2">
        <v>2</v>
      </c>
      <c r="H56" s="2" t="s">
        <v>217</v>
      </c>
      <c r="I56" s="2" t="b">
        <v>0</v>
      </c>
      <c r="J56" s="2" t="s">
        <v>82</v>
      </c>
      <c r="K56" s="2" t="s">
        <v>134</v>
      </c>
    </row>
    <row r="57" spans="1:11" x14ac:dyDescent="0.25">
      <c r="A57" s="2">
        <v>6920242</v>
      </c>
      <c r="B57" s="35" t="s">
        <v>70</v>
      </c>
      <c r="C57" s="35" t="s">
        <v>218</v>
      </c>
      <c r="D57" s="2" t="s">
        <v>81</v>
      </c>
      <c r="E57" s="2" t="s">
        <v>136</v>
      </c>
      <c r="F57" s="2">
        <v>39</v>
      </c>
      <c r="G57" s="2">
        <v>2</v>
      </c>
      <c r="H57" s="2" t="s">
        <v>219</v>
      </c>
      <c r="I57" s="2" t="b">
        <v>0</v>
      </c>
      <c r="J57" s="2" t="s">
        <v>79</v>
      </c>
      <c r="K57" s="2" t="s">
        <v>131</v>
      </c>
    </row>
    <row r="58" spans="1:11" x14ac:dyDescent="0.25">
      <c r="A58" s="2">
        <v>6920610</v>
      </c>
      <c r="B58" s="35" t="s">
        <v>71</v>
      </c>
      <c r="C58" s="35" t="s">
        <v>220</v>
      </c>
      <c r="D58" s="2" t="s">
        <v>81</v>
      </c>
      <c r="E58" s="2" t="s">
        <v>136</v>
      </c>
      <c r="F58" s="2">
        <v>50</v>
      </c>
      <c r="G58" s="2">
        <v>2</v>
      </c>
      <c r="H58" s="2" t="s">
        <v>221</v>
      </c>
      <c r="I58" s="2" t="b">
        <v>0</v>
      </c>
      <c r="J58" s="2" t="s">
        <v>79</v>
      </c>
      <c r="K58" s="2" t="s">
        <v>131</v>
      </c>
    </row>
    <row r="59" spans="1:11" x14ac:dyDescent="0.25">
      <c r="A59" s="2">
        <v>6920612</v>
      </c>
      <c r="B59" s="35" t="s">
        <v>72</v>
      </c>
      <c r="C59" s="35" t="s">
        <v>222</v>
      </c>
      <c r="D59" s="2" t="s">
        <v>81</v>
      </c>
      <c r="E59" s="2" t="s">
        <v>129</v>
      </c>
      <c r="F59" s="2">
        <v>7</v>
      </c>
      <c r="G59" s="2">
        <v>2</v>
      </c>
      <c r="H59" s="2" t="s">
        <v>217</v>
      </c>
      <c r="I59" s="2" t="b">
        <v>0</v>
      </c>
      <c r="J59" s="2" t="s">
        <v>79</v>
      </c>
      <c r="K59" s="2" t="s">
        <v>134</v>
      </c>
    </row>
    <row r="60" spans="1:11" x14ac:dyDescent="0.25">
      <c r="A60" s="2">
        <v>6920140</v>
      </c>
      <c r="B60" s="35" t="s">
        <v>74</v>
      </c>
      <c r="C60" s="35" t="s">
        <v>74</v>
      </c>
      <c r="D60" s="2" t="s">
        <v>80</v>
      </c>
      <c r="E60" s="2" t="s">
        <v>136</v>
      </c>
      <c r="F60" s="2">
        <v>73</v>
      </c>
      <c r="G60" s="2">
        <v>2</v>
      </c>
      <c r="H60" s="2" t="s">
        <v>223</v>
      </c>
      <c r="I60" s="2" t="b">
        <v>1</v>
      </c>
      <c r="J60" s="2" t="s">
        <v>79</v>
      </c>
      <c r="K60" s="2" t="s">
        <v>131</v>
      </c>
    </row>
    <row r="61" spans="1:11" x14ac:dyDescent="0.25">
      <c r="A61" s="2">
        <v>6920270</v>
      </c>
      <c r="B61" s="35" t="s">
        <v>75</v>
      </c>
      <c r="C61" s="35" t="s">
        <v>224</v>
      </c>
      <c r="D61" s="2" t="s">
        <v>81</v>
      </c>
      <c r="E61" s="2" t="s">
        <v>129</v>
      </c>
      <c r="F61" s="2">
        <v>32</v>
      </c>
      <c r="G61" s="2">
        <v>1</v>
      </c>
      <c r="H61" s="2" t="s">
        <v>192</v>
      </c>
      <c r="I61" s="2" t="b">
        <v>0</v>
      </c>
      <c r="J61" s="2" t="s">
        <v>79</v>
      </c>
      <c r="K61" s="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3B8AC-A39B-485D-B4F1-DA2504DCA652}">
  <dimension ref="A1:A17"/>
  <sheetViews>
    <sheetView showGridLines="0" workbookViewId="0"/>
  </sheetViews>
  <sheetFormatPr defaultRowHeight="15" x14ac:dyDescent="0.25"/>
  <cols>
    <col min="1" max="1" width="114.85546875" customWidth="1"/>
  </cols>
  <sheetData>
    <row r="1" spans="1:1" ht="35.1" customHeight="1" thickBot="1" x14ac:dyDescent="0.3">
      <c r="A1" s="4" t="s">
        <v>225</v>
      </c>
    </row>
    <row r="2" spans="1:1" s="6" customFormat="1" ht="24.95" customHeight="1" thickBot="1" x14ac:dyDescent="0.3">
      <c r="A2" s="5" t="s">
        <v>233</v>
      </c>
    </row>
    <row r="3" spans="1:1" s="6" customFormat="1" ht="15" customHeight="1" x14ac:dyDescent="0.25">
      <c r="A3" s="76" t="s">
        <v>226</v>
      </c>
    </row>
    <row r="4" spans="1:1" ht="15" customHeight="1" x14ac:dyDescent="0.25">
      <c r="A4" s="77"/>
    </row>
    <row r="5" spans="1:1" ht="20.100000000000001" customHeight="1" x14ac:dyDescent="0.25">
      <c r="A5" s="7" t="s">
        <v>234</v>
      </c>
    </row>
    <row r="6" spans="1:1" ht="20.100000000000001" customHeight="1" thickBot="1" x14ac:dyDescent="0.3">
      <c r="A6" s="8" t="s">
        <v>232</v>
      </c>
    </row>
    <row r="7" spans="1:1" ht="20.100000000000001" customHeight="1" x14ac:dyDescent="0.25">
      <c r="A7" s="9"/>
    </row>
    <row r="8" spans="1:1" ht="20.100000000000001" customHeight="1" x14ac:dyDescent="0.25">
      <c r="A8" s="9"/>
    </row>
    <row r="9" spans="1:1" x14ac:dyDescent="0.25">
      <c r="A9" s="78"/>
    </row>
    <row r="10" spans="1:1" x14ac:dyDescent="0.25">
      <c r="A10" s="78"/>
    </row>
    <row r="11" spans="1:1" ht="39.950000000000003" customHeight="1" x14ac:dyDescent="0.25">
      <c r="A11" s="10"/>
    </row>
    <row r="12" spans="1:1" x14ac:dyDescent="0.25">
      <c r="A12" s="78"/>
    </row>
    <row r="13" spans="1:1" x14ac:dyDescent="0.25">
      <c r="A13" s="78"/>
    </row>
    <row r="14" spans="1:1" ht="39.950000000000003" customHeight="1" x14ac:dyDescent="0.25">
      <c r="A14" s="10"/>
    </row>
    <row r="15" spans="1:1" ht="20.100000000000001" customHeight="1" x14ac:dyDescent="0.25">
      <c r="A15" s="11"/>
    </row>
    <row r="16" spans="1:1" ht="20.100000000000001" customHeight="1" x14ac:dyDescent="0.25">
      <c r="A16" s="10"/>
    </row>
    <row r="17" spans="1:1" ht="13.5" customHeight="1" x14ac:dyDescent="0.25">
      <c r="A17" s="12"/>
    </row>
  </sheetData>
  <mergeCells count="3">
    <mergeCell ref="A3:A4"/>
    <mergeCell ref="A9:A10"/>
    <mergeCell ref="A12:A1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https://stage.oregon.gov/oha/HPA/ANALYTICS/HospitalReporting/2023%20Hospital%20Audited%20Financial%20Summary.xlsx</Url>
      <Description>2023 Hospital Audited Financial Summary.xlsx</Description>
    </URL>
    <Update xmlns="11829f7a-960b-49ba-b1eb-84e05c3364b4" xsi:nil="true"/>
    <DType xmlns="11829f7a-960b-49ba-b1eb-84e05c3364b4" xsi:nil="true"/>
    <Category xmlns="11829f7a-960b-49ba-b1eb-84e05c3364b4">Datasets</Category>
    <Meta_x0020_Keywords xmlns="11829f7a-960b-49ba-b1eb-84e05c3364b4" xsi:nil="true"/>
    <Year xmlns="11829f7a-960b-49ba-b1eb-84e05c3364b4">2023</Year>
    <Meta_x0020_Description xmlns="11829f7a-960b-49ba-b1eb-84e05c3364b4" xsi:nil="true"/>
    <DOrder xmlns="11829f7a-960b-49ba-b1eb-84e05c3364b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B0F572C1C93144B664F98C52A945E4" ma:contentTypeVersion="15" ma:contentTypeDescription="Create a new document." ma:contentTypeScope="" ma:versionID="e0108110c0f05457f48efba0d2ed7e21">
  <xsd:schema xmlns:xsd="http://www.w3.org/2001/XMLSchema" xmlns:xs="http://www.w3.org/2001/XMLSchema" xmlns:p="http://schemas.microsoft.com/office/2006/metadata/properties" xmlns:ns1="http://schemas.microsoft.com/sharepoint/v3" xmlns:ns2="59da1016-2a1b-4f8a-9768-d7a4932f6f16" xmlns:ns3="11829f7a-960b-49ba-b1eb-84e05c3364b4" targetNamespace="http://schemas.microsoft.com/office/2006/metadata/properties" ma:root="true" ma:fieldsID="a2495ac0eceaf032fc0334f6a8b481ce" ns1:_="" ns2:_="" ns3:_="">
    <xsd:import namespace="http://schemas.microsoft.com/sharepoint/v3"/>
    <xsd:import namespace="59da1016-2a1b-4f8a-9768-d7a4932f6f16"/>
    <xsd:import namespace="11829f7a-960b-49ba-b1eb-84e05c3364b4"/>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Year" minOccurs="0"/>
                <xsd:element ref="ns3:Update" minOccurs="0"/>
                <xsd:element ref="ns3:DType" minOccurs="0"/>
                <xsd:element ref="ns3:DOrder"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829f7a-960b-49ba-b1eb-84e05c3364b4" elementFormDefault="qualified">
    <xsd:import namespace="http://schemas.microsoft.com/office/2006/documentManagement/types"/>
    <xsd:import namespace="http://schemas.microsoft.com/office/infopath/2007/PartnerControls"/>
    <xsd:element name="Year" ma:index="13" nillable="true" ma:displayName="Year" ma:description="View filter to auto-publish documents" ma:internalName="Year" ma:readOnly="false">
      <xsd:simpleType>
        <xsd:restriction base="dms:Text">
          <xsd:maxLength value="255"/>
        </xsd:restriction>
      </xsd:simpleType>
    </xsd:element>
    <xsd:element name="Update" ma:index="14" nillable="true" ma:displayName="Update" ma:hidden="true" ma:internalName="Update" ma:readOnly="false" ma:percentage="FALSE">
      <xsd:simpleType>
        <xsd:restriction base="dms:Number"/>
      </xsd:simpleType>
    </xsd:element>
    <xsd:element name="DType" ma:index="15" nillable="true" ma:displayName="DType" ma:format="Dropdown" ma:hidden="true" ma:internalName="DType" ma:readOnly="false">
      <xsd:simpleType>
        <xsd:restriction base="dms:Choice">
          <xsd:enumeration value="Hospital Payment Reports"/>
        </xsd:restriction>
      </xsd:simpleType>
    </xsd:element>
    <xsd:element name="DOrder" ma:index="16" nillable="true" ma:displayName="DOrder" ma:hidden="true" ma:internalName="DOrder" ma:readOnly="false" ma:percentage="FALSE">
      <xsd:simpleType>
        <xsd:restriction base="dms:Number"/>
      </xsd:simpleType>
    </xsd:element>
    <xsd:element name="Category" ma:index="17" nillable="true" ma:displayName="Category" ma:format="Dropdown" ma:internalName="Category" ma:readOnly="false">
      <xsd:simpleType>
        <xsd:restriction base="dms:Choice">
          <xsd:enumeration value="AFS-FR3"/>
          <xsd:enumeration value="Capital Project Reporting"/>
          <xsd:enumeration value="Community Benefit Minimum Spending Floor"/>
          <xsd:enumeration value="Community Benefit Reports"/>
          <xsd:enumeration value="Datasets"/>
          <xsd:enumeration value="Forms"/>
          <xsd:enumeration value="Hospital Discharge Data"/>
          <xsd:enumeration value="Hospital Financial and Utilization Reports"/>
          <xsd:enumeration value="Hospital Financial Assistance Application"/>
          <xsd:enumeration value="Hospital Payment Reports"/>
          <xsd:enumeration value="Hospital Profiles"/>
          <xsd:enumeration value="Hospital Quarterly Report"/>
          <xsd:enumeration value="N/A"/>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3250F-194B-4E84-8D03-538024DAD2DB}">
  <ds:schemaRefs>
    <ds:schemaRef ds:uri="http://schemas.microsoft.com/office/2006/metadata/properties"/>
    <ds:schemaRef ds:uri="http://schemas.microsoft.com/office/infopath/2007/PartnerControls"/>
    <ds:schemaRef ds:uri="59da1016-2a1b-4f8a-9768-d7a4932f6f16"/>
    <ds:schemaRef ds:uri="eb1aef87-c49c-4ae6-851e-32e6bcd8ce9a"/>
    <ds:schemaRef ds:uri="http://schemas.microsoft.com/sharepoint/v3"/>
  </ds:schemaRefs>
</ds:datastoreItem>
</file>

<file path=customXml/itemProps2.xml><?xml version="1.0" encoding="utf-8"?>
<ds:datastoreItem xmlns:ds="http://schemas.openxmlformats.org/officeDocument/2006/customXml" ds:itemID="{AA68E4D0-11AE-4956-B2BB-CE5591A54312}"/>
</file>

<file path=customXml/itemProps3.xml><?xml version="1.0" encoding="utf-8"?>
<ds:datastoreItem xmlns:ds="http://schemas.openxmlformats.org/officeDocument/2006/customXml" ds:itemID="{5A280C40-DEA0-41AF-886F-FD7A0A8B5C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About</vt:lpstr>
      <vt:lpstr>FY23 FR-3 Data</vt:lpstr>
      <vt:lpstr>FY22 vs. FY23 YoY Change</vt:lpstr>
      <vt:lpstr>Definitions</vt:lpstr>
      <vt:lpstr>Hospital Information</vt:lpstr>
      <vt:lpstr>Release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Hospital Audited Financial Summary.xlsx</dc:title>
  <dc:creator>Chris Holland</dc:creator>
  <cp:lastModifiedBy>Rachel Higgins</cp:lastModifiedBy>
  <dcterms:created xsi:type="dcterms:W3CDTF">2020-11-06T18:54:09Z</dcterms:created>
  <dcterms:modified xsi:type="dcterms:W3CDTF">2024-06-03T23:45:32Z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0x0101004EB0F572C1C93144B664F98C52A945E4</vt:lpwstr>
  </property>
  <property fmtid="{D5CDD505-2E9C-101B-9397-08002B2CF9AE}" pid="3" name="WorkflowChangePath">
    <vt:lpwstr>925215f5-828f-4fe0-a372-d36dd1ddd0c5,4;925215f5-828f-4fe0-a372-d36dd1ddd0c5,6;925215f5-828f-4fe0-a372-d36dd1ddd0c5,4;925215f5-828f-4fe0-a372-d36dd1ddd0c5,6;</vt:lpwstr>
  </property>
  <property fmtid="{D5CDD505-2E9C-101B-9397-08002B2CF9AE}" pid="4" name="MSIP_Label_ebdd6eeb-0dd0-4927-947e-a759f08fcf55_Enabled">
    <vt:lpwstr>true</vt:lpwstr>
  </property>
  <property fmtid="{D5CDD505-2E9C-101B-9397-08002B2CF9AE}" pid="5" name="MSIP_Label_ebdd6eeb-0dd0-4927-947e-a759f08fcf55_SetDate">
    <vt:lpwstr>2024-03-12T19:33:56Z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2785c53d-4965-4a40-a638-f8d3010e6dec</vt:lpwstr>
  </property>
  <property fmtid="{D5CDD505-2E9C-101B-9397-08002B2CF9AE}" pid="10" name="MSIP_Label_ebdd6eeb-0dd0-4927-947e-a759f08fcf55_ContentBits">
    <vt:lpwstr>0</vt:lpwstr>
  </property>
</Properties>
</file>