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I:\OHPR Research Unit\APAC\Communications\"/>
    </mc:Choice>
  </mc:AlternateContent>
  <xr:revisionPtr revIDLastSave="0" documentId="13_ncr:1_{C21AB59E-1E7C-45ED-8D91-814A917FD309}" xr6:coauthVersionLast="47" xr6:coauthVersionMax="47" xr10:uidLastSave="{00000000-0000-0000-0000-000000000000}"/>
  <bookViews>
    <workbookView xWindow="1140" yWindow="1140" windowWidth="17980" windowHeight="10250" xr2:uid="{00000000-000D-0000-FFFF-FFFF00000000}"/>
  </bookViews>
  <sheets>
    <sheet name="Read Me" sheetId="71" r:id="rId1"/>
    <sheet name="UniquePersonIDissues" sheetId="52" r:id="rId2"/>
    <sheet name="SummaryPeopleMM" sheetId="2" r:id="rId3"/>
    <sheet name="SummaryPeoplebyLOB" sheetId="42" r:id="rId4"/>
    <sheet name="SummaryRE" sheetId="34" r:id="rId5"/>
    <sheet name="SummaryPeopleWclaims" sheetId="5" r:id="rId6"/>
    <sheet name="claims" sheetId="3" r:id="rId7"/>
    <sheet name="ClaimsLOB" sheetId="48" r:id="rId8"/>
    <sheet name="PaidAmounts" sheetId="66" r:id="rId9"/>
    <sheet name="Paid Amounts by LOB" sheetId="57" r:id="rId10"/>
    <sheet name="Paid per person" sheetId="58" r:id="rId11"/>
    <sheet name="$100K plus people" sheetId="59" r:id="rId12"/>
    <sheet name="APACgrouperClaims" sheetId="39" r:id="rId13"/>
    <sheet name="APACgrouperPeople" sheetId="53" r:id="rId14"/>
    <sheet name="APACgrouperPerClaim" sheetId="60" r:id="rId15"/>
    <sheet name="APACgrouper%paid" sheetId="61" r:id="rId16"/>
    <sheet name="SUD" sheetId="19" r:id="rId17"/>
    <sheet name="CCSR" sheetId="69" r:id="rId18"/>
  </sheets>
  <definedNames>
    <definedName name="_xlnm._FilterDatabase" localSheetId="17" hidden="1">CCSR!$A$1:$P$544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48" l="1"/>
  <c r="L23" i="48"/>
  <c r="M23" i="48"/>
  <c r="N23" i="48"/>
  <c r="J23" i="48"/>
  <c r="K19" i="48"/>
  <c r="L19" i="48"/>
  <c r="M19" i="48"/>
  <c r="N19" i="48"/>
  <c r="J19" i="48"/>
  <c r="C73" i="42"/>
  <c r="D73" i="42"/>
  <c r="E73" i="42"/>
  <c r="F73" i="42"/>
  <c r="G73" i="42"/>
  <c r="H73" i="42"/>
  <c r="I73" i="42"/>
  <c r="J73" i="42"/>
  <c r="K73" i="42"/>
  <c r="L73" i="42"/>
  <c r="M73" i="42"/>
  <c r="N73" i="42"/>
  <c r="B73" i="42"/>
  <c r="C72" i="42"/>
  <c r="D72" i="42"/>
  <c r="E72" i="42"/>
  <c r="F72" i="42"/>
  <c r="G72" i="42"/>
  <c r="H72" i="42"/>
  <c r="I72" i="42"/>
  <c r="J72" i="42"/>
  <c r="K72" i="42"/>
  <c r="L72" i="42"/>
  <c r="M72" i="42"/>
  <c r="N72" i="42"/>
  <c r="B72" i="42"/>
  <c r="C82" i="42"/>
  <c r="D82" i="42"/>
  <c r="E82" i="42"/>
  <c r="F82" i="42"/>
  <c r="G82" i="42"/>
  <c r="H82" i="42"/>
  <c r="I82" i="42"/>
  <c r="J82" i="42"/>
  <c r="K82" i="42"/>
  <c r="L82" i="42"/>
  <c r="M82" i="42"/>
  <c r="N82" i="42"/>
  <c r="B82" i="42"/>
  <c r="N9" i="66"/>
  <c r="C6" i="66"/>
  <c r="D6" i="66"/>
  <c r="E6" i="66"/>
  <c r="F6" i="66"/>
  <c r="G6" i="66"/>
  <c r="H6" i="66"/>
  <c r="I6" i="66"/>
  <c r="J6" i="66"/>
  <c r="K6" i="66"/>
  <c r="L6" i="66"/>
  <c r="M6" i="66"/>
  <c r="N6" i="66"/>
  <c r="B6" i="66"/>
  <c r="N10" i="66"/>
  <c r="N33" i="58"/>
  <c r="N34" i="58"/>
  <c r="C33" i="58"/>
  <c r="D33" i="58"/>
  <c r="E33" i="58"/>
  <c r="F33" i="58"/>
  <c r="G33" i="58"/>
  <c r="H33" i="58"/>
  <c r="I33" i="58"/>
  <c r="J33" i="58"/>
  <c r="K33" i="58"/>
  <c r="L33" i="58"/>
  <c r="M33" i="58"/>
  <c r="C34" i="58"/>
  <c r="D34" i="58"/>
  <c r="E34" i="58"/>
  <c r="F34" i="58"/>
  <c r="G34" i="58"/>
  <c r="H34" i="58"/>
  <c r="I34" i="58"/>
  <c r="J34" i="58"/>
  <c r="K34" i="58"/>
  <c r="L34" i="58"/>
  <c r="M34" i="58"/>
  <c r="B34" i="58"/>
  <c r="B33" i="58"/>
  <c r="C181" i="57"/>
  <c r="D181" i="57"/>
  <c r="E181" i="57"/>
  <c r="F181" i="57"/>
  <c r="G181" i="57"/>
  <c r="H181" i="57"/>
  <c r="I181" i="57"/>
  <c r="J181" i="57"/>
  <c r="K181" i="57"/>
  <c r="L181" i="57"/>
  <c r="M181" i="57"/>
  <c r="N181" i="57"/>
  <c r="B181" i="57"/>
  <c r="C55" i="5"/>
  <c r="D55" i="5"/>
  <c r="E55" i="5"/>
  <c r="F55" i="5"/>
  <c r="G55" i="5"/>
  <c r="H55" i="5"/>
  <c r="I55" i="5"/>
  <c r="J55" i="5"/>
  <c r="K55" i="5"/>
  <c r="L55" i="5"/>
  <c r="M55" i="5"/>
  <c r="N55" i="5"/>
  <c r="B55" i="5"/>
  <c r="C52" i="5"/>
  <c r="D52" i="5"/>
  <c r="E52" i="5"/>
  <c r="F52" i="5"/>
  <c r="G52" i="5"/>
  <c r="H52" i="5"/>
  <c r="I52" i="5"/>
  <c r="J52" i="5"/>
  <c r="K52" i="5"/>
  <c r="L52" i="5"/>
  <c r="M52" i="5"/>
  <c r="N52" i="5"/>
  <c r="B52" i="5"/>
  <c r="C47" i="5"/>
  <c r="D47" i="5"/>
  <c r="E47" i="5"/>
  <c r="F47" i="5"/>
  <c r="G47" i="5"/>
  <c r="H47" i="5"/>
  <c r="I47" i="5"/>
  <c r="J47" i="5"/>
  <c r="K47" i="5"/>
  <c r="L47" i="5"/>
  <c r="M47" i="5"/>
  <c r="N47" i="5"/>
  <c r="C48" i="5"/>
  <c r="D48" i="5"/>
  <c r="E48" i="5"/>
  <c r="F48" i="5"/>
  <c r="G48" i="5"/>
  <c r="H48" i="5"/>
  <c r="I48" i="5"/>
  <c r="J48" i="5"/>
  <c r="K48" i="5"/>
  <c r="L48" i="5"/>
  <c r="M48" i="5"/>
  <c r="N48" i="5"/>
  <c r="C49" i="5"/>
  <c r="D49" i="5"/>
  <c r="E49" i="5"/>
  <c r="F49" i="5"/>
  <c r="G49" i="5"/>
  <c r="H49" i="5"/>
  <c r="I49" i="5"/>
  <c r="J49" i="5"/>
  <c r="K49" i="5"/>
  <c r="L49" i="5"/>
  <c r="M49" i="5"/>
  <c r="N49" i="5"/>
  <c r="B49" i="5"/>
  <c r="B48" i="5"/>
  <c r="B47" i="5"/>
  <c r="C43" i="5"/>
  <c r="D43" i="5"/>
  <c r="E43" i="5"/>
  <c r="F43" i="5"/>
  <c r="G43" i="5"/>
  <c r="H43" i="5"/>
  <c r="I43" i="5"/>
  <c r="J43" i="5"/>
  <c r="K43" i="5"/>
  <c r="L43" i="5"/>
  <c r="M43" i="5"/>
  <c r="N43" i="5"/>
  <c r="C44" i="5"/>
  <c r="D44" i="5"/>
  <c r="E44" i="5"/>
  <c r="F44" i="5"/>
  <c r="G44" i="5"/>
  <c r="H44" i="5"/>
  <c r="I44" i="5"/>
  <c r="J44" i="5"/>
  <c r="K44" i="5"/>
  <c r="L44" i="5"/>
  <c r="M44" i="5"/>
  <c r="N44" i="5"/>
  <c r="B43" i="5"/>
  <c r="C37" i="5"/>
  <c r="D37" i="5"/>
  <c r="E37" i="5"/>
  <c r="F37" i="5"/>
  <c r="G37" i="5"/>
  <c r="H37" i="5"/>
  <c r="I37" i="5"/>
  <c r="J37" i="5"/>
  <c r="K37" i="5"/>
  <c r="L37" i="5"/>
  <c r="M37" i="5"/>
  <c r="N37" i="5"/>
  <c r="C38" i="5"/>
  <c r="D38" i="5"/>
  <c r="E38" i="5"/>
  <c r="F38" i="5"/>
  <c r="G38" i="5"/>
  <c r="H38" i="5"/>
  <c r="I38" i="5"/>
  <c r="J38" i="5"/>
  <c r="K38" i="5"/>
  <c r="L38" i="5"/>
  <c r="M38" i="5"/>
  <c r="N38" i="5"/>
  <c r="C39" i="5"/>
  <c r="D39" i="5"/>
  <c r="E39" i="5"/>
  <c r="F39" i="5"/>
  <c r="G39" i="5"/>
  <c r="H39" i="5"/>
  <c r="I39" i="5"/>
  <c r="J39" i="5"/>
  <c r="K39" i="5"/>
  <c r="L39" i="5"/>
  <c r="M39" i="5"/>
  <c r="N39" i="5"/>
  <c r="C40" i="5"/>
  <c r="D40" i="5"/>
  <c r="E40" i="5"/>
  <c r="F40" i="5"/>
  <c r="G40" i="5"/>
  <c r="H40" i="5"/>
  <c r="I40" i="5"/>
  <c r="J40" i="5"/>
  <c r="K40" i="5"/>
  <c r="L40" i="5"/>
  <c r="M40" i="5"/>
  <c r="N40" i="5"/>
  <c r="B40" i="5"/>
  <c r="B39" i="5"/>
  <c r="B38" i="5"/>
  <c r="C31" i="5"/>
  <c r="D31" i="5"/>
  <c r="E31" i="5"/>
  <c r="F31" i="5"/>
  <c r="G31" i="5"/>
  <c r="H31" i="5"/>
  <c r="I31" i="5"/>
  <c r="J31" i="5"/>
  <c r="K31" i="5"/>
  <c r="L31" i="5"/>
  <c r="M31" i="5"/>
  <c r="N31" i="5"/>
  <c r="C32" i="5"/>
  <c r="D32" i="5"/>
  <c r="E32" i="5"/>
  <c r="F32" i="5"/>
  <c r="G32" i="5"/>
  <c r="H32" i="5"/>
  <c r="I32" i="5"/>
  <c r="J32" i="5"/>
  <c r="K32" i="5"/>
  <c r="L32" i="5"/>
  <c r="M32" i="5"/>
  <c r="N32" i="5"/>
  <c r="C33" i="5"/>
  <c r="D33" i="5"/>
  <c r="E33" i="5"/>
  <c r="F33" i="5"/>
  <c r="G33" i="5"/>
  <c r="H33" i="5"/>
  <c r="I33" i="5"/>
  <c r="J33" i="5"/>
  <c r="K33" i="5"/>
  <c r="L33" i="5"/>
  <c r="M33" i="5"/>
  <c r="N33" i="5"/>
  <c r="C34" i="5"/>
  <c r="D34" i="5"/>
  <c r="E34" i="5"/>
  <c r="F34" i="5"/>
  <c r="G34" i="5"/>
  <c r="H34" i="5"/>
  <c r="I34" i="5"/>
  <c r="J34" i="5"/>
  <c r="K34" i="5"/>
  <c r="L34" i="5"/>
  <c r="M34" i="5"/>
  <c r="N34" i="5"/>
  <c r="B34" i="5"/>
  <c r="B33" i="5"/>
  <c r="B32" i="5"/>
  <c r="B31" i="5"/>
  <c r="C74" i="5"/>
  <c r="D74" i="5"/>
  <c r="E74" i="5"/>
  <c r="F74" i="5"/>
  <c r="G74" i="5"/>
  <c r="H74" i="5"/>
  <c r="I74" i="5"/>
  <c r="J74" i="5"/>
  <c r="K74" i="5"/>
  <c r="L74" i="5"/>
  <c r="M74" i="5"/>
  <c r="N74" i="5"/>
  <c r="C75" i="5"/>
  <c r="D75" i="5"/>
  <c r="E75" i="5"/>
  <c r="F75" i="5"/>
  <c r="G75" i="5"/>
  <c r="H75" i="5"/>
  <c r="I75" i="5"/>
  <c r="J75" i="5"/>
  <c r="K75" i="5"/>
  <c r="L75" i="5"/>
  <c r="M75" i="5"/>
  <c r="N75" i="5"/>
  <c r="C76" i="5"/>
  <c r="D76" i="5"/>
  <c r="E76" i="5"/>
  <c r="F76" i="5"/>
  <c r="G76" i="5"/>
  <c r="H76" i="5"/>
  <c r="I76" i="5"/>
  <c r="J76" i="5"/>
  <c r="K76" i="5"/>
  <c r="L76" i="5"/>
  <c r="M76" i="5"/>
  <c r="N76" i="5"/>
  <c r="C77" i="5"/>
  <c r="D77" i="5"/>
  <c r="E77" i="5"/>
  <c r="F77" i="5"/>
  <c r="G77" i="5"/>
  <c r="H77" i="5"/>
  <c r="I77" i="5"/>
  <c r="J77" i="5"/>
  <c r="K77" i="5"/>
  <c r="L77" i="5"/>
  <c r="M77" i="5"/>
  <c r="N77" i="5"/>
  <c r="C78" i="5"/>
  <c r="D78" i="5"/>
  <c r="E78" i="5"/>
  <c r="F78" i="5"/>
  <c r="G78" i="5"/>
  <c r="H78" i="5"/>
  <c r="I78" i="5"/>
  <c r="J78" i="5"/>
  <c r="K78" i="5"/>
  <c r="L78" i="5"/>
  <c r="M78" i="5"/>
  <c r="N78" i="5"/>
  <c r="C79" i="5"/>
  <c r="D79" i="5"/>
  <c r="E79" i="5"/>
  <c r="F79" i="5"/>
  <c r="G79" i="5"/>
  <c r="H79" i="5"/>
  <c r="I79" i="5"/>
  <c r="J79" i="5"/>
  <c r="K79" i="5"/>
  <c r="L79" i="5"/>
  <c r="M79" i="5"/>
  <c r="N79" i="5"/>
  <c r="C80" i="5"/>
  <c r="D80" i="5"/>
  <c r="E80" i="5"/>
  <c r="F80" i="5"/>
  <c r="G80" i="5"/>
  <c r="H80" i="5"/>
  <c r="I80" i="5"/>
  <c r="J80" i="5"/>
  <c r="K80" i="5"/>
  <c r="L80" i="5"/>
  <c r="M80" i="5"/>
  <c r="N80" i="5"/>
  <c r="J81" i="5"/>
  <c r="K81" i="5"/>
  <c r="L81" i="5"/>
  <c r="M81" i="5"/>
  <c r="N81" i="5"/>
  <c r="C82" i="5"/>
  <c r="D82" i="5"/>
  <c r="E82" i="5"/>
  <c r="F82" i="5"/>
  <c r="G82" i="5"/>
  <c r="H82" i="5"/>
  <c r="I82" i="5"/>
  <c r="J82" i="5"/>
  <c r="K82" i="5"/>
  <c r="L82" i="5"/>
  <c r="M82" i="5"/>
  <c r="N82" i="5"/>
  <c r="C83" i="5"/>
  <c r="D83" i="5"/>
  <c r="E83" i="5"/>
  <c r="F83" i="5"/>
  <c r="G83" i="5"/>
  <c r="H83" i="5"/>
  <c r="I83" i="5"/>
  <c r="J83" i="5"/>
  <c r="K83" i="5"/>
  <c r="L83" i="5"/>
  <c r="M83" i="5"/>
  <c r="N83" i="5"/>
  <c r="J84" i="5"/>
  <c r="K84" i="5"/>
  <c r="L84" i="5"/>
  <c r="M84" i="5"/>
  <c r="N84" i="5"/>
  <c r="C85" i="5"/>
  <c r="D85" i="5"/>
  <c r="E85" i="5"/>
  <c r="F85" i="5"/>
  <c r="G85" i="5"/>
  <c r="H85" i="5"/>
  <c r="I85" i="5"/>
  <c r="J85" i="5"/>
  <c r="K85" i="5"/>
  <c r="L85" i="5"/>
  <c r="M85" i="5"/>
  <c r="N85" i="5"/>
  <c r="C86" i="5"/>
  <c r="D86" i="5"/>
  <c r="E86" i="5"/>
  <c r="F86" i="5"/>
  <c r="G86" i="5"/>
  <c r="H86" i="5"/>
  <c r="I86" i="5"/>
  <c r="J86" i="5"/>
  <c r="K86" i="5"/>
  <c r="L86" i="5"/>
  <c r="M86" i="5"/>
  <c r="N86" i="5"/>
  <c r="J87" i="5"/>
  <c r="K87" i="5"/>
  <c r="L87" i="5"/>
  <c r="M87" i="5"/>
  <c r="N87" i="5"/>
  <c r="B86" i="5"/>
  <c r="B85" i="5"/>
  <c r="B83" i="5"/>
  <c r="B82" i="5"/>
  <c r="B80" i="5"/>
  <c r="B79" i="5"/>
  <c r="B78" i="5"/>
  <c r="B77" i="5"/>
  <c r="B76" i="5"/>
  <c r="B75" i="5"/>
  <c r="B74" i="5"/>
  <c r="C90" i="5"/>
  <c r="D90" i="5"/>
  <c r="E90" i="5"/>
  <c r="F90" i="5"/>
  <c r="G90" i="5"/>
  <c r="H90" i="5"/>
  <c r="I90" i="5"/>
  <c r="J90" i="5"/>
  <c r="K90" i="5"/>
  <c r="L90" i="5"/>
  <c r="M90" i="5"/>
  <c r="N90" i="5"/>
  <c r="C91" i="5"/>
  <c r="D91" i="5"/>
  <c r="E91" i="5"/>
  <c r="F91" i="5"/>
  <c r="G91" i="5"/>
  <c r="H91" i="5"/>
  <c r="I91" i="5"/>
  <c r="J91" i="5"/>
  <c r="K91" i="5"/>
  <c r="L91" i="5"/>
  <c r="M91" i="5"/>
  <c r="N91" i="5"/>
  <c r="C92" i="5"/>
  <c r="D92" i="5"/>
  <c r="E92" i="5"/>
  <c r="F92" i="5"/>
  <c r="G92" i="5"/>
  <c r="H92" i="5"/>
  <c r="I92" i="5"/>
  <c r="J92" i="5"/>
  <c r="K92" i="5"/>
  <c r="L92" i="5"/>
  <c r="M92" i="5"/>
  <c r="N92" i="5"/>
  <c r="C93" i="5"/>
  <c r="D93" i="5"/>
  <c r="E93" i="5"/>
  <c r="F93" i="5"/>
  <c r="G93" i="5"/>
  <c r="H93" i="5"/>
  <c r="I93" i="5"/>
  <c r="J93" i="5"/>
  <c r="K93" i="5"/>
  <c r="L93" i="5"/>
  <c r="M93" i="5"/>
  <c r="N93" i="5"/>
  <c r="C94" i="5"/>
  <c r="D94" i="5"/>
  <c r="E94" i="5"/>
  <c r="F94" i="5"/>
  <c r="G94" i="5"/>
  <c r="H94" i="5"/>
  <c r="I94" i="5"/>
  <c r="J94" i="5"/>
  <c r="K94" i="5"/>
  <c r="L94" i="5"/>
  <c r="M94" i="5"/>
  <c r="N94" i="5"/>
  <c r="C95" i="5"/>
  <c r="D95" i="5"/>
  <c r="E95" i="5"/>
  <c r="F95" i="5"/>
  <c r="G95" i="5"/>
  <c r="H95" i="5"/>
  <c r="I95" i="5"/>
  <c r="J95" i="5"/>
  <c r="K95" i="5"/>
  <c r="L95" i="5"/>
  <c r="M95" i="5"/>
  <c r="N95" i="5"/>
  <c r="C96" i="5"/>
  <c r="D96" i="5"/>
  <c r="E96" i="5"/>
  <c r="F96" i="5"/>
  <c r="G96" i="5"/>
  <c r="H96" i="5"/>
  <c r="I96" i="5"/>
  <c r="J96" i="5"/>
  <c r="K96" i="5"/>
  <c r="L96" i="5"/>
  <c r="M96" i="5"/>
  <c r="N96" i="5"/>
  <c r="C97" i="5"/>
  <c r="D97" i="5"/>
  <c r="E97" i="5"/>
  <c r="F97" i="5"/>
  <c r="G97" i="5"/>
  <c r="H97" i="5"/>
  <c r="I97" i="5"/>
  <c r="J97" i="5"/>
  <c r="K97" i="5"/>
  <c r="L97" i="5"/>
  <c r="M97" i="5"/>
  <c r="N97" i="5"/>
  <c r="C98" i="5"/>
  <c r="D98" i="5"/>
  <c r="E98" i="5"/>
  <c r="F98" i="5"/>
  <c r="G98" i="5"/>
  <c r="H98" i="5"/>
  <c r="I98" i="5"/>
  <c r="J98" i="5"/>
  <c r="K98" i="5"/>
  <c r="L98" i="5"/>
  <c r="M98" i="5"/>
  <c r="N98" i="5"/>
  <c r="C99" i="5"/>
  <c r="D99" i="5"/>
  <c r="E99" i="5"/>
  <c r="F99" i="5"/>
  <c r="G99" i="5"/>
  <c r="H99" i="5"/>
  <c r="I99" i="5"/>
  <c r="J99" i="5"/>
  <c r="K99" i="5"/>
  <c r="L99" i="5"/>
  <c r="M99" i="5"/>
  <c r="N99" i="5"/>
  <c r="C100" i="5"/>
  <c r="D100" i="5"/>
  <c r="E100" i="5"/>
  <c r="F100" i="5"/>
  <c r="G100" i="5"/>
  <c r="H100" i="5"/>
  <c r="I100" i="5"/>
  <c r="J100" i="5"/>
  <c r="K100" i="5"/>
  <c r="L100" i="5"/>
  <c r="M100" i="5"/>
  <c r="N100" i="5"/>
  <c r="C101" i="5"/>
  <c r="D101" i="5"/>
  <c r="E101" i="5"/>
  <c r="F101" i="5"/>
  <c r="G101" i="5"/>
  <c r="H101" i="5"/>
  <c r="I101" i="5"/>
  <c r="J101" i="5"/>
  <c r="K101" i="5"/>
  <c r="L101" i="5"/>
  <c r="M101" i="5"/>
  <c r="N101" i="5"/>
  <c r="C102" i="5"/>
  <c r="D102" i="5"/>
  <c r="E102" i="5"/>
  <c r="F102" i="5"/>
  <c r="G102" i="5"/>
  <c r="H102" i="5"/>
  <c r="I102" i="5"/>
  <c r="J102" i="5"/>
  <c r="K102" i="5"/>
  <c r="L102" i="5"/>
  <c r="M102" i="5"/>
  <c r="N102" i="5"/>
  <c r="C103" i="5"/>
  <c r="D103" i="5"/>
  <c r="E103" i="5"/>
  <c r="F103" i="5"/>
  <c r="G103" i="5"/>
  <c r="H103" i="5"/>
  <c r="I103" i="5"/>
  <c r="J103" i="5"/>
  <c r="K103" i="5"/>
  <c r="L103" i="5"/>
  <c r="M103" i="5"/>
  <c r="N103" i="5"/>
  <c r="B103" i="5"/>
  <c r="B102" i="5"/>
  <c r="B101" i="5"/>
  <c r="B100" i="5"/>
  <c r="B99" i="5"/>
  <c r="B98" i="5"/>
  <c r="B97" i="5"/>
  <c r="B96" i="5"/>
  <c r="B95" i="5"/>
  <c r="B94" i="5"/>
  <c r="B93" i="5"/>
  <c r="B92" i="5"/>
  <c r="B91" i="5"/>
  <c r="B90" i="5"/>
  <c r="B37" i="5"/>
  <c r="B44" i="5"/>
  <c r="B27" i="48"/>
  <c r="B55" i="48" s="1"/>
  <c r="C27" i="48"/>
  <c r="D27" i="48"/>
  <c r="E27" i="48"/>
  <c r="F27" i="48"/>
  <c r="G27" i="48"/>
  <c r="H27" i="48"/>
  <c r="I27" i="48"/>
  <c r="J27" i="48"/>
  <c r="K27" i="48"/>
  <c r="L27" i="48"/>
  <c r="M27" i="48"/>
  <c r="N27" i="48"/>
  <c r="C10" i="57"/>
  <c r="D10" i="57"/>
  <c r="E10" i="57"/>
  <c r="F10" i="57"/>
  <c r="G10" i="57"/>
  <c r="H10" i="57"/>
  <c r="I10" i="57"/>
  <c r="J10" i="57"/>
  <c r="K10" i="57"/>
  <c r="L10" i="57"/>
  <c r="M10" i="57"/>
  <c r="N10" i="57"/>
  <c r="C11" i="57"/>
  <c r="D11" i="57"/>
  <c r="E11" i="57"/>
  <c r="F11" i="57"/>
  <c r="G11" i="57"/>
  <c r="H11" i="57"/>
  <c r="I11" i="57"/>
  <c r="J11" i="57"/>
  <c r="K11" i="57"/>
  <c r="L11" i="57"/>
  <c r="M11" i="57"/>
  <c r="N11" i="57"/>
  <c r="C12" i="57"/>
  <c r="D12" i="57"/>
  <c r="E12" i="57"/>
  <c r="F12" i="57"/>
  <c r="G12" i="57"/>
  <c r="H12" i="57"/>
  <c r="I12" i="57"/>
  <c r="J12" i="57"/>
  <c r="K12" i="57"/>
  <c r="L12" i="57"/>
  <c r="M12" i="57"/>
  <c r="N12" i="57"/>
  <c r="C13" i="57"/>
  <c r="D13" i="57"/>
  <c r="E13" i="57"/>
  <c r="F13" i="57"/>
  <c r="G13" i="57"/>
  <c r="H13" i="57"/>
  <c r="I13" i="57"/>
  <c r="J13" i="57"/>
  <c r="K13" i="57"/>
  <c r="L13" i="57"/>
  <c r="M13" i="57"/>
  <c r="N13" i="57"/>
  <c r="C3" i="57"/>
  <c r="C153" i="57" s="1"/>
  <c r="D3" i="57"/>
  <c r="D153" i="57" s="1"/>
  <c r="E3" i="57"/>
  <c r="E153" i="57" s="1"/>
  <c r="F3" i="57"/>
  <c r="F153" i="57" s="1"/>
  <c r="G3" i="57"/>
  <c r="G153" i="57" s="1"/>
  <c r="H3" i="57"/>
  <c r="H153" i="57" s="1"/>
  <c r="I3" i="57"/>
  <c r="I153" i="57" s="1"/>
  <c r="J3" i="57"/>
  <c r="J153" i="57" s="1"/>
  <c r="K3" i="57"/>
  <c r="K153" i="57" s="1"/>
  <c r="L3" i="57"/>
  <c r="L153" i="57" s="1"/>
  <c r="M3" i="57"/>
  <c r="M153" i="57" s="1"/>
  <c r="N3" i="57"/>
  <c r="N153" i="57" s="1"/>
  <c r="B3" i="57"/>
  <c r="B155" i="57" s="1"/>
  <c r="C21" i="58"/>
  <c r="D21" i="58"/>
  <c r="E21" i="58"/>
  <c r="F21" i="58"/>
  <c r="G21" i="58"/>
  <c r="H21" i="58"/>
  <c r="I21" i="58"/>
  <c r="J21" i="58"/>
  <c r="K21" i="58"/>
  <c r="L21" i="58"/>
  <c r="M21" i="58"/>
  <c r="N21" i="58"/>
  <c r="C22" i="58"/>
  <c r="D22" i="58"/>
  <c r="E22" i="58"/>
  <c r="F22" i="58"/>
  <c r="G22" i="58"/>
  <c r="H22" i="58"/>
  <c r="I22" i="58"/>
  <c r="J22" i="58"/>
  <c r="K22" i="58"/>
  <c r="L22" i="58"/>
  <c r="M22" i="58"/>
  <c r="N22" i="58"/>
  <c r="C23" i="58"/>
  <c r="D23" i="58"/>
  <c r="E23" i="58"/>
  <c r="F23" i="58"/>
  <c r="G23" i="58"/>
  <c r="H23" i="58"/>
  <c r="I23" i="58"/>
  <c r="J23" i="58"/>
  <c r="K23" i="58"/>
  <c r="L23" i="58"/>
  <c r="M23" i="58"/>
  <c r="N23" i="58"/>
  <c r="C24" i="58"/>
  <c r="D24" i="58"/>
  <c r="E24" i="58"/>
  <c r="F24" i="58"/>
  <c r="G24" i="58"/>
  <c r="H24" i="58"/>
  <c r="I24" i="58"/>
  <c r="J24" i="58"/>
  <c r="K24" i="58"/>
  <c r="L24" i="58"/>
  <c r="M24" i="58"/>
  <c r="N24" i="58"/>
  <c r="C25" i="58"/>
  <c r="D25" i="58"/>
  <c r="E25" i="58"/>
  <c r="F25" i="58"/>
  <c r="G25" i="58"/>
  <c r="H25" i="58"/>
  <c r="I25" i="58"/>
  <c r="J25" i="58"/>
  <c r="K25" i="58"/>
  <c r="L25" i="58"/>
  <c r="M25" i="58"/>
  <c r="N25" i="58"/>
  <c r="C26" i="58"/>
  <c r="D26" i="58"/>
  <c r="E26" i="58"/>
  <c r="F26" i="58"/>
  <c r="G26" i="58"/>
  <c r="H26" i="58"/>
  <c r="I26" i="58"/>
  <c r="J26" i="58"/>
  <c r="K26" i="58"/>
  <c r="L26" i="58"/>
  <c r="M26" i="58"/>
  <c r="N26" i="58"/>
  <c r="B21" i="58"/>
  <c r="C241" i="57"/>
  <c r="D241" i="57"/>
  <c r="E241" i="57"/>
  <c r="F241" i="57"/>
  <c r="G241" i="57"/>
  <c r="H241" i="57"/>
  <c r="I241" i="57"/>
  <c r="J241" i="57"/>
  <c r="K241" i="57"/>
  <c r="L241" i="57"/>
  <c r="M241" i="57"/>
  <c r="N241" i="57"/>
  <c r="C242" i="57"/>
  <c r="D242" i="57"/>
  <c r="E242" i="57"/>
  <c r="F242" i="57"/>
  <c r="G242" i="57"/>
  <c r="H242" i="57"/>
  <c r="I242" i="57"/>
  <c r="J242" i="57"/>
  <c r="K242" i="57"/>
  <c r="L242" i="57"/>
  <c r="M242" i="57"/>
  <c r="N242" i="57"/>
  <c r="C243" i="57"/>
  <c r="D243" i="57"/>
  <c r="E243" i="57"/>
  <c r="F243" i="57"/>
  <c r="G243" i="57"/>
  <c r="H243" i="57"/>
  <c r="I243" i="57"/>
  <c r="J243" i="57"/>
  <c r="K243" i="57"/>
  <c r="L243" i="57"/>
  <c r="M243" i="57"/>
  <c r="N243" i="57"/>
  <c r="B243" i="57"/>
  <c r="B242" i="57"/>
  <c r="B241" i="57"/>
  <c r="C175" i="57"/>
  <c r="D175" i="57"/>
  <c r="E175" i="57"/>
  <c r="F175" i="57"/>
  <c r="G175" i="57"/>
  <c r="H175" i="57"/>
  <c r="I175" i="57"/>
  <c r="J175" i="57"/>
  <c r="K175" i="57"/>
  <c r="L175" i="57"/>
  <c r="M175" i="57"/>
  <c r="N175" i="57"/>
  <c r="C176" i="57"/>
  <c r="D176" i="57"/>
  <c r="E176" i="57"/>
  <c r="F176" i="57"/>
  <c r="G176" i="57"/>
  <c r="H176" i="57"/>
  <c r="I176" i="57"/>
  <c r="J176" i="57"/>
  <c r="K176" i="57"/>
  <c r="L176" i="57"/>
  <c r="M176" i="57"/>
  <c r="N176" i="57"/>
  <c r="C177" i="57"/>
  <c r="D177" i="57"/>
  <c r="E177" i="57"/>
  <c r="F177" i="57"/>
  <c r="G177" i="57"/>
  <c r="H177" i="57"/>
  <c r="I177" i="57"/>
  <c r="J177" i="57"/>
  <c r="K177" i="57"/>
  <c r="L177" i="57"/>
  <c r="M177" i="57"/>
  <c r="N177" i="57"/>
  <c r="C178" i="57"/>
  <c r="D178" i="57"/>
  <c r="E178" i="57"/>
  <c r="F178" i="57"/>
  <c r="G178" i="57"/>
  <c r="H178" i="57"/>
  <c r="I178" i="57"/>
  <c r="J178" i="57"/>
  <c r="K178" i="57"/>
  <c r="L178" i="57"/>
  <c r="M178" i="57"/>
  <c r="N178" i="57"/>
  <c r="C179" i="57"/>
  <c r="D179" i="57"/>
  <c r="E179" i="57"/>
  <c r="F179" i="57"/>
  <c r="G179" i="57"/>
  <c r="H179" i="57"/>
  <c r="I179" i="57"/>
  <c r="J179" i="57"/>
  <c r="K179" i="57"/>
  <c r="L179" i="57"/>
  <c r="M179" i="57"/>
  <c r="N179" i="57"/>
  <c r="C180" i="57"/>
  <c r="D180" i="57"/>
  <c r="E180" i="57"/>
  <c r="F180" i="57"/>
  <c r="G180" i="57"/>
  <c r="H180" i="57"/>
  <c r="I180" i="57"/>
  <c r="J180" i="57"/>
  <c r="K180" i="57"/>
  <c r="L180" i="57"/>
  <c r="M180" i="57"/>
  <c r="N180" i="57"/>
  <c r="B180" i="57"/>
  <c r="B179" i="57"/>
  <c r="B178" i="57"/>
  <c r="B177" i="57"/>
  <c r="C94" i="66"/>
  <c r="D94" i="66"/>
  <c r="E94" i="66"/>
  <c r="F94" i="66"/>
  <c r="G94" i="66"/>
  <c r="H94" i="66"/>
  <c r="I94" i="66"/>
  <c r="J94" i="66"/>
  <c r="K94" i="66"/>
  <c r="L94" i="66"/>
  <c r="M94" i="66"/>
  <c r="N94" i="66"/>
  <c r="C95" i="66"/>
  <c r="D95" i="66"/>
  <c r="E95" i="66"/>
  <c r="F95" i="66"/>
  <c r="G95" i="66"/>
  <c r="H95" i="66"/>
  <c r="I95" i="66"/>
  <c r="J95" i="66"/>
  <c r="K95" i="66"/>
  <c r="L95" i="66"/>
  <c r="M95" i="66"/>
  <c r="N95" i="66"/>
  <c r="J96" i="66"/>
  <c r="K96" i="66"/>
  <c r="L96" i="66"/>
  <c r="M96" i="66"/>
  <c r="N96" i="66"/>
  <c r="B95" i="66"/>
  <c r="B94" i="66"/>
  <c r="C77" i="66"/>
  <c r="D77" i="66"/>
  <c r="E77" i="66"/>
  <c r="F77" i="66"/>
  <c r="G77" i="66"/>
  <c r="H77" i="66"/>
  <c r="I77" i="66"/>
  <c r="J77" i="66"/>
  <c r="K77" i="66"/>
  <c r="L77" i="66"/>
  <c r="M77" i="66"/>
  <c r="N77" i="66"/>
  <c r="C78" i="66"/>
  <c r="D78" i="66"/>
  <c r="E78" i="66"/>
  <c r="F78" i="66"/>
  <c r="G78" i="66"/>
  <c r="H78" i="66"/>
  <c r="I78" i="66"/>
  <c r="J78" i="66"/>
  <c r="K78" i="66"/>
  <c r="L78" i="66"/>
  <c r="M78" i="66"/>
  <c r="N78" i="66"/>
  <c r="J79" i="66"/>
  <c r="K79" i="66"/>
  <c r="L79" i="66"/>
  <c r="M79" i="66"/>
  <c r="N79" i="66"/>
  <c r="B78" i="66"/>
  <c r="B77" i="66"/>
  <c r="C88" i="66"/>
  <c r="D88" i="66"/>
  <c r="E88" i="66"/>
  <c r="F88" i="66"/>
  <c r="G88" i="66"/>
  <c r="H88" i="66"/>
  <c r="I88" i="66"/>
  <c r="J88" i="66"/>
  <c r="K88" i="66"/>
  <c r="L88" i="66"/>
  <c r="M88" i="66"/>
  <c r="N88" i="66"/>
  <c r="C89" i="66"/>
  <c r="D89" i="66"/>
  <c r="E89" i="66"/>
  <c r="F89" i="66"/>
  <c r="G89" i="66"/>
  <c r="H89" i="66"/>
  <c r="I89" i="66"/>
  <c r="J89" i="66"/>
  <c r="K89" i="66"/>
  <c r="L89" i="66"/>
  <c r="M89" i="66"/>
  <c r="N89" i="66"/>
  <c r="C90" i="66"/>
  <c r="D90" i="66"/>
  <c r="E90" i="66"/>
  <c r="F90" i="66"/>
  <c r="G90" i="66"/>
  <c r="H90" i="66"/>
  <c r="I90" i="66"/>
  <c r="J90" i="66"/>
  <c r="K90" i="66"/>
  <c r="L90" i="66"/>
  <c r="M90" i="66"/>
  <c r="N90" i="66"/>
  <c r="C91" i="66"/>
  <c r="D91" i="66"/>
  <c r="E91" i="66"/>
  <c r="F91" i="66"/>
  <c r="G91" i="66"/>
  <c r="H91" i="66"/>
  <c r="I91" i="66"/>
  <c r="J91" i="66"/>
  <c r="K91" i="66"/>
  <c r="L91" i="66"/>
  <c r="M91" i="66"/>
  <c r="N91" i="66"/>
  <c r="B91" i="66"/>
  <c r="B90" i="66"/>
  <c r="B89" i="66"/>
  <c r="B88" i="66"/>
  <c r="N3" i="61"/>
  <c r="N12" i="61" s="1"/>
  <c r="M3" i="61"/>
  <c r="M12" i="61" s="1"/>
  <c r="L3" i="61"/>
  <c r="L12" i="61" s="1"/>
  <c r="K3" i="61"/>
  <c r="K12" i="61" s="1"/>
  <c r="J3" i="61"/>
  <c r="J12" i="61" s="1"/>
  <c r="I3" i="61"/>
  <c r="I12" i="61" s="1"/>
  <c r="H3" i="61"/>
  <c r="H12" i="61" s="1"/>
  <c r="G3" i="61"/>
  <c r="G12" i="61" s="1"/>
  <c r="F3" i="61"/>
  <c r="F12" i="61" s="1"/>
  <c r="E3" i="61"/>
  <c r="E12" i="61" s="1"/>
  <c r="D3" i="61"/>
  <c r="D12" i="61" s="1"/>
  <c r="C3" i="61"/>
  <c r="C12" i="61" s="1"/>
  <c r="B3" i="61"/>
  <c r="B13" i="61" s="1"/>
  <c r="C154" i="48"/>
  <c r="D154" i="48"/>
  <c r="E154" i="48"/>
  <c r="F154" i="48"/>
  <c r="G154" i="48"/>
  <c r="H154" i="48"/>
  <c r="I154" i="48"/>
  <c r="J154" i="48"/>
  <c r="K154" i="48"/>
  <c r="L154" i="48"/>
  <c r="M154" i="48"/>
  <c r="N154" i="48"/>
  <c r="C155" i="48"/>
  <c r="D155" i="48"/>
  <c r="E155" i="48"/>
  <c r="F155" i="48"/>
  <c r="G155" i="48"/>
  <c r="H155" i="48"/>
  <c r="I155" i="48"/>
  <c r="J155" i="48"/>
  <c r="K155" i="48"/>
  <c r="L155" i="48"/>
  <c r="M155" i="48"/>
  <c r="N155" i="48"/>
  <c r="C156" i="48"/>
  <c r="D156" i="48"/>
  <c r="E156" i="48"/>
  <c r="F156" i="48"/>
  <c r="G156" i="48"/>
  <c r="H156" i="48"/>
  <c r="I156" i="48"/>
  <c r="J156" i="48"/>
  <c r="K156" i="48"/>
  <c r="L156" i="48"/>
  <c r="M156" i="48"/>
  <c r="N156" i="48"/>
  <c r="J157" i="48"/>
  <c r="K157" i="48"/>
  <c r="L157" i="48"/>
  <c r="M157" i="48"/>
  <c r="N157" i="48"/>
  <c r="C158" i="48"/>
  <c r="D158" i="48"/>
  <c r="E158" i="48"/>
  <c r="F158" i="48"/>
  <c r="G158" i="48"/>
  <c r="H158" i="48"/>
  <c r="I158" i="48"/>
  <c r="J158" i="48"/>
  <c r="K158" i="48"/>
  <c r="L158" i="48"/>
  <c r="M158" i="48"/>
  <c r="N158" i="48"/>
  <c r="C159" i="48"/>
  <c r="D159" i="48"/>
  <c r="E159" i="48"/>
  <c r="F159" i="48"/>
  <c r="G159" i="48"/>
  <c r="H159" i="48"/>
  <c r="I159" i="48"/>
  <c r="J159" i="48"/>
  <c r="K159" i="48"/>
  <c r="L159" i="48"/>
  <c r="M159" i="48"/>
  <c r="N159" i="48"/>
  <c r="J160" i="48"/>
  <c r="K160" i="48"/>
  <c r="L160" i="48"/>
  <c r="M160" i="48"/>
  <c r="N160" i="48"/>
  <c r="B159" i="48"/>
  <c r="B158" i="48"/>
  <c r="B156" i="48"/>
  <c r="B155" i="48"/>
  <c r="B154" i="48"/>
  <c r="K25" i="48"/>
  <c r="L25" i="48"/>
  <c r="M25" i="48"/>
  <c r="N25" i="48"/>
  <c r="J25" i="48"/>
  <c r="B4" i="48"/>
  <c r="C4" i="48"/>
  <c r="D4" i="48"/>
  <c r="E4" i="48"/>
  <c r="F4" i="48"/>
  <c r="G4" i="48"/>
  <c r="H4" i="48"/>
  <c r="I4" i="48"/>
  <c r="J4" i="48"/>
  <c r="K4" i="48"/>
  <c r="L4" i="48"/>
  <c r="M4" i="48"/>
  <c r="N4" i="48"/>
  <c r="A4" i="48"/>
  <c r="K135" i="42"/>
  <c r="L135" i="42"/>
  <c r="M135" i="42"/>
  <c r="N135" i="42"/>
  <c r="J135" i="42"/>
  <c r="C134" i="42"/>
  <c r="D134" i="42"/>
  <c r="E134" i="42"/>
  <c r="F134" i="42"/>
  <c r="G134" i="42"/>
  <c r="H134" i="42"/>
  <c r="I134" i="42"/>
  <c r="J134" i="42"/>
  <c r="K134" i="42"/>
  <c r="L134" i="42"/>
  <c r="M134" i="42"/>
  <c r="N134" i="42"/>
  <c r="B134" i="42"/>
  <c r="C132" i="42"/>
  <c r="D132" i="42"/>
  <c r="E132" i="42"/>
  <c r="F132" i="42"/>
  <c r="G132" i="42"/>
  <c r="H132" i="42"/>
  <c r="I132" i="42"/>
  <c r="J132" i="42"/>
  <c r="K132" i="42"/>
  <c r="L132" i="42"/>
  <c r="M132" i="42"/>
  <c r="N132" i="42"/>
  <c r="B132" i="42"/>
  <c r="K138" i="42"/>
  <c r="L138" i="42"/>
  <c r="M138" i="42"/>
  <c r="N138" i="42"/>
  <c r="J138" i="42"/>
  <c r="C137" i="42"/>
  <c r="D137" i="42"/>
  <c r="E137" i="42"/>
  <c r="F137" i="42"/>
  <c r="G137" i="42"/>
  <c r="H137" i="42"/>
  <c r="I137" i="42"/>
  <c r="J137" i="42"/>
  <c r="K137" i="42"/>
  <c r="L137" i="42"/>
  <c r="M137" i="42"/>
  <c r="N137" i="42"/>
  <c r="B137" i="42"/>
  <c r="C136" i="42"/>
  <c r="D136" i="42"/>
  <c r="E136" i="42"/>
  <c r="F136" i="42"/>
  <c r="G136" i="42"/>
  <c r="H136" i="42"/>
  <c r="I136" i="42"/>
  <c r="J136" i="42"/>
  <c r="K136" i="42"/>
  <c r="L136" i="42"/>
  <c r="M136" i="42"/>
  <c r="N136" i="42"/>
  <c r="B136" i="42"/>
  <c r="C133" i="42"/>
  <c r="D133" i="42"/>
  <c r="E133" i="42"/>
  <c r="F133" i="42"/>
  <c r="G133" i="42"/>
  <c r="H133" i="42"/>
  <c r="I133" i="42"/>
  <c r="J133" i="42"/>
  <c r="K133" i="42"/>
  <c r="L133" i="42"/>
  <c r="M133" i="42"/>
  <c r="N133" i="42"/>
  <c r="B133" i="42"/>
  <c r="B127" i="42"/>
  <c r="C44" i="42"/>
  <c r="C47" i="42" s="1"/>
  <c r="D44" i="42"/>
  <c r="D47" i="42" s="1"/>
  <c r="E44" i="42"/>
  <c r="E47" i="42" s="1"/>
  <c r="F44" i="42"/>
  <c r="F47" i="42" s="1"/>
  <c r="G44" i="42"/>
  <c r="G47" i="42" s="1"/>
  <c r="H44" i="42"/>
  <c r="H47" i="42" s="1"/>
  <c r="I44" i="42"/>
  <c r="I47" i="42" s="1"/>
  <c r="J44" i="42"/>
  <c r="J47" i="42" s="1"/>
  <c r="K44" i="42"/>
  <c r="K47" i="42" s="1"/>
  <c r="L44" i="42"/>
  <c r="L47" i="42" s="1"/>
  <c r="M44" i="42"/>
  <c r="M47" i="42" s="1"/>
  <c r="N44" i="42"/>
  <c r="N47" i="42" s="1"/>
  <c r="C45" i="42"/>
  <c r="C48" i="42" s="1"/>
  <c r="D45" i="42"/>
  <c r="D48" i="42" s="1"/>
  <c r="E45" i="42"/>
  <c r="E48" i="42" s="1"/>
  <c r="F45" i="42"/>
  <c r="F48" i="42" s="1"/>
  <c r="G45" i="42"/>
  <c r="G48" i="42" s="1"/>
  <c r="H45" i="42"/>
  <c r="H48" i="42" s="1"/>
  <c r="I45" i="42"/>
  <c r="I48" i="42" s="1"/>
  <c r="J45" i="42"/>
  <c r="J48" i="42" s="1"/>
  <c r="K45" i="42"/>
  <c r="K48" i="42" s="1"/>
  <c r="L45" i="42"/>
  <c r="L48" i="42" s="1"/>
  <c r="M45" i="42"/>
  <c r="M48" i="42" s="1"/>
  <c r="N45" i="42"/>
  <c r="N48" i="42" s="1"/>
  <c r="B45" i="42"/>
  <c r="B48" i="42" s="1"/>
  <c r="B44" i="42"/>
  <c r="B47" i="42" s="1"/>
  <c r="C123" i="42"/>
  <c r="D123" i="42"/>
  <c r="E123" i="42"/>
  <c r="F123" i="42"/>
  <c r="G123" i="42"/>
  <c r="H123" i="42"/>
  <c r="I123" i="42"/>
  <c r="J123" i="42"/>
  <c r="K123" i="42"/>
  <c r="L123" i="42"/>
  <c r="M123" i="42"/>
  <c r="N123" i="42"/>
  <c r="C124" i="42"/>
  <c r="D124" i="42"/>
  <c r="E124" i="42"/>
  <c r="F124" i="42"/>
  <c r="G124" i="42"/>
  <c r="H124" i="42"/>
  <c r="I124" i="42"/>
  <c r="J124" i="42"/>
  <c r="K124" i="42"/>
  <c r="L124" i="42"/>
  <c r="M124" i="42"/>
  <c r="N124" i="42"/>
  <c r="C125" i="42"/>
  <c r="D125" i="42"/>
  <c r="E125" i="42"/>
  <c r="F125" i="42"/>
  <c r="G125" i="42"/>
  <c r="H125" i="42"/>
  <c r="I125" i="42"/>
  <c r="J125" i="42"/>
  <c r="K125" i="42"/>
  <c r="L125" i="42"/>
  <c r="M125" i="42"/>
  <c r="N125" i="42"/>
  <c r="C126" i="42"/>
  <c r="D126" i="42"/>
  <c r="E126" i="42"/>
  <c r="F126" i="42"/>
  <c r="G126" i="42"/>
  <c r="H126" i="42"/>
  <c r="I126" i="42"/>
  <c r="J126" i="42"/>
  <c r="K126" i="42"/>
  <c r="L126" i="42"/>
  <c r="M126" i="42"/>
  <c r="N126" i="42"/>
  <c r="C127" i="42"/>
  <c r="D127" i="42"/>
  <c r="E127" i="42"/>
  <c r="F127" i="42"/>
  <c r="G127" i="42"/>
  <c r="H127" i="42"/>
  <c r="I127" i="42"/>
  <c r="J127" i="42"/>
  <c r="K127" i="42"/>
  <c r="L127" i="42"/>
  <c r="M127" i="42"/>
  <c r="N127" i="42"/>
  <c r="C128" i="42"/>
  <c r="D128" i="42"/>
  <c r="E128" i="42"/>
  <c r="F128" i="42"/>
  <c r="G128" i="42"/>
  <c r="H128" i="42"/>
  <c r="I128" i="42"/>
  <c r="J128" i="42"/>
  <c r="K128" i="42"/>
  <c r="L128" i="42"/>
  <c r="M128" i="42"/>
  <c r="N128" i="42"/>
  <c r="J129" i="42"/>
  <c r="K129" i="42"/>
  <c r="L129" i="42"/>
  <c r="M129" i="42"/>
  <c r="N129" i="42"/>
  <c r="B128" i="42"/>
  <c r="B126" i="42"/>
  <c r="B125" i="42"/>
  <c r="B124" i="42"/>
  <c r="B123" i="42"/>
  <c r="J28" i="42"/>
  <c r="C41" i="48"/>
  <c r="D41" i="48"/>
  <c r="E41" i="48"/>
  <c r="F41" i="48"/>
  <c r="G41" i="48"/>
  <c r="H41" i="48"/>
  <c r="I41" i="48"/>
  <c r="J41" i="48"/>
  <c r="K41" i="48"/>
  <c r="L41" i="48"/>
  <c r="M41" i="48"/>
  <c r="N41" i="48"/>
  <c r="C42" i="48"/>
  <c r="D42" i="48"/>
  <c r="E42" i="48"/>
  <c r="F42" i="48"/>
  <c r="G42" i="48"/>
  <c r="H42" i="48"/>
  <c r="I42" i="48"/>
  <c r="J42" i="48"/>
  <c r="K42" i="48"/>
  <c r="L42" i="48"/>
  <c r="M42" i="48"/>
  <c r="N42" i="48"/>
  <c r="B42" i="48"/>
  <c r="B41" i="48"/>
  <c r="C76" i="42"/>
  <c r="D76" i="42"/>
  <c r="E76" i="42"/>
  <c r="F76" i="42"/>
  <c r="G76" i="42"/>
  <c r="H76" i="42"/>
  <c r="I76" i="42"/>
  <c r="J76" i="42"/>
  <c r="K76" i="42"/>
  <c r="L76" i="42"/>
  <c r="M76" i="42"/>
  <c r="C77" i="42"/>
  <c r="D77" i="42"/>
  <c r="E77" i="42"/>
  <c r="F77" i="42"/>
  <c r="G77" i="42"/>
  <c r="H77" i="42"/>
  <c r="I77" i="42"/>
  <c r="J77" i="42"/>
  <c r="K77" i="42"/>
  <c r="L77" i="42"/>
  <c r="M77" i="42"/>
  <c r="B77" i="42"/>
  <c r="B76" i="42"/>
  <c r="N103" i="42"/>
  <c r="N104" i="42"/>
  <c r="N105" i="42"/>
  <c r="C102" i="42"/>
  <c r="D102" i="42"/>
  <c r="E102" i="42"/>
  <c r="F102" i="42"/>
  <c r="G102" i="42"/>
  <c r="H102" i="42"/>
  <c r="I102" i="42"/>
  <c r="J102" i="42"/>
  <c r="K102" i="42"/>
  <c r="L102" i="42"/>
  <c r="M102" i="42"/>
  <c r="N102" i="42"/>
  <c r="B102" i="42"/>
  <c r="C95" i="42"/>
  <c r="D95" i="42"/>
  <c r="E95" i="42"/>
  <c r="F95" i="42"/>
  <c r="G95" i="42"/>
  <c r="H95" i="42"/>
  <c r="I95" i="42"/>
  <c r="J95" i="42"/>
  <c r="K95" i="42"/>
  <c r="L95" i="42"/>
  <c r="M95" i="42"/>
  <c r="N95" i="42"/>
  <c r="B95" i="42"/>
  <c r="C79" i="42"/>
  <c r="D79" i="42"/>
  <c r="E79" i="42"/>
  <c r="F79" i="42"/>
  <c r="G79" i="42"/>
  <c r="H79" i="42"/>
  <c r="I79" i="42"/>
  <c r="J79" i="42"/>
  <c r="K79" i="42"/>
  <c r="L79" i="42"/>
  <c r="M79" i="42"/>
  <c r="N79" i="42"/>
  <c r="B79" i="42"/>
  <c r="K10" i="66"/>
  <c r="L10" i="66"/>
  <c r="M10" i="66"/>
  <c r="J10" i="66"/>
  <c r="C9" i="66"/>
  <c r="D9" i="66"/>
  <c r="E9" i="66"/>
  <c r="F9" i="66"/>
  <c r="G9" i="66"/>
  <c r="H9" i="66"/>
  <c r="I9" i="66"/>
  <c r="J9" i="66"/>
  <c r="K9" i="66"/>
  <c r="L9" i="66"/>
  <c r="M9" i="66"/>
  <c r="B9" i="66"/>
  <c r="C31" i="19"/>
  <c r="D31" i="19"/>
  <c r="E31" i="19"/>
  <c r="F31" i="19"/>
  <c r="G31" i="19"/>
  <c r="H31" i="19"/>
  <c r="I31" i="19"/>
  <c r="J31" i="19"/>
  <c r="K31" i="19"/>
  <c r="L31" i="19"/>
  <c r="M31" i="19"/>
  <c r="N31" i="19"/>
  <c r="C32" i="19"/>
  <c r="D32" i="19"/>
  <c r="E32" i="19"/>
  <c r="F32" i="19"/>
  <c r="G32" i="19"/>
  <c r="H32" i="19"/>
  <c r="I32" i="19"/>
  <c r="J32" i="19"/>
  <c r="K32" i="19"/>
  <c r="L32" i="19"/>
  <c r="M32" i="19"/>
  <c r="N32" i="19"/>
  <c r="C33" i="19"/>
  <c r="D33" i="19"/>
  <c r="E33" i="19"/>
  <c r="F33" i="19"/>
  <c r="G33" i="19"/>
  <c r="H33" i="19"/>
  <c r="I33" i="19"/>
  <c r="J33" i="19"/>
  <c r="K33" i="19"/>
  <c r="L33" i="19"/>
  <c r="M33" i="19"/>
  <c r="N33" i="19"/>
  <c r="B33" i="19"/>
  <c r="B32" i="19"/>
  <c r="B31" i="19"/>
  <c r="N42" i="19"/>
  <c r="N43" i="19"/>
  <c r="N44" i="19"/>
  <c r="N45" i="19"/>
  <c r="C42" i="19"/>
  <c r="D42" i="19"/>
  <c r="E42" i="19"/>
  <c r="F42" i="19"/>
  <c r="G42" i="19"/>
  <c r="H42" i="19"/>
  <c r="I42" i="19"/>
  <c r="J42" i="19"/>
  <c r="K42" i="19"/>
  <c r="L42" i="19"/>
  <c r="M42" i="19"/>
  <c r="C43" i="19"/>
  <c r="D43" i="19"/>
  <c r="E43" i="19"/>
  <c r="F43" i="19"/>
  <c r="G43" i="19"/>
  <c r="H43" i="19"/>
  <c r="I43" i="19"/>
  <c r="J43" i="19"/>
  <c r="K43" i="19"/>
  <c r="L43" i="19"/>
  <c r="M43" i="19"/>
  <c r="C44" i="19"/>
  <c r="D44" i="19"/>
  <c r="E44" i="19"/>
  <c r="F44" i="19"/>
  <c r="G44" i="19"/>
  <c r="H44" i="19"/>
  <c r="I44" i="19"/>
  <c r="J44" i="19"/>
  <c r="K44" i="19"/>
  <c r="L44" i="19"/>
  <c r="M44" i="19"/>
  <c r="C45" i="19"/>
  <c r="D45" i="19"/>
  <c r="E45" i="19"/>
  <c r="F45" i="19"/>
  <c r="G45" i="19"/>
  <c r="H45" i="19"/>
  <c r="I45" i="19"/>
  <c r="J45" i="19"/>
  <c r="K45" i="19"/>
  <c r="L45" i="19"/>
  <c r="M45" i="19"/>
  <c r="B45" i="19"/>
  <c r="B44" i="19"/>
  <c r="B43" i="19"/>
  <c r="B42" i="19"/>
  <c r="C28" i="19"/>
  <c r="D28" i="19"/>
  <c r="E28" i="19"/>
  <c r="F28" i="19"/>
  <c r="G28" i="19"/>
  <c r="H28" i="19"/>
  <c r="I28" i="19"/>
  <c r="J28" i="19"/>
  <c r="K28" i="19"/>
  <c r="L28" i="19"/>
  <c r="M28" i="19"/>
  <c r="N28" i="19"/>
  <c r="C29" i="19"/>
  <c r="D29" i="19"/>
  <c r="E29" i="19"/>
  <c r="F29" i="19"/>
  <c r="G29" i="19"/>
  <c r="H29" i="19"/>
  <c r="I29" i="19"/>
  <c r="J29" i="19"/>
  <c r="K29" i="19"/>
  <c r="L29" i="19"/>
  <c r="M29" i="19"/>
  <c r="N29" i="19"/>
  <c r="C30" i="19"/>
  <c r="D30" i="19"/>
  <c r="E30" i="19"/>
  <c r="F30" i="19"/>
  <c r="G30" i="19"/>
  <c r="H30" i="19"/>
  <c r="I30" i="19"/>
  <c r="J30" i="19"/>
  <c r="K30" i="19"/>
  <c r="L30" i="19"/>
  <c r="M30" i="19"/>
  <c r="N30" i="19"/>
  <c r="B30" i="19"/>
  <c r="B29" i="19"/>
  <c r="B28" i="19"/>
  <c r="C12" i="19"/>
  <c r="D12" i="19"/>
  <c r="E12" i="19"/>
  <c r="F12" i="19"/>
  <c r="G12" i="19"/>
  <c r="H12" i="19"/>
  <c r="I12" i="19"/>
  <c r="J12" i="19"/>
  <c r="K12" i="19"/>
  <c r="L12" i="19"/>
  <c r="M12" i="19"/>
  <c r="N12" i="19"/>
  <c r="C13" i="19"/>
  <c r="D13" i="19"/>
  <c r="E13" i="19"/>
  <c r="F13" i="19"/>
  <c r="G13" i="19"/>
  <c r="H13" i="19"/>
  <c r="I13" i="19"/>
  <c r="J13" i="19"/>
  <c r="K13" i="19"/>
  <c r="L13" i="19"/>
  <c r="M13" i="19"/>
  <c r="N13" i="19"/>
  <c r="C14" i="19"/>
  <c r="D14" i="19"/>
  <c r="E14" i="19"/>
  <c r="F14" i="19"/>
  <c r="G14" i="19"/>
  <c r="H14" i="19"/>
  <c r="I14" i="19"/>
  <c r="J14" i="19"/>
  <c r="K14" i="19"/>
  <c r="L14" i="19"/>
  <c r="M14" i="19"/>
  <c r="N14" i="19"/>
  <c r="B14" i="19"/>
  <c r="B13" i="19"/>
  <c r="B12" i="19"/>
  <c r="C3" i="60"/>
  <c r="D3" i="60"/>
  <c r="E3" i="60"/>
  <c r="F3" i="60"/>
  <c r="G3" i="60"/>
  <c r="H3" i="60"/>
  <c r="I3" i="60"/>
  <c r="J3" i="60"/>
  <c r="K3" i="60"/>
  <c r="L3" i="60"/>
  <c r="M3" i="60"/>
  <c r="N3" i="60"/>
  <c r="B3" i="60"/>
  <c r="C29" i="58"/>
  <c r="D29" i="58"/>
  <c r="E29" i="58"/>
  <c r="F29" i="58"/>
  <c r="G29" i="58"/>
  <c r="H29" i="58"/>
  <c r="I29" i="58"/>
  <c r="J29" i="58"/>
  <c r="K29" i="58"/>
  <c r="L29" i="58"/>
  <c r="M29" i="58"/>
  <c r="N29" i="58"/>
  <c r="C30" i="58"/>
  <c r="D30" i="58"/>
  <c r="E30" i="58"/>
  <c r="F30" i="58"/>
  <c r="G30" i="58"/>
  <c r="H30" i="58"/>
  <c r="I30" i="58"/>
  <c r="J30" i="58"/>
  <c r="K30" i="58"/>
  <c r="L30" i="58"/>
  <c r="M30" i="58"/>
  <c r="N30" i="58"/>
  <c r="B30" i="58"/>
  <c r="B29" i="58"/>
  <c r="B23" i="58"/>
  <c r="B26" i="58"/>
  <c r="B25" i="58"/>
  <c r="B24" i="58"/>
  <c r="B22" i="58"/>
  <c r="C17" i="58"/>
  <c r="D17" i="58"/>
  <c r="E17" i="58"/>
  <c r="F17" i="58"/>
  <c r="G17" i="58"/>
  <c r="H17" i="58"/>
  <c r="I17" i="58"/>
  <c r="J17" i="58"/>
  <c r="K17" i="58"/>
  <c r="L17" i="58"/>
  <c r="M17" i="58"/>
  <c r="N17" i="58"/>
  <c r="J18" i="58"/>
  <c r="K18" i="58"/>
  <c r="L18" i="58"/>
  <c r="M18" i="58"/>
  <c r="N18" i="58"/>
  <c r="B17" i="58"/>
  <c r="C11" i="58"/>
  <c r="D11" i="58"/>
  <c r="E11" i="58"/>
  <c r="F11" i="58"/>
  <c r="G11" i="58"/>
  <c r="H11" i="58"/>
  <c r="I11" i="58"/>
  <c r="J11" i="58"/>
  <c r="K11" i="58"/>
  <c r="L11" i="58"/>
  <c r="M11" i="58"/>
  <c r="N11" i="58"/>
  <c r="C12" i="58"/>
  <c r="D12" i="58"/>
  <c r="E12" i="58"/>
  <c r="F12" i="58"/>
  <c r="G12" i="58"/>
  <c r="H12" i="58"/>
  <c r="I12" i="58"/>
  <c r="J12" i="58"/>
  <c r="K12" i="58"/>
  <c r="L12" i="58"/>
  <c r="M12" i="58"/>
  <c r="N12" i="58"/>
  <c r="C13" i="58"/>
  <c r="D13" i="58"/>
  <c r="E13" i="58"/>
  <c r="F13" i="58"/>
  <c r="G13" i="58"/>
  <c r="H13" i="58"/>
  <c r="I13" i="58"/>
  <c r="J13" i="58"/>
  <c r="K13" i="58"/>
  <c r="L13" i="58"/>
  <c r="M13" i="58"/>
  <c r="N13" i="58"/>
  <c r="C14" i="58"/>
  <c r="D14" i="58"/>
  <c r="E14" i="58"/>
  <c r="F14" i="58"/>
  <c r="G14" i="58"/>
  <c r="H14" i="58"/>
  <c r="I14" i="58"/>
  <c r="J14" i="58"/>
  <c r="K14" i="58"/>
  <c r="L14" i="58"/>
  <c r="M14" i="58"/>
  <c r="N14" i="58"/>
  <c r="B14" i="58"/>
  <c r="B13" i="58"/>
  <c r="B12" i="58"/>
  <c r="B11" i="58"/>
  <c r="C6" i="58"/>
  <c r="D6" i="58"/>
  <c r="E6" i="58"/>
  <c r="F6" i="58"/>
  <c r="G6" i="58"/>
  <c r="H6" i="58"/>
  <c r="I6" i="58"/>
  <c r="J6" i="58"/>
  <c r="K6" i="58"/>
  <c r="L6" i="58"/>
  <c r="M6" i="58"/>
  <c r="N6" i="58"/>
  <c r="C7" i="58"/>
  <c r="D7" i="58"/>
  <c r="E7" i="58"/>
  <c r="F7" i="58"/>
  <c r="G7" i="58"/>
  <c r="H7" i="58"/>
  <c r="I7" i="58"/>
  <c r="J7" i="58"/>
  <c r="K7" i="58"/>
  <c r="L7" i="58"/>
  <c r="M7" i="58"/>
  <c r="N7" i="58"/>
  <c r="C8" i="58"/>
  <c r="D8" i="58"/>
  <c r="E8" i="58"/>
  <c r="F8" i="58"/>
  <c r="G8" i="58"/>
  <c r="H8" i="58"/>
  <c r="I8" i="58"/>
  <c r="J8" i="58"/>
  <c r="K8" i="58"/>
  <c r="L8" i="58"/>
  <c r="M8" i="58"/>
  <c r="N8" i="58"/>
  <c r="B8" i="58"/>
  <c r="B7" i="58"/>
  <c r="B6" i="58"/>
  <c r="C220" i="57"/>
  <c r="D220" i="57"/>
  <c r="E220" i="57"/>
  <c r="F220" i="57"/>
  <c r="G220" i="57"/>
  <c r="H220" i="57"/>
  <c r="I220" i="57"/>
  <c r="J220" i="57"/>
  <c r="K220" i="57"/>
  <c r="L220" i="57"/>
  <c r="M220" i="57"/>
  <c r="N220" i="57"/>
  <c r="C221" i="57"/>
  <c r="D221" i="57"/>
  <c r="E221" i="57"/>
  <c r="F221" i="57"/>
  <c r="G221" i="57"/>
  <c r="H221" i="57"/>
  <c r="I221" i="57"/>
  <c r="J221" i="57"/>
  <c r="K221" i="57"/>
  <c r="L221" i="57"/>
  <c r="M221" i="57"/>
  <c r="N221" i="57"/>
  <c r="C222" i="57"/>
  <c r="D222" i="57"/>
  <c r="E222" i="57"/>
  <c r="F222" i="57"/>
  <c r="G222" i="57"/>
  <c r="H222" i="57"/>
  <c r="I222" i="57"/>
  <c r="J222" i="57"/>
  <c r="K222" i="57"/>
  <c r="L222" i="57"/>
  <c r="M222" i="57"/>
  <c r="N222" i="57"/>
  <c r="J223" i="57"/>
  <c r="K223" i="57"/>
  <c r="L223" i="57"/>
  <c r="M223" i="57"/>
  <c r="N223" i="57"/>
  <c r="B222" i="57"/>
  <c r="B221" i="57"/>
  <c r="B220" i="57"/>
  <c r="C208" i="57"/>
  <c r="D208" i="57"/>
  <c r="E208" i="57"/>
  <c r="F208" i="57"/>
  <c r="G208" i="57"/>
  <c r="H208" i="57"/>
  <c r="I208" i="57"/>
  <c r="J208" i="57"/>
  <c r="K208" i="57"/>
  <c r="L208" i="57"/>
  <c r="M208" i="57"/>
  <c r="N208" i="57"/>
  <c r="C209" i="57"/>
  <c r="D209" i="57"/>
  <c r="E209" i="57"/>
  <c r="F209" i="57"/>
  <c r="G209" i="57"/>
  <c r="H209" i="57"/>
  <c r="I209" i="57"/>
  <c r="J209" i="57"/>
  <c r="K209" i="57"/>
  <c r="L209" i="57"/>
  <c r="M209" i="57"/>
  <c r="N209" i="57"/>
  <c r="C210" i="57"/>
  <c r="D210" i="57"/>
  <c r="E210" i="57"/>
  <c r="F210" i="57"/>
  <c r="G210" i="57"/>
  <c r="H210" i="57"/>
  <c r="I210" i="57"/>
  <c r="J210" i="57"/>
  <c r="K210" i="57"/>
  <c r="L210" i="57"/>
  <c r="M210" i="57"/>
  <c r="N210" i="57"/>
  <c r="J211" i="57"/>
  <c r="K211" i="57"/>
  <c r="L211" i="57"/>
  <c r="M211" i="57"/>
  <c r="N211" i="57"/>
  <c r="B210" i="57"/>
  <c r="B209" i="57"/>
  <c r="B208" i="57"/>
  <c r="C196" i="57"/>
  <c r="D196" i="57"/>
  <c r="E196" i="57"/>
  <c r="F196" i="57"/>
  <c r="G196" i="57"/>
  <c r="H196" i="57"/>
  <c r="I196" i="57"/>
  <c r="J196" i="57"/>
  <c r="K196" i="57"/>
  <c r="L196" i="57"/>
  <c r="M196" i="57"/>
  <c r="N196" i="57"/>
  <c r="C197" i="57"/>
  <c r="D197" i="57"/>
  <c r="E197" i="57"/>
  <c r="F197" i="57"/>
  <c r="G197" i="57"/>
  <c r="H197" i="57"/>
  <c r="I197" i="57"/>
  <c r="J197" i="57"/>
  <c r="K197" i="57"/>
  <c r="L197" i="57"/>
  <c r="M197" i="57"/>
  <c r="N197" i="57"/>
  <c r="C198" i="57"/>
  <c r="D198" i="57"/>
  <c r="E198" i="57"/>
  <c r="F198" i="57"/>
  <c r="G198" i="57"/>
  <c r="H198" i="57"/>
  <c r="I198" i="57"/>
  <c r="J198" i="57"/>
  <c r="K198" i="57"/>
  <c r="L198" i="57"/>
  <c r="M198" i="57"/>
  <c r="N198" i="57"/>
  <c r="J199" i="57"/>
  <c r="K199" i="57"/>
  <c r="L199" i="57"/>
  <c r="M199" i="57"/>
  <c r="N199" i="57"/>
  <c r="B197" i="57"/>
  <c r="B198" i="57"/>
  <c r="B196" i="57"/>
  <c r="C73" i="57"/>
  <c r="D73" i="57"/>
  <c r="E73" i="57"/>
  <c r="F73" i="57"/>
  <c r="G73" i="57"/>
  <c r="H73" i="57"/>
  <c r="I73" i="57"/>
  <c r="J73" i="57"/>
  <c r="K73" i="57"/>
  <c r="L73" i="57"/>
  <c r="M73" i="57"/>
  <c r="N73" i="57"/>
  <c r="C74" i="57"/>
  <c r="D74" i="57"/>
  <c r="E74" i="57"/>
  <c r="F74" i="57"/>
  <c r="G74" i="57"/>
  <c r="H74" i="57"/>
  <c r="I74" i="57"/>
  <c r="J74" i="57"/>
  <c r="K74" i="57"/>
  <c r="L74" i="57"/>
  <c r="M74" i="57"/>
  <c r="N74" i="57"/>
  <c r="C75" i="57"/>
  <c r="D75" i="57"/>
  <c r="E75" i="57"/>
  <c r="F75" i="57"/>
  <c r="G75" i="57"/>
  <c r="H75" i="57"/>
  <c r="I75" i="57"/>
  <c r="J75" i="57"/>
  <c r="K75" i="57"/>
  <c r="L75" i="57"/>
  <c r="M75" i="57"/>
  <c r="N75" i="57"/>
  <c r="C78" i="57"/>
  <c r="D78" i="57"/>
  <c r="E78" i="57"/>
  <c r="F78" i="57"/>
  <c r="G78" i="57"/>
  <c r="H78" i="57"/>
  <c r="I78" i="57"/>
  <c r="J78" i="57"/>
  <c r="K78" i="57"/>
  <c r="L78" i="57"/>
  <c r="M78" i="57"/>
  <c r="N78" i="57"/>
  <c r="C79" i="57"/>
  <c r="D79" i="57"/>
  <c r="E79" i="57"/>
  <c r="F79" i="57"/>
  <c r="G79" i="57"/>
  <c r="H79" i="57"/>
  <c r="I79" i="57"/>
  <c r="J79" i="57"/>
  <c r="K79" i="57"/>
  <c r="L79" i="57"/>
  <c r="M79" i="57"/>
  <c r="N79" i="57"/>
  <c r="C80" i="57"/>
  <c r="D80" i="57"/>
  <c r="E80" i="57"/>
  <c r="F80" i="57"/>
  <c r="G80" i="57"/>
  <c r="H80" i="57"/>
  <c r="I80" i="57"/>
  <c r="J80" i="57"/>
  <c r="K80" i="57"/>
  <c r="L80" i="57"/>
  <c r="M80" i="57"/>
  <c r="N80" i="57"/>
  <c r="J83" i="57"/>
  <c r="K83" i="57"/>
  <c r="L83" i="57"/>
  <c r="M83" i="57"/>
  <c r="N83" i="57"/>
  <c r="J84" i="57"/>
  <c r="K84" i="57"/>
  <c r="L84" i="57"/>
  <c r="M84" i="57"/>
  <c r="N84" i="57"/>
  <c r="J85" i="57"/>
  <c r="K85" i="57"/>
  <c r="L85" i="57"/>
  <c r="M85" i="57"/>
  <c r="N85" i="57"/>
  <c r="B79" i="57"/>
  <c r="B80" i="57"/>
  <c r="B78" i="57"/>
  <c r="B74" i="57"/>
  <c r="B75" i="57"/>
  <c r="B73" i="57"/>
  <c r="C58" i="57"/>
  <c r="D58" i="57"/>
  <c r="E58" i="57"/>
  <c r="F58" i="57"/>
  <c r="G58" i="57"/>
  <c r="H58" i="57"/>
  <c r="I58" i="57"/>
  <c r="J58" i="57"/>
  <c r="K58" i="57"/>
  <c r="L58" i="57"/>
  <c r="M58" i="57"/>
  <c r="N58" i="57"/>
  <c r="C59" i="57"/>
  <c r="D59" i="57"/>
  <c r="E59" i="57"/>
  <c r="F59" i="57"/>
  <c r="G59" i="57"/>
  <c r="H59" i="57"/>
  <c r="I59" i="57"/>
  <c r="J59" i="57"/>
  <c r="K59" i="57"/>
  <c r="L59" i="57"/>
  <c r="M59" i="57"/>
  <c r="N59" i="57"/>
  <c r="C60" i="57"/>
  <c r="D60" i="57"/>
  <c r="E60" i="57"/>
  <c r="F60" i="57"/>
  <c r="G60" i="57"/>
  <c r="H60" i="57"/>
  <c r="I60" i="57"/>
  <c r="J60" i="57"/>
  <c r="K60" i="57"/>
  <c r="L60" i="57"/>
  <c r="M60" i="57"/>
  <c r="N60" i="57"/>
  <c r="C63" i="57"/>
  <c r="D63" i="57"/>
  <c r="E63" i="57"/>
  <c r="F63" i="57"/>
  <c r="G63" i="57"/>
  <c r="H63" i="57"/>
  <c r="I63" i="57"/>
  <c r="J63" i="57"/>
  <c r="K63" i="57"/>
  <c r="L63" i="57"/>
  <c r="M63" i="57"/>
  <c r="N63" i="57"/>
  <c r="C64" i="57"/>
  <c r="D64" i="57"/>
  <c r="E64" i="57"/>
  <c r="F64" i="57"/>
  <c r="G64" i="57"/>
  <c r="H64" i="57"/>
  <c r="I64" i="57"/>
  <c r="J64" i="57"/>
  <c r="K64" i="57"/>
  <c r="L64" i="57"/>
  <c r="M64" i="57"/>
  <c r="N64" i="57"/>
  <c r="C65" i="57"/>
  <c r="D65" i="57"/>
  <c r="E65" i="57"/>
  <c r="F65" i="57"/>
  <c r="G65" i="57"/>
  <c r="H65" i="57"/>
  <c r="I65" i="57"/>
  <c r="J65" i="57"/>
  <c r="K65" i="57"/>
  <c r="L65" i="57"/>
  <c r="M65" i="57"/>
  <c r="N65" i="57"/>
  <c r="J68" i="57"/>
  <c r="K68" i="57"/>
  <c r="L68" i="57"/>
  <c r="M68" i="57"/>
  <c r="N68" i="57"/>
  <c r="J69" i="57"/>
  <c r="K69" i="57"/>
  <c r="L69" i="57"/>
  <c r="M69" i="57"/>
  <c r="N69" i="57"/>
  <c r="J70" i="57"/>
  <c r="K70" i="57"/>
  <c r="L70" i="57"/>
  <c r="M70" i="57"/>
  <c r="N70" i="57"/>
  <c r="B65" i="57"/>
  <c r="B64" i="57"/>
  <c r="B63" i="57"/>
  <c r="B60" i="57"/>
  <c r="B59" i="57"/>
  <c r="B58" i="57"/>
  <c r="C22" i="57"/>
  <c r="D22" i="57"/>
  <c r="E22" i="57"/>
  <c r="F22" i="57"/>
  <c r="G22" i="57"/>
  <c r="H22" i="57"/>
  <c r="I22" i="57"/>
  <c r="J22" i="57"/>
  <c r="K22" i="57"/>
  <c r="L22" i="57"/>
  <c r="M22" i="57"/>
  <c r="N22" i="57"/>
  <c r="C23" i="57"/>
  <c r="D23" i="57"/>
  <c r="E23" i="57"/>
  <c r="F23" i="57"/>
  <c r="G23" i="57"/>
  <c r="H23" i="57"/>
  <c r="I23" i="57"/>
  <c r="J23" i="57"/>
  <c r="K23" i="57"/>
  <c r="L23" i="57"/>
  <c r="M23" i="57"/>
  <c r="N23" i="57"/>
  <c r="C24" i="57"/>
  <c r="D24" i="57"/>
  <c r="E24" i="57"/>
  <c r="F24" i="57"/>
  <c r="G24" i="57"/>
  <c r="H24" i="57"/>
  <c r="I24" i="57"/>
  <c r="J24" i="57"/>
  <c r="K24" i="57"/>
  <c r="L24" i="57"/>
  <c r="M24" i="57"/>
  <c r="N24" i="57"/>
  <c r="D25" i="57"/>
  <c r="N25" i="57"/>
  <c r="B23" i="57"/>
  <c r="B24" i="57"/>
  <c r="B25" i="57"/>
  <c r="B22" i="57"/>
  <c r="B13" i="57"/>
  <c r="B176" i="57"/>
  <c r="B175" i="57"/>
  <c r="C158" i="57"/>
  <c r="D158" i="57"/>
  <c r="E158" i="57"/>
  <c r="F158" i="57"/>
  <c r="G158" i="57"/>
  <c r="H158" i="57"/>
  <c r="I158" i="57"/>
  <c r="J158" i="57"/>
  <c r="K158" i="57"/>
  <c r="L158" i="57"/>
  <c r="M158" i="57"/>
  <c r="N158" i="57"/>
  <c r="C159" i="57"/>
  <c r="D159" i="57"/>
  <c r="E159" i="57"/>
  <c r="F159" i="57"/>
  <c r="G159" i="57"/>
  <c r="H159" i="57"/>
  <c r="I159" i="57"/>
  <c r="J159" i="57"/>
  <c r="K159" i="57"/>
  <c r="L159" i="57"/>
  <c r="M159" i="57"/>
  <c r="N159" i="57"/>
  <c r="C160" i="57"/>
  <c r="D160" i="57"/>
  <c r="E160" i="57"/>
  <c r="F160" i="57"/>
  <c r="G160" i="57"/>
  <c r="H160" i="57"/>
  <c r="I160" i="57"/>
  <c r="J160" i="57"/>
  <c r="K160" i="57"/>
  <c r="L160" i="57"/>
  <c r="M160" i="57"/>
  <c r="N160" i="57"/>
  <c r="B159" i="57"/>
  <c r="B160" i="57"/>
  <c r="B158" i="57"/>
  <c r="C138" i="57"/>
  <c r="D138" i="57"/>
  <c r="E138" i="57"/>
  <c r="F138" i="57"/>
  <c r="G138" i="57"/>
  <c r="H138" i="57"/>
  <c r="I138" i="57"/>
  <c r="J138" i="57"/>
  <c r="K138" i="57"/>
  <c r="L138" i="57"/>
  <c r="M138" i="57"/>
  <c r="N138" i="57"/>
  <c r="C139" i="57"/>
  <c r="D139" i="57"/>
  <c r="E139" i="57"/>
  <c r="F139" i="57"/>
  <c r="G139" i="57"/>
  <c r="H139" i="57"/>
  <c r="I139" i="57"/>
  <c r="J139" i="57"/>
  <c r="K139" i="57"/>
  <c r="L139" i="57"/>
  <c r="M139" i="57"/>
  <c r="N139" i="57"/>
  <c r="C140" i="57"/>
  <c r="D140" i="57"/>
  <c r="E140" i="57"/>
  <c r="F140" i="57"/>
  <c r="G140" i="57"/>
  <c r="H140" i="57"/>
  <c r="I140" i="57"/>
  <c r="J140" i="57"/>
  <c r="K140" i="57"/>
  <c r="L140" i="57"/>
  <c r="M140" i="57"/>
  <c r="N140" i="57"/>
  <c r="C143" i="57"/>
  <c r="D143" i="57"/>
  <c r="E143" i="57"/>
  <c r="F143" i="57"/>
  <c r="G143" i="57"/>
  <c r="H143" i="57"/>
  <c r="I143" i="57"/>
  <c r="J143" i="57"/>
  <c r="K143" i="57"/>
  <c r="L143" i="57"/>
  <c r="M143" i="57"/>
  <c r="N143" i="57"/>
  <c r="C144" i="57"/>
  <c r="D144" i="57"/>
  <c r="E144" i="57"/>
  <c r="F144" i="57"/>
  <c r="G144" i="57"/>
  <c r="H144" i="57"/>
  <c r="I144" i="57"/>
  <c r="J144" i="57"/>
  <c r="K144" i="57"/>
  <c r="L144" i="57"/>
  <c r="M144" i="57"/>
  <c r="N144" i="57"/>
  <c r="C145" i="57"/>
  <c r="D145" i="57"/>
  <c r="E145" i="57"/>
  <c r="F145" i="57"/>
  <c r="G145" i="57"/>
  <c r="H145" i="57"/>
  <c r="I145" i="57"/>
  <c r="J145" i="57"/>
  <c r="K145" i="57"/>
  <c r="L145" i="57"/>
  <c r="M145" i="57"/>
  <c r="N145" i="57"/>
  <c r="B144" i="57"/>
  <c r="B145" i="57"/>
  <c r="B143" i="57"/>
  <c r="B139" i="57"/>
  <c r="B140" i="57"/>
  <c r="B138" i="57"/>
  <c r="C130" i="57"/>
  <c r="D130" i="57"/>
  <c r="E130" i="57"/>
  <c r="F130" i="57"/>
  <c r="G130" i="57"/>
  <c r="H130" i="57"/>
  <c r="I130" i="57"/>
  <c r="J130" i="57"/>
  <c r="K130" i="57"/>
  <c r="L130" i="57"/>
  <c r="M130" i="57"/>
  <c r="N130" i="57"/>
  <c r="C131" i="57"/>
  <c r="D131" i="57"/>
  <c r="E131" i="57"/>
  <c r="F131" i="57"/>
  <c r="G131" i="57"/>
  <c r="H131" i="57"/>
  <c r="I131" i="57"/>
  <c r="J131" i="57"/>
  <c r="K131" i="57"/>
  <c r="L131" i="57"/>
  <c r="M131" i="57"/>
  <c r="N131" i="57"/>
  <c r="C133" i="57"/>
  <c r="D133" i="57"/>
  <c r="E133" i="57"/>
  <c r="F133" i="57"/>
  <c r="G133" i="57"/>
  <c r="H133" i="57"/>
  <c r="I133" i="57"/>
  <c r="J133" i="57"/>
  <c r="K133" i="57"/>
  <c r="L133" i="57"/>
  <c r="M133" i="57"/>
  <c r="N133" i="57"/>
  <c r="C134" i="57"/>
  <c r="D134" i="57"/>
  <c r="E134" i="57"/>
  <c r="F134" i="57"/>
  <c r="G134" i="57"/>
  <c r="H134" i="57"/>
  <c r="I134" i="57"/>
  <c r="J134" i="57"/>
  <c r="K134" i="57"/>
  <c r="L134" i="57"/>
  <c r="M134" i="57"/>
  <c r="N134" i="57"/>
  <c r="C135" i="57"/>
  <c r="D135" i="57"/>
  <c r="E135" i="57"/>
  <c r="F135" i="57"/>
  <c r="G135" i="57"/>
  <c r="H135" i="57"/>
  <c r="I135" i="57"/>
  <c r="J135" i="57"/>
  <c r="K135" i="57"/>
  <c r="L135" i="57"/>
  <c r="M135" i="57"/>
  <c r="N135" i="57"/>
  <c r="C132" i="57"/>
  <c r="D132" i="57"/>
  <c r="E132" i="57"/>
  <c r="F132" i="57"/>
  <c r="G132" i="57"/>
  <c r="H132" i="57"/>
  <c r="I132" i="57"/>
  <c r="J132" i="57"/>
  <c r="K132" i="57"/>
  <c r="L132" i="57"/>
  <c r="M132" i="57"/>
  <c r="N132" i="57"/>
  <c r="B132" i="57"/>
  <c r="B135" i="57"/>
  <c r="B134" i="57"/>
  <c r="B133" i="57"/>
  <c r="B131" i="57"/>
  <c r="B130" i="57"/>
  <c r="C114" i="57"/>
  <c r="D114" i="57"/>
  <c r="E114" i="57"/>
  <c r="F114" i="57"/>
  <c r="G114" i="57"/>
  <c r="H114" i="57"/>
  <c r="I114" i="57"/>
  <c r="J114" i="57"/>
  <c r="K114" i="57"/>
  <c r="L114" i="57"/>
  <c r="M114" i="57"/>
  <c r="N114" i="57"/>
  <c r="C115" i="57"/>
  <c r="D115" i="57"/>
  <c r="E115" i="57"/>
  <c r="F115" i="57"/>
  <c r="G115" i="57"/>
  <c r="H115" i="57"/>
  <c r="I115" i="57"/>
  <c r="J115" i="57"/>
  <c r="K115" i="57"/>
  <c r="L115" i="57"/>
  <c r="M115" i="57"/>
  <c r="N115" i="57"/>
  <c r="J116" i="57"/>
  <c r="K116" i="57"/>
  <c r="L116" i="57"/>
  <c r="M116" i="57"/>
  <c r="N116" i="57"/>
  <c r="J117" i="57"/>
  <c r="K117" i="57"/>
  <c r="L117" i="57"/>
  <c r="M117" i="57"/>
  <c r="N117" i="57"/>
  <c r="B115" i="57"/>
  <c r="B114" i="57"/>
  <c r="C98" i="57"/>
  <c r="D98" i="57"/>
  <c r="E98" i="57"/>
  <c r="F98" i="57"/>
  <c r="G98" i="57"/>
  <c r="H98" i="57"/>
  <c r="I98" i="57"/>
  <c r="J98" i="57"/>
  <c r="K98" i="57"/>
  <c r="L98" i="57"/>
  <c r="M98" i="57"/>
  <c r="N98" i="57"/>
  <c r="C99" i="57"/>
  <c r="D99" i="57"/>
  <c r="E99" i="57"/>
  <c r="F99" i="57"/>
  <c r="G99" i="57"/>
  <c r="H99" i="57"/>
  <c r="I99" i="57"/>
  <c r="J99" i="57"/>
  <c r="K99" i="57"/>
  <c r="L99" i="57"/>
  <c r="M99" i="57"/>
  <c r="N99" i="57"/>
  <c r="C100" i="57"/>
  <c r="D100" i="57"/>
  <c r="E100" i="57"/>
  <c r="F100" i="57"/>
  <c r="G100" i="57"/>
  <c r="H100" i="57"/>
  <c r="I100" i="57"/>
  <c r="J100" i="57"/>
  <c r="K100" i="57"/>
  <c r="L100" i="57"/>
  <c r="M100" i="57"/>
  <c r="N100" i="57"/>
  <c r="C103" i="57"/>
  <c r="D103" i="57"/>
  <c r="E103" i="57"/>
  <c r="F103" i="57"/>
  <c r="G103" i="57"/>
  <c r="H103" i="57"/>
  <c r="I103" i="57"/>
  <c r="J103" i="57"/>
  <c r="K103" i="57"/>
  <c r="L103" i="57"/>
  <c r="M103" i="57"/>
  <c r="N103" i="57"/>
  <c r="C104" i="57"/>
  <c r="D104" i="57"/>
  <c r="E104" i="57"/>
  <c r="F104" i="57"/>
  <c r="G104" i="57"/>
  <c r="H104" i="57"/>
  <c r="I104" i="57"/>
  <c r="J104" i="57"/>
  <c r="K104" i="57"/>
  <c r="L104" i="57"/>
  <c r="M104" i="57"/>
  <c r="N104" i="57"/>
  <c r="C105" i="57"/>
  <c r="D105" i="57"/>
  <c r="E105" i="57"/>
  <c r="F105" i="57"/>
  <c r="G105" i="57"/>
  <c r="H105" i="57"/>
  <c r="I105" i="57"/>
  <c r="J105" i="57"/>
  <c r="K105" i="57"/>
  <c r="L105" i="57"/>
  <c r="M105" i="57"/>
  <c r="N105" i="57"/>
  <c r="B104" i="57"/>
  <c r="B105" i="57"/>
  <c r="B103" i="57"/>
  <c r="B99" i="57"/>
  <c r="B100" i="57"/>
  <c r="B98" i="57"/>
  <c r="C33" i="57"/>
  <c r="D33" i="57"/>
  <c r="E33" i="57"/>
  <c r="F33" i="57"/>
  <c r="G33" i="57"/>
  <c r="H33" i="57"/>
  <c r="I33" i="57"/>
  <c r="J33" i="57"/>
  <c r="K33" i="57"/>
  <c r="L33" i="57"/>
  <c r="M33" i="57"/>
  <c r="N33" i="57"/>
  <c r="C38" i="57"/>
  <c r="D38" i="57"/>
  <c r="E38" i="57"/>
  <c r="F38" i="57"/>
  <c r="G38" i="57"/>
  <c r="H38" i="57"/>
  <c r="I38" i="57"/>
  <c r="J38" i="57"/>
  <c r="K38" i="57"/>
  <c r="L38" i="57"/>
  <c r="M38" i="57"/>
  <c r="N38" i="57"/>
  <c r="C34" i="57"/>
  <c r="D34" i="57"/>
  <c r="E34" i="57"/>
  <c r="F34" i="57"/>
  <c r="G34" i="57"/>
  <c r="H34" i="57"/>
  <c r="I34" i="57"/>
  <c r="J34" i="57"/>
  <c r="K34" i="57"/>
  <c r="L34" i="57"/>
  <c r="M34" i="57"/>
  <c r="N34" i="57"/>
  <c r="C39" i="57"/>
  <c r="D39" i="57"/>
  <c r="E39" i="57"/>
  <c r="F39" i="57"/>
  <c r="G39" i="57"/>
  <c r="H39" i="57"/>
  <c r="I39" i="57"/>
  <c r="J39" i="57"/>
  <c r="K39" i="57"/>
  <c r="L39" i="57"/>
  <c r="M39" i="57"/>
  <c r="N39" i="57"/>
  <c r="C35" i="57"/>
  <c r="D35" i="57"/>
  <c r="E35" i="57"/>
  <c r="F35" i="57"/>
  <c r="G35" i="57"/>
  <c r="H35" i="57"/>
  <c r="I35" i="57"/>
  <c r="J35" i="57"/>
  <c r="K35" i="57"/>
  <c r="L35" i="57"/>
  <c r="M35" i="57"/>
  <c r="N35" i="57"/>
  <c r="C40" i="57"/>
  <c r="D40" i="57"/>
  <c r="E40" i="57"/>
  <c r="F40" i="57"/>
  <c r="G40" i="57"/>
  <c r="H40" i="57"/>
  <c r="I40" i="57"/>
  <c r="J40" i="57"/>
  <c r="K40" i="57"/>
  <c r="L40" i="57"/>
  <c r="M40" i="57"/>
  <c r="N40" i="57"/>
  <c r="B40" i="57"/>
  <c r="B39" i="57"/>
  <c r="B38" i="57"/>
  <c r="B35" i="57"/>
  <c r="B34" i="57"/>
  <c r="B33" i="57"/>
  <c r="B12" i="57"/>
  <c r="B11" i="57"/>
  <c r="B10" i="57"/>
  <c r="C105" i="66"/>
  <c r="D105" i="66"/>
  <c r="E105" i="66"/>
  <c r="F105" i="66"/>
  <c r="G105" i="66"/>
  <c r="H105" i="66"/>
  <c r="I105" i="66"/>
  <c r="J105" i="66"/>
  <c r="K105" i="66"/>
  <c r="L105" i="66"/>
  <c r="M105" i="66"/>
  <c r="N105" i="66"/>
  <c r="C106" i="66"/>
  <c r="D106" i="66"/>
  <c r="E106" i="66"/>
  <c r="F106" i="66"/>
  <c r="G106" i="66"/>
  <c r="H106" i="66"/>
  <c r="I106" i="66"/>
  <c r="J106" i="66"/>
  <c r="K106" i="66"/>
  <c r="L106" i="66"/>
  <c r="M106" i="66"/>
  <c r="N106" i="66"/>
  <c r="C107" i="66"/>
  <c r="D107" i="66"/>
  <c r="E107" i="66"/>
  <c r="F107" i="66"/>
  <c r="G107" i="66"/>
  <c r="H107" i="66"/>
  <c r="I107" i="66"/>
  <c r="J107" i="66"/>
  <c r="K107" i="66"/>
  <c r="L107" i="66"/>
  <c r="M107" i="66"/>
  <c r="N107" i="66"/>
  <c r="J108" i="66"/>
  <c r="K108" i="66"/>
  <c r="L108" i="66"/>
  <c r="M108" i="66"/>
  <c r="N108" i="66"/>
  <c r="B106" i="66"/>
  <c r="B107" i="66"/>
  <c r="B105" i="66"/>
  <c r="C71" i="66"/>
  <c r="D71" i="66"/>
  <c r="E71" i="66"/>
  <c r="F71" i="66"/>
  <c r="G71" i="66"/>
  <c r="H71" i="66"/>
  <c r="I71" i="66"/>
  <c r="J71" i="66"/>
  <c r="K71" i="66"/>
  <c r="L71" i="66"/>
  <c r="M71" i="66"/>
  <c r="N71" i="66"/>
  <c r="C72" i="66"/>
  <c r="D72" i="66"/>
  <c r="E72" i="66"/>
  <c r="F72" i="66"/>
  <c r="G72" i="66"/>
  <c r="H72" i="66"/>
  <c r="I72" i="66"/>
  <c r="J72" i="66"/>
  <c r="K72" i="66"/>
  <c r="L72" i="66"/>
  <c r="M72" i="66"/>
  <c r="N72" i="66"/>
  <c r="C73" i="66"/>
  <c r="D73" i="66"/>
  <c r="E73" i="66"/>
  <c r="F73" i="66"/>
  <c r="G73" i="66"/>
  <c r="H73" i="66"/>
  <c r="I73" i="66"/>
  <c r="J73" i="66"/>
  <c r="K73" i="66"/>
  <c r="L73" i="66"/>
  <c r="M73" i="66"/>
  <c r="N73" i="66"/>
  <c r="J74" i="66"/>
  <c r="K74" i="66"/>
  <c r="L74" i="66"/>
  <c r="M74" i="66"/>
  <c r="N74" i="66"/>
  <c r="B73" i="66"/>
  <c r="B72" i="66"/>
  <c r="B71" i="66"/>
  <c r="C59" i="66"/>
  <c r="D59" i="66"/>
  <c r="E59" i="66"/>
  <c r="F59" i="66"/>
  <c r="G59" i="66"/>
  <c r="H59" i="66"/>
  <c r="I59" i="66"/>
  <c r="J59" i="66"/>
  <c r="K59" i="66"/>
  <c r="L59" i="66"/>
  <c r="M59" i="66"/>
  <c r="N59" i="66"/>
  <c r="C60" i="66"/>
  <c r="D60" i="66"/>
  <c r="E60" i="66"/>
  <c r="F60" i="66"/>
  <c r="G60" i="66"/>
  <c r="H60" i="66"/>
  <c r="I60" i="66"/>
  <c r="J60" i="66"/>
  <c r="K60" i="66"/>
  <c r="L60" i="66"/>
  <c r="M60" i="66"/>
  <c r="N60" i="66"/>
  <c r="C61" i="66"/>
  <c r="D61" i="66"/>
  <c r="E61" i="66"/>
  <c r="F61" i="66"/>
  <c r="G61" i="66"/>
  <c r="H61" i="66"/>
  <c r="I61" i="66"/>
  <c r="J61" i="66"/>
  <c r="K61" i="66"/>
  <c r="L61" i="66"/>
  <c r="M61" i="66"/>
  <c r="N61" i="66"/>
  <c r="J62" i="66"/>
  <c r="K62" i="66"/>
  <c r="L62" i="66"/>
  <c r="M62" i="66"/>
  <c r="N62" i="66"/>
  <c r="B61" i="66"/>
  <c r="B60" i="66"/>
  <c r="B59" i="66"/>
  <c r="C47" i="66"/>
  <c r="D47" i="66"/>
  <c r="E47" i="66"/>
  <c r="F47" i="66"/>
  <c r="G47" i="66"/>
  <c r="H47" i="66"/>
  <c r="I47" i="66"/>
  <c r="J47" i="66"/>
  <c r="K47" i="66"/>
  <c r="L47" i="66"/>
  <c r="M47" i="66"/>
  <c r="N47" i="66"/>
  <c r="C48" i="66"/>
  <c r="D48" i="66"/>
  <c r="E48" i="66"/>
  <c r="F48" i="66"/>
  <c r="G48" i="66"/>
  <c r="H48" i="66"/>
  <c r="I48" i="66"/>
  <c r="J48" i="66"/>
  <c r="K48" i="66"/>
  <c r="L48" i="66"/>
  <c r="M48" i="66"/>
  <c r="N48" i="66"/>
  <c r="C49" i="66"/>
  <c r="D49" i="66"/>
  <c r="E49" i="66"/>
  <c r="F49" i="66"/>
  <c r="G49" i="66"/>
  <c r="H49" i="66"/>
  <c r="I49" i="66"/>
  <c r="J49" i="66"/>
  <c r="K49" i="66"/>
  <c r="L49" i="66"/>
  <c r="M49" i="66"/>
  <c r="N49" i="66"/>
  <c r="C50" i="66"/>
  <c r="D50" i="66"/>
  <c r="E50" i="66"/>
  <c r="F50" i="66"/>
  <c r="G50" i="66"/>
  <c r="H50" i="66"/>
  <c r="I50" i="66"/>
  <c r="J50" i="66"/>
  <c r="K50" i="66"/>
  <c r="L50" i="66"/>
  <c r="M50" i="66"/>
  <c r="N50" i="66"/>
  <c r="C51" i="66"/>
  <c r="D51" i="66"/>
  <c r="E51" i="66"/>
  <c r="F51" i="66"/>
  <c r="G51" i="66"/>
  <c r="H51" i="66"/>
  <c r="I51" i="66"/>
  <c r="J51" i="66"/>
  <c r="K51" i="66"/>
  <c r="L51" i="66"/>
  <c r="M51" i="66"/>
  <c r="N51" i="66"/>
  <c r="C52" i="66"/>
  <c r="D52" i="66"/>
  <c r="E52" i="66"/>
  <c r="F52" i="66"/>
  <c r="G52" i="66"/>
  <c r="H52" i="66"/>
  <c r="I52" i="66"/>
  <c r="J52" i="66"/>
  <c r="K52" i="66"/>
  <c r="L52" i="66"/>
  <c r="M52" i="66"/>
  <c r="N52" i="66"/>
  <c r="B52" i="66"/>
  <c r="B51" i="66"/>
  <c r="B50" i="66"/>
  <c r="B49" i="66"/>
  <c r="B48" i="66"/>
  <c r="B47" i="66"/>
  <c r="C30" i="66"/>
  <c r="D30" i="66"/>
  <c r="E30" i="66"/>
  <c r="F30" i="66"/>
  <c r="G30" i="66"/>
  <c r="H30" i="66"/>
  <c r="I30" i="66"/>
  <c r="J30" i="66"/>
  <c r="K30" i="66"/>
  <c r="L30" i="66"/>
  <c r="M30" i="66"/>
  <c r="N30" i="66"/>
  <c r="C31" i="66"/>
  <c r="D31" i="66"/>
  <c r="E31" i="66"/>
  <c r="F31" i="66"/>
  <c r="G31" i="66"/>
  <c r="H31" i="66"/>
  <c r="I31" i="66"/>
  <c r="J31" i="66"/>
  <c r="K31" i="66"/>
  <c r="L31" i="66"/>
  <c r="M31" i="66"/>
  <c r="N31" i="66"/>
  <c r="C32" i="66"/>
  <c r="D32" i="66"/>
  <c r="E32" i="66"/>
  <c r="F32" i="66"/>
  <c r="G32" i="66"/>
  <c r="H32" i="66"/>
  <c r="I32" i="66"/>
  <c r="J32" i="66"/>
  <c r="K32" i="66"/>
  <c r="L32" i="66"/>
  <c r="M32" i="66"/>
  <c r="N32" i="66"/>
  <c r="C33" i="66"/>
  <c r="D33" i="66"/>
  <c r="E33" i="66"/>
  <c r="F33" i="66"/>
  <c r="G33" i="66"/>
  <c r="H33" i="66"/>
  <c r="I33" i="66"/>
  <c r="J33" i="66"/>
  <c r="K33" i="66"/>
  <c r="L33" i="66"/>
  <c r="M33" i="66"/>
  <c r="N33" i="66"/>
  <c r="C34" i="66"/>
  <c r="D34" i="66"/>
  <c r="E34" i="66"/>
  <c r="F34" i="66"/>
  <c r="G34" i="66"/>
  <c r="H34" i="66"/>
  <c r="I34" i="66"/>
  <c r="J34" i="66"/>
  <c r="K34" i="66"/>
  <c r="L34" i="66"/>
  <c r="M34" i="66"/>
  <c r="N34" i="66"/>
  <c r="J35" i="66"/>
  <c r="K35" i="66"/>
  <c r="L35" i="66"/>
  <c r="M35" i="66"/>
  <c r="N35" i="66"/>
  <c r="J36" i="66"/>
  <c r="K36" i="66"/>
  <c r="L36" i="66"/>
  <c r="M36" i="66"/>
  <c r="N36" i="66"/>
  <c r="B34" i="66"/>
  <c r="B33" i="66"/>
  <c r="B32" i="66"/>
  <c r="B31" i="66"/>
  <c r="B30" i="66"/>
  <c r="C18" i="66"/>
  <c r="D18" i="66"/>
  <c r="E18" i="66"/>
  <c r="F18" i="66"/>
  <c r="G18" i="66"/>
  <c r="H18" i="66"/>
  <c r="I18" i="66"/>
  <c r="J18" i="66"/>
  <c r="K18" i="66"/>
  <c r="L18" i="66"/>
  <c r="M18" i="66"/>
  <c r="N18" i="66"/>
  <c r="C19" i="66"/>
  <c r="D19" i="66"/>
  <c r="E19" i="66"/>
  <c r="F19" i="66"/>
  <c r="G19" i="66"/>
  <c r="H19" i="66"/>
  <c r="I19" i="66"/>
  <c r="J19" i="66"/>
  <c r="K19" i="66"/>
  <c r="L19" i="66"/>
  <c r="M19" i="66"/>
  <c r="N19" i="66"/>
  <c r="C20" i="66"/>
  <c r="D20" i="66"/>
  <c r="E20" i="66"/>
  <c r="F20" i="66"/>
  <c r="G20" i="66"/>
  <c r="H20" i="66"/>
  <c r="I20" i="66"/>
  <c r="J20" i="66"/>
  <c r="K20" i="66"/>
  <c r="L20" i="66"/>
  <c r="M20" i="66"/>
  <c r="N20" i="66"/>
  <c r="J21" i="66"/>
  <c r="K21" i="66"/>
  <c r="L21" i="66"/>
  <c r="M21" i="66"/>
  <c r="N21" i="66"/>
  <c r="B20" i="66"/>
  <c r="B19" i="66"/>
  <c r="B18" i="66"/>
  <c r="C8" i="66"/>
  <c r="D8" i="66"/>
  <c r="E8" i="66"/>
  <c r="F8" i="66"/>
  <c r="G8" i="66"/>
  <c r="H8" i="66"/>
  <c r="I8" i="66"/>
  <c r="J8" i="66"/>
  <c r="K8" i="66"/>
  <c r="L8" i="66"/>
  <c r="M8" i="66"/>
  <c r="N8" i="66"/>
  <c r="B8" i="66"/>
  <c r="C106" i="48"/>
  <c r="D106" i="48"/>
  <c r="E106" i="48"/>
  <c r="F106" i="48"/>
  <c r="G106" i="48"/>
  <c r="H106" i="48"/>
  <c r="I106" i="48"/>
  <c r="J106" i="48"/>
  <c r="K106" i="48"/>
  <c r="L106" i="48"/>
  <c r="M106" i="48"/>
  <c r="N106" i="48"/>
  <c r="C107" i="48"/>
  <c r="D107" i="48"/>
  <c r="E107" i="48"/>
  <c r="F107" i="48"/>
  <c r="G107" i="48"/>
  <c r="H107" i="48"/>
  <c r="I107" i="48"/>
  <c r="J107" i="48"/>
  <c r="K107" i="48"/>
  <c r="L107" i="48"/>
  <c r="M107" i="48"/>
  <c r="N107" i="48"/>
  <c r="C108" i="48"/>
  <c r="D108" i="48"/>
  <c r="E108" i="48"/>
  <c r="F108" i="48"/>
  <c r="G108" i="48"/>
  <c r="H108" i="48"/>
  <c r="I108" i="48"/>
  <c r="J108" i="48"/>
  <c r="K108" i="48"/>
  <c r="L108" i="48"/>
  <c r="M108" i="48"/>
  <c r="N108" i="48"/>
  <c r="K109" i="48"/>
  <c r="L109" i="48"/>
  <c r="M109" i="48"/>
  <c r="N109" i="48"/>
  <c r="B108" i="48"/>
  <c r="B107" i="48"/>
  <c r="B106" i="48"/>
  <c r="C94" i="48"/>
  <c r="D94" i="48"/>
  <c r="E94" i="48"/>
  <c r="F94" i="48"/>
  <c r="G94" i="48"/>
  <c r="H94" i="48"/>
  <c r="I94" i="48"/>
  <c r="J94" i="48"/>
  <c r="K94" i="48"/>
  <c r="L94" i="48"/>
  <c r="M94" i="48"/>
  <c r="N94" i="48"/>
  <c r="C95" i="48"/>
  <c r="D95" i="48"/>
  <c r="E95" i="48"/>
  <c r="F95" i="48"/>
  <c r="G95" i="48"/>
  <c r="H95" i="48"/>
  <c r="I95" i="48"/>
  <c r="J95" i="48"/>
  <c r="K95" i="48"/>
  <c r="L95" i="48"/>
  <c r="M95" i="48"/>
  <c r="N95" i="48"/>
  <c r="C96" i="48"/>
  <c r="D96" i="48"/>
  <c r="E96" i="48"/>
  <c r="F96" i="48"/>
  <c r="G96" i="48"/>
  <c r="H96" i="48"/>
  <c r="I96" i="48"/>
  <c r="J96" i="48"/>
  <c r="K96" i="48"/>
  <c r="L96" i="48"/>
  <c r="M96" i="48"/>
  <c r="N96" i="48"/>
  <c r="J97" i="48"/>
  <c r="K97" i="48"/>
  <c r="L97" i="48"/>
  <c r="M97" i="48"/>
  <c r="N97" i="48"/>
  <c r="B96" i="48"/>
  <c r="B95" i="48"/>
  <c r="B94" i="48"/>
  <c r="C82" i="48"/>
  <c r="D82" i="48"/>
  <c r="E82" i="48"/>
  <c r="F82" i="48"/>
  <c r="G82" i="48"/>
  <c r="H82" i="48"/>
  <c r="I82" i="48"/>
  <c r="J82" i="48"/>
  <c r="K82" i="48"/>
  <c r="L82" i="48"/>
  <c r="M82" i="48"/>
  <c r="N82" i="48"/>
  <c r="C83" i="48"/>
  <c r="D83" i="48"/>
  <c r="E83" i="48"/>
  <c r="F83" i="48"/>
  <c r="G83" i="48"/>
  <c r="H83" i="48"/>
  <c r="I83" i="48"/>
  <c r="J83" i="48"/>
  <c r="K83" i="48"/>
  <c r="L83" i="48"/>
  <c r="M83" i="48"/>
  <c r="N83" i="48"/>
  <c r="C84" i="48"/>
  <c r="D84" i="48"/>
  <c r="E84" i="48"/>
  <c r="F84" i="48"/>
  <c r="G84" i="48"/>
  <c r="H84" i="48"/>
  <c r="I84" i="48"/>
  <c r="J84" i="48"/>
  <c r="K84" i="48"/>
  <c r="L84" i="48"/>
  <c r="M84" i="48"/>
  <c r="N84" i="48"/>
  <c r="L85" i="48"/>
  <c r="M85" i="48"/>
  <c r="N85" i="48"/>
  <c r="B82" i="48"/>
  <c r="B84" i="48"/>
  <c r="B83" i="48"/>
  <c r="C47" i="48"/>
  <c r="D47" i="48"/>
  <c r="E47" i="48"/>
  <c r="F47" i="48"/>
  <c r="G47" i="48"/>
  <c r="H47" i="48"/>
  <c r="I47" i="48"/>
  <c r="J47" i="48"/>
  <c r="K47" i="48"/>
  <c r="L47" i="48"/>
  <c r="M47" i="48"/>
  <c r="N47" i="48"/>
  <c r="C48" i="48"/>
  <c r="D48" i="48"/>
  <c r="E48" i="48"/>
  <c r="F48" i="48"/>
  <c r="G48" i="48"/>
  <c r="H48" i="48"/>
  <c r="I48" i="48"/>
  <c r="J48" i="48"/>
  <c r="K48" i="48"/>
  <c r="L48" i="48"/>
  <c r="M48" i="48"/>
  <c r="N48" i="48"/>
  <c r="C50" i="48"/>
  <c r="D50" i="48"/>
  <c r="E50" i="48"/>
  <c r="F50" i="48"/>
  <c r="G50" i="48"/>
  <c r="H50" i="48"/>
  <c r="I50" i="48"/>
  <c r="J50" i="48"/>
  <c r="K50" i="48"/>
  <c r="L50" i="48"/>
  <c r="M50" i="48"/>
  <c r="N50" i="48"/>
  <c r="C51" i="48"/>
  <c r="D51" i="48"/>
  <c r="E51" i="48"/>
  <c r="F51" i="48"/>
  <c r="G51" i="48"/>
  <c r="H51" i="48"/>
  <c r="I51" i="48"/>
  <c r="J51" i="48"/>
  <c r="K51" i="48"/>
  <c r="L51" i="48"/>
  <c r="M51" i="48"/>
  <c r="N51" i="48"/>
  <c r="C52" i="48"/>
  <c r="D52" i="48"/>
  <c r="E52" i="48"/>
  <c r="F52" i="48"/>
  <c r="G52" i="48"/>
  <c r="H52" i="48"/>
  <c r="I52" i="48"/>
  <c r="J52" i="48"/>
  <c r="K52" i="48"/>
  <c r="L52" i="48"/>
  <c r="M52" i="48"/>
  <c r="N52" i="48"/>
  <c r="B52" i="48"/>
  <c r="B51" i="48"/>
  <c r="B50" i="48"/>
  <c r="B48" i="48"/>
  <c r="B47" i="48"/>
  <c r="C13" i="5"/>
  <c r="D13" i="5"/>
  <c r="E13" i="5"/>
  <c r="F13" i="5"/>
  <c r="G13" i="5"/>
  <c r="H13" i="5"/>
  <c r="I13" i="5"/>
  <c r="J13" i="5"/>
  <c r="K13" i="5"/>
  <c r="L13" i="5"/>
  <c r="M13" i="5"/>
  <c r="N13" i="5"/>
  <c r="C14" i="5"/>
  <c r="D14" i="5"/>
  <c r="E14" i="5"/>
  <c r="F14" i="5"/>
  <c r="G14" i="5"/>
  <c r="H14" i="5"/>
  <c r="I14" i="5"/>
  <c r="J14" i="5"/>
  <c r="K14" i="5"/>
  <c r="L14" i="5"/>
  <c r="M14" i="5"/>
  <c r="N14" i="5"/>
  <c r="J15" i="5"/>
  <c r="K15" i="5"/>
  <c r="L15" i="5"/>
  <c r="M15" i="5"/>
  <c r="N15" i="5"/>
  <c r="B14" i="5"/>
  <c r="C111" i="48"/>
  <c r="C121" i="48" s="1"/>
  <c r="D111" i="48"/>
  <c r="E111" i="48"/>
  <c r="E121" i="48" s="1"/>
  <c r="F111" i="48"/>
  <c r="G111" i="48"/>
  <c r="G121" i="48" s="1"/>
  <c r="H111" i="48"/>
  <c r="I111" i="48"/>
  <c r="I121" i="48" s="1"/>
  <c r="J111" i="48"/>
  <c r="K111" i="48"/>
  <c r="K121" i="48" s="1"/>
  <c r="L111" i="48"/>
  <c r="M111" i="48"/>
  <c r="M121" i="48" s="1"/>
  <c r="N111" i="48"/>
  <c r="N151" i="48" s="1"/>
  <c r="B111" i="48"/>
  <c r="B126" i="48" s="1"/>
  <c r="C57" i="48"/>
  <c r="C67" i="48" s="1"/>
  <c r="D57" i="48"/>
  <c r="D67" i="48" s="1"/>
  <c r="E57" i="48"/>
  <c r="E67" i="48" s="1"/>
  <c r="F57" i="48"/>
  <c r="F67" i="48" s="1"/>
  <c r="G57" i="48"/>
  <c r="G67" i="48" s="1"/>
  <c r="H57" i="48"/>
  <c r="H67" i="48" s="1"/>
  <c r="I57" i="48"/>
  <c r="I67" i="48" s="1"/>
  <c r="J57" i="48"/>
  <c r="J67" i="48" s="1"/>
  <c r="K57" i="48"/>
  <c r="K67" i="48" s="1"/>
  <c r="L57" i="48"/>
  <c r="L67" i="48" s="1"/>
  <c r="M57" i="48"/>
  <c r="M67" i="48" s="1"/>
  <c r="N57" i="48"/>
  <c r="N67" i="48" s="1"/>
  <c r="B57" i="48"/>
  <c r="B73" i="48" s="1"/>
  <c r="C46" i="48"/>
  <c r="D46" i="48"/>
  <c r="E46" i="48"/>
  <c r="F46" i="48"/>
  <c r="G46" i="48"/>
  <c r="H46" i="48"/>
  <c r="I46" i="48"/>
  <c r="J46" i="48"/>
  <c r="K46" i="48"/>
  <c r="L46" i="48"/>
  <c r="M46" i="48"/>
  <c r="N46" i="48"/>
  <c r="C92" i="42"/>
  <c r="D92" i="42"/>
  <c r="E92" i="42"/>
  <c r="F92" i="42"/>
  <c r="G92" i="42"/>
  <c r="H92" i="42"/>
  <c r="I92" i="42"/>
  <c r="J92" i="42"/>
  <c r="K92" i="42"/>
  <c r="L92" i="42"/>
  <c r="M92" i="42"/>
  <c r="N92" i="42"/>
  <c r="B92" i="42"/>
  <c r="B16" i="42"/>
  <c r="C16" i="42"/>
  <c r="D16" i="42"/>
  <c r="E16" i="42"/>
  <c r="F16" i="42"/>
  <c r="G16" i="42"/>
  <c r="H16" i="42"/>
  <c r="I16" i="42"/>
  <c r="J16" i="42"/>
  <c r="K16" i="42"/>
  <c r="L16" i="42"/>
  <c r="M16" i="42"/>
  <c r="N16" i="42"/>
  <c r="C11" i="2"/>
  <c r="C5" i="58" s="1"/>
  <c r="D11" i="2"/>
  <c r="D24" i="19" s="1"/>
  <c r="E11" i="2"/>
  <c r="E24" i="19" s="1"/>
  <c r="F11" i="2"/>
  <c r="F5" i="58" s="1"/>
  <c r="G11" i="2"/>
  <c r="G5" i="58" s="1"/>
  <c r="H11" i="2"/>
  <c r="H5" i="58" s="1"/>
  <c r="I11" i="2"/>
  <c r="I5" i="58" s="1"/>
  <c r="J11" i="2"/>
  <c r="J5" i="58" s="1"/>
  <c r="K11" i="2"/>
  <c r="K5" i="58" s="1"/>
  <c r="L11" i="2"/>
  <c r="L5" i="58" s="1"/>
  <c r="M11" i="2"/>
  <c r="M5" i="58" s="1"/>
  <c r="N11" i="2"/>
  <c r="N5" i="58" s="1"/>
  <c r="C12" i="2"/>
  <c r="D12" i="2"/>
  <c r="E12" i="2"/>
  <c r="F12" i="2"/>
  <c r="G12" i="2"/>
  <c r="H12" i="2"/>
  <c r="I12" i="2"/>
  <c r="J12" i="2"/>
  <c r="K12" i="2"/>
  <c r="L12" i="2"/>
  <c r="M12" i="2"/>
  <c r="N12" i="2"/>
  <c r="C13" i="2"/>
  <c r="D13" i="2"/>
  <c r="E13" i="2"/>
  <c r="F13" i="2"/>
  <c r="G13" i="2"/>
  <c r="H13" i="2"/>
  <c r="I13" i="2"/>
  <c r="J13" i="2"/>
  <c r="K13" i="2"/>
  <c r="L13" i="2"/>
  <c r="M13" i="2"/>
  <c r="N13" i="2"/>
  <c r="B12" i="2"/>
  <c r="B13" i="2"/>
  <c r="C129" i="34"/>
  <c r="D129" i="34"/>
  <c r="E129" i="34"/>
  <c r="F129" i="34"/>
  <c r="G129" i="34"/>
  <c r="H129" i="34"/>
  <c r="I129" i="34"/>
  <c r="J129" i="34"/>
  <c r="K129" i="34"/>
  <c r="L129" i="34"/>
  <c r="M129" i="34"/>
  <c r="N129" i="34"/>
  <c r="C130" i="34"/>
  <c r="D130" i="34"/>
  <c r="E130" i="34"/>
  <c r="F130" i="34"/>
  <c r="G130" i="34"/>
  <c r="H130" i="34"/>
  <c r="I130" i="34"/>
  <c r="J130" i="34"/>
  <c r="K130" i="34"/>
  <c r="L130" i="34"/>
  <c r="M130" i="34"/>
  <c r="N130" i="34"/>
  <c r="C131" i="34"/>
  <c r="D131" i="34"/>
  <c r="E131" i="34"/>
  <c r="F131" i="34"/>
  <c r="G131" i="34"/>
  <c r="H131" i="34"/>
  <c r="I131" i="34"/>
  <c r="J131" i="34"/>
  <c r="K131" i="34"/>
  <c r="L131" i="34"/>
  <c r="M131" i="34"/>
  <c r="N131" i="34"/>
  <c r="C132" i="34"/>
  <c r="D132" i="34"/>
  <c r="E132" i="34"/>
  <c r="F132" i="34"/>
  <c r="G132" i="34"/>
  <c r="H132" i="34"/>
  <c r="I132" i="34"/>
  <c r="J132" i="34"/>
  <c r="K132" i="34"/>
  <c r="L132" i="34"/>
  <c r="M132" i="34"/>
  <c r="N132" i="34"/>
  <c r="C133" i="34"/>
  <c r="D133" i="34"/>
  <c r="E133" i="34"/>
  <c r="F133" i="34"/>
  <c r="G133" i="34"/>
  <c r="H133" i="34"/>
  <c r="I133" i="34"/>
  <c r="J133" i="34"/>
  <c r="K133" i="34"/>
  <c r="L133" i="34"/>
  <c r="M133" i="34"/>
  <c r="N133" i="34"/>
  <c r="C134" i="34"/>
  <c r="D134" i="34"/>
  <c r="E134" i="34"/>
  <c r="F134" i="34"/>
  <c r="G134" i="34"/>
  <c r="H134" i="34"/>
  <c r="I134" i="34"/>
  <c r="J134" i="34"/>
  <c r="K134" i="34"/>
  <c r="L134" i="34"/>
  <c r="M134" i="34"/>
  <c r="N134" i="34"/>
  <c r="C135" i="34"/>
  <c r="D135" i="34"/>
  <c r="E135" i="34"/>
  <c r="F135" i="34"/>
  <c r="G135" i="34"/>
  <c r="H135" i="34"/>
  <c r="I135" i="34"/>
  <c r="J135" i="34"/>
  <c r="K135" i="34"/>
  <c r="L135" i="34"/>
  <c r="M135" i="34"/>
  <c r="N135" i="34"/>
  <c r="C136" i="34"/>
  <c r="D136" i="34"/>
  <c r="E136" i="34"/>
  <c r="F136" i="34"/>
  <c r="G136" i="34"/>
  <c r="H136" i="34"/>
  <c r="I136" i="34"/>
  <c r="J136" i="34"/>
  <c r="K136" i="34"/>
  <c r="L136" i="34"/>
  <c r="M136" i="34"/>
  <c r="N136" i="34"/>
  <c r="B134" i="34"/>
  <c r="B135" i="34"/>
  <c r="C61" i="2"/>
  <c r="D61" i="2"/>
  <c r="E61" i="2"/>
  <c r="F61" i="2"/>
  <c r="G61" i="2"/>
  <c r="H61" i="2"/>
  <c r="I61" i="2"/>
  <c r="J61" i="2"/>
  <c r="K61" i="2"/>
  <c r="L61" i="2"/>
  <c r="M61" i="2"/>
  <c r="N59" i="42"/>
  <c r="N60" i="42"/>
  <c r="N61" i="42"/>
  <c r="B11" i="2"/>
  <c r="B24" i="19" s="1"/>
  <c r="C25" i="19"/>
  <c r="D25" i="19"/>
  <c r="E25" i="19"/>
  <c r="F25" i="19"/>
  <c r="G25" i="19"/>
  <c r="H25" i="19"/>
  <c r="I25" i="19"/>
  <c r="J25" i="19"/>
  <c r="K25" i="19"/>
  <c r="L25" i="19"/>
  <c r="M25" i="19"/>
  <c r="N25" i="19"/>
  <c r="B25" i="19"/>
  <c r="C8" i="19"/>
  <c r="D8" i="19"/>
  <c r="E8" i="19"/>
  <c r="F8" i="19"/>
  <c r="G8" i="19"/>
  <c r="H8" i="19"/>
  <c r="I8" i="19"/>
  <c r="J8" i="19"/>
  <c r="K8" i="19"/>
  <c r="L8" i="19"/>
  <c r="M8" i="19"/>
  <c r="N8" i="19"/>
  <c r="C9" i="19"/>
  <c r="D9" i="19"/>
  <c r="E9" i="19"/>
  <c r="F9" i="19"/>
  <c r="G9" i="19"/>
  <c r="H9" i="19"/>
  <c r="I9" i="19"/>
  <c r="J9" i="19"/>
  <c r="K9" i="19"/>
  <c r="L9" i="19"/>
  <c r="M9" i="19"/>
  <c r="N9" i="19"/>
  <c r="B9" i="19"/>
  <c r="B8" i="19"/>
  <c r="M6" i="19"/>
  <c r="C6" i="19"/>
  <c r="D6" i="19"/>
  <c r="E6" i="19"/>
  <c r="F6" i="19"/>
  <c r="G6" i="19"/>
  <c r="H6" i="19"/>
  <c r="I6" i="19"/>
  <c r="J6" i="19"/>
  <c r="K6" i="19"/>
  <c r="L6" i="19"/>
  <c r="B6" i="19"/>
  <c r="C60" i="61"/>
  <c r="D60" i="61"/>
  <c r="E60" i="61"/>
  <c r="F60" i="61"/>
  <c r="G60" i="61"/>
  <c r="H60" i="61"/>
  <c r="I60" i="61"/>
  <c r="J60" i="61"/>
  <c r="K60" i="61"/>
  <c r="L60" i="61"/>
  <c r="M60" i="61"/>
  <c r="N60" i="61"/>
  <c r="C61" i="61"/>
  <c r="D61" i="61"/>
  <c r="E61" i="61"/>
  <c r="F61" i="61"/>
  <c r="G61" i="61"/>
  <c r="H61" i="61"/>
  <c r="I61" i="61"/>
  <c r="J61" i="61"/>
  <c r="K61" i="61"/>
  <c r="L61" i="61"/>
  <c r="M61" i="61"/>
  <c r="N61" i="61"/>
  <c r="C62" i="61"/>
  <c r="D62" i="61"/>
  <c r="E62" i="61"/>
  <c r="F62" i="61"/>
  <c r="G62" i="61"/>
  <c r="H62" i="61"/>
  <c r="I62" i="61"/>
  <c r="J62" i="61"/>
  <c r="K62" i="61"/>
  <c r="L62" i="61"/>
  <c r="M62" i="61"/>
  <c r="N62" i="61"/>
  <c r="C63" i="61"/>
  <c r="D63" i="61"/>
  <c r="E63" i="61"/>
  <c r="F63" i="61"/>
  <c r="G63" i="61"/>
  <c r="H63" i="61"/>
  <c r="I63" i="61"/>
  <c r="J63" i="61"/>
  <c r="K63" i="61"/>
  <c r="L63" i="61"/>
  <c r="M63" i="61"/>
  <c r="N63" i="61"/>
  <c r="C64" i="61"/>
  <c r="D64" i="61"/>
  <c r="E64" i="61"/>
  <c r="F64" i="61"/>
  <c r="G64" i="61"/>
  <c r="H64" i="61"/>
  <c r="I64" i="61"/>
  <c r="J64" i="61"/>
  <c r="K64" i="61"/>
  <c r="L64" i="61"/>
  <c r="M64" i="61"/>
  <c r="N64" i="61"/>
  <c r="C65" i="61"/>
  <c r="D65" i="61"/>
  <c r="E65" i="61"/>
  <c r="F65" i="61"/>
  <c r="G65" i="61"/>
  <c r="H65" i="61"/>
  <c r="I65" i="61"/>
  <c r="J65" i="61"/>
  <c r="K65" i="61"/>
  <c r="L65" i="61"/>
  <c r="M65" i="61"/>
  <c r="N65" i="61"/>
  <c r="B61" i="61"/>
  <c r="B62" i="61"/>
  <c r="B63" i="61"/>
  <c r="B64" i="61"/>
  <c r="B65" i="61"/>
  <c r="B60" i="61"/>
  <c r="C44" i="61"/>
  <c r="D44" i="61"/>
  <c r="E44" i="61"/>
  <c r="F44" i="61"/>
  <c r="G44" i="61"/>
  <c r="H44" i="61"/>
  <c r="I44" i="61"/>
  <c r="J44" i="61"/>
  <c r="K44" i="61"/>
  <c r="L44" i="61"/>
  <c r="M44" i="61"/>
  <c r="N44" i="61"/>
  <c r="C45" i="61"/>
  <c r="D45" i="61"/>
  <c r="E45" i="61"/>
  <c r="F45" i="61"/>
  <c r="G45" i="61"/>
  <c r="H45" i="61"/>
  <c r="I45" i="61"/>
  <c r="J45" i="61"/>
  <c r="K45" i="61"/>
  <c r="L45" i="61"/>
  <c r="M45" i="61"/>
  <c r="N45" i="61"/>
  <c r="C46" i="61"/>
  <c r="D46" i="61"/>
  <c r="E46" i="61"/>
  <c r="F46" i="61"/>
  <c r="G46" i="61"/>
  <c r="H46" i="61"/>
  <c r="I46" i="61"/>
  <c r="J46" i="61"/>
  <c r="K46" i="61"/>
  <c r="L46" i="61"/>
  <c r="M46" i="61"/>
  <c r="N46" i="61"/>
  <c r="C47" i="61"/>
  <c r="D47" i="61"/>
  <c r="E47" i="61"/>
  <c r="F47" i="61"/>
  <c r="G47" i="61"/>
  <c r="H47" i="61"/>
  <c r="I47" i="61"/>
  <c r="J47" i="61"/>
  <c r="K47" i="61"/>
  <c r="L47" i="61"/>
  <c r="M47" i="61"/>
  <c r="N47" i="61"/>
  <c r="C48" i="61"/>
  <c r="D48" i="61"/>
  <c r="E48" i="61"/>
  <c r="F48" i="61"/>
  <c r="G48" i="61"/>
  <c r="H48" i="61"/>
  <c r="I48" i="61"/>
  <c r="J48" i="61"/>
  <c r="K48" i="61"/>
  <c r="L48" i="61"/>
  <c r="M48" i="61"/>
  <c r="N48" i="61"/>
  <c r="C49" i="61"/>
  <c r="D49" i="61"/>
  <c r="E49" i="61"/>
  <c r="F49" i="61"/>
  <c r="G49" i="61"/>
  <c r="H49" i="61"/>
  <c r="I49" i="61"/>
  <c r="J49" i="61"/>
  <c r="K49" i="61"/>
  <c r="L49" i="61"/>
  <c r="M49" i="61"/>
  <c r="N49" i="61"/>
  <c r="B45" i="61"/>
  <c r="B46" i="61"/>
  <c r="B47" i="61"/>
  <c r="B48" i="61"/>
  <c r="B49" i="61"/>
  <c r="B44" i="61"/>
  <c r="C28" i="61"/>
  <c r="D28" i="61"/>
  <c r="E28" i="61"/>
  <c r="F28" i="61"/>
  <c r="G28" i="61"/>
  <c r="H28" i="61"/>
  <c r="I28" i="61"/>
  <c r="J28" i="61"/>
  <c r="K28" i="61"/>
  <c r="L28" i="61"/>
  <c r="M28" i="61"/>
  <c r="N28" i="61"/>
  <c r="C29" i="61"/>
  <c r="D29" i="61"/>
  <c r="E29" i="61"/>
  <c r="F29" i="61"/>
  <c r="G29" i="61"/>
  <c r="H29" i="61"/>
  <c r="I29" i="61"/>
  <c r="J29" i="61"/>
  <c r="K29" i="61"/>
  <c r="L29" i="61"/>
  <c r="M29" i="61"/>
  <c r="N29" i="61"/>
  <c r="C30" i="61"/>
  <c r="D30" i="61"/>
  <c r="E30" i="61"/>
  <c r="F30" i="61"/>
  <c r="G30" i="61"/>
  <c r="H30" i="61"/>
  <c r="I30" i="61"/>
  <c r="J30" i="61"/>
  <c r="K30" i="61"/>
  <c r="L30" i="61"/>
  <c r="M30" i="61"/>
  <c r="N30" i="61"/>
  <c r="C31" i="61"/>
  <c r="D31" i="61"/>
  <c r="E31" i="61"/>
  <c r="F31" i="61"/>
  <c r="G31" i="61"/>
  <c r="H31" i="61"/>
  <c r="I31" i="61"/>
  <c r="J31" i="61"/>
  <c r="K31" i="61"/>
  <c r="L31" i="61"/>
  <c r="M31" i="61"/>
  <c r="N31" i="61"/>
  <c r="C32" i="61"/>
  <c r="D32" i="61"/>
  <c r="E32" i="61"/>
  <c r="F32" i="61"/>
  <c r="G32" i="61"/>
  <c r="H32" i="61"/>
  <c r="I32" i="61"/>
  <c r="J32" i="61"/>
  <c r="K32" i="61"/>
  <c r="L32" i="61"/>
  <c r="M32" i="61"/>
  <c r="N32" i="61"/>
  <c r="C33" i="61"/>
  <c r="D33" i="61"/>
  <c r="E33" i="61"/>
  <c r="F33" i="61"/>
  <c r="G33" i="61"/>
  <c r="H33" i="61"/>
  <c r="I33" i="61"/>
  <c r="J33" i="61"/>
  <c r="K33" i="61"/>
  <c r="L33" i="61"/>
  <c r="M33" i="61"/>
  <c r="N33" i="61"/>
  <c r="B29" i="61"/>
  <c r="B30" i="61"/>
  <c r="B31" i="61"/>
  <c r="B32" i="61"/>
  <c r="B33" i="61"/>
  <c r="B28" i="61"/>
  <c r="C60" i="60"/>
  <c r="D60" i="60"/>
  <c r="E60" i="60"/>
  <c r="F60" i="60"/>
  <c r="G60" i="60"/>
  <c r="H60" i="60"/>
  <c r="I60" i="60"/>
  <c r="J60" i="60"/>
  <c r="K60" i="60"/>
  <c r="L60" i="60"/>
  <c r="M60" i="60"/>
  <c r="N60" i="60"/>
  <c r="C61" i="60"/>
  <c r="D61" i="60"/>
  <c r="E61" i="60"/>
  <c r="F61" i="60"/>
  <c r="G61" i="60"/>
  <c r="H61" i="60"/>
  <c r="I61" i="60"/>
  <c r="J61" i="60"/>
  <c r="K61" i="60"/>
  <c r="L61" i="60"/>
  <c r="M61" i="60"/>
  <c r="N61" i="60"/>
  <c r="C62" i="60"/>
  <c r="D62" i="60"/>
  <c r="E62" i="60"/>
  <c r="F62" i="60"/>
  <c r="G62" i="60"/>
  <c r="H62" i="60"/>
  <c r="I62" i="60"/>
  <c r="J62" i="60"/>
  <c r="K62" i="60"/>
  <c r="L62" i="60"/>
  <c r="M62" i="60"/>
  <c r="N62" i="60"/>
  <c r="C63" i="60"/>
  <c r="D63" i="60"/>
  <c r="E63" i="60"/>
  <c r="F63" i="60"/>
  <c r="G63" i="60"/>
  <c r="H63" i="60"/>
  <c r="I63" i="60"/>
  <c r="J63" i="60"/>
  <c r="K63" i="60"/>
  <c r="L63" i="60"/>
  <c r="M63" i="60"/>
  <c r="N63" i="60"/>
  <c r="C64" i="60"/>
  <c r="D64" i="60"/>
  <c r="E64" i="60"/>
  <c r="F64" i="60"/>
  <c r="G64" i="60"/>
  <c r="H64" i="60"/>
  <c r="I64" i="60"/>
  <c r="J64" i="60"/>
  <c r="K64" i="60"/>
  <c r="L64" i="60"/>
  <c r="M64" i="60"/>
  <c r="N64" i="60"/>
  <c r="C65" i="60"/>
  <c r="D65" i="60"/>
  <c r="E65" i="60"/>
  <c r="F65" i="60"/>
  <c r="G65" i="60"/>
  <c r="H65" i="60"/>
  <c r="I65" i="60"/>
  <c r="J65" i="60"/>
  <c r="K65" i="60"/>
  <c r="L65" i="60"/>
  <c r="M65" i="60"/>
  <c r="N65" i="60"/>
  <c r="B61" i="60"/>
  <c r="B62" i="60"/>
  <c r="B63" i="60"/>
  <c r="B64" i="60"/>
  <c r="B65" i="60"/>
  <c r="B60" i="60"/>
  <c r="C44" i="60"/>
  <c r="D44" i="60"/>
  <c r="E44" i="60"/>
  <c r="F44" i="60"/>
  <c r="G44" i="60"/>
  <c r="H44" i="60"/>
  <c r="I44" i="60"/>
  <c r="J44" i="60"/>
  <c r="K44" i="60"/>
  <c r="L44" i="60"/>
  <c r="M44" i="60"/>
  <c r="N44" i="60"/>
  <c r="C45" i="60"/>
  <c r="D45" i="60"/>
  <c r="E45" i="60"/>
  <c r="F45" i="60"/>
  <c r="G45" i="60"/>
  <c r="H45" i="60"/>
  <c r="I45" i="60"/>
  <c r="J45" i="60"/>
  <c r="K45" i="60"/>
  <c r="L45" i="60"/>
  <c r="M45" i="60"/>
  <c r="N45" i="60"/>
  <c r="C46" i="60"/>
  <c r="D46" i="60"/>
  <c r="E46" i="60"/>
  <c r="F46" i="60"/>
  <c r="G46" i="60"/>
  <c r="H46" i="60"/>
  <c r="I46" i="60"/>
  <c r="J46" i="60"/>
  <c r="K46" i="60"/>
  <c r="L46" i="60"/>
  <c r="M46" i="60"/>
  <c r="N46" i="60"/>
  <c r="C47" i="60"/>
  <c r="D47" i="60"/>
  <c r="E47" i="60"/>
  <c r="F47" i="60"/>
  <c r="G47" i="60"/>
  <c r="H47" i="60"/>
  <c r="I47" i="60"/>
  <c r="J47" i="60"/>
  <c r="K47" i="60"/>
  <c r="L47" i="60"/>
  <c r="M47" i="60"/>
  <c r="N47" i="60"/>
  <c r="C48" i="60"/>
  <c r="D48" i="60"/>
  <c r="E48" i="60"/>
  <c r="F48" i="60"/>
  <c r="G48" i="60"/>
  <c r="H48" i="60"/>
  <c r="I48" i="60"/>
  <c r="J48" i="60"/>
  <c r="K48" i="60"/>
  <c r="L48" i="60"/>
  <c r="M48" i="60"/>
  <c r="N48" i="60"/>
  <c r="C49" i="60"/>
  <c r="D49" i="60"/>
  <c r="E49" i="60"/>
  <c r="F49" i="60"/>
  <c r="G49" i="60"/>
  <c r="H49" i="60"/>
  <c r="I49" i="60"/>
  <c r="J49" i="60"/>
  <c r="K49" i="60"/>
  <c r="L49" i="60"/>
  <c r="M49" i="60"/>
  <c r="N49" i="60"/>
  <c r="B45" i="60"/>
  <c r="B46" i="60"/>
  <c r="B47" i="60"/>
  <c r="B48" i="60"/>
  <c r="B49" i="60"/>
  <c r="B44" i="60"/>
  <c r="C28" i="60"/>
  <c r="D28" i="60"/>
  <c r="E28" i="60"/>
  <c r="F28" i="60"/>
  <c r="G28" i="60"/>
  <c r="H28" i="60"/>
  <c r="I28" i="60"/>
  <c r="J28" i="60"/>
  <c r="K28" i="60"/>
  <c r="L28" i="60"/>
  <c r="M28" i="60"/>
  <c r="N28" i="60"/>
  <c r="C29" i="60"/>
  <c r="D29" i="60"/>
  <c r="E29" i="60"/>
  <c r="F29" i="60"/>
  <c r="G29" i="60"/>
  <c r="H29" i="60"/>
  <c r="I29" i="60"/>
  <c r="J29" i="60"/>
  <c r="K29" i="60"/>
  <c r="L29" i="60"/>
  <c r="M29" i="60"/>
  <c r="N29" i="60"/>
  <c r="C30" i="60"/>
  <c r="D30" i="60"/>
  <c r="E30" i="60"/>
  <c r="F30" i="60"/>
  <c r="G30" i="60"/>
  <c r="H30" i="60"/>
  <c r="I30" i="60"/>
  <c r="J30" i="60"/>
  <c r="K30" i="60"/>
  <c r="L30" i="60"/>
  <c r="M30" i="60"/>
  <c r="N30" i="60"/>
  <c r="C31" i="60"/>
  <c r="D31" i="60"/>
  <c r="E31" i="60"/>
  <c r="F31" i="60"/>
  <c r="G31" i="60"/>
  <c r="H31" i="60"/>
  <c r="I31" i="60"/>
  <c r="J31" i="60"/>
  <c r="K31" i="60"/>
  <c r="L31" i="60"/>
  <c r="M31" i="60"/>
  <c r="N31" i="60"/>
  <c r="C32" i="60"/>
  <c r="D32" i="60"/>
  <c r="E32" i="60"/>
  <c r="F32" i="60"/>
  <c r="G32" i="60"/>
  <c r="H32" i="60"/>
  <c r="I32" i="60"/>
  <c r="J32" i="60"/>
  <c r="K32" i="60"/>
  <c r="L32" i="60"/>
  <c r="M32" i="60"/>
  <c r="N32" i="60"/>
  <c r="C33" i="60"/>
  <c r="D33" i="60"/>
  <c r="E33" i="60"/>
  <c r="F33" i="60"/>
  <c r="G33" i="60"/>
  <c r="H33" i="60"/>
  <c r="I33" i="60"/>
  <c r="J33" i="60"/>
  <c r="K33" i="60"/>
  <c r="L33" i="60"/>
  <c r="M33" i="60"/>
  <c r="N33" i="60"/>
  <c r="B29" i="60"/>
  <c r="B30" i="60"/>
  <c r="B31" i="60"/>
  <c r="B32" i="60"/>
  <c r="B33" i="60"/>
  <c r="B28" i="60"/>
  <c r="C12" i="60"/>
  <c r="D12" i="60"/>
  <c r="E12" i="60"/>
  <c r="F12" i="60"/>
  <c r="G12" i="60"/>
  <c r="H12" i="60"/>
  <c r="I12" i="60"/>
  <c r="J12" i="60"/>
  <c r="K12" i="60"/>
  <c r="L12" i="60"/>
  <c r="M12" i="60"/>
  <c r="N12" i="60"/>
  <c r="C13" i="60"/>
  <c r="D13" i="60"/>
  <c r="E13" i="60"/>
  <c r="F13" i="60"/>
  <c r="G13" i="60"/>
  <c r="H13" i="60"/>
  <c r="I13" i="60"/>
  <c r="J13" i="60"/>
  <c r="K13" i="60"/>
  <c r="L13" i="60"/>
  <c r="M13" i="60"/>
  <c r="N13" i="60"/>
  <c r="C14" i="60"/>
  <c r="D14" i="60"/>
  <c r="E14" i="60"/>
  <c r="F14" i="60"/>
  <c r="G14" i="60"/>
  <c r="H14" i="60"/>
  <c r="I14" i="60"/>
  <c r="J14" i="60"/>
  <c r="K14" i="60"/>
  <c r="L14" i="60"/>
  <c r="M14" i="60"/>
  <c r="N14" i="60"/>
  <c r="C15" i="60"/>
  <c r="D15" i="60"/>
  <c r="E15" i="60"/>
  <c r="F15" i="60"/>
  <c r="G15" i="60"/>
  <c r="H15" i="60"/>
  <c r="I15" i="60"/>
  <c r="J15" i="60"/>
  <c r="K15" i="60"/>
  <c r="L15" i="60"/>
  <c r="M15" i="60"/>
  <c r="N15" i="60"/>
  <c r="C16" i="60"/>
  <c r="D16" i="60"/>
  <c r="E16" i="60"/>
  <c r="F16" i="60"/>
  <c r="G16" i="60"/>
  <c r="H16" i="60"/>
  <c r="I16" i="60"/>
  <c r="J16" i="60"/>
  <c r="K16" i="60"/>
  <c r="L16" i="60"/>
  <c r="M16" i="60"/>
  <c r="N16" i="60"/>
  <c r="C17" i="60"/>
  <c r="D17" i="60"/>
  <c r="E17" i="60"/>
  <c r="F17" i="60"/>
  <c r="G17" i="60"/>
  <c r="H17" i="60"/>
  <c r="I17" i="60"/>
  <c r="J17" i="60"/>
  <c r="K17" i="60"/>
  <c r="L17" i="60"/>
  <c r="M17" i="60"/>
  <c r="N17" i="60"/>
  <c r="B13" i="60"/>
  <c r="B14" i="60"/>
  <c r="B15" i="60"/>
  <c r="B16" i="60"/>
  <c r="B17" i="60"/>
  <c r="B12" i="60"/>
  <c r="N155" i="57" l="1"/>
  <c r="J155" i="57"/>
  <c r="F155" i="57"/>
  <c r="N154" i="57"/>
  <c r="J154" i="57"/>
  <c r="F154" i="57"/>
  <c r="L155" i="57"/>
  <c r="H155" i="57"/>
  <c r="D155" i="57"/>
  <c r="L154" i="57"/>
  <c r="H154" i="57"/>
  <c r="D154" i="57"/>
  <c r="B154" i="57"/>
  <c r="B153" i="57"/>
  <c r="M155" i="57"/>
  <c r="K155" i="57"/>
  <c r="I155" i="57"/>
  <c r="G155" i="57"/>
  <c r="E155" i="57"/>
  <c r="C155" i="57"/>
  <c r="M154" i="57"/>
  <c r="K154" i="57"/>
  <c r="I154" i="57"/>
  <c r="G154" i="57"/>
  <c r="E154" i="57"/>
  <c r="C154" i="57"/>
  <c r="B146" i="48"/>
  <c r="B150" i="48"/>
  <c r="B148" i="48"/>
  <c r="N123" i="48"/>
  <c r="N145" i="48"/>
  <c r="N146" i="48"/>
  <c r="N147" i="48"/>
  <c r="N148" i="48"/>
  <c r="N149" i="48"/>
  <c r="N150" i="48"/>
  <c r="L123" i="48"/>
  <c r="L145" i="48"/>
  <c r="L146" i="48"/>
  <c r="L147" i="48"/>
  <c r="L148" i="48"/>
  <c r="L149" i="48"/>
  <c r="L150" i="48"/>
  <c r="J123" i="48"/>
  <c r="J145" i="48"/>
  <c r="J146" i="48"/>
  <c r="J147" i="48"/>
  <c r="J148" i="48"/>
  <c r="J149" i="48"/>
  <c r="J150" i="48"/>
  <c r="J151" i="48"/>
  <c r="H124" i="48"/>
  <c r="H145" i="48"/>
  <c r="H146" i="48"/>
  <c r="H147" i="48"/>
  <c r="H148" i="48"/>
  <c r="H149" i="48"/>
  <c r="H150" i="48"/>
  <c r="F124" i="48"/>
  <c r="F145" i="48"/>
  <c r="F146" i="48"/>
  <c r="F147" i="48"/>
  <c r="F148" i="48"/>
  <c r="F149" i="48"/>
  <c r="F150" i="48"/>
  <c r="D124" i="48"/>
  <c r="D145" i="48"/>
  <c r="D146" i="48"/>
  <c r="D147" i="48"/>
  <c r="D148" i="48"/>
  <c r="D149" i="48"/>
  <c r="D150" i="48"/>
  <c r="L151" i="48"/>
  <c r="B147" i="48"/>
  <c r="B149" i="48"/>
  <c r="M151" i="48"/>
  <c r="K151" i="48"/>
  <c r="M150" i="48"/>
  <c r="K150" i="48"/>
  <c r="I150" i="48"/>
  <c r="G150" i="48"/>
  <c r="E150" i="48"/>
  <c r="C150" i="48"/>
  <c r="M149" i="48"/>
  <c r="K149" i="48"/>
  <c r="I149" i="48"/>
  <c r="G149" i="48"/>
  <c r="E149" i="48"/>
  <c r="C149" i="48"/>
  <c r="M148" i="48"/>
  <c r="K148" i="48"/>
  <c r="I148" i="48"/>
  <c r="G148" i="48"/>
  <c r="E148" i="48"/>
  <c r="C148" i="48"/>
  <c r="M147" i="48"/>
  <c r="K147" i="48"/>
  <c r="I147" i="48"/>
  <c r="G147" i="48"/>
  <c r="E147" i="48"/>
  <c r="C147" i="48"/>
  <c r="M146" i="48"/>
  <c r="K146" i="48"/>
  <c r="I146" i="48"/>
  <c r="G146" i="48"/>
  <c r="E146" i="48"/>
  <c r="C146" i="48"/>
  <c r="M145" i="48"/>
  <c r="K145" i="48"/>
  <c r="I145" i="48"/>
  <c r="G145" i="48"/>
  <c r="E145" i="48"/>
  <c r="C145" i="48"/>
  <c r="G24" i="19"/>
  <c r="D5" i="58"/>
  <c r="B5" i="58"/>
  <c r="K24" i="19"/>
  <c r="C24" i="19"/>
  <c r="E5" i="58"/>
  <c r="B45" i="48"/>
  <c r="M45" i="48"/>
  <c r="K45" i="48"/>
  <c r="I45" i="48"/>
  <c r="G45" i="48"/>
  <c r="E45" i="48"/>
  <c r="C45" i="48"/>
  <c r="M44" i="48"/>
  <c r="K44" i="48"/>
  <c r="I44" i="48"/>
  <c r="G44" i="48"/>
  <c r="E44" i="48"/>
  <c r="C44" i="48"/>
  <c r="B44" i="48"/>
  <c r="N45" i="48"/>
  <c r="L45" i="48"/>
  <c r="J45" i="48"/>
  <c r="H45" i="48"/>
  <c r="F45" i="48"/>
  <c r="D45" i="48"/>
  <c r="N44" i="48"/>
  <c r="L44" i="48"/>
  <c r="J44" i="48"/>
  <c r="H44" i="48"/>
  <c r="F44" i="48"/>
  <c r="D44" i="48"/>
  <c r="B145" i="48"/>
  <c r="L17" i="61"/>
  <c r="H17" i="61"/>
  <c r="D17" i="61"/>
  <c r="L16" i="61"/>
  <c r="H16" i="61"/>
  <c r="D16" i="61"/>
  <c r="L15" i="61"/>
  <c r="H15" i="61"/>
  <c r="D15" i="61"/>
  <c r="L14" i="61"/>
  <c r="H14" i="61"/>
  <c r="D14" i="61"/>
  <c r="L13" i="61"/>
  <c r="H13" i="61"/>
  <c r="D13" i="61"/>
  <c r="B16" i="61"/>
  <c r="N17" i="61"/>
  <c r="J17" i="61"/>
  <c r="F17" i="61"/>
  <c r="N16" i="61"/>
  <c r="J16" i="61"/>
  <c r="F16" i="61"/>
  <c r="N15" i="61"/>
  <c r="J15" i="61"/>
  <c r="F15" i="61"/>
  <c r="N14" i="61"/>
  <c r="J14" i="61"/>
  <c r="F14" i="61"/>
  <c r="N13" i="61"/>
  <c r="J13" i="61"/>
  <c r="F13" i="61"/>
  <c r="B12" i="61"/>
  <c r="B14" i="61"/>
  <c r="M17" i="61"/>
  <c r="K17" i="61"/>
  <c r="I17" i="61"/>
  <c r="G17" i="61"/>
  <c r="E17" i="61"/>
  <c r="C17" i="61"/>
  <c r="M16" i="61"/>
  <c r="K16" i="61"/>
  <c r="I16" i="61"/>
  <c r="G16" i="61"/>
  <c r="E16" i="61"/>
  <c r="C16" i="61"/>
  <c r="M15" i="61"/>
  <c r="K15" i="61"/>
  <c r="I15" i="61"/>
  <c r="G15" i="61"/>
  <c r="E15" i="61"/>
  <c r="C15" i="61"/>
  <c r="M14" i="61"/>
  <c r="K14" i="61"/>
  <c r="I14" i="61"/>
  <c r="G14" i="61"/>
  <c r="E14" i="61"/>
  <c r="C14" i="61"/>
  <c r="M13" i="61"/>
  <c r="K13" i="61"/>
  <c r="I13" i="61"/>
  <c r="G13" i="61"/>
  <c r="E13" i="61"/>
  <c r="C13" i="61"/>
  <c r="B17" i="61"/>
  <c r="B15" i="61"/>
  <c r="N122" i="48"/>
  <c r="J122" i="48"/>
  <c r="F122" i="48"/>
  <c r="N121" i="48"/>
  <c r="J121" i="48"/>
  <c r="F121" i="48"/>
  <c r="L122" i="48"/>
  <c r="H122" i="48"/>
  <c r="D122" i="48"/>
  <c r="L121" i="48"/>
  <c r="H121" i="48"/>
  <c r="D121" i="48"/>
  <c r="B122" i="48"/>
  <c r="B125" i="48"/>
  <c r="B127" i="48"/>
  <c r="M127" i="48"/>
  <c r="K127" i="48"/>
  <c r="I127" i="48"/>
  <c r="G127" i="48"/>
  <c r="E127" i="48"/>
  <c r="C127" i="48"/>
  <c r="M126" i="48"/>
  <c r="K126" i="48"/>
  <c r="I126" i="48"/>
  <c r="G126" i="48"/>
  <c r="E126" i="48"/>
  <c r="C126" i="48"/>
  <c r="M125" i="48"/>
  <c r="K125" i="48"/>
  <c r="I125" i="48"/>
  <c r="G125" i="48"/>
  <c r="E125" i="48"/>
  <c r="C125" i="48"/>
  <c r="M124" i="48"/>
  <c r="K124" i="48"/>
  <c r="I124" i="48"/>
  <c r="G124" i="48"/>
  <c r="E124" i="48"/>
  <c r="C124" i="48"/>
  <c r="M123" i="48"/>
  <c r="K123" i="48"/>
  <c r="B121" i="48"/>
  <c r="B124" i="48"/>
  <c r="N127" i="48"/>
  <c r="L127" i="48"/>
  <c r="J127" i="48"/>
  <c r="H127" i="48"/>
  <c r="F127" i="48"/>
  <c r="D127" i="48"/>
  <c r="N126" i="48"/>
  <c r="L126" i="48"/>
  <c r="J126" i="48"/>
  <c r="H126" i="48"/>
  <c r="F126" i="48"/>
  <c r="D126" i="48"/>
  <c r="N125" i="48"/>
  <c r="L125" i="48"/>
  <c r="J125" i="48"/>
  <c r="H125" i="48"/>
  <c r="F125" i="48"/>
  <c r="D125" i="48"/>
  <c r="N124" i="48"/>
  <c r="L124" i="48"/>
  <c r="J124" i="48"/>
  <c r="M122" i="48"/>
  <c r="K122" i="48"/>
  <c r="I122" i="48"/>
  <c r="G122" i="48"/>
  <c r="E122" i="48"/>
  <c r="C122" i="48"/>
  <c r="B70" i="48"/>
  <c r="B67" i="48"/>
  <c r="B72" i="48"/>
  <c r="N73" i="48"/>
  <c r="L73" i="48"/>
  <c r="J73" i="48"/>
  <c r="H73" i="48"/>
  <c r="F73" i="48"/>
  <c r="D73" i="48"/>
  <c r="N72" i="48"/>
  <c r="L72" i="48"/>
  <c r="J72" i="48"/>
  <c r="H72" i="48"/>
  <c r="F72" i="48"/>
  <c r="D72" i="48"/>
  <c r="N71" i="48"/>
  <c r="L71" i="48"/>
  <c r="J71" i="48"/>
  <c r="H71" i="48"/>
  <c r="F71" i="48"/>
  <c r="D71" i="48"/>
  <c r="N70" i="48"/>
  <c r="L70" i="48"/>
  <c r="J70" i="48"/>
  <c r="H70" i="48"/>
  <c r="F70" i="48"/>
  <c r="D70" i="48"/>
  <c r="N69" i="48"/>
  <c r="L69" i="48"/>
  <c r="N68" i="48"/>
  <c r="L68" i="48"/>
  <c r="J68" i="48"/>
  <c r="H68" i="48"/>
  <c r="F68" i="48"/>
  <c r="D68" i="48"/>
  <c r="B68" i="48"/>
  <c r="B71" i="48"/>
  <c r="M73" i="48"/>
  <c r="K73" i="48"/>
  <c r="I73" i="48"/>
  <c r="G73" i="48"/>
  <c r="E73" i="48"/>
  <c r="C73" i="48"/>
  <c r="M72" i="48"/>
  <c r="K72" i="48"/>
  <c r="I72" i="48"/>
  <c r="G72" i="48"/>
  <c r="E72" i="48"/>
  <c r="C72" i="48"/>
  <c r="M71" i="48"/>
  <c r="K71" i="48"/>
  <c r="I71" i="48"/>
  <c r="G71" i="48"/>
  <c r="E71" i="48"/>
  <c r="C71" i="48"/>
  <c r="M70" i="48"/>
  <c r="K70" i="48"/>
  <c r="I70" i="48"/>
  <c r="G70" i="48"/>
  <c r="E70" i="48"/>
  <c r="C70" i="48"/>
  <c r="M69" i="48"/>
  <c r="K69" i="48"/>
  <c r="M68" i="48"/>
  <c r="K68" i="48"/>
  <c r="I68" i="48"/>
  <c r="G68" i="48"/>
  <c r="E68" i="48"/>
  <c r="C68" i="48"/>
  <c r="B46" i="48"/>
  <c r="B54" i="48"/>
  <c r="N55" i="48"/>
  <c r="L55" i="48"/>
  <c r="J55" i="48"/>
  <c r="H55" i="48"/>
  <c r="F55" i="48"/>
  <c r="D55" i="48"/>
  <c r="N54" i="48"/>
  <c r="L54" i="48"/>
  <c r="J54" i="48"/>
  <c r="H54" i="48"/>
  <c r="F54" i="48"/>
  <c r="D54" i="48"/>
  <c r="N53" i="48"/>
  <c r="L53" i="48"/>
  <c r="J53" i="48"/>
  <c r="H53" i="48"/>
  <c r="F53" i="48"/>
  <c r="D53" i="48"/>
  <c r="N49" i="48"/>
  <c r="L49" i="48"/>
  <c r="J49" i="48"/>
  <c r="H49" i="48"/>
  <c r="F49" i="48"/>
  <c r="D49" i="48"/>
  <c r="B49" i="48"/>
  <c r="B53" i="48"/>
  <c r="M55" i="48"/>
  <c r="K55" i="48"/>
  <c r="I55" i="48"/>
  <c r="G55" i="48"/>
  <c r="E55" i="48"/>
  <c r="C55" i="48"/>
  <c r="M54" i="48"/>
  <c r="K54" i="48"/>
  <c r="I54" i="48"/>
  <c r="G54" i="48"/>
  <c r="E54" i="48"/>
  <c r="C54" i="48"/>
  <c r="M53" i="48"/>
  <c r="K53" i="48"/>
  <c r="I53" i="48"/>
  <c r="G53" i="48"/>
  <c r="E53" i="48"/>
  <c r="C53" i="48"/>
  <c r="M49" i="48"/>
  <c r="K49" i="48"/>
  <c r="I49" i="48"/>
  <c r="G49" i="48"/>
  <c r="E49" i="48"/>
  <c r="C49" i="48"/>
  <c r="M24" i="19"/>
  <c r="I24" i="19"/>
  <c r="N24" i="19"/>
  <c r="L24" i="19"/>
  <c r="J24" i="19"/>
  <c r="H24" i="19"/>
  <c r="F24" i="19"/>
  <c r="C60" i="53"/>
  <c r="D60" i="53"/>
  <c r="E60" i="53"/>
  <c r="F60" i="53"/>
  <c r="G60" i="53"/>
  <c r="H60" i="53"/>
  <c r="I60" i="53"/>
  <c r="J60" i="53"/>
  <c r="K60" i="53"/>
  <c r="L60" i="53"/>
  <c r="M60" i="53"/>
  <c r="N60" i="53"/>
  <c r="C61" i="53"/>
  <c r="D61" i="53"/>
  <c r="E61" i="53"/>
  <c r="F61" i="53"/>
  <c r="G61" i="53"/>
  <c r="H61" i="53"/>
  <c r="I61" i="53"/>
  <c r="J61" i="53"/>
  <c r="K61" i="53"/>
  <c r="L61" i="53"/>
  <c r="M61" i="53"/>
  <c r="N61" i="53"/>
  <c r="C62" i="53"/>
  <c r="D62" i="53"/>
  <c r="E62" i="53"/>
  <c r="F62" i="53"/>
  <c r="G62" i="53"/>
  <c r="H62" i="53"/>
  <c r="I62" i="53"/>
  <c r="J62" i="53"/>
  <c r="K62" i="53"/>
  <c r="L62" i="53"/>
  <c r="M62" i="53"/>
  <c r="N62" i="53"/>
  <c r="C63" i="53"/>
  <c r="D63" i="53"/>
  <c r="E63" i="53"/>
  <c r="F63" i="53"/>
  <c r="G63" i="53"/>
  <c r="H63" i="53"/>
  <c r="I63" i="53"/>
  <c r="J63" i="53"/>
  <c r="K63" i="53"/>
  <c r="L63" i="53"/>
  <c r="M63" i="53"/>
  <c r="N63" i="53"/>
  <c r="C64" i="53"/>
  <c r="D64" i="53"/>
  <c r="E64" i="53"/>
  <c r="F64" i="53"/>
  <c r="G64" i="53"/>
  <c r="H64" i="53"/>
  <c r="I64" i="53"/>
  <c r="J64" i="53"/>
  <c r="K64" i="53"/>
  <c r="L64" i="53"/>
  <c r="M64" i="53"/>
  <c r="N64" i="53"/>
  <c r="C65" i="53"/>
  <c r="D65" i="53"/>
  <c r="E65" i="53"/>
  <c r="F65" i="53"/>
  <c r="G65" i="53"/>
  <c r="H65" i="53"/>
  <c r="I65" i="53"/>
  <c r="J65" i="53"/>
  <c r="K65" i="53"/>
  <c r="L65" i="53"/>
  <c r="M65" i="53"/>
  <c r="N65" i="53"/>
  <c r="B61" i="53"/>
  <c r="B62" i="53"/>
  <c r="B63" i="53"/>
  <c r="B64" i="53"/>
  <c r="B65" i="53"/>
  <c r="B60" i="53"/>
  <c r="C44" i="53"/>
  <c r="D44" i="53"/>
  <c r="E44" i="53"/>
  <c r="F44" i="53"/>
  <c r="G44" i="53"/>
  <c r="H44" i="53"/>
  <c r="I44" i="53"/>
  <c r="J44" i="53"/>
  <c r="K44" i="53"/>
  <c r="L44" i="53"/>
  <c r="M44" i="53"/>
  <c r="N44" i="53"/>
  <c r="C45" i="53"/>
  <c r="D45" i="53"/>
  <c r="E45" i="53"/>
  <c r="F45" i="53"/>
  <c r="G45" i="53"/>
  <c r="H45" i="53"/>
  <c r="I45" i="53"/>
  <c r="J45" i="53"/>
  <c r="K45" i="53"/>
  <c r="L45" i="53"/>
  <c r="M45" i="53"/>
  <c r="N45" i="53"/>
  <c r="C46" i="53"/>
  <c r="D46" i="53"/>
  <c r="E46" i="53"/>
  <c r="F46" i="53"/>
  <c r="G46" i="53"/>
  <c r="H46" i="53"/>
  <c r="I46" i="53"/>
  <c r="J46" i="53"/>
  <c r="K46" i="53"/>
  <c r="L46" i="53"/>
  <c r="M46" i="53"/>
  <c r="N46" i="53"/>
  <c r="C47" i="53"/>
  <c r="D47" i="53"/>
  <c r="E47" i="53"/>
  <c r="F47" i="53"/>
  <c r="G47" i="53"/>
  <c r="H47" i="53"/>
  <c r="I47" i="53"/>
  <c r="J47" i="53"/>
  <c r="K47" i="53"/>
  <c r="L47" i="53"/>
  <c r="M47" i="53"/>
  <c r="N47" i="53"/>
  <c r="C48" i="53"/>
  <c r="D48" i="53"/>
  <c r="E48" i="53"/>
  <c r="F48" i="53"/>
  <c r="G48" i="53"/>
  <c r="H48" i="53"/>
  <c r="I48" i="53"/>
  <c r="J48" i="53"/>
  <c r="K48" i="53"/>
  <c r="L48" i="53"/>
  <c r="M48" i="53"/>
  <c r="N48" i="53"/>
  <c r="C49" i="53"/>
  <c r="D49" i="53"/>
  <c r="E49" i="53"/>
  <c r="F49" i="53"/>
  <c r="G49" i="53"/>
  <c r="H49" i="53"/>
  <c r="I49" i="53"/>
  <c r="J49" i="53"/>
  <c r="K49" i="53"/>
  <c r="L49" i="53"/>
  <c r="M49" i="53"/>
  <c r="N49" i="53"/>
  <c r="B45" i="53"/>
  <c r="B46" i="53"/>
  <c r="B47" i="53"/>
  <c r="B48" i="53"/>
  <c r="B49" i="53"/>
  <c r="B44" i="53"/>
  <c r="C28" i="53"/>
  <c r="D28" i="53"/>
  <c r="E28" i="53"/>
  <c r="F28" i="53"/>
  <c r="G28" i="53"/>
  <c r="H28" i="53"/>
  <c r="I28" i="53"/>
  <c r="J28" i="53"/>
  <c r="K28" i="53"/>
  <c r="L28" i="53"/>
  <c r="M28" i="53"/>
  <c r="N28" i="53"/>
  <c r="C29" i="53"/>
  <c r="D29" i="53"/>
  <c r="E29" i="53"/>
  <c r="F29" i="53"/>
  <c r="G29" i="53"/>
  <c r="H29" i="53"/>
  <c r="I29" i="53"/>
  <c r="J29" i="53"/>
  <c r="K29" i="53"/>
  <c r="L29" i="53"/>
  <c r="M29" i="53"/>
  <c r="N29" i="53"/>
  <c r="C30" i="53"/>
  <c r="D30" i="53"/>
  <c r="E30" i="53"/>
  <c r="F30" i="53"/>
  <c r="G30" i="53"/>
  <c r="H30" i="53"/>
  <c r="I30" i="53"/>
  <c r="J30" i="53"/>
  <c r="K30" i="53"/>
  <c r="L30" i="53"/>
  <c r="M30" i="53"/>
  <c r="N30" i="53"/>
  <c r="C31" i="53"/>
  <c r="D31" i="53"/>
  <c r="E31" i="53"/>
  <c r="F31" i="53"/>
  <c r="G31" i="53"/>
  <c r="H31" i="53"/>
  <c r="I31" i="53"/>
  <c r="J31" i="53"/>
  <c r="K31" i="53"/>
  <c r="L31" i="53"/>
  <c r="M31" i="53"/>
  <c r="N31" i="53"/>
  <c r="C32" i="53"/>
  <c r="D32" i="53"/>
  <c r="E32" i="53"/>
  <c r="F32" i="53"/>
  <c r="G32" i="53"/>
  <c r="H32" i="53"/>
  <c r="I32" i="53"/>
  <c r="J32" i="53"/>
  <c r="K32" i="53"/>
  <c r="L32" i="53"/>
  <c r="M32" i="53"/>
  <c r="N32" i="53"/>
  <c r="C33" i="53"/>
  <c r="D33" i="53"/>
  <c r="E33" i="53"/>
  <c r="F33" i="53"/>
  <c r="G33" i="53"/>
  <c r="H33" i="53"/>
  <c r="I33" i="53"/>
  <c r="J33" i="53"/>
  <c r="K33" i="53"/>
  <c r="L33" i="53"/>
  <c r="M33" i="53"/>
  <c r="N33" i="53"/>
  <c r="B29" i="53"/>
  <c r="B30" i="53"/>
  <c r="B31" i="53"/>
  <c r="B32" i="53"/>
  <c r="B33" i="53"/>
  <c r="B28" i="53"/>
  <c r="C3" i="53"/>
  <c r="C12" i="53" s="1"/>
  <c r="D3" i="53"/>
  <c r="D12" i="53" s="1"/>
  <c r="E3" i="53"/>
  <c r="E12" i="53" s="1"/>
  <c r="F3" i="53"/>
  <c r="F12" i="53" s="1"/>
  <c r="G3" i="53"/>
  <c r="G12" i="53" s="1"/>
  <c r="H3" i="53"/>
  <c r="H12" i="53" s="1"/>
  <c r="I3" i="53"/>
  <c r="I12" i="53" s="1"/>
  <c r="J3" i="53"/>
  <c r="J12" i="53" s="1"/>
  <c r="K3" i="53"/>
  <c r="K12" i="53" s="1"/>
  <c r="L3" i="53"/>
  <c r="L12" i="53" s="1"/>
  <c r="M3" i="53"/>
  <c r="M12" i="53" s="1"/>
  <c r="N3" i="53"/>
  <c r="N12" i="53" s="1"/>
  <c r="B3" i="53"/>
  <c r="B16" i="53" s="1"/>
  <c r="B13" i="53" l="1"/>
  <c r="B15" i="53"/>
  <c r="B17" i="53"/>
  <c r="M17" i="53"/>
  <c r="K17" i="53"/>
  <c r="I17" i="53"/>
  <c r="G17" i="53"/>
  <c r="E17" i="53"/>
  <c r="C17" i="53"/>
  <c r="M16" i="53"/>
  <c r="K16" i="53"/>
  <c r="I16" i="53"/>
  <c r="G16" i="53"/>
  <c r="E16" i="53"/>
  <c r="C16" i="53"/>
  <c r="M15" i="53"/>
  <c r="K15" i="53"/>
  <c r="I15" i="53"/>
  <c r="G15" i="53"/>
  <c r="E15" i="53"/>
  <c r="C15" i="53"/>
  <c r="M14" i="53"/>
  <c r="K14" i="53"/>
  <c r="I14" i="53"/>
  <c r="G14" i="53"/>
  <c r="E14" i="53"/>
  <c r="C14" i="53"/>
  <c r="M13" i="53"/>
  <c r="K13" i="53"/>
  <c r="I13" i="53"/>
  <c r="G13" i="53"/>
  <c r="E13" i="53"/>
  <c r="C13" i="53"/>
  <c r="B12" i="53"/>
  <c r="B14" i="53"/>
  <c r="N17" i="53"/>
  <c r="L17" i="53"/>
  <c r="J17" i="53"/>
  <c r="H17" i="53"/>
  <c r="F17" i="53"/>
  <c r="D17" i="53"/>
  <c r="N16" i="53"/>
  <c r="L16" i="53"/>
  <c r="J16" i="53"/>
  <c r="H16" i="53"/>
  <c r="F16" i="53"/>
  <c r="D16" i="53"/>
  <c r="N15" i="53"/>
  <c r="L15" i="53"/>
  <c r="J15" i="53"/>
  <c r="H15" i="53"/>
  <c r="F15" i="53"/>
  <c r="D15" i="53"/>
  <c r="N14" i="53"/>
  <c r="L14" i="53"/>
  <c r="J14" i="53"/>
  <c r="H14" i="53"/>
  <c r="F14" i="53"/>
  <c r="D14" i="53"/>
  <c r="N13" i="53"/>
  <c r="L13" i="53"/>
  <c r="J13" i="53"/>
  <c r="H13" i="53"/>
  <c r="F13" i="53"/>
  <c r="D13" i="53"/>
  <c r="B19" i="3"/>
  <c r="C19" i="3"/>
  <c r="D19" i="3"/>
  <c r="E19" i="3"/>
  <c r="F19" i="3"/>
  <c r="G19" i="3"/>
  <c r="H19" i="3"/>
  <c r="I19" i="3"/>
  <c r="J19" i="3"/>
  <c r="K19" i="3"/>
  <c r="L19" i="3"/>
  <c r="M19" i="3"/>
  <c r="N19" i="3"/>
  <c r="N80" i="42" l="1"/>
  <c r="N81" i="42"/>
  <c r="N89" i="42"/>
  <c r="N90" i="42"/>
  <c r="N91" i="42"/>
  <c r="B81" i="42"/>
  <c r="B15" i="52"/>
  <c r="B16" i="52" s="1"/>
  <c r="C64" i="42"/>
  <c r="D64" i="42"/>
  <c r="E64" i="42"/>
  <c r="F64" i="42"/>
  <c r="G64" i="42"/>
  <c r="H64" i="42"/>
  <c r="I64" i="42"/>
  <c r="J64" i="42"/>
  <c r="K64" i="42"/>
  <c r="L64" i="42"/>
  <c r="M64" i="42"/>
  <c r="N64" i="42"/>
  <c r="B64" i="42"/>
  <c r="N38" i="42"/>
  <c r="N39" i="42"/>
  <c r="J20" i="42"/>
  <c r="K20" i="42"/>
  <c r="L20" i="42"/>
  <c r="M20" i="42"/>
  <c r="N20" i="42"/>
  <c r="B25" i="2"/>
  <c r="N8" i="5"/>
  <c r="N9" i="5"/>
  <c r="N10" i="5"/>
  <c r="N11" i="5"/>
  <c r="N21" i="5"/>
  <c r="N22" i="5"/>
  <c r="N60" i="39"/>
  <c r="N61" i="39"/>
  <c r="N62" i="39"/>
  <c r="N63" i="39"/>
  <c r="N64" i="39"/>
  <c r="N65" i="39"/>
  <c r="C60" i="39"/>
  <c r="D60" i="39"/>
  <c r="E60" i="39"/>
  <c r="F60" i="39"/>
  <c r="G60" i="39"/>
  <c r="H60" i="39"/>
  <c r="I60" i="39"/>
  <c r="J60" i="39"/>
  <c r="K60" i="39"/>
  <c r="L60" i="39"/>
  <c r="M60" i="39"/>
  <c r="C61" i="39"/>
  <c r="D61" i="39"/>
  <c r="E61" i="39"/>
  <c r="F61" i="39"/>
  <c r="G61" i="39"/>
  <c r="H61" i="39"/>
  <c r="I61" i="39"/>
  <c r="J61" i="39"/>
  <c r="K61" i="39"/>
  <c r="L61" i="39"/>
  <c r="M61" i="39"/>
  <c r="C62" i="39"/>
  <c r="D62" i="39"/>
  <c r="E62" i="39"/>
  <c r="F62" i="39"/>
  <c r="G62" i="39"/>
  <c r="H62" i="39"/>
  <c r="I62" i="39"/>
  <c r="J62" i="39"/>
  <c r="K62" i="39"/>
  <c r="L62" i="39"/>
  <c r="M62" i="39"/>
  <c r="C63" i="39"/>
  <c r="D63" i="39"/>
  <c r="E63" i="39"/>
  <c r="F63" i="39"/>
  <c r="G63" i="39"/>
  <c r="H63" i="39"/>
  <c r="I63" i="39"/>
  <c r="J63" i="39"/>
  <c r="K63" i="39"/>
  <c r="L63" i="39"/>
  <c r="M63" i="39"/>
  <c r="C64" i="39"/>
  <c r="D64" i="39"/>
  <c r="E64" i="39"/>
  <c r="F64" i="39"/>
  <c r="G64" i="39"/>
  <c r="H64" i="39"/>
  <c r="I64" i="39"/>
  <c r="J64" i="39"/>
  <c r="K64" i="39"/>
  <c r="L64" i="39"/>
  <c r="M64" i="39"/>
  <c r="C65" i="39"/>
  <c r="D65" i="39"/>
  <c r="E65" i="39"/>
  <c r="F65" i="39"/>
  <c r="G65" i="39"/>
  <c r="H65" i="39"/>
  <c r="I65" i="39"/>
  <c r="J65" i="39"/>
  <c r="K65" i="39"/>
  <c r="L65" i="39"/>
  <c r="M65" i="39"/>
  <c r="B61" i="39"/>
  <c r="B62" i="39"/>
  <c r="B63" i="39"/>
  <c r="B64" i="39"/>
  <c r="B65" i="39"/>
  <c r="B60" i="39"/>
  <c r="C44" i="39"/>
  <c r="D44" i="39"/>
  <c r="E44" i="39"/>
  <c r="F44" i="39"/>
  <c r="G44" i="39"/>
  <c r="H44" i="39"/>
  <c r="I44" i="39"/>
  <c r="J44" i="39"/>
  <c r="K44" i="39"/>
  <c r="L44" i="39"/>
  <c r="M44" i="39"/>
  <c r="N44" i="39"/>
  <c r="C45" i="39"/>
  <c r="D45" i="39"/>
  <c r="E45" i="39"/>
  <c r="F45" i="39"/>
  <c r="G45" i="39"/>
  <c r="H45" i="39"/>
  <c r="I45" i="39"/>
  <c r="J45" i="39"/>
  <c r="K45" i="39"/>
  <c r="L45" i="39"/>
  <c r="M45" i="39"/>
  <c r="N45" i="39"/>
  <c r="C46" i="39"/>
  <c r="D46" i="39"/>
  <c r="E46" i="39"/>
  <c r="F46" i="39"/>
  <c r="G46" i="39"/>
  <c r="H46" i="39"/>
  <c r="I46" i="39"/>
  <c r="J46" i="39"/>
  <c r="K46" i="39"/>
  <c r="L46" i="39"/>
  <c r="M46" i="39"/>
  <c r="N46" i="39"/>
  <c r="C47" i="39"/>
  <c r="D47" i="39"/>
  <c r="E47" i="39"/>
  <c r="F47" i="39"/>
  <c r="G47" i="39"/>
  <c r="H47" i="39"/>
  <c r="I47" i="39"/>
  <c r="J47" i="39"/>
  <c r="K47" i="39"/>
  <c r="L47" i="39"/>
  <c r="M47" i="39"/>
  <c r="N47" i="39"/>
  <c r="C48" i="39"/>
  <c r="D48" i="39"/>
  <c r="E48" i="39"/>
  <c r="F48" i="39"/>
  <c r="G48" i="39"/>
  <c r="H48" i="39"/>
  <c r="I48" i="39"/>
  <c r="J48" i="39"/>
  <c r="K48" i="39"/>
  <c r="L48" i="39"/>
  <c r="M48" i="39"/>
  <c r="N48" i="39"/>
  <c r="C49" i="39"/>
  <c r="D49" i="39"/>
  <c r="E49" i="39"/>
  <c r="F49" i="39"/>
  <c r="G49" i="39"/>
  <c r="H49" i="39"/>
  <c r="I49" i="39"/>
  <c r="J49" i="39"/>
  <c r="K49" i="39"/>
  <c r="L49" i="39"/>
  <c r="M49" i="39"/>
  <c r="N49" i="39"/>
  <c r="B45" i="39"/>
  <c r="B46" i="39"/>
  <c r="B47" i="39"/>
  <c r="B48" i="39"/>
  <c r="B49" i="39"/>
  <c r="B44" i="39"/>
  <c r="C28" i="39"/>
  <c r="D28" i="39"/>
  <c r="E28" i="39"/>
  <c r="F28" i="39"/>
  <c r="G28" i="39"/>
  <c r="H28" i="39"/>
  <c r="I28" i="39"/>
  <c r="J28" i="39"/>
  <c r="K28" i="39"/>
  <c r="L28" i="39"/>
  <c r="M28" i="39"/>
  <c r="N28" i="39"/>
  <c r="C29" i="39"/>
  <c r="D29" i="39"/>
  <c r="E29" i="39"/>
  <c r="F29" i="39"/>
  <c r="G29" i="39"/>
  <c r="H29" i="39"/>
  <c r="I29" i="39"/>
  <c r="J29" i="39"/>
  <c r="K29" i="39"/>
  <c r="L29" i="39"/>
  <c r="M29" i="39"/>
  <c r="N29" i="39"/>
  <c r="C30" i="39"/>
  <c r="D30" i="39"/>
  <c r="E30" i="39"/>
  <c r="F30" i="39"/>
  <c r="G30" i="39"/>
  <c r="H30" i="39"/>
  <c r="I30" i="39"/>
  <c r="J30" i="39"/>
  <c r="K30" i="39"/>
  <c r="L30" i="39"/>
  <c r="M30" i="39"/>
  <c r="N30" i="39"/>
  <c r="C31" i="39"/>
  <c r="D31" i="39"/>
  <c r="E31" i="39"/>
  <c r="F31" i="39"/>
  <c r="G31" i="39"/>
  <c r="H31" i="39"/>
  <c r="I31" i="39"/>
  <c r="J31" i="39"/>
  <c r="K31" i="39"/>
  <c r="L31" i="39"/>
  <c r="M31" i="39"/>
  <c r="N31" i="39"/>
  <c r="C32" i="39"/>
  <c r="D32" i="39"/>
  <c r="E32" i="39"/>
  <c r="F32" i="39"/>
  <c r="G32" i="39"/>
  <c r="H32" i="39"/>
  <c r="I32" i="39"/>
  <c r="J32" i="39"/>
  <c r="K32" i="39"/>
  <c r="L32" i="39"/>
  <c r="M32" i="39"/>
  <c r="N32" i="39"/>
  <c r="C33" i="39"/>
  <c r="D33" i="39"/>
  <c r="E33" i="39"/>
  <c r="F33" i="39"/>
  <c r="G33" i="39"/>
  <c r="H33" i="39"/>
  <c r="I33" i="39"/>
  <c r="J33" i="39"/>
  <c r="K33" i="39"/>
  <c r="L33" i="39"/>
  <c r="M33" i="39"/>
  <c r="N33" i="39"/>
  <c r="B29" i="39"/>
  <c r="B30" i="39"/>
  <c r="B31" i="39"/>
  <c r="B32" i="39"/>
  <c r="B33" i="39"/>
  <c r="B28" i="39"/>
  <c r="B8" i="3"/>
  <c r="C8" i="3"/>
  <c r="D8" i="3"/>
  <c r="E8" i="3"/>
  <c r="F8" i="3"/>
  <c r="G8" i="3"/>
  <c r="H8" i="3"/>
  <c r="I8" i="3"/>
  <c r="J8" i="3"/>
  <c r="K8" i="3"/>
  <c r="L8" i="3"/>
  <c r="M8" i="3"/>
  <c r="N8" i="3"/>
  <c r="B9" i="3"/>
  <c r="C9" i="3"/>
  <c r="D9" i="3"/>
  <c r="E9" i="3"/>
  <c r="F9" i="3"/>
  <c r="G9" i="3"/>
  <c r="H9" i="3"/>
  <c r="I9" i="3"/>
  <c r="J9" i="3"/>
  <c r="K9" i="3"/>
  <c r="L9" i="3"/>
  <c r="M9" i="3"/>
  <c r="N9" i="3"/>
  <c r="B10" i="3"/>
  <c r="C10" i="3"/>
  <c r="D10" i="3"/>
  <c r="E10" i="3"/>
  <c r="F10" i="3"/>
  <c r="G10" i="3"/>
  <c r="H10" i="3"/>
  <c r="I10" i="3"/>
  <c r="J10" i="3"/>
  <c r="K10" i="3"/>
  <c r="L10" i="3"/>
  <c r="M10" i="3"/>
  <c r="N10" i="3"/>
  <c r="B16" i="3"/>
  <c r="C16" i="3"/>
  <c r="D16" i="3"/>
  <c r="E16" i="3"/>
  <c r="F16" i="3"/>
  <c r="G16" i="3"/>
  <c r="H16" i="3"/>
  <c r="I16" i="3"/>
  <c r="J16" i="3"/>
  <c r="K16" i="3"/>
  <c r="L16" i="3"/>
  <c r="M16" i="3"/>
  <c r="N16" i="3"/>
  <c r="J17" i="3"/>
  <c r="K17" i="3"/>
  <c r="L17" i="3"/>
  <c r="M17" i="3"/>
  <c r="N17" i="3"/>
  <c r="B24" i="3"/>
  <c r="D24" i="3"/>
  <c r="F24" i="3"/>
  <c r="H24" i="3"/>
  <c r="J24" i="3"/>
  <c r="L24" i="3"/>
  <c r="N24" i="3"/>
  <c r="C24" i="3"/>
  <c r="E24" i="3"/>
  <c r="G24" i="3"/>
  <c r="I24" i="3"/>
  <c r="K24" i="3"/>
  <c r="M24" i="3"/>
  <c r="B25" i="3"/>
  <c r="C25" i="3"/>
  <c r="D25" i="3"/>
  <c r="E25" i="3"/>
  <c r="F25" i="3"/>
  <c r="G25" i="3"/>
  <c r="H25" i="3"/>
  <c r="I25" i="3"/>
  <c r="J25" i="3"/>
  <c r="K25" i="3"/>
  <c r="L25" i="3"/>
  <c r="M25" i="3"/>
  <c r="N25" i="3"/>
  <c r="B26" i="3"/>
  <c r="C26" i="3"/>
  <c r="D26" i="3"/>
  <c r="E26" i="3"/>
  <c r="F26" i="3"/>
  <c r="G26" i="3"/>
  <c r="H26" i="3"/>
  <c r="I26" i="3"/>
  <c r="J26" i="3"/>
  <c r="K26" i="3"/>
  <c r="L26" i="3"/>
  <c r="M26" i="3"/>
  <c r="N26" i="3"/>
  <c r="J27" i="3"/>
  <c r="K27" i="3"/>
  <c r="L27" i="3"/>
  <c r="M27" i="3"/>
  <c r="N27" i="3"/>
  <c r="B29" i="3"/>
  <c r="B34" i="3" s="1"/>
  <c r="C29" i="3"/>
  <c r="C34" i="3" s="1"/>
  <c r="D29" i="3"/>
  <c r="D34" i="3" s="1"/>
  <c r="E29" i="3"/>
  <c r="E34" i="3" s="1"/>
  <c r="F29" i="3"/>
  <c r="F34" i="3" s="1"/>
  <c r="G29" i="3"/>
  <c r="G34" i="3" s="1"/>
  <c r="H29" i="3"/>
  <c r="H34" i="3" s="1"/>
  <c r="I29" i="3"/>
  <c r="I34" i="3" s="1"/>
  <c r="J29" i="3"/>
  <c r="J34" i="3" s="1"/>
  <c r="K29" i="3"/>
  <c r="K34" i="3" s="1"/>
  <c r="L29" i="3"/>
  <c r="L34" i="3" s="1"/>
  <c r="M29" i="3"/>
  <c r="M34" i="3" s="1"/>
  <c r="N29" i="3"/>
  <c r="N34" i="3" s="1"/>
  <c r="B35" i="3"/>
  <c r="C35" i="3"/>
  <c r="D35" i="3"/>
  <c r="E35" i="3"/>
  <c r="F35" i="3"/>
  <c r="G35" i="3"/>
  <c r="H35" i="3"/>
  <c r="I35" i="3"/>
  <c r="J35" i="3"/>
  <c r="K35" i="3"/>
  <c r="L35" i="3"/>
  <c r="M35" i="3"/>
  <c r="N35" i="3"/>
  <c r="B36" i="3"/>
  <c r="C36" i="3"/>
  <c r="D36" i="3"/>
  <c r="E36" i="3"/>
  <c r="F36" i="3"/>
  <c r="G36" i="3"/>
  <c r="H36" i="3"/>
  <c r="I36" i="3"/>
  <c r="J36" i="3"/>
  <c r="K36" i="3"/>
  <c r="L36" i="3"/>
  <c r="M36" i="3"/>
  <c r="N36" i="3"/>
  <c r="J37" i="3"/>
  <c r="K37" i="3"/>
  <c r="L37" i="3"/>
  <c r="M37" i="3"/>
  <c r="N37" i="3"/>
  <c r="B40" i="3"/>
  <c r="B44" i="3" s="1"/>
  <c r="C40" i="3"/>
  <c r="D40" i="3"/>
  <c r="E40" i="3"/>
  <c r="F40" i="3"/>
  <c r="G40" i="3"/>
  <c r="H40" i="3"/>
  <c r="I40" i="3"/>
  <c r="J40" i="3"/>
  <c r="K40" i="3"/>
  <c r="K44" i="3" s="1"/>
  <c r="L40" i="3"/>
  <c r="M40" i="3"/>
  <c r="N40" i="3"/>
  <c r="C44" i="3"/>
  <c r="B48" i="3"/>
  <c r="B53" i="3" s="1"/>
  <c r="C48" i="3"/>
  <c r="C53" i="3" s="1"/>
  <c r="D48" i="3"/>
  <c r="D53" i="3" s="1"/>
  <c r="E48" i="3"/>
  <c r="E53" i="3" s="1"/>
  <c r="F48" i="3"/>
  <c r="F53" i="3" s="1"/>
  <c r="G48" i="3"/>
  <c r="G53" i="3" s="1"/>
  <c r="H48" i="3"/>
  <c r="H53" i="3" s="1"/>
  <c r="I48" i="3"/>
  <c r="I53" i="3" s="1"/>
  <c r="J48" i="3"/>
  <c r="J53" i="3" s="1"/>
  <c r="K48" i="3"/>
  <c r="K53" i="3" s="1"/>
  <c r="L48" i="3"/>
  <c r="L53" i="3" s="1"/>
  <c r="M48" i="3"/>
  <c r="M53" i="3" s="1"/>
  <c r="N48" i="3"/>
  <c r="N53" i="3" s="1"/>
  <c r="B54" i="3"/>
  <c r="C54" i="3"/>
  <c r="D54" i="3"/>
  <c r="E54" i="3"/>
  <c r="F54" i="3"/>
  <c r="G54" i="3"/>
  <c r="H54" i="3"/>
  <c r="I54" i="3"/>
  <c r="J54" i="3"/>
  <c r="K54" i="3"/>
  <c r="L54" i="3"/>
  <c r="M54" i="3"/>
  <c r="N54" i="3"/>
  <c r="B55" i="3"/>
  <c r="C55" i="3"/>
  <c r="D55" i="3"/>
  <c r="E55" i="3"/>
  <c r="F55" i="3"/>
  <c r="G55" i="3"/>
  <c r="H55" i="3"/>
  <c r="I55" i="3"/>
  <c r="J55" i="3"/>
  <c r="K55" i="3"/>
  <c r="L55" i="3"/>
  <c r="M55" i="3"/>
  <c r="N55" i="3"/>
  <c r="J56" i="3"/>
  <c r="K56" i="3"/>
  <c r="L56" i="3"/>
  <c r="M56" i="3"/>
  <c r="N56" i="3"/>
  <c r="B13" i="5"/>
  <c r="B8" i="5"/>
  <c r="N3" i="39"/>
  <c r="N12" i="39" s="1"/>
  <c r="C3" i="39"/>
  <c r="C12" i="39" s="1"/>
  <c r="D3" i="39"/>
  <c r="D12" i="39" s="1"/>
  <c r="E3" i="39"/>
  <c r="E12" i="39" s="1"/>
  <c r="F3" i="39"/>
  <c r="F12" i="39" s="1"/>
  <c r="G3" i="39"/>
  <c r="G12" i="39" s="1"/>
  <c r="H3" i="39"/>
  <c r="H12" i="39" s="1"/>
  <c r="I3" i="39"/>
  <c r="I12" i="39" s="1"/>
  <c r="J3" i="39"/>
  <c r="J13" i="39" s="1"/>
  <c r="K3" i="39"/>
  <c r="K12" i="39" s="1"/>
  <c r="L3" i="39"/>
  <c r="L12" i="39" s="1"/>
  <c r="M3" i="39"/>
  <c r="M12" i="39" s="1"/>
  <c r="B3" i="39"/>
  <c r="B129" i="34"/>
  <c r="B136" i="34"/>
  <c r="B39" i="42"/>
  <c r="K28" i="42"/>
  <c r="L28" i="42"/>
  <c r="M28" i="42"/>
  <c r="N28" i="42"/>
  <c r="K29" i="42"/>
  <c r="L29" i="42"/>
  <c r="M29" i="42"/>
  <c r="N29" i="42"/>
  <c r="J29" i="42"/>
  <c r="C25" i="42"/>
  <c r="D25" i="42"/>
  <c r="E25" i="42"/>
  <c r="F25" i="42"/>
  <c r="G25" i="42"/>
  <c r="H25" i="42"/>
  <c r="I25" i="42"/>
  <c r="J25" i="42"/>
  <c r="K25" i="42"/>
  <c r="L25" i="42"/>
  <c r="M25" i="42"/>
  <c r="N25" i="42"/>
  <c r="C26" i="42"/>
  <c r="D26" i="42"/>
  <c r="E26" i="42"/>
  <c r="F26" i="42"/>
  <c r="G26" i="42"/>
  <c r="H26" i="42"/>
  <c r="I26" i="42"/>
  <c r="J26" i="42"/>
  <c r="K26" i="42"/>
  <c r="L26" i="42"/>
  <c r="M26" i="42"/>
  <c r="N26" i="42"/>
  <c r="B26" i="42"/>
  <c r="B25" i="42"/>
  <c r="C51" i="2"/>
  <c r="D51" i="2"/>
  <c r="E51" i="2"/>
  <c r="F51" i="2"/>
  <c r="G51" i="2"/>
  <c r="H51" i="2"/>
  <c r="I51" i="2"/>
  <c r="J51" i="2"/>
  <c r="K51" i="2"/>
  <c r="L51" i="2"/>
  <c r="M51" i="2"/>
  <c r="C52" i="2"/>
  <c r="D52" i="2"/>
  <c r="E52" i="2"/>
  <c r="F52" i="2"/>
  <c r="G52" i="2"/>
  <c r="H52" i="2"/>
  <c r="I52" i="2"/>
  <c r="J52" i="2"/>
  <c r="K52" i="2"/>
  <c r="L52" i="2"/>
  <c r="M52" i="2"/>
  <c r="C53" i="2"/>
  <c r="D53" i="2"/>
  <c r="E53" i="2"/>
  <c r="F53" i="2"/>
  <c r="G53" i="2"/>
  <c r="H53" i="2"/>
  <c r="I53" i="2"/>
  <c r="J53" i="2"/>
  <c r="K53" i="2"/>
  <c r="L53" i="2"/>
  <c r="M53" i="2"/>
  <c r="B53" i="2"/>
  <c r="B52" i="2"/>
  <c r="B51" i="2"/>
  <c r="C103" i="42"/>
  <c r="D103" i="42"/>
  <c r="E103" i="42"/>
  <c r="F103" i="42"/>
  <c r="G103" i="42"/>
  <c r="H103" i="42"/>
  <c r="I103" i="42"/>
  <c r="J103" i="42"/>
  <c r="K103" i="42"/>
  <c r="L103" i="42"/>
  <c r="M103" i="42"/>
  <c r="C104" i="42"/>
  <c r="D104" i="42"/>
  <c r="E104" i="42"/>
  <c r="F104" i="42"/>
  <c r="G104" i="42"/>
  <c r="H104" i="42"/>
  <c r="I104" i="42"/>
  <c r="J104" i="42"/>
  <c r="K104" i="42"/>
  <c r="L104" i="42"/>
  <c r="M104" i="42"/>
  <c r="J105" i="42"/>
  <c r="K105" i="42"/>
  <c r="L105" i="42"/>
  <c r="M105" i="42"/>
  <c r="B104" i="42"/>
  <c r="B103" i="42"/>
  <c r="C90" i="42"/>
  <c r="D90" i="42"/>
  <c r="E90" i="42"/>
  <c r="F90" i="42"/>
  <c r="G90" i="42"/>
  <c r="H90" i="42"/>
  <c r="I90" i="42"/>
  <c r="J90" i="42"/>
  <c r="K90" i="42"/>
  <c r="L90" i="42"/>
  <c r="M90" i="42"/>
  <c r="C91" i="42"/>
  <c r="D91" i="42"/>
  <c r="E91" i="42"/>
  <c r="F91" i="42"/>
  <c r="G91" i="42"/>
  <c r="H91" i="42"/>
  <c r="I91" i="42"/>
  <c r="J91" i="42"/>
  <c r="K91" i="42"/>
  <c r="L91" i="42"/>
  <c r="M91" i="42"/>
  <c r="B91" i="42"/>
  <c r="B90" i="42"/>
  <c r="C80" i="42"/>
  <c r="D80" i="42"/>
  <c r="E80" i="42"/>
  <c r="F80" i="42"/>
  <c r="G80" i="42"/>
  <c r="H80" i="42"/>
  <c r="I80" i="42"/>
  <c r="J80" i="42"/>
  <c r="K80" i="42"/>
  <c r="L80" i="42"/>
  <c r="M80" i="42"/>
  <c r="C81" i="42"/>
  <c r="D81" i="42"/>
  <c r="E81" i="42"/>
  <c r="F81" i="42"/>
  <c r="G81" i="42"/>
  <c r="H81" i="42"/>
  <c r="I81" i="42"/>
  <c r="J81" i="42"/>
  <c r="K81" i="42"/>
  <c r="L81" i="42"/>
  <c r="M81" i="42"/>
  <c r="C89" i="42"/>
  <c r="D89" i="42"/>
  <c r="E89" i="42"/>
  <c r="F89" i="42"/>
  <c r="G89" i="42"/>
  <c r="H89" i="42"/>
  <c r="I89" i="42"/>
  <c r="J89" i="42"/>
  <c r="K89" i="42"/>
  <c r="L89" i="42"/>
  <c r="M89" i="42"/>
  <c r="B89" i="42"/>
  <c r="B80" i="42"/>
  <c r="C38" i="42"/>
  <c r="D38" i="42"/>
  <c r="E38" i="42"/>
  <c r="F38" i="42"/>
  <c r="G38" i="42"/>
  <c r="H38" i="42"/>
  <c r="I38" i="42"/>
  <c r="J38" i="42"/>
  <c r="K38" i="42"/>
  <c r="L38" i="42"/>
  <c r="M38" i="42"/>
  <c r="C39" i="42"/>
  <c r="D39" i="42"/>
  <c r="E39" i="42"/>
  <c r="F39" i="42"/>
  <c r="G39" i="42"/>
  <c r="H39" i="42"/>
  <c r="I39" i="42"/>
  <c r="J39" i="42"/>
  <c r="K39" i="42"/>
  <c r="L39" i="42"/>
  <c r="M39" i="42"/>
  <c r="B38" i="42"/>
  <c r="C32" i="2"/>
  <c r="D32" i="2"/>
  <c r="E32" i="2"/>
  <c r="F32" i="2"/>
  <c r="G32" i="2"/>
  <c r="H32" i="2"/>
  <c r="I32" i="2"/>
  <c r="J32" i="2"/>
  <c r="K32" i="2"/>
  <c r="L32" i="2"/>
  <c r="M32" i="2"/>
  <c r="C33" i="2"/>
  <c r="D33" i="2"/>
  <c r="E33" i="2"/>
  <c r="F33" i="2"/>
  <c r="G33" i="2"/>
  <c r="H33" i="2"/>
  <c r="I33" i="2"/>
  <c r="J33" i="2"/>
  <c r="K33" i="2"/>
  <c r="L33" i="2"/>
  <c r="M33" i="2"/>
  <c r="J34" i="2"/>
  <c r="K34" i="2"/>
  <c r="L34" i="2"/>
  <c r="M34" i="2"/>
  <c r="B33" i="2"/>
  <c r="B32" i="2"/>
  <c r="C15" i="52"/>
  <c r="C16" i="52" s="1"/>
  <c r="B8" i="2"/>
  <c r="B22" i="2"/>
  <c r="B23" i="2"/>
  <c r="B39" i="2"/>
  <c r="N15" i="52"/>
  <c r="N16" i="52" s="1"/>
  <c r="M15" i="52"/>
  <c r="M16" i="52" s="1"/>
  <c r="L15" i="52"/>
  <c r="L16" i="52" s="1"/>
  <c r="K15" i="52"/>
  <c r="K16" i="52" s="1"/>
  <c r="J15" i="52"/>
  <c r="J16" i="52" s="1"/>
  <c r="I15" i="52"/>
  <c r="I16" i="52" s="1"/>
  <c r="H15" i="52"/>
  <c r="H16" i="52" s="1"/>
  <c r="G15" i="52"/>
  <c r="G16" i="52" s="1"/>
  <c r="F15" i="52"/>
  <c r="F16" i="52" s="1"/>
  <c r="E15" i="52"/>
  <c r="E16" i="52" s="1"/>
  <c r="D15" i="52"/>
  <c r="D16" i="52" s="1"/>
  <c r="K22" i="5"/>
  <c r="L22" i="5"/>
  <c r="M22" i="5"/>
  <c r="J22" i="5"/>
  <c r="C21" i="5"/>
  <c r="D21" i="5"/>
  <c r="E21" i="5"/>
  <c r="F21" i="5"/>
  <c r="G21" i="5"/>
  <c r="H21" i="5"/>
  <c r="I21" i="5"/>
  <c r="J21" i="5"/>
  <c r="K21" i="5"/>
  <c r="L21" i="5"/>
  <c r="M21" i="5"/>
  <c r="B21" i="5"/>
  <c r="C10" i="48"/>
  <c r="D10" i="48"/>
  <c r="E10" i="48"/>
  <c r="F10" i="48"/>
  <c r="G10" i="48"/>
  <c r="H10" i="48"/>
  <c r="I10" i="48"/>
  <c r="J10" i="48"/>
  <c r="K10" i="48"/>
  <c r="L10" i="48"/>
  <c r="M10" i="48"/>
  <c r="N10" i="48"/>
  <c r="C11" i="48"/>
  <c r="D11" i="48"/>
  <c r="E11" i="48"/>
  <c r="F11" i="48"/>
  <c r="G11" i="48"/>
  <c r="H11" i="48"/>
  <c r="I11" i="48"/>
  <c r="J11" i="48"/>
  <c r="K11" i="48"/>
  <c r="L11" i="48"/>
  <c r="M11" i="48"/>
  <c r="N11" i="48"/>
  <c r="C12" i="48"/>
  <c r="D12" i="48"/>
  <c r="E12" i="48"/>
  <c r="F12" i="48"/>
  <c r="G12" i="48"/>
  <c r="H12" i="48"/>
  <c r="I12" i="48"/>
  <c r="J12" i="48"/>
  <c r="K12" i="48"/>
  <c r="L12" i="48"/>
  <c r="M12" i="48"/>
  <c r="N12" i="48"/>
  <c r="B12" i="48"/>
  <c r="B11" i="48"/>
  <c r="B10" i="48"/>
  <c r="J24" i="48"/>
  <c r="K24" i="48"/>
  <c r="L24" i="48"/>
  <c r="M24" i="48"/>
  <c r="N24" i="48"/>
  <c r="B21" i="48"/>
  <c r="C21" i="48"/>
  <c r="D21" i="48"/>
  <c r="E21" i="48"/>
  <c r="F21" i="48"/>
  <c r="G21" i="48"/>
  <c r="H21" i="48"/>
  <c r="I21" i="48"/>
  <c r="J21" i="48"/>
  <c r="K21" i="48"/>
  <c r="L21" i="48"/>
  <c r="M21" i="48"/>
  <c r="N21" i="48"/>
  <c r="B22" i="48"/>
  <c r="C22" i="48"/>
  <c r="D22" i="48"/>
  <c r="E22" i="48"/>
  <c r="F22" i="48"/>
  <c r="G22" i="48"/>
  <c r="H22" i="48"/>
  <c r="I22" i="48"/>
  <c r="J22" i="48"/>
  <c r="K22" i="48"/>
  <c r="L22" i="48"/>
  <c r="M22" i="48"/>
  <c r="N22" i="48"/>
  <c r="B67" i="34"/>
  <c r="C67" i="34"/>
  <c r="D67" i="34"/>
  <c r="E67" i="34"/>
  <c r="F67" i="34"/>
  <c r="G67" i="34"/>
  <c r="H67" i="34"/>
  <c r="I67" i="34"/>
  <c r="J67" i="34"/>
  <c r="K67" i="34"/>
  <c r="L67" i="34"/>
  <c r="M67" i="34"/>
  <c r="N67" i="34"/>
  <c r="B34" i="34"/>
  <c r="B63" i="34" s="1"/>
  <c r="C34" i="34"/>
  <c r="C57" i="34" s="1"/>
  <c r="D34" i="34"/>
  <c r="D57" i="34" s="1"/>
  <c r="E34" i="34"/>
  <c r="E57" i="34" s="1"/>
  <c r="F34" i="34"/>
  <c r="F57" i="34" s="1"/>
  <c r="G34" i="34"/>
  <c r="G57" i="34" s="1"/>
  <c r="H34" i="34"/>
  <c r="H57" i="34" s="1"/>
  <c r="I34" i="34"/>
  <c r="I57" i="34" s="1"/>
  <c r="J34" i="34"/>
  <c r="J57" i="34" s="1"/>
  <c r="K34" i="34"/>
  <c r="K57" i="34" s="1"/>
  <c r="L34" i="34"/>
  <c r="L57" i="34" s="1"/>
  <c r="M34" i="34"/>
  <c r="M57" i="34" s="1"/>
  <c r="N34" i="34"/>
  <c r="N57" i="34" s="1"/>
  <c r="B2" i="34"/>
  <c r="C2" i="34"/>
  <c r="D2" i="34"/>
  <c r="E2" i="34"/>
  <c r="F2" i="34"/>
  <c r="G2" i="34"/>
  <c r="H2" i="34"/>
  <c r="I2" i="34"/>
  <c r="J2" i="34"/>
  <c r="K2" i="34"/>
  <c r="L2" i="34"/>
  <c r="M2" i="34"/>
  <c r="M19" i="34" s="1"/>
  <c r="M8" i="2"/>
  <c r="C59" i="42"/>
  <c r="D59" i="42"/>
  <c r="E59" i="42"/>
  <c r="F59" i="42"/>
  <c r="G59" i="42"/>
  <c r="H59" i="42"/>
  <c r="I59" i="42"/>
  <c r="J59" i="42"/>
  <c r="K59" i="42"/>
  <c r="L59" i="42"/>
  <c r="M59" i="42"/>
  <c r="C60" i="42"/>
  <c r="D60" i="42"/>
  <c r="E60" i="42"/>
  <c r="F60" i="42"/>
  <c r="G60" i="42"/>
  <c r="H60" i="42"/>
  <c r="I60" i="42"/>
  <c r="J60" i="42"/>
  <c r="K60" i="42"/>
  <c r="L60" i="42"/>
  <c r="M60" i="42"/>
  <c r="C61" i="42"/>
  <c r="D61" i="42"/>
  <c r="E61" i="42"/>
  <c r="F61" i="42"/>
  <c r="G61" i="42"/>
  <c r="H61" i="42"/>
  <c r="I61" i="42"/>
  <c r="J61" i="42"/>
  <c r="K61" i="42"/>
  <c r="L61" i="42"/>
  <c r="M61" i="42"/>
  <c r="K40" i="2"/>
  <c r="L40" i="2"/>
  <c r="M40" i="2"/>
  <c r="N40" i="2"/>
  <c r="C39" i="2"/>
  <c r="D39" i="2"/>
  <c r="E39" i="2"/>
  <c r="F39" i="2"/>
  <c r="G39" i="2"/>
  <c r="H39" i="2"/>
  <c r="I39" i="2"/>
  <c r="J39" i="2"/>
  <c r="K39" i="2"/>
  <c r="L39" i="2"/>
  <c r="M39" i="2"/>
  <c r="N39" i="2"/>
  <c r="C25" i="2"/>
  <c r="D25" i="2"/>
  <c r="E25" i="2"/>
  <c r="F25" i="2"/>
  <c r="G25" i="2"/>
  <c r="H25" i="2"/>
  <c r="I25" i="2"/>
  <c r="J25" i="2"/>
  <c r="K25" i="2"/>
  <c r="L25" i="2"/>
  <c r="M25" i="2"/>
  <c r="C23" i="2"/>
  <c r="D23" i="2"/>
  <c r="E23" i="2"/>
  <c r="F23" i="2"/>
  <c r="G23" i="2"/>
  <c r="H23" i="2"/>
  <c r="I23" i="2"/>
  <c r="J23" i="2"/>
  <c r="K23" i="2"/>
  <c r="L23" i="2"/>
  <c r="M23" i="2"/>
  <c r="N23" i="2"/>
  <c r="N44" i="3" l="1"/>
  <c r="N46" i="3"/>
  <c r="N45" i="3"/>
  <c r="L44" i="3"/>
  <c r="L46" i="3"/>
  <c r="L45" i="3"/>
  <c r="J44" i="3"/>
  <c r="J46" i="3"/>
  <c r="J45" i="3"/>
  <c r="H44" i="3"/>
  <c r="H46" i="3"/>
  <c r="H45" i="3"/>
  <c r="F44" i="3"/>
  <c r="F46" i="3"/>
  <c r="F45" i="3"/>
  <c r="D44" i="3"/>
  <c r="D46" i="3"/>
  <c r="D45" i="3"/>
  <c r="M44" i="3"/>
  <c r="M46" i="3"/>
  <c r="M45" i="3"/>
  <c r="K46" i="3"/>
  <c r="K45" i="3"/>
  <c r="I44" i="3"/>
  <c r="I46" i="3"/>
  <c r="I45" i="3"/>
  <c r="G44" i="3"/>
  <c r="G46" i="3"/>
  <c r="G45" i="3"/>
  <c r="E44" i="3"/>
  <c r="E46" i="3"/>
  <c r="E45" i="3"/>
  <c r="C46" i="3"/>
  <c r="C45" i="3"/>
  <c r="B17" i="39"/>
  <c r="B12" i="39"/>
  <c r="M161" i="34"/>
  <c r="M162" i="34"/>
  <c r="M163" i="34"/>
  <c r="M164" i="34"/>
  <c r="M165" i="34"/>
  <c r="M166" i="34"/>
  <c r="M167" i="34"/>
  <c r="M168" i="34"/>
  <c r="M100" i="34"/>
  <c r="M101" i="34"/>
  <c r="M102" i="34"/>
  <c r="M103" i="34"/>
  <c r="M104" i="34"/>
  <c r="M105" i="34"/>
  <c r="M106" i="34"/>
  <c r="K161" i="34"/>
  <c r="K162" i="34"/>
  <c r="K163" i="34"/>
  <c r="K164" i="34"/>
  <c r="K165" i="34"/>
  <c r="K166" i="34"/>
  <c r="K167" i="34"/>
  <c r="K168" i="34"/>
  <c r="K100" i="34"/>
  <c r="K101" i="34"/>
  <c r="K102" i="34"/>
  <c r="K103" i="34"/>
  <c r="K104" i="34"/>
  <c r="K105" i="34"/>
  <c r="K106" i="34"/>
  <c r="I161" i="34"/>
  <c r="I162" i="34"/>
  <c r="I163" i="34"/>
  <c r="I164" i="34"/>
  <c r="I165" i="34"/>
  <c r="I166" i="34"/>
  <c r="I167" i="34"/>
  <c r="I168" i="34"/>
  <c r="I100" i="34"/>
  <c r="I101" i="34"/>
  <c r="I102" i="34"/>
  <c r="I103" i="34"/>
  <c r="I104" i="34"/>
  <c r="I105" i="34"/>
  <c r="I106" i="34"/>
  <c r="G161" i="34"/>
  <c r="G162" i="34"/>
  <c r="G163" i="34"/>
  <c r="G164" i="34"/>
  <c r="G165" i="34"/>
  <c r="G166" i="34"/>
  <c r="G167" i="34"/>
  <c r="G168" i="34"/>
  <c r="G100" i="34"/>
  <c r="G101" i="34"/>
  <c r="G102" i="34"/>
  <c r="G103" i="34"/>
  <c r="G104" i="34"/>
  <c r="G105" i="34"/>
  <c r="G106" i="34"/>
  <c r="E161" i="34"/>
  <c r="E162" i="34"/>
  <c r="E163" i="34"/>
  <c r="E164" i="34"/>
  <c r="E165" i="34"/>
  <c r="E166" i="34"/>
  <c r="E167" i="34"/>
  <c r="E168" i="34"/>
  <c r="E100" i="34"/>
  <c r="E101" i="34"/>
  <c r="E102" i="34"/>
  <c r="E103" i="34"/>
  <c r="E104" i="34"/>
  <c r="E105" i="34"/>
  <c r="E106" i="34"/>
  <c r="C161" i="34"/>
  <c r="C162" i="34"/>
  <c r="C163" i="34"/>
  <c r="C164" i="34"/>
  <c r="C165" i="34"/>
  <c r="C166" i="34"/>
  <c r="C167" i="34"/>
  <c r="C168" i="34"/>
  <c r="C100" i="34"/>
  <c r="C101" i="34"/>
  <c r="C102" i="34"/>
  <c r="C103" i="34"/>
  <c r="C104" i="34"/>
  <c r="C105" i="34"/>
  <c r="C106" i="34"/>
  <c r="N100" i="34"/>
  <c r="N101" i="34"/>
  <c r="N102" i="34"/>
  <c r="N103" i="34"/>
  <c r="N104" i="34"/>
  <c r="N105" i="34"/>
  <c r="N106" i="34"/>
  <c r="N161" i="34"/>
  <c r="N162" i="34"/>
  <c r="N163" i="34"/>
  <c r="N164" i="34"/>
  <c r="N165" i="34"/>
  <c r="N166" i="34"/>
  <c r="N167" i="34"/>
  <c r="N168" i="34"/>
  <c r="L161" i="34"/>
  <c r="L162" i="34"/>
  <c r="L163" i="34"/>
  <c r="L164" i="34"/>
  <c r="L165" i="34"/>
  <c r="L166" i="34"/>
  <c r="L167" i="34"/>
  <c r="L168" i="34"/>
  <c r="L106" i="34"/>
  <c r="L100" i="34"/>
  <c r="L101" i="34"/>
  <c r="L102" i="34"/>
  <c r="L103" i="34"/>
  <c r="L104" i="34"/>
  <c r="L105" i="34"/>
  <c r="J100" i="34"/>
  <c r="J101" i="34"/>
  <c r="J102" i="34"/>
  <c r="J103" i="34"/>
  <c r="J104" i="34"/>
  <c r="J105" i="34"/>
  <c r="J106" i="34"/>
  <c r="J161" i="34"/>
  <c r="J162" i="34"/>
  <c r="J163" i="34"/>
  <c r="J164" i="34"/>
  <c r="J165" i="34"/>
  <c r="J166" i="34"/>
  <c r="J167" i="34"/>
  <c r="J168" i="34"/>
  <c r="H161" i="34"/>
  <c r="H162" i="34"/>
  <c r="H163" i="34"/>
  <c r="H164" i="34"/>
  <c r="H165" i="34"/>
  <c r="H166" i="34"/>
  <c r="H167" i="34"/>
  <c r="H168" i="34"/>
  <c r="H106" i="34"/>
  <c r="H100" i="34"/>
  <c r="H101" i="34"/>
  <c r="H102" i="34"/>
  <c r="H103" i="34"/>
  <c r="H104" i="34"/>
  <c r="H105" i="34"/>
  <c r="F100" i="34"/>
  <c r="F101" i="34"/>
  <c r="F102" i="34"/>
  <c r="F103" i="34"/>
  <c r="F104" i="34"/>
  <c r="F105" i="34"/>
  <c r="F106" i="34"/>
  <c r="F161" i="34"/>
  <c r="F162" i="34"/>
  <c r="F163" i="34"/>
  <c r="F164" i="34"/>
  <c r="F165" i="34"/>
  <c r="F166" i="34"/>
  <c r="F167" i="34"/>
  <c r="F168" i="34"/>
  <c r="D161" i="34"/>
  <c r="D162" i="34"/>
  <c r="D163" i="34"/>
  <c r="D164" i="34"/>
  <c r="D165" i="34"/>
  <c r="D166" i="34"/>
  <c r="D167" i="34"/>
  <c r="D168" i="34"/>
  <c r="D106" i="34"/>
  <c r="D100" i="34"/>
  <c r="D101" i="34"/>
  <c r="D102" i="34"/>
  <c r="D103" i="34"/>
  <c r="D104" i="34"/>
  <c r="D105" i="34"/>
  <c r="B167" i="34"/>
  <c r="B166" i="34"/>
  <c r="B105" i="34"/>
  <c r="B102" i="34"/>
  <c r="B104" i="34"/>
  <c r="B106" i="34"/>
  <c r="B101" i="34"/>
  <c r="B103" i="34"/>
  <c r="N17" i="39"/>
  <c r="J16" i="39"/>
  <c r="F15" i="39"/>
  <c r="N13" i="39"/>
  <c r="J12" i="39"/>
  <c r="F17" i="39"/>
  <c r="N15" i="39"/>
  <c r="J14" i="39"/>
  <c r="F13" i="39"/>
  <c r="B54" i="34"/>
  <c r="J17" i="39"/>
  <c r="N16" i="39"/>
  <c r="F16" i="39"/>
  <c r="J15" i="39"/>
  <c r="N14" i="39"/>
  <c r="F14" i="39"/>
  <c r="L17" i="39"/>
  <c r="H17" i="39"/>
  <c r="D17" i="39"/>
  <c r="L16" i="39"/>
  <c r="H16" i="39"/>
  <c r="D16" i="39"/>
  <c r="L15" i="39"/>
  <c r="H15" i="39"/>
  <c r="D15" i="39"/>
  <c r="L14" i="39"/>
  <c r="H14" i="39"/>
  <c r="D14" i="39"/>
  <c r="L13" i="39"/>
  <c r="H13" i="39"/>
  <c r="D13" i="39"/>
  <c r="M17" i="39"/>
  <c r="K17" i="39"/>
  <c r="I17" i="39"/>
  <c r="G17" i="39"/>
  <c r="E17" i="39"/>
  <c r="C17" i="39"/>
  <c r="M16" i="39"/>
  <c r="K16" i="39"/>
  <c r="I16" i="39"/>
  <c r="G16" i="39"/>
  <c r="E16" i="39"/>
  <c r="C16" i="39"/>
  <c r="M15" i="39"/>
  <c r="K15" i="39"/>
  <c r="I15" i="39"/>
  <c r="G15" i="39"/>
  <c r="E15" i="39"/>
  <c r="C15" i="39"/>
  <c r="M14" i="39"/>
  <c r="K14" i="39"/>
  <c r="I14" i="39"/>
  <c r="G14" i="39"/>
  <c r="E14" i="39"/>
  <c r="C14" i="39"/>
  <c r="M13" i="39"/>
  <c r="K13" i="39"/>
  <c r="I13" i="39"/>
  <c r="G13" i="39"/>
  <c r="E13" i="39"/>
  <c r="C13" i="39"/>
  <c r="B45" i="3"/>
  <c r="B16" i="39"/>
  <c r="B48" i="34"/>
  <c r="M63" i="34"/>
  <c r="I63" i="34"/>
  <c r="E63" i="34"/>
  <c r="M62" i="34"/>
  <c r="I62" i="34"/>
  <c r="E62" i="34"/>
  <c r="M61" i="34"/>
  <c r="I61" i="34"/>
  <c r="E61" i="34"/>
  <c r="M60" i="34"/>
  <c r="I60" i="34"/>
  <c r="E60" i="34"/>
  <c r="M59" i="34"/>
  <c r="I59" i="34"/>
  <c r="E59" i="34"/>
  <c r="M58" i="34"/>
  <c r="I58" i="34"/>
  <c r="E58" i="34"/>
  <c r="K63" i="34"/>
  <c r="G63" i="34"/>
  <c r="C63" i="34"/>
  <c r="K62" i="34"/>
  <c r="G62" i="34"/>
  <c r="C62" i="34"/>
  <c r="K61" i="34"/>
  <c r="G61" i="34"/>
  <c r="C61" i="34"/>
  <c r="K60" i="34"/>
  <c r="G60" i="34"/>
  <c r="C60" i="34"/>
  <c r="K59" i="34"/>
  <c r="G59" i="34"/>
  <c r="C59" i="34"/>
  <c r="K58" i="34"/>
  <c r="G58" i="34"/>
  <c r="C58" i="34"/>
  <c r="N63" i="34"/>
  <c r="L63" i="34"/>
  <c r="J63" i="34"/>
  <c r="H63" i="34"/>
  <c r="F63" i="34"/>
  <c r="D63" i="34"/>
  <c r="N62" i="34"/>
  <c r="L62" i="34"/>
  <c r="J62" i="34"/>
  <c r="H62" i="34"/>
  <c r="F62" i="34"/>
  <c r="D62" i="34"/>
  <c r="N61" i="34"/>
  <c r="L61" i="34"/>
  <c r="J61" i="34"/>
  <c r="H61" i="34"/>
  <c r="F61" i="34"/>
  <c r="D61" i="34"/>
  <c r="N60" i="34"/>
  <c r="L60" i="34"/>
  <c r="J60" i="34"/>
  <c r="H60" i="34"/>
  <c r="F60" i="34"/>
  <c r="D60" i="34"/>
  <c r="N59" i="34"/>
  <c r="L59" i="34"/>
  <c r="J59" i="34"/>
  <c r="H59" i="34"/>
  <c r="F59" i="34"/>
  <c r="D59" i="34"/>
  <c r="N58" i="34"/>
  <c r="L58" i="34"/>
  <c r="J58" i="34"/>
  <c r="H58" i="34"/>
  <c r="F58" i="34"/>
  <c r="D58" i="34"/>
  <c r="B58" i="34"/>
  <c r="B60" i="34"/>
  <c r="B62" i="34"/>
  <c r="B57" i="34"/>
  <c r="B59" i="34"/>
  <c r="B61" i="34"/>
  <c r="M30" i="34"/>
  <c r="M27" i="34"/>
  <c r="M24" i="34"/>
  <c r="M22" i="34"/>
  <c r="M20" i="34"/>
  <c r="M28" i="34"/>
  <c r="M25" i="34"/>
  <c r="M23" i="34"/>
  <c r="M21" i="34"/>
  <c r="B87" i="34"/>
  <c r="C87" i="34"/>
  <c r="C183" i="34" s="1"/>
  <c r="D87" i="34"/>
  <c r="E87" i="34"/>
  <c r="F87" i="34"/>
  <c r="G87" i="34"/>
  <c r="H87" i="34"/>
  <c r="I87" i="34"/>
  <c r="J87" i="34"/>
  <c r="K87" i="34"/>
  <c r="L87" i="34"/>
  <c r="M87" i="34"/>
  <c r="N87" i="34"/>
  <c r="G2" i="42"/>
  <c r="G24" i="42" s="1"/>
  <c r="H2" i="42"/>
  <c r="H24" i="42" s="1"/>
  <c r="I2" i="42"/>
  <c r="I24" i="42" s="1"/>
  <c r="J2" i="42"/>
  <c r="J27" i="42" s="1"/>
  <c r="K2" i="42"/>
  <c r="K27" i="42" s="1"/>
  <c r="L2" i="42"/>
  <c r="L27" i="42" s="1"/>
  <c r="M2" i="42"/>
  <c r="M27" i="42" s="1"/>
  <c r="N2" i="42"/>
  <c r="N27" i="42" s="1"/>
  <c r="B2" i="42"/>
  <c r="B24" i="42" s="1"/>
  <c r="C2" i="42"/>
  <c r="C24" i="42" s="1"/>
  <c r="D2" i="42"/>
  <c r="D24" i="42" s="1"/>
  <c r="E2" i="42"/>
  <c r="E24" i="42" s="1"/>
  <c r="F2" i="42"/>
  <c r="F24" i="42" s="1"/>
  <c r="B23" i="34"/>
  <c r="C23" i="34"/>
  <c r="D23" i="34"/>
  <c r="E23" i="34"/>
  <c r="F23" i="34"/>
  <c r="G23" i="34"/>
  <c r="H23" i="34"/>
  <c r="I23" i="34"/>
  <c r="J23" i="34"/>
  <c r="K23" i="34"/>
  <c r="L23" i="34"/>
  <c r="B20" i="34"/>
  <c r="C20" i="34"/>
  <c r="D20" i="34"/>
  <c r="E20" i="34"/>
  <c r="F20" i="34"/>
  <c r="G20" i="34"/>
  <c r="H20" i="34"/>
  <c r="I20" i="34"/>
  <c r="J20" i="34"/>
  <c r="K20" i="34"/>
  <c r="L20" i="34"/>
  <c r="B21" i="34"/>
  <c r="C21" i="34"/>
  <c r="D21" i="34"/>
  <c r="E21" i="34"/>
  <c r="F21" i="34"/>
  <c r="G21" i="34"/>
  <c r="H21" i="34"/>
  <c r="I21" i="34"/>
  <c r="J21" i="34"/>
  <c r="K21" i="34"/>
  <c r="L21" i="34"/>
  <c r="B22" i="34"/>
  <c r="C22" i="34"/>
  <c r="D22" i="34"/>
  <c r="E22" i="34"/>
  <c r="F22" i="34"/>
  <c r="G22" i="34"/>
  <c r="H22" i="34"/>
  <c r="I22" i="34"/>
  <c r="J22" i="34"/>
  <c r="K22" i="34"/>
  <c r="L22" i="34"/>
  <c r="B19" i="34"/>
  <c r="C19" i="34"/>
  <c r="D19" i="34"/>
  <c r="E19" i="34"/>
  <c r="F19" i="34"/>
  <c r="G19" i="34"/>
  <c r="H19" i="34"/>
  <c r="I19" i="34"/>
  <c r="J19" i="34"/>
  <c r="K19" i="34"/>
  <c r="L19" i="34"/>
  <c r="B24" i="34"/>
  <c r="C24" i="34"/>
  <c r="D24" i="34"/>
  <c r="E24" i="34"/>
  <c r="F24" i="34"/>
  <c r="G24" i="34"/>
  <c r="H24" i="34"/>
  <c r="I24" i="34"/>
  <c r="J24" i="34"/>
  <c r="K24" i="34"/>
  <c r="L24" i="34"/>
  <c r="B25" i="34"/>
  <c r="C25" i="34"/>
  <c r="D25" i="34"/>
  <c r="E25" i="34"/>
  <c r="F25" i="34"/>
  <c r="G25" i="34"/>
  <c r="H25" i="34"/>
  <c r="I25" i="34"/>
  <c r="J25" i="34"/>
  <c r="K25" i="34"/>
  <c r="L25" i="34"/>
  <c r="B27" i="34"/>
  <c r="C27" i="34"/>
  <c r="D27" i="34"/>
  <c r="E27" i="34"/>
  <c r="F27" i="34"/>
  <c r="G27" i="34"/>
  <c r="H27" i="34"/>
  <c r="I27" i="34"/>
  <c r="J27" i="34"/>
  <c r="K27" i="34"/>
  <c r="L27" i="34"/>
  <c r="B28" i="34"/>
  <c r="C28" i="34"/>
  <c r="D28" i="34"/>
  <c r="E28" i="34"/>
  <c r="F28" i="34"/>
  <c r="G28" i="34"/>
  <c r="H28" i="34"/>
  <c r="I28" i="34"/>
  <c r="J28" i="34"/>
  <c r="K28" i="34"/>
  <c r="L28" i="34"/>
  <c r="B30" i="34"/>
  <c r="C30" i="34"/>
  <c r="D30" i="34"/>
  <c r="E30" i="34"/>
  <c r="F30" i="34"/>
  <c r="G30" i="34"/>
  <c r="H30" i="34"/>
  <c r="I30" i="34"/>
  <c r="J30" i="34"/>
  <c r="K30" i="34"/>
  <c r="L30" i="34"/>
  <c r="C77" i="34"/>
  <c r="D77" i="34"/>
  <c r="E77" i="34"/>
  <c r="F77" i="34"/>
  <c r="G77" i="34"/>
  <c r="H77" i="34"/>
  <c r="I77" i="34"/>
  <c r="J77" i="34"/>
  <c r="K77" i="34"/>
  <c r="L77" i="34"/>
  <c r="M77" i="34"/>
  <c r="N77" i="34"/>
  <c r="B77" i="34"/>
  <c r="B149" i="34"/>
  <c r="C149" i="34"/>
  <c r="D149" i="34"/>
  <c r="E149" i="34"/>
  <c r="F149" i="34"/>
  <c r="G149" i="34"/>
  <c r="H149" i="34"/>
  <c r="I149" i="34"/>
  <c r="J149" i="34"/>
  <c r="K149" i="34"/>
  <c r="L149" i="34"/>
  <c r="M149" i="34"/>
  <c r="N149" i="34"/>
  <c r="B150" i="34"/>
  <c r="C150" i="34"/>
  <c r="D150" i="34"/>
  <c r="E150" i="34"/>
  <c r="F150" i="34"/>
  <c r="G150" i="34"/>
  <c r="H150" i="34"/>
  <c r="I150" i="34"/>
  <c r="J150" i="34"/>
  <c r="K150" i="34"/>
  <c r="L150" i="34"/>
  <c r="M150" i="34"/>
  <c r="N150" i="34"/>
  <c r="B151" i="34"/>
  <c r="C151" i="34"/>
  <c r="D151" i="34"/>
  <c r="E151" i="34"/>
  <c r="F151" i="34"/>
  <c r="G151" i="34"/>
  <c r="H151" i="34"/>
  <c r="I151" i="34"/>
  <c r="J151" i="34"/>
  <c r="K151" i="34"/>
  <c r="L151" i="34"/>
  <c r="M151" i="34"/>
  <c r="N151" i="34"/>
  <c r="B152" i="34"/>
  <c r="C152" i="34"/>
  <c r="D152" i="34"/>
  <c r="E152" i="34"/>
  <c r="F152" i="34"/>
  <c r="G152" i="34"/>
  <c r="H152" i="34"/>
  <c r="I152" i="34"/>
  <c r="J152" i="34"/>
  <c r="K152" i="34"/>
  <c r="L152" i="34"/>
  <c r="M152" i="34"/>
  <c r="N152" i="34"/>
  <c r="B153" i="34"/>
  <c r="C153" i="34"/>
  <c r="D153" i="34"/>
  <c r="E153" i="34"/>
  <c r="F153" i="34"/>
  <c r="G153" i="34"/>
  <c r="H153" i="34"/>
  <c r="I153" i="34"/>
  <c r="J153" i="34"/>
  <c r="K153" i="34"/>
  <c r="L153" i="34"/>
  <c r="M153" i="34"/>
  <c r="N153" i="34"/>
  <c r="B154" i="34"/>
  <c r="C154" i="34"/>
  <c r="D154" i="34"/>
  <c r="E154" i="34"/>
  <c r="F154" i="34"/>
  <c r="G154" i="34"/>
  <c r="H154" i="34"/>
  <c r="I154" i="34"/>
  <c r="J154" i="34"/>
  <c r="K154" i="34"/>
  <c r="L154" i="34"/>
  <c r="M154" i="34"/>
  <c r="N154" i="34"/>
  <c r="B155" i="34"/>
  <c r="C155" i="34"/>
  <c r="D155" i="34"/>
  <c r="E155" i="34"/>
  <c r="F155" i="34"/>
  <c r="G155" i="34"/>
  <c r="H155" i="34"/>
  <c r="I155" i="34"/>
  <c r="J155" i="34"/>
  <c r="K155" i="34"/>
  <c r="L155" i="34"/>
  <c r="M155" i="34"/>
  <c r="N155" i="34"/>
  <c r="B156" i="34"/>
  <c r="C156" i="34"/>
  <c r="D156" i="34"/>
  <c r="E156" i="34"/>
  <c r="F156" i="34"/>
  <c r="G156" i="34"/>
  <c r="H156" i="34"/>
  <c r="I156" i="34"/>
  <c r="J156" i="34"/>
  <c r="K156" i="34"/>
  <c r="L156" i="34"/>
  <c r="M156" i="34"/>
  <c r="N156" i="34"/>
  <c r="C139" i="34"/>
  <c r="D139" i="34"/>
  <c r="E139" i="34"/>
  <c r="F139" i="34"/>
  <c r="G139" i="34"/>
  <c r="H139" i="34"/>
  <c r="I139" i="34"/>
  <c r="J139" i="34"/>
  <c r="K139" i="34"/>
  <c r="L139" i="34"/>
  <c r="M139" i="34"/>
  <c r="N139" i="34"/>
  <c r="C140" i="34"/>
  <c r="D140" i="34"/>
  <c r="E140" i="34"/>
  <c r="F140" i="34"/>
  <c r="G140" i="34"/>
  <c r="H140" i="34"/>
  <c r="I140" i="34"/>
  <c r="J140" i="34"/>
  <c r="K140" i="34"/>
  <c r="L140" i="34"/>
  <c r="M140" i="34"/>
  <c r="N140" i="34"/>
  <c r="C141" i="34"/>
  <c r="D141" i="34"/>
  <c r="E141" i="34"/>
  <c r="F141" i="34"/>
  <c r="G141" i="34"/>
  <c r="H141" i="34"/>
  <c r="I141" i="34"/>
  <c r="J141" i="34"/>
  <c r="K141" i="34"/>
  <c r="L141" i="34"/>
  <c r="M141" i="34"/>
  <c r="N141" i="34"/>
  <c r="C142" i="34"/>
  <c r="D142" i="34"/>
  <c r="E142" i="34"/>
  <c r="F142" i="34"/>
  <c r="G142" i="34"/>
  <c r="H142" i="34"/>
  <c r="I142" i="34"/>
  <c r="J142" i="34"/>
  <c r="K142" i="34"/>
  <c r="L142" i="34"/>
  <c r="M142" i="34"/>
  <c r="N142" i="34"/>
  <c r="C143" i="34"/>
  <c r="D143" i="34"/>
  <c r="E143" i="34"/>
  <c r="F143" i="34"/>
  <c r="G143" i="34"/>
  <c r="H143" i="34"/>
  <c r="I143" i="34"/>
  <c r="J143" i="34"/>
  <c r="K143" i="34"/>
  <c r="L143" i="34"/>
  <c r="M143" i="34"/>
  <c r="N143" i="34"/>
  <c r="C144" i="34"/>
  <c r="D144" i="34"/>
  <c r="E144" i="34"/>
  <c r="F144" i="34"/>
  <c r="G144" i="34"/>
  <c r="H144" i="34"/>
  <c r="I144" i="34"/>
  <c r="J144" i="34"/>
  <c r="K144" i="34"/>
  <c r="L144" i="34"/>
  <c r="M144" i="34"/>
  <c r="N144" i="34"/>
  <c r="C145" i="34"/>
  <c r="D145" i="34"/>
  <c r="E145" i="34"/>
  <c r="F145" i="34"/>
  <c r="G145" i="34"/>
  <c r="H145" i="34"/>
  <c r="I145" i="34"/>
  <c r="J145" i="34"/>
  <c r="K145" i="34"/>
  <c r="L145" i="34"/>
  <c r="M145" i="34"/>
  <c r="N145" i="34"/>
  <c r="C146" i="34"/>
  <c r="D146" i="34"/>
  <c r="E146" i="34"/>
  <c r="F146" i="34"/>
  <c r="G146" i="34"/>
  <c r="H146" i="34"/>
  <c r="I146" i="34"/>
  <c r="J146" i="34"/>
  <c r="K146" i="34"/>
  <c r="L146" i="34"/>
  <c r="M146" i="34"/>
  <c r="N146" i="34"/>
  <c r="B140" i="34"/>
  <c r="B141" i="34"/>
  <c r="B142" i="34"/>
  <c r="B143" i="34"/>
  <c r="B144" i="34"/>
  <c r="B145" i="34"/>
  <c r="B146" i="34"/>
  <c r="B139" i="34"/>
  <c r="B130" i="34"/>
  <c r="B131" i="34"/>
  <c r="B132" i="34"/>
  <c r="B133" i="34"/>
  <c r="B47" i="34"/>
  <c r="C47" i="34"/>
  <c r="D47" i="34"/>
  <c r="E47" i="34"/>
  <c r="F47" i="34"/>
  <c r="G47" i="34"/>
  <c r="H47" i="34"/>
  <c r="I47" i="34"/>
  <c r="J47" i="34"/>
  <c r="K47" i="34"/>
  <c r="L47" i="34"/>
  <c r="M47" i="34"/>
  <c r="N47" i="34"/>
  <c r="C48" i="34"/>
  <c r="D48" i="34"/>
  <c r="E48" i="34"/>
  <c r="F48" i="34"/>
  <c r="G48" i="34"/>
  <c r="H48" i="34"/>
  <c r="I48" i="34"/>
  <c r="J48" i="34"/>
  <c r="K48" i="34"/>
  <c r="L48" i="34"/>
  <c r="M48" i="34"/>
  <c r="N48" i="34"/>
  <c r="B49" i="34"/>
  <c r="C49" i="34"/>
  <c r="D49" i="34"/>
  <c r="E49" i="34"/>
  <c r="F49" i="34"/>
  <c r="G49" i="34"/>
  <c r="H49" i="34"/>
  <c r="I49" i="34"/>
  <c r="J49" i="34"/>
  <c r="K49" i="34"/>
  <c r="L49" i="34"/>
  <c r="M49" i="34"/>
  <c r="N49" i="34"/>
  <c r="B50" i="34"/>
  <c r="C50" i="34"/>
  <c r="D50" i="34"/>
  <c r="E50" i="34"/>
  <c r="F50" i="34"/>
  <c r="G50" i="34"/>
  <c r="H50" i="34"/>
  <c r="I50" i="34"/>
  <c r="J50" i="34"/>
  <c r="K50" i="34"/>
  <c r="L50" i="34"/>
  <c r="M50" i="34"/>
  <c r="N50" i="34"/>
  <c r="B51" i="34"/>
  <c r="C51" i="34"/>
  <c r="D51" i="34"/>
  <c r="E51" i="34"/>
  <c r="F51" i="34"/>
  <c r="G51" i="34"/>
  <c r="H51" i="34"/>
  <c r="I51" i="34"/>
  <c r="J51" i="34"/>
  <c r="K51" i="34"/>
  <c r="L51" i="34"/>
  <c r="M51" i="34"/>
  <c r="N51" i="34"/>
  <c r="B52" i="34"/>
  <c r="C52" i="34"/>
  <c r="D52" i="34"/>
  <c r="E52" i="34"/>
  <c r="F52" i="34"/>
  <c r="G52" i="34"/>
  <c r="H52" i="34"/>
  <c r="I52" i="34"/>
  <c r="J52" i="34"/>
  <c r="K52" i="34"/>
  <c r="L52" i="34"/>
  <c r="M52" i="34"/>
  <c r="N52" i="34"/>
  <c r="B53" i="34"/>
  <c r="C53" i="34"/>
  <c r="D53" i="34"/>
  <c r="E53" i="34"/>
  <c r="F53" i="34"/>
  <c r="G53" i="34"/>
  <c r="H53" i="34"/>
  <c r="I53" i="34"/>
  <c r="J53" i="34"/>
  <c r="K53" i="34"/>
  <c r="L53" i="34"/>
  <c r="M53" i="34"/>
  <c r="N53" i="34"/>
  <c r="C54" i="34"/>
  <c r="D54" i="34"/>
  <c r="E54" i="34"/>
  <c r="F54" i="34"/>
  <c r="G54" i="34"/>
  <c r="H54" i="34"/>
  <c r="I54" i="34"/>
  <c r="J54" i="34"/>
  <c r="K54" i="34"/>
  <c r="L54" i="34"/>
  <c r="M54" i="34"/>
  <c r="N54" i="34"/>
  <c r="B61" i="42"/>
  <c r="B60" i="42"/>
  <c r="B59" i="42"/>
  <c r="C22" i="2"/>
  <c r="D22" i="2"/>
  <c r="E22" i="2"/>
  <c r="F22" i="2"/>
  <c r="G22" i="2"/>
  <c r="H22" i="2"/>
  <c r="I22" i="2"/>
  <c r="J22" i="2"/>
  <c r="K22" i="2"/>
  <c r="L22" i="2"/>
  <c r="M22" i="2"/>
  <c r="N22" i="2"/>
  <c r="C8" i="2"/>
  <c r="D8" i="2"/>
  <c r="E8" i="2"/>
  <c r="F8" i="2"/>
  <c r="G8" i="2"/>
  <c r="H8" i="2"/>
  <c r="I8" i="2"/>
  <c r="J8" i="2"/>
  <c r="K8" i="2"/>
  <c r="L8" i="2"/>
  <c r="K11" i="5"/>
  <c r="L11" i="5"/>
  <c r="M11" i="5"/>
  <c r="J11" i="5"/>
  <c r="C8" i="5"/>
  <c r="D8" i="5"/>
  <c r="E8" i="5"/>
  <c r="F8" i="5"/>
  <c r="G8" i="5"/>
  <c r="H8" i="5"/>
  <c r="I8" i="5"/>
  <c r="J8" i="5"/>
  <c r="K8" i="5"/>
  <c r="L8" i="5"/>
  <c r="M8" i="5"/>
  <c r="B9" i="5"/>
  <c r="C9" i="5"/>
  <c r="D9" i="5"/>
  <c r="E9" i="5"/>
  <c r="F9" i="5"/>
  <c r="G9" i="5"/>
  <c r="H9" i="5"/>
  <c r="I9" i="5"/>
  <c r="J9" i="5"/>
  <c r="K9" i="5"/>
  <c r="L9" i="5"/>
  <c r="M9" i="5"/>
  <c r="B10" i="5"/>
  <c r="C10" i="5"/>
  <c r="D10" i="5"/>
  <c r="E10" i="5"/>
  <c r="F10" i="5"/>
  <c r="G10" i="5"/>
  <c r="H10" i="5"/>
  <c r="I10" i="5"/>
  <c r="J10" i="5"/>
  <c r="K10" i="5"/>
  <c r="L10" i="5"/>
  <c r="M10" i="5"/>
  <c r="M24" i="42" l="1"/>
  <c r="K24" i="42"/>
  <c r="N24" i="42"/>
  <c r="L24" i="42"/>
  <c r="J24" i="42"/>
  <c r="E74" i="42"/>
  <c r="E75" i="42"/>
  <c r="C74" i="42"/>
  <c r="C75" i="42"/>
  <c r="N74" i="42"/>
  <c r="N75" i="42"/>
  <c r="L74" i="42"/>
  <c r="L75" i="42"/>
  <c r="J74" i="42"/>
  <c r="J75" i="42"/>
  <c r="H74" i="42"/>
  <c r="H75" i="42"/>
  <c r="F74" i="42"/>
  <c r="F75" i="42"/>
  <c r="D74" i="42"/>
  <c r="D75" i="42"/>
  <c r="B75" i="42"/>
  <c r="B74" i="42"/>
  <c r="M74" i="42"/>
  <c r="M75" i="42"/>
  <c r="K74" i="42"/>
  <c r="K75" i="42"/>
  <c r="I74" i="42"/>
  <c r="I75" i="42"/>
  <c r="G74" i="42"/>
  <c r="G75" i="42"/>
  <c r="N55" i="42"/>
  <c r="N57" i="42"/>
  <c r="N56" i="42"/>
  <c r="N37" i="42"/>
  <c r="N41" i="42"/>
  <c r="N40" i="42"/>
  <c r="N42" i="42"/>
  <c r="I37" i="42"/>
  <c r="I40" i="42"/>
  <c r="I41" i="42"/>
  <c r="I42" i="42"/>
  <c r="E37" i="42"/>
  <c r="E40" i="42"/>
  <c r="E41" i="42"/>
  <c r="E42" i="42"/>
  <c r="C37" i="42"/>
  <c r="C40" i="42"/>
  <c r="C41" i="42"/>
  <c r="C42" i="42"/>
  <c r="L37" i="42"/>
  <c r="L40" i="42"/>
  <c r="L41" i="42"/>
  <c r="L42" i="42"/>
  <c r="J37" i="42"/>
  <c r="J40" i="42"/>
  <c r="J41" i="42"/>
  <c r="J42" i="42"/>
  <c r="H37" i="42"/>
  <c r="H40" i="42"/>
  <c r="H41" i="42"/>
  <c r="H42" i="42"/>
  <c r="F37" i="42"/>
  <c r="F40" i="42"/>
  <c r="F41" i="42"/>
  <c r="F42" i="42"/>
  <c r="D37" i="42"/>
  <c r="D40" i="42"/>
  <c r="D41" i="42"/>
  <c r="D42" i="42"/>
  <c r="B42" i="42"/>
  <c r="B40" i="42"/>
  <c r="B41" i="42"/>
  <c r="B37" i="42"/>
  <c r="M37" i="42"/>
  <c r="M40" i="42"/>
  <c r="M41" i="42"/>
  <c r="M42" i="42"/>
  <c r="K37" i="42"/>
  <c r="K40" i="42"/>
  <c r="K41" i="42"/>
  <c r="K42" i="42"/>
  <c r="G37" i="42"/>
  <c r="G40" i="42"/>
  <c r="G41" i="42"/>
  <c r="G42" i="42"/>
  <c r="F55" i="42"/>
  <c r="F56" i="42"/>
  <c r="F57" i="42"/>
  <c r="D55" i="42"/>
  <c r="D56" i="42"/>
  <c r="D57" i="42"/>
  <c r="M55" i="42"/>
  <c r="M56" i="42"/>
  <c r="M57" i="42"/>
  <c r="K55" i="42"/>
  <c r="K56" i="42"/>
  <c r="K57" i="42"/>
  <c r="I55" i="42"/>
  <c r="I56" i="42"/>
  <c r="I57" i="42"/>
  <c r="G55" i="42"/>
  <c r="G56" i="42"/>
  <c r="G57" i="42"/>
  <c r="E55" i="42"/>
  <c r="E56" i="42"/>
  <c r="E57" i="42"/>
  <c r="C55" i="42"/>
  <c r="C56" i="42"/>
  <c r="C57" i="42"/>
  <c r="L55" i="42"/>
  <c r="L56" i="42"/>
  <c r="L57" i="42"/>
  <c r="J55" i="42"/>
  <c r="J56" i="42"/>
  <c r="J57" i="42"/>
  <c r="H55" i="42"/>
  <c r="H56" i="42"/>
  <c r="H57" i="42"/>
  <c r="E11" i="42"/>
  <c r="E10" i="42"/>
  <c r="E12" i="42"/>
  <c r="C11" i="42"/>
  <c r="C10" i="42"/>
  <c r="C12" i="42"/>
  <c r="C13" i="42"/>
  <c r="L10" i="42"/>
  <c r="L12" i="42"/>
  <c r="L13" i="42"/>
  <c r="L11" i="42"/>
  <c r="J10" i="42"/>
  <c r="J12" i="42"/>
  <c r="J13" i="42"/>
  <c r="J11" i="42"/>
  <c r="H10" i="42"/>
  <c r="H12" i="42"/>
  <c r="H13" i="42"/>
  <c r="H11" i="42"/>
  <c r="F10" i="42"/>
  <c r="F12" i="42"/>
  <c r="F13" i="42"/>
  <c r="F11" i="42"/>
  <c r="D10" i="42"/>
  <c r="D12" i="42"/>
  <c r="D13" i="42"/>
  <c r="D11" i="42"/>
  <c r="B10" i="42"/>
  <c r="B12" i="42"/>
  <c r="B13" i="42"/>
  <c r="B11" i="42"/>
  <c r="N11" i="42"/>
  <c r="N10" i="42"/>
  <c r="N13" i="42"/>
  <c r="N12" i="42"/>
  <c r="M11" i="42"/>
  <c r="M10" i="42"/>
  <c r="M12" i="42"/>
  <c r="M13" i="42"/>
  <c r="K11" i="42"/>
  <c r="K10" i="42"/>
  <c r="K13" i="42"/>
  <c r="K12" i="42"/>
  <c r="I11" i="42"/>
  <c r="I10" i="42"/>
  <c r="I12" i="42"/>
  <c r="I13" i="42"/>
  <c r="G11" i="42"/>
  <c r="G10" i="42"/>
  <c r="G13" i="42"/>
  <c r="G12" i="42"/>
  <c r="N109" i="34"/>
  <c r="N111" i="34"/>
  <c r="N112" i="34"/>
  <c r="N113" i="34"/>
  <c r="N115" i="34"/>
  <c r="N110" i="34"/>
  <c r="N114" i="34"/>
  <c r="M110" i="34"/>
  <c r="M112" i="34"/>
  <c r="M111" i="34"/>
  <c r="M114" i="34"/>
  <c r="M109" i="34"/>
  <c r="M113" i="34"/>
  <c r="M115" i="34"/>
  <c r="K109" i="34"/>
  <c r="K111" i="34"/>
  <c r="K110" i="34"/>
  <c r="K113" i="34"/>
  <c r="K115" i="34"/>
  <c r="K112" i="34"/>
  <c r="K114" i="34"/>
  <c r="I110" i="34"/>
  <c r="I112" i="34"/>
  <c r="I109" i="34"/>
  <c r="I114" i="34"/>
  <c r="I111" i="34"/>
  <c r="I113" i="34"/>
  <c r="I115" i="34"/>
  <c r="G109" i="34"/>
  <c r="G111" i="34"/>
  <c r="G112" i="34"/>
  <c r="G113" i="34"/>
  <c r="G115" i="34"/>
  <c r="G110" i="34"/>
  <c r="G114" i="34"/>
  <c r="E110" i="34"/>
  <c r="E112" i="34"/>
  <c r="E111" i="34"/>
  <c r="E114" i="34"/>
  <c r="E109" i="34"/>
  <c r="E113" i="34"/>
  <c r="E115" i="34"/>
  <c r="C109" i="34"/>
  <c r="C111" i="34"/>
  <c r="C113" i="34"/>
  <c r="C110" i="34"/>
  <c r="C115" i="34"/>
  <c r="C112" i="34"/>
  <c r="C114" i="34"/>
  <c r="L119" i="34"/>
  <c r="L121" i="34"/>
  <c r="L123" i="34"/>
  <c r="L120" i="34"/>
  <c r="L124" i="34"/>
  <c r="L118" i="34"/>
  <c r="L122" i="34"/>
  <c r="J119" i="34"/>
  <c r="J121" i="34"/>
  <c r="J123" i="34"/>
  <c r="J118" i="34"/>
  <c r="J122" i="34"/>
  <c r="J120" i="34"/>
  <c r="J124" i="34"/>
  <c r="H119" i="34"/>
  <c r="H121" i="34"/>
  <c r="H123" i="34"/>
  <c r="H120" i="34"/>
  <c r="H124" i="34"/>
  <c r="H118" i="34"/>
  <c r="H122" i="34"/>
  <c r="F119" i="34"/>
  <c r="F121" i="34"/>
  <c r="F123" i="34"/>
  <c r="F118" i="34"/>
  <c r="F122" i="34"/>
  <c r="F120" i="34"/>
  <c r="F124" i="34"/>
  <c r="D119" i="34"/>
  <c r="D121" i="34"/>
  <c r="D123" i="34"/>
  <c r="D120" i="34"/>
  <c r="D124" i="34"/>
  <c r="D118" i="34"/>
  <c r="D122" i="34"/>
  <c r="B119" i="34"/>
  <c r="B121" i="34"/>
  <c r="B123" i="34"/>
  <c r="B118" i="34"/>
  <c r="B122" i="34"/>
  <c r="B120" i="34"/>
  <c r="B124" i="34"/>
  <c r="L171" i="34"/>
  <c r="L109" i="34"/>
  <c r="L110" i="34"/>
  <c r="L111" i="34"/>
  <c r="L112" i="34"/>
  <c r="L113" i="34"/>
  <c r="L114" i="34"/>
  <c r="L115" i="34"/>
  <c r="J172" i="34"/>
  <c r="J109" i="34"/>
  <c r="J110" i="34"/>
  <c r="J111" i="34"/>
  <c r="J112" i="34"/>
  <c r="J113" i="34"/>
  <c r="J114" i="34"/>
  <c r="J115" i="34"/>
  <c r="H171" i="34"/>
  <c r="H109" i="34"/>
  <c r="H110" i="34"/>
  <c r="H111" i="34"/>
  <c r="H112" i="34"/>
  <c r="H113" i="34"/>
  <c r="H114" i="34"/>
  <c r="H115" i="34"/>
  <c r="F172" i="34"/>
  <c r="F109" i="34"/>
  <c r="F110" i="34"/>
  <c r="F111" i="34"/>
  <c r="F112" i="34"/>
  <c r="F113" i="34"/>
  <c r="F114" i="34"/>
  <c r="F115" i="34"/>
  <c r="D171" i="34"/>
  <c r="D109" i="34"/>
  <c r="D110" i="34"/>
  <c r="D111" i="34"/>
  <c r="D112" i="34"/>
  <c r="D113" i="34"/>
  <c r="D114" i="34"/>
  <c r="D115" i="34"/>
  <c r="N187" i="34"/>
  <c r="N118" i="34"/>
  <c r="N120" i="34"/>
  <c r="N122" i="34"/>
  <c r="N124" i="34"/>
  <c r="N119" i="34"/>
  <c r="N123" i="34"/>
  <c r="N121" i="34"/>
  <c r="M185" i="34"/>
  <c r="M118" i="34"/>
  <c r="M120" i="34"/>
  <c r="M122" i="34"/>
  <c r="M124" i="34"/>
  <c r="M121" i="34"/>
  <c r="M119" i="34"/>
  <c r="M123" i="34"/>
  <c r="K183" i="34"/>
  <c r="K118" i="34"/>
  <c r="K120" i="34"/>
  <c r="K122" i="34"/>
  <c r="K124" i="34"/>
  <c r="K119" i="34"/>
  <c r="K123" i="34"/>
  <c r="K121" i="34"/>
  <c r="I181" i="34"/>
  <c r="I118" i="34"/>
  <c r="I120" i="34"/>
  <c r="I122" i="34"/>
  <c r="I124" i="34"/>
  <c r="I121" i="34"/>
  <c r="I119" i="34"/>
  <c r="I123" i="34"/>
  <c r="G187" i="34"/>
  <c r="G118" i="34"/>
  <c r="G120" i="34"/>
  <c r="G122" i="34"/>
  <c r="G124" i="34"/>
  <c r="G119" i="34"/>
  <c r="G123" i="34"/>
  <c r="G121" i="34"/>
  <c r="E185" i="34"/>
  <c r="E118" i="34"/>
  <c r="E120" i="34"/>
  <c r="E122" i="34"/>
  <c r="E124" i="34"/>
  <c r="E121" i="34"/>
  <c r="E119" i="34"/>
  <c r="E123" i="34"/>
  <c r="C118" i="34"/>
  <c r="C120" i="34"/>
  <c r="C122" i="34"/>
  <c r="C124" i="34"/>
  <c r="C119" i="34"/>
  <c r="C123" i="34"/>
  <c r="C121" i="34"/>
  <c r="B55" i="42"/>
  <c r="B162" i="34"/>
  <c r="B100" i="34"/>
  <c r="B115" i="34"/>
  <c r="B113" i="34"/>
  <c r="B111" i="34"/>
  <c r="B109" i="34"/>
  <c r="B114" i="34"/>
  <c r="B112" i="34"/>
  <c r="B110" i="34"/>
  <c r="B56" i="42"/>
  <c r="B57" i="42"/>
  <c r="J173" i="34"/>
  <c r="H172" i="34"/>
  <c r="F171" i="34"/>
  <c r="K187" i="34"/>
  <c r="I185" i="34"/>
  <c r="G183" i="34"/>
  <c r="E181" i="34"/>
  <c r="B165" i="34"/>
  <c r="B163" i="34"/>
  <c r="B161" i="34"/>
  <c r="C187" i="34"/>
  <c r="N183" i="34"/>
  <c r="M181" i="34"/>
  <c r="F173" i="34"/>
  <c r="L172" i="34"/>
  <c r="D172" i="34"/>
  <c r="J171" i="34"/>
  <c r="B177" i="34"/>
  <c r="B175" i="34"/>
  <c r="B173" i="34"/>
  <c r="B171" i="34"/>
  <c r="N171" i="34"/>
  <c r="N172" i="34"/>
  <c r="N173" i="34"/>
  <c r="M171" i="34"/>
  <c r="M172" i="34"/>
  <c r="M173" i="34"/>
  <c r="M174" i="34"/>
  <c r="K171" i="34"/>
  <c r="K172" i="34"/>
  <c r="K173" i="34"/>
  <c r="K174" i="34"/>
  <c r="I171" i="34"/>
  <c r="I172" i="34"/>
  <c r="I173" i="34"/>
  <c r="I174" i="34"/>
  <c r="G171" i="34"/>
  <c r="G172" i="34"/>
  <c r="G173" i="34"/>
  <c r="G174" i="34"/>
  <c r="E171" i="34"/>
  <c r="E172" i="34"/>
  <c r="E173" i="34"/>
  <c r="E174" i="34"/>
  <c r="C171" i="34"/>
  <c r="C172" i="34"/>
  <c r="C173" i="34"/>
  <c r="C174" i="34"/>
  <c r="L181" i="34"/>
  <c r="L183" i="34"/>
  <c r="L185" i="34"/>
  <c r="L187" i="34"/>
  <c r="L182" i="34"/>
  <c r="L186" i="34"/>
  <c r="L184" i="34"/>
  <c r="L188" i="34"/>
  <c r="J181" i="34"/>
  <c r="J183" i="34"/>
  <c r="J185" i="34"/>
  <c r="J187" i="34"/>
  <c r="J184" i="34"/>
  <c r="J188" i="34"/>
  <c r="J182" i="34"/>
  <c r="J186" i="34"/>
  <c r="H181" i="34"/>
  <c r="H183" i="34"/>
  <c r="H185" i="34"/>
  <c r="H187" i="34"/>
  <c r="H182" i="34"/>
  <c r="H186" i="34"/>
  <c r="H184" i="34"/>
  <c r="H188" i="34"/>
  <c r="F181" i="34"/>
  <c r="F183" i="34"/>
  <c r="F185" i="34"/>
  <c r="F187" i="34"/>
  <c r="F184" i="34"/>
  <c r="F188" i="34"/>
  <c r="F182" i="34"/>
  <c r="F186" i="34"/>
  <c r="D181" i="34"/>
  <c r="D183" i="34"/>
  <c r="D185" i="34"/>
  <c r="D187" i="34"/>
  <c r="D182" i="34"/>
  <c r="D186" i="34"/>
  <c r="D184" i="34"/>
  <c r="D188" i="34"/>
  <c r="B181" i="34"/>
  <c r="B183" i="34"/>
  <c r="B185" i="34"/>
  <c r="B187" i="34"/>
  <c r="B184" i="34"/>
  <c r="B188" i="34"/>
  <c r="B182" i="34"/>
  <c r="B186" i="34"/>
  <c r="B174" i="34"/>
  <c r="B178" i="34"/>
  <c r="M178" i="34"/>
  <c r="I178" i="34"/>
  <c r="E178" i="34"/>
  <c r="N177" i="34"/>
  <c r="K177" i="34"/>
  <c r="G177" i="34"/>
  <c r="C177" i="34"/>
  <c r="M176" i="34"/>
  <c r="I176" i="34"/>
  <c r="E176" i="34"/>
  <c r="N175" i="34"/>
  <c r="K175" i="34"/>
  <c r="G175" i="34"/>
  <c r="C175" i="34"/>
  <c r="B172" i="34"/>
  <c r="B176" i="34"/>
  <c r="N178" i="34"/>
  <c r="K178" i="34"/>
  <c r="G178" i="34"/>
  <c r="C178" i="34"/>
  <c r="M177" i="34"/>
  <c r="I177" i="34"/>
  <c r="E177" i="34"/>
  <c r="N176" i="34"/>
  <c r="K176" i="34"/>
  <c r="G176" i="34"/>
  <c r="C176" i="34"/>
  <c r="M175" i="34"/>
  <c r="I175" i="34"/>
  <c r="E175" i="34"/>
  <c r="N174" i="34"/>
  <c r="N182" i="34"/>
  <c r="N184" i="34"/>
  <c r="N186" i="34"/>
  <c r="N188" i="34"/>
  <c r="M182" i="34"/>
  <c r="M184" i="34"/>
  <c r="M186" i="34"/>
  <c r="M188" i="34"/>
  <c r="K182" i="34"/>
  <c r="K184" i="34"/>
  <c r="K186" i="34"/>
  <c r="K188" i="34"/>
  <c r="I182" i="34"/>
  <c r="I184" i="34"/>
  <c r="I186" i="34"/>
  <c r="I188" i="34"/>
  <c r="G182" i="34"/>
  <c r="G184" i="34"/>
  <c r="G186" i="34"/>
  <c r="G188" i="34"/>
  <c r="E182" i="34"/>
  <c r="E184" i="34"/>
  <c r="E186" i="34"/>
  <c r="E188" i="34"/>
  <c r="C182" i="34"/>
  <c r="C184" i="34"/>
  <c r="C186" i="34"/>
  <c r="C188" i="34"/>
  <c r="B168" i="34"/>
  <c r="B164" i="34"/>
  <c r="L178" i="34"/>
  <c r="J178" i="34"/>
  <c r="H178" i="34"/>
  <c r="F178" i="34"/>
  <c r="D178" i="34"/>
  <c r="L177" i="34"/>
  <c r="J177" i="34"/>
  <c r="H177" i="34"/>
  <c r="F177" i="34"/>
  <c r="D177" i="34"/>
  <c r="L176" i="34"/>
  <c r="J176" i="34"/>
  <c r="H176" i="34"/>
  <c r="F176" i="34"/>
  <c r="D176" i="34"/>
  <c r="L175" i="34"/>
  <c r="J175" i="34"/>
  <c r="H175" i="34"/>
  <c r="F175" i="34"/>
  <c r="D175" i="34"/>
  <c r="L174" i="34"/>
  <c r="J174" i="34"/>
  <c r="H174" i="34"/>
  <c r="F174" i="34"/>
  <c r="D174" i="34"/>
  <c r="L173" i="34"/>
  <c r="H173" i="34"/>
  <c r="D173" i="34"/>
  <c r="M187" i="34"/>
  <c r="I187" i="34"/>
  <c r="E187" i="34"/>
  <c r="N185" i="34"/>
  <c r="K185" i="34"/>
  <c r="G185" i="34"/>
  <c r="C185" i="34"/>
  <c r="M183" i="34"/>
  <c r="I183" i="34"/>
  <c r="E183" i="34"/>
  <c r="N181" i="34"/>
  <c r="K181" i="34"/>
  <c r="G181" i="34"/>
  <c r="C181" i="34"/>
  <c r="C3" i="2" l="1"/>
  <c r="D3" i="2"/>
  <c r="E3" i="2"/>
  <c r="F3" i="2"/>
  <c r="G3" i="2"/>
  <c r="H3" i="2"/>
  <c r="I3" i="2"/>
  <c r="J3" i="2"/>
  <c r="K3" i="2"/>
  <c r="L3" i="2"/>
  <c r="M3" i="2"/>
  <c r="D4" i="2"/>
  <c r="E4" i="2"/>
  <c r="F4" i="2"/>
  <c r="G4" i="2"/>
  <c r="H4" i="2"/>
  <c r="I4" i="2"/>
  <c r="J4" i="2"/>
  <c r="K4" i="2"/>
  <c r="L4" i="2"/>
  <c r="M4" i="2"/>
  <c r="C4" i="2"/>
  <c r="B13" i="39" l="1"/>
  <c r="B15" i="39"/>
  <c r="B14" i="39"/>
</calcChain>
</file>

<file path=xl/sharedStrings.xml><?xml version="1.0" encoding="utf-8"?>
<sst xmlns="http://schemas.openxmlformats.org/spreadsheetml/2006/main" count="2867" uniqueCount="1898">
  <si>
    <t>Total</t>
  </si>
  <si>
    <t>People with medical coverage</t>
  </si>
  <si>
    <t>People with pharmacy coverage</t>
  </si>
  <si>
    <t>People with dental coverage</t>
  </si>
  <si>
    <t>% APAC people</t>
  </si>
  <si>
    <t>Medicaid only people</t>
  </si>
  <si>
    <t>Commercial only people</t>
  </si>
  <si>
    <t xml:space="preserve">   Medical claims</t>
  </si>
  <si>
    <t xml:space="preserve">   Pharmacy claims</t>
  </si>
  <si>
    <t xml:space="preserve">   Dental claims</t>
  </si>
  <si>
    <t xml:space="preserve">   People with a medical claim</t>
  </si>
  <si>
    <t xml:space="preserve">   People with a pharmacy claim</t>
  </si>
  <si>
    <t xml:space="preserve">   People with a dental claim</t>
  </si>
  <si>
    <t xml:space="preserve">   % People with a medical claim</t>
  </si>
  <si>
    <t xml:space="preserve">   % People with a pharmacy claim</t>
  </si>
  <si>
    <t xml:space="preserve">   % People with a dental claim</t>
  </si>
  <si>
    <t>Total Medicare claims</t>
  </si>
  <si>
    <t>Total Medicaid claims</t>
  </si>
  <si>
    <t>Total Commercial claims</t>
  </si>
  <si>
    <t>Claims by Line of Business (LOB)</t>
  </si>
  <si>
    <t>People by APAC Line of Business (LOB)</t>
  </si>
  <si>
    <t xml:space="preserve">   No LOB</t>
  </si>
  <si>
    <t xml:space="preserve">   Medicare</t>
  </si>
  <si>
    <t xml:space="preserve">   Medicaid</t>
  </si>
  <si>
    <t xml:space="preserve">   commercial</t>
  </si>
  <si>
    <t>Total SUD Claims</t>
  </si>
  <si>
    <t>Total People w SUD Claim</t>
  </si>
  <si>
    <t>Oregon population</t>
  </si>
  <si>
    <t>Asian</t>
  </si>
  <si>
    <t>Other</t>
  </si>
  <si>
    <t>White</t>
  </si>
  <si>
    <t>% Asian</t>
  </si>
  <si>
    <t>% Other</t>
  </si>
  <si>
    <t>% White</t>
  </si>
  <si>
    <t>No LOB</t>
  </si>
  <si>
    <t xml:space="preserve">% Oregon population in APAC </t>
  </si>
  <si>
    <t>% Annual growth</t>
  </si>
  <si>
    <t>Annual growth</t>
  </si>
  <si>
    <t>Total Paid claims (FFS &amp; MCO/CCO)</t>
  </si>
  <si>
    <t xml:space="preserve">   Inpatient Hospitalization</t>
  </si>
  <si>
    <t xml:space="preserve">   Emergency Department</t>
  </si>
  <si>
    <t xml:space="preserve">   Outpatient</t>
  </si>
  <si>
    <t xml:space="preserve">   Professional</t>
  </si>
  <si>
    <t xml:space="preserve">   Other medical</t>
  </si>
  <si>
    <t>*includes professional services with inpatient place of service</t>
  </si>
  <si>
    <t>*includes professional services with outpatient place of service</t>
  </si>
  <si>
    <t>*includes professional services with emergency department place of service; excludes when member admitted for inpatient hospitalization from ED</t>
  </si>
  <si>
    <t>*Does not include professional services that occurred in inpatient, emergency department or outpatient place of service</t>
  </si>
  <si>
    <t>APAC Claim Groups</t>
  </si>
  <si>
    <t xml:space="preserve">Total </t>
  </si>
  <si>
    <t>Oregon Deaths (resident)</t>
  </si>
  <si>
    <t>Oregon Births (resident)</t>
  </si>
  <si>
    <t>Net difference</t>
  </si>
  <si>
    <t>Member Month Analytic DAV View</t>
  </si>
  <si>
    <t>% People with pharmacy, but no medical coverage</t>
  </si>
  <si>
    <t>BlackAA</t>
  </si>
  <si>
    <t>AIAN</t>
  </si>
  <si>
    <t>NoRE</t>
  </si>
  <si>
    <t>Hisp</t>
  </si>
  <si>
    <t>HAPI</t>
  </si>
  <si>
    <t>% HAPI</t>
  </si>
  <si>
    <t>% BlackAA</t>
  </si>
  <si>
    <t>% AIAN</t>
  </si>
  <si>
    <t>% NoRE</t>
  </si>
  <si>
    <t>% Hisp</t>
  </si>
  <si>
    <t>Medicare Rarest Race Ethnicity % Total Rarest Race Ethnicity Group</t>
  </si>
  <si>
    <t>Total Medicare people</t>
  </si>
  <si>
    <t>Total Medicaid people</t>
  </si>
  <si>
    <t>% Total APAC People</t>
  </si>
  <si>
    <t>Medicaid Rarest Race Ethnicity % Total Rarest Race Ethnicity Group</t>
  </si>
  <si>
    <t>Commercial Rarest Race Ethnicity % Total Rarest Race Ethnicity Group</t>
  </si>
  <si>
    <t>White (alone or in any combination)</t>
  </si>
  <si>
    <t>Black (alone or in any combination)</t>
  </si>
  <si>
    <t>AIAN (alone or in any combination)</t>
  </si>
  <si>
    <t>Asian (alone or in any combination)</t>
  </si>
  <si>
    <t>HAPI (alone or in any combination)</t>
  </si>
  <si>
    <t>Other (alone or in any combination)</t>
  </si>
  <si>
    <t>Other (alone)</t>
  </si>
  <si>
    <t>White alone not Hispanic</t>
  </si>
  <si>
    <t>Total people in APAC (uniquepersonIDs)</t>
  </si>
  <si>
    <t>Medicare Rarest Race Ethnicity % Total Medicare</t>
  </si>
  <si>
    <t>Medicaid Rarest Race Ethnicity % Total Medicaid</t>
  </si>
  <si>
    <t>Commercial Rarest Race Ethnicity % Total commercial</t>
  </si>
  <si>
    <t>APAC: Total Rarest Race Ethnicity group (ordered from rarest to least rare followed by other and no reported race or ethnicity)</t>
  </si>
  <si>
    <t>% Total claims Medicare</t>
  </si>
  <si>
    <t>% Total claims Medicaid</t>
  </si>
  <si>
    <t>% Total claims Commercial</t>
  </si>
  <si>
    <t xml:space="preserve">   % Total medical claims COB</t>
  </si>
  <si>
    <t>* Oregon Population Research Center</t>
  </si>
  <si>
    <t>Medicare Rarest Race Ethnicity % Medicare with reported RE</t>
  </si>
  <si>
    <t>Medicaid Rarest Race Ethnicity % Medicaid with reported RE</t>
  </si>
  <si>
    <t>Commercial Rarest Race Ethnicity %  commercial with reported RE</t>
  </si>
  <si>
    <t>Census: Oregon Race &amp; Ethnicity * *</t>
  </si>
  <si>
    <t>Oregon population*</t>
  </si>
  <si>
    <t xml:space="preserve">   % Medical claims</t>
  </si>
  <si>
    <t xml:space="preserve">   % Pharmacy claims</t>
  </si>
  <si>
    <t xml:space="preserve">   % Dental claims</t>
  </si>
  <si>
    <t>*claims with no medical MM coverage</t>
  </si>
  <si>
    <t>*claims with no RX MM coverage</t>
  </si>
  <si>
    <t>*claims with no dental MM coverage</t>
  </si>
  <si>
    <t>People with dental and no medical coverage</t>
  </si>
  <si>
    <t>Person medical months</t>
  </si>
  <si>
    <t>Person pharmacy months</t>
  </si>
  <si>
    <t>Person dental months</t>
  </si>
  <si>
    <t>PEBB/OEBB</t>
  </si>
  <si>
    <t>Self-Insured not PEBB/OEBB</t>
  </si>
  <si>
    <t>Self-Insured Dental not PEBB/OEBB</t>
  </si>
  <si>
    <t>Vendor assigned dw_person_ID</t>
  </si>
  <si>
    <t>Vendor assigned dw_member_ID</t>
  </si>
  <si>
    <t>Vendor assigned dw_member_ID with no dw_person_ID</t>
  </si>
  <si>
    <t>UniquepersonID</t>
  </si>
  <si>
    <t>Unique Person Identifier  (APAC crosswalk)</t>
  </si>
  <si>
    <t xml:space="preserve">Oregon Residents and not Oregon Residents </t>
  </si>
  <si>
    <t>Oregon Residents</t>
  </si>
  <si>
    <t>Not Oregon Residents</t>
  </si>
  <si>
    <t xml:space="preserve">     Not Oregon Residents Medicare Advantage</t>
  </si>
  <si>
    <t>% Total Not Oregon Residents</t>
  </si>
  <si>
    <t xml:space="preserve">% Not Oregon residents--PEBB/OEBB </t>
  </si>
  <si>
    <t>People with pharmacy and no medical coverage</t>
  </si>
  <si>
    <t xml:space="preserve">Total person months of coverage </t>
  </si>
  <si>
    <t>People in APAC the prior year w medical coverage</t>
  </si>
  <si>
    <t>dw_member_IDs with no uniquepersonID</t>
  </si>
  <si>
    <t>dw_member_IDs with uniquepersonID</t>
  </si>
  <si>
    <t xml:space="preserve">     Not Oregon Residents Commercial coverage</t>
  </si>
  <si>
    <t>*not a truly unique person identifier</t>
  </si>
  <si>
    <t xml:space="preserve">         Not Oregon Residents PEBB/OEBB </t>
  </si>
  <si>
    <t>*Some people have more than one coverage type during the same month and/or year</t>
  </si>
  <si>
    <t>People with 12 months of medical coverage</t>
  </si>
  <si>
    <t>People with 10-11 months of medical coverage</t>
  </si>
  <si>
    <t>People with 7-9 months of medical coverage</t>
  </si>
  <si>
    <t>People with 6 months of medical coverage</t>
  </si>
  <si>
    <t>People with 3-5 months of medical coverage</t>
  </si>
  <si>
    <t>People with 2 months of medical coverage</t>
  </si>
  <si>
    <t>People with 1 month of medical coverage</t>
  </si>
  <si>
    <t>Native Hawaiian or Pacicfic Islander (HAPI) (alone or in any combination)</t>
  </si>
  <si>
    <t>Black or African American (BlackAA) (alone or in any combination)</t>
  </si>
  <si>
    <t>American Indian or Alaskan Native (AIAN) (alone or in any combination)</t>
  </si>
  <si>
    <t>No reported race or ethnicity (noRE)</t>
  </si>
  <si>
    <t>Hispanic or Latino/a/x (Hisp)</t>
  </si>
  <si>
    <t>Not Hispanic or Latino/a/x (Hisp) (any race)</t>
  </si>
  <si>
    <t>Hispanic or Latino/a/x (Hisp) (any race)</t>
  </si>
  <si>
    <t>% Total Rarest Race Ethnicty group</t>
  </si>
  <si>
    <t>% of Total People by Line of Business (Medicare, Medicaid, commercial)</t>
  </si>
  <si>
    <t>People with any claim</t>
  </si>
  <si>
    <t xml:space="preserve">**census.gov ACS 5 year estimates </t>
  </si>
  <si>
    <t>Hispanic or Latino (any race)</t>
  </si>
  <si>
    <t>Not Hispanic or Latino (any race)</t>
  </si>
  <si>
    <t>Total Paid Fee-For-Service claims</t>
  </si>
  <si>
    <t xml:space="preserve">   % Total Paid FFS</t>
  </si>
  <si>
    <t>Total CCO, MCO &amp; Encounter claims</t>
  </si>
  <si>
    <t xml:space="preserve">   % Total CCO, MCO &amp; Encounter claims</t>
  </si>
  <si>
    <t xml:space="preserve">    Pharmacy claims</t>
  </si>
  <si>
    <t xml:space="preserve">    Dental claims</t>
  </si>
  <si>
    <t xml:space="preserve">    % Total Pharmacy claims</t>
  </si>
  <si>
    <t xml:space="preserve">    % Total Dental claims</t>
  </si>
  <si>
    <t>Total Medicare Pharmacy Claims with no MedMM</t>
  </si>
  <si>
    <t>Total Commercial Pharmacy Claims with no MedMM</t>
  </si>
  <si>
    <t>Total Medicare Dental Claims with no MedMM</t>
  </si>
  <si>
    <t>Commercial RX</t>
  </si>
  <si>
    <t>Commercial dental</t>
  </si>
  <si>
    <t>Total People with Pharmacy Claims and no MedMM</t>
  </si>
  <si>
    <t>*dental claims reporting began 2019</t>
  </si>
  <si>
    <t>Claims for People with No Medical Coverage Reported</t>
  </si>
  <si>
    <t>% Total Medicare Dental Claims with no MedMM</t>
  </si>
  <si>
    <t xml:space="preserve">       People with Medicare Advantage claim</t>
  </si>
  <si>
    <t xml:space="preserve">       People with Medicare FFS claim</t>
  </si>
  <si>
    <t>Total People with Dental Claims and no MedMM</t>
  </si>
  <si>
    <t>Coordination of Benefit Claims (COB) (medical claims only)</t>
  </si>
  <si>
    <t xml:space="preserve">   Total COB claims</t>
  </si>
  <si>
    <t xml:space="preserve">   % Total orphan claims</t>
  </si>
  <si>
    <t xml:space="preserve">   % Medical claims orphans</t>
  </si>
  <si>
    <t xml:space="preserve">   % Pharmacy claims orphans</t>
  </si>
  <si>
    <t xml:space="preserve">   % Dental claims orphans</t>
  </si>
  <si>
    <t>Claims for People with No Medical Coverage Reported by LOB (MedMM)</t>
  </si>
  <si>
    <t>% Dental People with Dental Claims and no MedMM</t>
  </si>
  <si>
    <t>% Pharmacy People with Pharmacy Claims and no MedMM</t>
  </si>
  <si>
    <t>% Total APAC People with reported race, ethnicity</t>
  </si>
  <si>
    <t>Unique Person Identifier APAC Assigned (crosswalk)</t>
  </si>
  <si>
    <t xml:space="preserve">% Difference </t>
  </si>
  <si>
    <t>Commercial medical</t>
  </si>
  <si>
    <t>Commercial Dental</t>
  </si>
  <si>
    <t>Dw_member_IDs impacted by member IDs assigned to different people</t>
  </si>
  <si>
    <t>Dw_person_IDs impacted by member IDs assigned to different people</t>
  </si>
  <si>
    <t>% People with medical coverage</t>
  </si>
  <si>
    <t>% People with pharmacy coverage</t>
  </si>
  <si>
    <t>% People with dental coverage</t>
  </si>
  <si>
    <t>Insurance Coverage Type</t>
  </si>
  <si>
    <t>Medicare (1)</t>
  </si>
  <si>
    <t>Medicaid (2)</t>
  </si>
  <si>
    <t>Commercial (3)</t>
  </si>
  <si>
    <t>% Medicare (1)</t>
  </si>
  <si>
    <t>% Medicaid (2)</t>
  </si>
  <si>
    <t>% Commercial (3)</t>
  </si>
  <si>
    <t>% No LOB</t>
  </si>
  <si>
    <t>People with Medicare &amp; commercial coverage</t>
  </si>
  <si>
    <t>People with Medicaid &amp; commercial coverage</t>
  </si>
  <si>
    <t>People with more than 1 coverage coverage</t>
  </si>
  <si>
    <t>% Dual Medicare and Medicaid coverage</t>
  </si>
  <si>
    <t>% People with Medicare &amp; commercial coverage</t>
  </si>
  <si>
    <t>% People with Medicaid &amp; commercial coverage</t>
  </si>
  <si>
    <t>% People with more than 1 coverage coverage</t>
  </si>
  <si>
    <t>Medicare coverage only</t>
  </si>
  <si>
    <t xml:space="preserve">     % of Medicaid with Dual Medicare coverage</t>
  </si>
  <si>
    <t xml:space="preserve">     % of Medicare with Dual Medicaid coverage</t>
  </si>
  <si>
    <t>% Medicare only Medicare coverage</t>
  </si>
  <si>
    <t>% Medicaid only Medicaid coverage</t>
  </si>
  <si>
    <t>% commercial only commercial coverage</t>
  </si>
  <si>
    <t>Total People with Medicare Medical coverage</t>
  </si>
  <si>
    <t xml:space="preserve">     Medicare Advantage</t>
  </si>
  <si>
    <t xml:space="preserve">     Medicare FFS</t>
  </si>
  <si>
    <t>Total People with Medicare Pharmacy coverage</t>
  </si>
  <si>
    <t>% Total Medicare People with Medicare Medical coverage</t>
  </si>
  <si>
    <t xml:space="preserve">     % Medicare Medical People with Medicare Advantage</t>
  </si>
  <si>
    <t xml:space="preserve">     % Medicare Medical People with FFS</t>
  </si>
  <si>
    <t>% Total Medicare People with Medicare Pharmacy coverage</t>
  </si>
  <si>
    <t xml:space="preserve">     Medicare Advantage Pharmacy</t>
  </si>
  <si>
    <t xml:space="preserve">     Fee-For-Service Medicare Pharmacy (FFS)</t>
  </si>
  <si>
    <t>Medicare Coverage</t>
  </si>
  <si>
    <t xml:space="preserve">Commercial Coverage </t>
  </si>
  <si>
    <t>% LOB with reported race, ethnicity (exclude no reported RE)</t>
  </si>
  <si>
    <t>Payer reported member IDs assigned to different people</t>
  </si>
  <si>
    <t>Length of medical Insurance Coverage</t>
  </si>
  <si>
    <t>% People with 12 month continuous coverage</t>
  </si>
  <si>
    <t>% People w 6-11 months continuous coverage</t>
  </si>
  <si>
    <t>% People w &lt;6 months continuous</t>
  </si>
  <si>
    <t xml:space="preserve">     Commercial people with dental and no medical coverage</t>
  </si>
  <si>
    <t xml:space="preserve">     Medicare people with dental and no medical coverage</t>
  </si>
  <si>
    <t xml:space="preserve">     Medicare people with pharmacy and no medical coverage</t>
  </si>
  <si>
    <t xml:space="preserve">     Commercial people with pharmacy and no medical coverage</t>
  </si>
  <si>
    <t>% People with pharmacy and no medical coverage</t>
  </si>
  <si>
    <t xml:space="preserve">     % Medicare people with pharmacy and no medical coverage</t>
  </si>
  <si>
    <t xml:space="preserve">     % Commercial people with pharmacy and no medical coverage</t>
  </si>
  <si>
    <t>% People with dental and no medical coverage</t>
  </si>
  <si>
    <t xml:space="preserve">     % Medicare people with dental and no medical coverage</t>
  </si>
  <si>
    <t xml:space="preserve">     % Commercial people with dental and no medical coverage</t>
  </si>
  <si>
    <t>People with more than 1 coverage type at the same time</t>
  </si>
  <si>
    <t>People with only 1 coverage type</t>
  </si>
  <si>
    <t>Total claims with no LOB</t>
  </si>
  <si>
    <t xml:space="preserve">Total Medical Paid claims </t>
  </si>
  <si>
    <t>% Total Medical Paid claims</t>
  </si>
  <si>
    <t xml:space="preserve">   Medical care in a pharmacy</t>
  </si>
  <si>
    <t>% Total People in APAC</t>
  </si>
  <si>
    <t>% Self-Insured not PEBB/OEBB</t>
  </si>
  <si>
    <t xml:space="preserve">Medicare Paid claims </t>
  </si>
  <si>
    <t xml:space="preserve">% Total Medicare Paid claims </t>
  </si>
  <si>
    <t xml:space="preserve">Medicaid Paid claims </t>
  </si>
  <si>
    <t xml:space="preserve">% Total Medicaid Paid claims </t>
  </si>
  <si>
    <t xml:space="preserve">Commercial Paid claims </t>
  </si>
  <si>
    <t xml:space="preserve">% Total Commercial Paid claims </t>
  </si>
  <si>
    <t>dw_member_IDs with uniquepersonID assigned</t>
  </si>
  <si>
    <t>dw_member_IDs with no uniquepersonID assigned</t>
  </si>
  <si>
    <t>* Some people with Medicare Advamtage coverage have Medicare FFS pharmacy coverage</t>
  </si>
  <si>
    <t>* Some people have Medicare pharmacy, but no reported Medicare medical coverage</t>
  </si>
  <si>
    <t>Total People with Medical Paid claims</t>
  </si>
  <si>
    <t>% Total People with Medical Paid claims</t>
  </si>
  <si>
    <t>Medicare People with Medical Paid claims</t>
  </si>
  <si>
    <t>% Total Medicare People with Medical Paid claims</t>
  </si>
  <si>
    <t>Medicaid People with Medical Paid claims</t>
  </si>
  <si>
    <t>% Total Medicaid People with Medical Paid claims</t>
  </si>
  <si>
    <t>Commercial People with Medical Paid claims</t>
  </si>
  <si>
    <t>% Total Commercial People with Medical Paid claims</t>
  </si>
  <si>
    <t>% Total Medicare</t>
  </si>
  <si>
    <t>Medicare</t>
  </si>
  <si>
    <t>Medicaid</t>
  </si>
  <si>
    <t>Commercial</t>
  </si>
  <si>
    <t>Total Pharmacy</t>
  </si>
  <si>
    <t>Pharmacy</t>
  </si>
  <si>
    <t xml:space="preserve">Dental </t>
  </si>
  <si>
    <t>Total People with any Medicare coverage</t>
  </si>
  <si>
    <t xml:space="preserve">     Medicare FFS </t>
  </si>
  <si>
    <t>Total amount Paid Per Medicaid Persons</t>
  </si>
  <si>
    <t>Total Medical</t>
  </si>
  <si>
    <t>People with $1M or more in paid claims</t>
  </si>
  <si>
    <t>People with $500k up to $1M in paid claims</t>
  </si>
  <si>
    <t>People with $250k up to $500k in paid claims</t>
  </si>
  <si>
    <t>People with $100k up to $250k in paid claims</t>
  </si>
  <si>
    <t>% Total Paid Per Claim</t>
  </si>
  <si>
    <t xml:space="preserve">% Total Medical Paid claims </t>
  </si>
  <si>
    <t>% Total Paid by Group by Medicare</t>
  </si>
  <si>
    <t>% Total Paid by Group by Medicaid</t>
  </si>
  <si>
    <t>% Total Paid by Group by Commercial</t>
  </si>
  <si>
    <t>% of Total Claims SUD</t>
  </si>
  <si>
    <t>% of Total Medical Claims SUD</t>
  </si>
  <si>
    <t>% of Total People w SUD claim</t>
  </si>
  <si>
    <t>% of Total People w Medical coverage with SUD Claim</t>
  </si>
  <si>
    <t>Difference:Vendor dw_person_ID and UniquepersonID (different people with same member ID excluded )</t>
  </si>
  <si>
    <t>% Oregon Population</t>
  </si>
  <si>
    <t>% APAC Only Medicare</t>
  </si>
  <si>
    <t>% APAC Only Medicaid</t>
  </si>
  <si>
    <t>% APAC Only commercial</t>
  </si>
  <si>
    <t>% Commercial medical coverage</t>
  </si>
  <si>
    <t>% Commercial RX coverage</t>
  </si>
  <si>
    <t>% Commercial Dental coverage</t>
  </si>
  <si>
    <t>People with pharmcy or dental coverage and no medical coverage</t>
  </si>
  <si>
    <t>Total Commercial people</t>
  </si>
  <si>
    <t>Total APAC by Line of Business (Medicare, Medicaid, Commercial): Different Lines of Business Serve Different Populations that vary from the Oregon Population</t>
  </si>
  <si>
    <t>Dual Medicare and Medicaid</t>
  </si>
  <si>
    <t xml:space="preserve">     Unknown Medicare Pharmacy</t>
  </si>
  <si>
    <t xml:space="preserve">     % Unknown Medicare Pharmacy</t>
  </si>
  <si>
    <t xml:space="preserve">     % Medicare Advantage Pharmacy</t>
  </si>
  <si>
    <t xml:space="preserve">     % FFS Medicare Pharmacy</t>
  </si>
  <si>
    <t>APAC data release 20</t>
  </si>
  <si>
    <t>MAE analyst</t>
  </si>
  <si>
    <t>Total No LOB paid all claims</t>
  </si>
  <si>
    <t>Total Medicare Claims</t>
  </si>
  <si>
    <t>Total Medicaid Claims</t>
  </si>
  <si>
    <t>Total Dual Claims</t>
  </si>
  <si>
    <t>Total Medicare medical</t>
  </si>
  <si>
    <t>Total Medicare Pharmacy</t>
  </si>
  <si>
    <t>Medicare dental</t>
  </si>
  <si>
    <t>Medicare Orphan</t>
  </si>
  <si>
    <t>Total Medicaid medical</t>
  </si>
  <si>
    <t>Medicaid RX</t>
  </si>
  <si>
    <t>Medicaid dental</t>
  </si>
  <si>
    <t>Medicaid FFS</t>
  </si>
  <si>
    <t>Medicaid MCO</t>
  </si>
  <si>
    <t>Medicaid Orphan</t>
  </si>
  <si>
    <t>Total Commercial medical</t>
  </si>
  <si>
    <t>Commercial FFS</t>
  </si>
  <si>
    <t>Commercial MCO</t>
  </si>
  <si>
    <t>Commercial Orphan</t>
  </si>
  <si>
    <t>Total paid all claims</t>
  </si>
  <si>
    <t>Total Patient paid all claims</t>
  </si>
  <si>
    <t>Total paid RX claims</t>
  </si>
  <si>
    <t>Total paid DC claims</t>
  </si>
  <si>
    <t>Total Patient paid RX claims</t>
  </si>
  <si>
    <t>Total Patient paid DC claims</t>
  </si>
  <si>
    <t>Total paid RX claims no medMM</t>
  </si>
  <si>
    <t>Total paid DC claims no medMM</t>
  </si>
  <si>
    <t>Total paid FFS RX claims</t>
  </si>
  <si>
    <t>Total paid FFS DC claims</t>
  </si>
  <si>
    <t>Total paid Orphan RX claims</t>
  </si>
  <si>
    <t>Total paid Orphan DC claims</t>
  </si>
  <si>
    <t>Total Medicare paid all claims</t>
  </si>
  <si>
    <t>Total Medicaid paid all claims</t>
  </si>
  <si>
    <t>Total commercial paid all claims</t>
  </si>
  <si>
    <t>Total paid Medicare RX claims no medMM</t>
  </si>
  <si>
    <t>Total paid commercial RX claims no medMM</t>
  </si>
  <si>
    <t>Total paid Medicare DC claims no medMM</t>
  </si>
  <si>
    <t>Total paid commercial DC claims no medMM</t>
  </si>
  <si>
    <t>Total Dual medical Claims</t>
  </si>
  <si>
    <t>Total Dual RX Claims</t>
  </si>
  <si>
    <t>Total Dual DC Claims</t>
  </si>
  <si>
    <t>Total Medicare not Dual Claims</t>
  </si>
  <si>
    <t>Total Medicare not Dual medical Claims</t>
  </si>
  <si>
    <t>Total Medicare not Dual RX Claims</t>
  </si>
  <si>
    <t>Total Medicare not Dual DC Claims</t>
  </si>
  <si>
    <t>Total Medicaid not Dual Claims</t>
  </si>
  <si>
    <t>Total Medicaid not Dual medical Claims</t>
  </si>
  <si>
    <t>Total Medicaid not Dual RX Claims</t>
  </si>
  <si>
    <t>Total Medicaid not Dual DC Claims</t>
  </si>
  <si>
    <t xml:space="preserve">    Medicare Advantage medical</t>
  </si>
  <si>
    <t xml:space="preserve">    Medicare FFS medical</t>
  </si>
  <si>
    <t xml:space="preserve">    Medicare Advantage RX</t>
  </si>
  <si>
    <t xml:space="preserve">    Medicare FFS RX</t>
  </si>
  <si>
    <t xml:space="preserve">   Medicare unknown RX</t>
  </si>
  <si>
    <t>Medicare Coordination of Benefit claims (COB)</t>
  </si>
  <si>
    <t>Medicaid Coordination of Benefit claims (COB)</t>
  </si>
  <si>
    <t>Dual Eligible Claims (Medicare &amp; Medicaid)</t>
  </si>
  <si>
    <t>Medicare Not Dual</t>
  </si>
  <si>
    <t>Medicaid Not Dual</t>
  </si>
  <si>
    <t>Commercial Claims</t>
  </si>
  <si>
    <t>Commercial Coordination of Benefit claims (COB)</t>
  </si>
  <si>
    <t>Subcategories of Commercial Claims</t>
  </si>
  <si>
    <t xml:space="preserve">   % People with medical coverage and a medical claim</t>
  </si>
  <si>
    <t xml:space="preserve">   % People with pharmacy coverage and a pharmacy claim</t>
  </si>
  <si>
    <t xml:space="preserve">   % People with dental coverage and a dental claim</t>
  </si>
  <si>
    <t>People with no Medical Coverage</t>
  </si>
  <si>
    <t xml:space="preserve">       People with unknown Medicare type</t>
  </si>
  <si>
    <t xml:space="preserve">   COB claims not linked to a primary payer claims</t>
  </si>
  <si>
    <t xml:space="preserve">   COB claims linked to a primary payer claims</t>
  </si>
  <si>
    <t xml:space="preserve">   % COB claims linked to a primary payer claim</t>
  </si>
  <si>
    <t xml:space="preserve">   % COB claims not linked to a primary payer claim</t>
  </si>
  <si>
    <t xml:space="preserve">       % People with Medicare Advantage claim</t>
  </si>
  <si>
    <t xml:space="preserve">       % People with Medicare FFS claim</t>
  </si>
  <si>
    <t xml:space="preserve">      %  People with unknown Medicare type</t>
  </si>
  <si>
    <t>% Total People with Medicare not dual claim</t>
  </si>
  <si>
    <t>% Total People with Medicaid not dual claim</t>
  </si>
  <si>
    <t>% Medicare Claims</t>
  </si>
  <si>
    <t>% Medicare Medical</t>
  </si>
  <si>
    <t xml:space="preserve">    % Medicare Medical Medicare Advantage</t>
  </si>
  <si>
    <t xml:space="preserve">    % Medicare Medical Medicare FFS medical</t>
  </si>
  <si>
    <t>% Medicare Pharmacy</t>
  </si>
  <si>
    <t xml:space="preserve">    % Medicar pharmacy Medicare Advantage RX</t>
  </si>
  <si>
    <t xml:space="preserve">    % Medicare pharmacy Medicare FFS RX</t>
  </si>
  <si>
    <t xml:space="preserve">   % Medicare pharmacy Medicare unknown RX</t>
  </si>
  <si>
    <t>% Medicare dental</t>
  </si>
  <si>
    <t>%Medicare Orphan</t>
  </si>
  <si>
    <t>% Medicare Coordination of Benefit claims (COB)</t>
  </si>
  <si>
    <t>% Medicaid Claims</t>
  </si>
  <si>
    <t>% Medicaid RX</t>
  </si>
  <si>
    <t>% Medicaid medical</t>
  </si>
  <si>
    <t>% Medicaid dental</t>
  </si>
  <si>
    <t>% Medicaid FFS</t>
  </si>
  <si>
    <t>% Medicaid MCO</t>
  </si>
  <si>
    <t>% Medicaid Coordination of Benefit claims (COB)</t>
  </si>
  <si>
    <t>% Medicaid Orphan</t>
  </si>
  <si>
    <t>% Dual Eligible Claims (Medicare &amp; Medicaid)</t>
  </si>
  <si>
    <t>% Dual medical Claims</t>
  </si>
  <si>
    <t>% Dual RX Claims</t>
  </si>
  <si>
    <t>% Dual DC Claims</t>
  </si>
  <si>
    <t>% Medicare Not Dual</t>
  </si>
  <si>
    <t>% not Dual medical Claims</t>
  </si>
  <si>
    <t>% not Dual DC Claims</t>
  </si>
  <si>
    <t>% not Dual RX Claims</t>
  </si>
  <si>
    <t>% Medicaid Not Dual</t>
  </si>
  <si>
    <t>% Commercial Claims</t>
  </si>
  <si>
    <t>% Commercial RX</t>
  </si>
  <si>
    <t>% Commercial dental</t>
  </si>
  <si>
    <t>% Commercial FFS</t>
  </si>
  <si>
    <t>% Commercial MCO</t>
  </si>
  <si>
    <t>% Commercial Coordination of Benefit claims (COB)</t>
  </si>
  <si>
    <t>% Commercial Orphan</t>
  </si>
  <si>
    <t>% Commercial medical</t>
  </si>
  <si>
    <t>% Total Claims</t>
  </si>
  <si>
    <t>Total Medicaid DC paid claims</t>
  </si>
  <si>
    <t>Total Medicaid patient paid all claims</t>
  </si>
  <si>
    <t>Total Medicare RX paid claims</t>
  </si>
  <si>
    <t>Total Commercial paid FFS claims</t>
  </si>
  <si>
    <t>Total No LOB patient paid all claims</t>
  </si>
  <si>
    <t>Total commercial DC paid claims</t>
  </si>
  <si>
    <t>Total commercial RX paid claims</t>
  </si>
  <si>
    <t>Total Medicare medical paid claims</t>
  </si>
  <si>
    <t>Total commercial medical paid claims</t>
  </si>
  <si>
    <t>Total Medicaid medical paid claims</t>
  </si>
  <si>
    <t>Total commercial patient paid all claims</t>
  </si>
  <si>
    <t>Total Medicare patient paid all claims</t>
  </si>
  <si>
    <t>Total Medicare DC paid claims</t>
  </si>
  <si>
    <t>Total Medicaid RX paid claims</t>
  </si>
  <si>
    <t>Total paid medical claims</t>
  </si>
  <si>
    <t>Total Patient paid medical claims</t>
  </si>
  <si>
    <t>Total Zero paid claims</t>
  </si>
  <si>
    <t>Total RX Zero paid claims</t>
  </si>
  <si>
    <t>Total DC Zero paid claims</t>
  </si>
  <si>
    <t>Total paid FFS claims</t>
  </si>
  <si>
    <t>Total paid FFS medical claims</t>
  </si>
  <si>
    <t>Total paid Orphan claims</t>
  </si>
  <si>
    <t>Total paid Orphan medical claims</t>
  </si>
  <si>
    <t>Total Medicare Zero paid claims</t>
  </si>
  <si>
    <t>Total Medicaid Zero paid claims</t>
  </si>
  <si>
    <t>Total Medicare paid FFS claims</t>
  </si>
  <si>
    <t>Total Medicaid paid FFS claims</t>
  </si>
  <si>
    <t>Total Medicare paid MCO/CCO claims</t>
  </si>
  <si>
    <t>Total Medicaid paid MCO/CCO claims</t>
  </si>
  <si>
    <t>Total commercial paid MCO/CCO claims</t>
  </si>
  <si>
    <t>Total Medicare paid Orphan claims</t>
  </si>
  <si>
    <t>Total Medicaid paid Orphan claims</t>
  </si>
  <si>
    <t>Total commercial paid Orphan claims</t>
  </si>
  <si>
    <t>Total paid Medicare Advantage</t>
  </si>
  <si>
    <t>Total paid Medicare Advantage medical</t>
  </si>
  <si>
    <t>Total paid Medicare FFS</t>
  </si>
  <si>
    <t>Total paid Medicare FFS medical</t>
  </si>
  <si>
    <t>Total paid duals (Medicare &amp; Medicaid)</t>
  </si>
  <si>
    <t>Total medical paid duals (Medicare &amp; Medicaid)</t>
  </si>
  <si>
    <t>Total RX paid duals (Medicare &amp; Medicaid)</t>
  </si>
  <si>
    <t>Total DC paid duals (Medicare &amp; Medicaid)</t>
  </si>
  <si>
    <t>Total paid Medicare not duals</t>
  </si>
  <si>
    <t>Total Medicare medical paid not duals</t>
  </si>
  <si>
    <t>Total Medicare RX paid not duals</t>
  </si>
  <si>
    <t>Total Medicare DC paid not duals</t>
  </si>
  <si>
    <t>Total paid Medicaid not duals</t>
  </si>
  <si>
    <t>Total Medicaid medical paid not duals</t>
  </si>
  <si>
    <t>Total Medicaid RX paid not duals</t>
  </si>
  <si>
    <t>Total Medicaid DC paid not duals</t>
  </si>
  <si>
    <t>Total paid PEBB/OEBB</t>
  </si>
  <si>
    <t>Total paid SI not PEBB/OEBB</t>
  </si>
  <si>
    <t>Total paid commercial not PEBB/OEBB not SI</t>
  </si>
  <si>
    <t>% Total Paid</t>
  </si>
  <si>
    <t>% Total claims Zero paid claims</t>
  </si>
  <si>
    <t>% Claims</t>
  </si>
  <si>
    <t>% Medical claims Zero paid claims</t>
  </si>
  <si>
    <t>Total medical Zero paid claims</t>
  </si>
  <si>
    <t>% Total zero paid claims medical</t>
  </si>
  <si>
    <t>% Total zero paid claims pharmacy</t>
  </si>
  <si>
    <t>% Pharmacy claims Zero paid claims</t>
  </si>
  <si>
    <t>% Total zero paid claims dental</t>
  </si>
  <si>
    <t>% Dental claims Zero paid claims</t>
  </si>
  <si>
    <t>Coordination of Benefit Claims (COB)   [medical claims only]</t>
  </si>
  <si>
    <t xml:space="preserve">Total paid primary claims linked to COB claim </t>
  </si>
  <si>
    <t>Total paid COB claims linked to primary claim</t>
  </si>
  <si>
    <t xml:space="preserve">Total patient paid primary claims linked to COB claims </t>
  </si>
  <si>
    <t>Total Patient paid COB claims linked to primary claim</t>
  </si>
  <si>
    <t>Total paid COB claims not linked to primary claim</t>
  </si>
  <si>
    <t>Total Patient paid COB claims not linked to primary claim</t>
  </si>
  <si>
    <t>% Total Paid Medical</t>
  </si>
  <si>
    <t>Total Paid no Medical Member Months (MM)</t>
  </si>
  <si>
    <t xml:space="preserve">% Paid </t>
  </si>
  <si>
    <t>% Total paid RX claims no medMM</t>
  </si>
  <si>
    <t>% Pharmacy paid pharmacy claims no medMM</t>
  </si>
  <si>
    <t>% Total paid dental claims no medMM</t>
  </si>
  <si>
    <t>% Dental claims paid dental claims no medMM</t>
  </si>
  <si>
    <t>Total Paid Fee-For-Service (FFS)</t>
  </si>
  <si>
    <t>% Total paid FFS claims</t>
  </si>
  <si>
    <t>% Total medical claims paid FFS</t>
  </si>
  <si>
    <t>% Total dental claims paid FFS</t>
  </si>
  <si>
    <t>% Total pharmacy claims paid FFS</t>
  </si>
  <si>
    <t>% Paid</t>
  </si>
  <si>
    <t>% Total paid Orphan claims</t>
  </si>
  <si>
    <t>Total Paid by Line of Business (LOB)</t>
  </si>
  <si>
    <t>% Total Paid by LOB</t>
  </si>
  <si>
    <t>Zero Paid Claims</t>
  </si>
  <si>
    <t>% Total Zero Paid Claims</t>
  </si>
  <si>
    <t>Total commercial Zero paid claims</t>
  </si>
  <si>
    <t>% Medicaid claims Medicaid Zero paid</t>
  </si>
  <si>
    <t>% Total claims commercial Zero paid</t>
  </si>
  <si>
    <t>% Commercial claims commercial Zero paid</t>
  </si>
  <si>
    <t xml:space="preserve">% Total claims Medicare Zero paid </t>
  </si>
  <si>
    <t xml:space="preserve">% Medicare claims Medicare Zero paid </t>
  </si>
  <si>
    <t>% Total claims Medicaid Zero paid</t>
  </si>
  <si>
    <t>Total paid Medicare secondary claims linked to primary claims</t>
  </si>
  <si>
    <t>Total paid Medicaid secondary claims linked to primary claims</t>
  </si>
  <si>
    <t>Total paid commercial secondary claims linked to primary claims</t>
  </si>
  <si>
    <t>Total paid Medicare secondary claims not linked to primary claims</t>
  </si>
  <si>
    <t>Total paid Medicaid secondary claims not linked to primary claims</t>
  </si>
  <si>
    <t>Total paid commercial secondary claims not linked to primary claims</t>
  </si>
  <si>
    <t>No Medical Month Coverage (MM)</t>
  </si>
  <si>
    <t>% Total Paid no Medical Member Months (MM)</t>
  </si>
  <si>
    <t>% Total Medicare paid FFS claims</t>
  </si>
  <si>
    <t>%Total Medicaid paid FFS claims</t>
  </si>
  <si>
    <t>% Total Medicare paid MCO/CCO claims</t>
  </si>
  <si>
    <t>% Total Medicaid paid MCO/CCO claims</t>
  </si>
  <si>
    <t>% Total commercial paid MCO/CCO claims</t>
  </si>
  <si>
    <t>% Total Commercial paid FFS claims</t>
  </si>
  <si>
    <t>% Total Medicaid paid FFS claims</t>
  </si>
  <si>
    <t>Orphan Claims</t>
  </si>
  <si>
    <t>% Total Claims by LOB</t>
  </si>
  <si>
    <t>Total Medicare paid claim Orphan claims</t>
  </si>
  <si>
    <t>Total Medicaid paid claims Orphan claims</t>
  </si>
  <si>
    <t>Total commercial paid claims Orphan claims</t>
  </si>
  <si>
    <t>Patient Paid by LOB</t>
  </si>
  <si>
    <t>% Total Patient Paid by LOB</t>
  </si>
  <si>
    <t>% Zero Paid Claims by LOB</t>
  </si>
  <si>
    <t>% Medicare Paid Claims by LOB</t>
  </si>
  <si>
    <t>Total paid Medicare Advantage pharmacy</t>
  </si>
  <si>
    <t>Total paid Medicare FFS RX</t>
  </si>
  <si>
    <t>Dual Eligibles (Medicare &amp; Medicaid)</t>
  </si>
  <si>
    <t>Dual Eligibles (Medicare Paid)</t>
  </si>
  <si>
    <t>Total paid duals</t>
  </si>
  <si>
    <t>Total medical paid duals</t>
  </si>
  <si>
    <t>Total RX paid duals</t>
  </si>
  <si>
    <t>Total DC paid duals</t>
  </si>
  <si>
    <t>% Dual Eligibles Medicare Paid</t>
  </si>
  <si>
    <t>Medicare not Duals</t>
  </si>
  <si>
    <t>Medicaid not Duals</t>
  </si>
  <si>
    <t>% Medicare medical paid not duals</t>
  </si>
  <si>
    <t>% Medicare RX paid not duals</t>
  </si>
  <si>
    <t>% Total paid Medicare</t>
  </si>
  <si>
    <t>% Medicare DC paid not duals</t>
  </si>
  <si>
    <t>% Total paid Medicaid</t>
  </si>
  <si>
    <t>% Medicaid medical paid not duals</t>
  </si>
  <si>
    <t>% Medicaid RX paid not duals</t>
  </si>
  <si>
    <t>% Medicaid DC paid not duals</t>
  </si>
  <si>
    <t>% Medicaid Paid not duals</t>
  </si>
  <si>
    <t>% Medicare Paid not duals</t>
  </si>
  <si>
    <t>% Total Commercial paid</t>
  </si>
  <si>
    <t>Commercial subcategories</t>
  </si>
  <si>
    <t>Paid amounts Per Person with coverage type</t>
  </si>
  <si>
    <t>Total Persons</t>
  </si>
  <si>
    <t>Medicare Persons</t>
  </si>
  <si>
    <t>Medicaid Persons</t>
  </si>
  <si>
    <t>Commercial Persons</t>
  </si>
  <si>
    <t>Total amount Paid Per:</t>
  </si>
  <si>
    <t xml:space="preserve">Total amount Paid Per: </t>
  </si>
  <si>
    <t>Total Persons with any claim</t>
  </si>
  <si>
    <t>Medicare Persons with claims</t>
  </si>
  <si>
    <t>Medicaid Persons with claims</t>
  </si>
  <si>
    <t>Commercial Persons with claims</t>
  </si>
  <si>
    <t>Total amount Paid Per Commercial Persons</t>
  </si>
  <si>
    <t>Note: total % does not add to 100% across lines of business (LOB) when a person is covered by more than one LOB during the year</t>
  </si>
  <si>
    <t>Total SUD paid claims</t>
  </si>
  <si>
    <t>% Total SUD claims by LOB</t>
  </si>
  <si>
    <t>% SUD paid claims</t>
  </si>
  <si>
    <t>% Total SUD paid claims</t>
  </si>
  <si>
    <t xml:space="preserve">    % SUD Medicare paid</t>
  </si>
  <si>
    <t xml:space="preserve">    % SUD Medicaid paid</t>
  </si>
  <si>
    <t xml:space="preserve">    % SUD commercial paid</t>
  </si>
  <si>
    <t>% Total People with SUD claim by LOB</t>
  </si>
  <si>
    <t xml:space="preserve">       commercial PEBB</t>
  </si>
  <si>
    <t xml:space="preserve">       commercial SI not PEBB</t>
  </si>
  <si>
    <t xml:space="preserve">       commercial not PEBB not SI</t>
  </si>
  <si>
    <t xml:space="preserve">       % commercial PEBB</t>
  </si>
  <si>
    <t xml:space="preserve">       % commercial SI not PEBB</t>
  </si>
  <si>
    <t xml:space="preserve">       % commercial not PEBB not SI</t>
  </si>
  <si>
    <t>Medicaid Coverage</t>
  </si>
  <si>
    <t>% Total People with Medical coverage</t>
  </si>
  <si>
    <t xml:space="preserve">    % Total people Medicare Advantage medical</t>
  </si>
  <si>
    <t xml:space="preserve">    % Total people Medicare FFS medical</t>
  </si>
  <si>
    <t xml:space="preserve">    % Total Medicare peoople who are Medicare Advantage medical</t>
  </si>
  <si>
    <t xml:space="preserve">    % Total Medicare people who are FFS medical</t>
  </si>
  <si>
    <t>% Total claims</t>
  </si>
  <si>
    <t xml:space="preserve">    % Medical Medicare Advantage</t>
  </si>
  <si>
    <t xml:space="preserve">    % Medical Medicare FFS medical</t>
  </si>
  <si>
    <t>% Total Medicare claims</t>
  </si>
  <si>
    <t>DESCRIPTION</t>
  </si>
  <si>
    <t>BLD001</t>
  </si>
  <si>
    <t>Nutritional anemia</t>
  </si>
  <si>
    <t>BLD002</t>
  </si>
  <si>
    <t>Hemolytic anemia</t>
  </si>
  <si>
    <t>BLD003</t>
  </si>
  <si>
    <t>Aplastic anemia</t>
  </si>
  <si>
    <t>BLD004</t>
  </si>
  <si>
    <t>Acute posthemorrhagic anemia</t>
  </si>
  <si>
    <t>BLD005</t>
  </si>
  <si>
    <t>Sickle cell trait/anemia</t>
  </si>
  <si>
    <t>BLD006</t>
  </si>
  <si>
    <t>Coagulation and hemorrhagic disorders</t>
  </si>
  <si>
    <t>BLD007</t>
  </si>
  <si>
    <t>Diseases of white blood cells</t>
  </si>
  <si>
    <t>BLD008</t>
  </si>
  <si>
    <t>Immunity disorders</t>
  </si>
  <si>
    <t>BLD009</t>
  </si>
  <si>
    <t>Postprocedural or postoperative complications of the spleen</t>
  </si>
  <si>
    <t>BLD010</t>
  </si>
  <si>
    <t>Other specified and unspecified hematologic conditions</t>
  </si>
  <si>
    <t>CIR001</t>
  </si>
  <si>
    <t>Chronic rheumatic heart disease</t>
  </si>
  <si>
    <t>CIR002</t>
  </si>
  <si>
    <t>Acute rheumatic heart disease</t>
  </si>
  <si>
    <t>CIR003</t>
  </si>
  <si>
    <t>Nonrheumatic and unspecified valve disorders</t>
  </si>
  <si>
    <t>CIR004</t>
  </si>
  <si>
    <t>Endocarditis and endocardial disease</t>
  </si>
  <si>
    <t>CIR005</t>
  </si>
  <si>
    <t>Myocarditis and cardiomyopathy</t>
  </si>
  <si>
    <t>CIR006</t>
  </si>
  <si>
    <t>Pericarditis and pericardial disease</t>
  </si>
  <si>
    <t>CIR007</t>
  </si>
  <si>
    <t>Essential hypertension</t>
  </si>
  <si>
    <t>CIR008</t>
  </si>
  <si>
    <t>Hypertension with complications and secondary hypertension</t>
  </si>
  <si>
    <t>CIR009</t>
  </si>
  <si>
    <t>Acute myocardial infarction</t>
  </si>
  <si>
    <t>CIR010</t>
  </si>
  <si>
    <t>Complications of acute myocardial infarction</t>
  </si>
  <si>
    <t>CIR011</t>
  </si>
  <si>
    <t>Coronary atherosclerosis and other heart disease</t>
  </si>
  <si>
    <t>CIR012</t>
  </si>
  <si>
    <t>Nonspecific chest pain</t>
  </si>
  <si>
    <t>CIR013</t>
  </si>
  <si>
    <t>Acute pulmonary embolism</t>
  </si>
  <si>
    <t>CIR014</t>
  </si>
  <si>
    <t>Pulmonary heart disease</t>
  </si>
  <si>
    <t>CIR015</t>
  </si>
  <si>
    <t>Other and illdefined heart disease</t>
  </si>
  <si>
    <t>CIR016</t>
  </si>
  <si>
    <t>Conduction disorders</t>
  </si>
  <si>
    <t>CIR017</t>
  </si>
  <si>
    <t>Cardiac dysrhythmias</t>
  </si>
  <si>
    <t>CIR018</t>
  </si>
  <si>
    <t>Cardiac arrest and ventricular fibrillation</t>
  </si>
  <si>
    <t>CIR019</t>
  </si>
  <si>
    <t>Heart failure</t>
  </si>
  <si>
    <t>CIR020</t>
  </si>
  <si>
    <t>Cerebral infarction</t>
  </si>
  <si>
    <t>CIR021</t>
  </si>
  <si>
    <t>Acute hemorrhagic cerebrovascular disease</t>
  </si>
  <si>
    <t>CIR022</t>
  </si>
  <si>
    <t>Sequela of hemorrhagic cerebrovascular disease</t>
  </si>
  <si>
    <t>CIR023</t>
  </si>
  <si>
    <t>Occlusion or stenosis of precerebral or cerebral arteries without infarction</t>
  </si>
  <si>
    <t>CIR024</t>
  </si>
  <si>
    <t>Other and illdefined cerebrovascular disease</t>
  </si>
  <si>
    <t>CIR025</t>
  </si>
  <si>
    <t>Sequela of cerebral infarction and other cerebrovascular disease</t>
  </si>
  <si>
    <t>CIR026</t>
  </si>
  <si>
    <t>Peripheral and visceral vascular disease</t>
  </si>
  <si>
    <t>CIR027</t>
  </si>
  <si>
    <t>Arterial dissections</t>
  </si>
  <si>
    <t>CIR028</t>
  </si>
  <si>
    <t>Gangrene</t>
  </si>
  <si>
    <t>CIR029</t>
  </si>
  <si>
    <t>Aortic; peripheral; and visceral artery aneurysms</t>
  </si>
  <si>
    <t>CIR030</t>
  </si>
  <si>
    <t>Aortic and peripheral arterial embolism or thrombosis</t>
  </si>
  <si>
    <t>CIR031</t>
  </si>
  <si>
    <t>Hypotension</t>
  </si>
  <si>
    <t>CIR032</t>
  </si>
  <si>
    <t>Other specified and unspecified circulatory disease</t>
  </si>
  <si>
    <t>CIR033</t>
  </si>
  <si>
    <t>Acute phlebitis; thrombophlebitis and thromboembolism</t>
  </si>
  <si>
    <t>CIR034</t>
  </si>
  <si>
    <t>Chronic phlebitis; thrombophlebitis and thromboembolism</t>
  </si>
  <si>
    <t>CIR035</t>
  </si>
  <si>
    <t>Varicose veins of lower extremity</t>
  </si>
  <si>
    <t>CIR036</t>
  </si>
  <si>
    <t>Postthrombotic syndrome and venous insufficiency/hypertension</t>
  </si>
  <si>
    <t>CIR037</t>
  </si>
  <si>
    <t>Vasculitis</t>
  </si>
  <si>
    <t>CIR038</t>
  </si>
  <si>
    <t>Postprocedural or postoperative circulatory system complication</t>
  </si>
  <si>
    <t>CIR039</t>
  </si>
  <si>
    <t>Other specified diseases of veins and lymphatics</t>
  </si>
  <si>
    <t>DEN001</t>
  </si>
  <si>
    <t>Any dental condition including traumatic injury</t>
  </si>
  <si>
    <t>DEN002</t>
  </si>
  <si>
    <t>Nontraumatic dental conditions</t>
  </si>
  <si>
    <t>DEN003</t>
  </si>
  <si>
    <t>Caries periodontitis and other preventable dental conditions</t>
  </si>
  <si>
    <t>DIG001</t>
  </si>
  <si>
    <t>Intestinal infection</t>
  </si>
  <si>
    <t>DIG002</t>
  </si>
  <si>
    <t>Disorders of teeth and gingiva</t>
  </si>
  <si>
    <t>DIG003</t>
  </si>
  <si>
    <t>Diseases of mouth; excluding dental</t>
  </si>
  <si>
    <t>DIG004</t>
  </si>
  <si>
    <t>Esophageal disorders</t>
  </si>
  <si>
    <t>DIG005</t>
  </si>
  <si>
    <t>Gastroduodenal ulcer</t>
  </si>
  <si>
    <t>DIG006</t>
  </si>
  <si>
    <t>Gastrointestinal and biliary perforation</t>
  </si>
  <si>
    <t>DIG007</t>
  </si>
  <si>
    <t>Gastritis and duodenitis</t>
  </si>
  <si>
    <t>DIG008</t>
  </si>
  <si>
    <t>Other specified and unspecified disorders of stomach and duodenum</t>
  </si>
  <si>
    <t>DIG009</t>
  </si>
  <si>
    <t>Appendicitis and other appendiceal conditions</t>
  </si>
  <si>
    <t>DIG010</t>
  </si>
  <si>
    <t>Abdominal hernia</t>
  </si>
  <si>
    <t>DIG011</t>
  </si>
  <si>
    <t>Regional enteritis and ulcerative colitis</t>
  </si>
  <si>
    <t>DIG012</t>
  </si>
  <si>
    <t>Intestinal obstruction and ileus</t>
  </si>
  <si>
    <t>DIG013</t>
  </si>
  <si>
    <t>Diverticulosis and diverticulitis</t>
  </si>
  <si>
    <t>DIG014</t>
  </si>
  <si>
    <t>Hemorrhoids</t>
  </si>
  <si>
    <t>DIG015</t>
  </si>
  <si>
    <t>Anal and rectal conditions</t>
  </si>
  <si>
    <t>DIG016</t>
  </si>
  <si>
    <t>Peritonitis and intraabdominal abscess</t>
  </si>
  <si>
    <t>DIG017</t>
  </si>
  <si>
    <t>Biliary tract disease</t>
  </si>
  <si>
    <t>DIG018</t>
  </si>
  <si>
    <t>Hepatic failure</t>
  </si>
  <si>
    <t>DIG019</t>
  </si>
  <si>
    <t>Other specified and unspecified liver disease</t>
  </si>
  <si>
    <t>DIG020</t>
  </si>
  <si>
    <t>Pancreatic disorders excluding diabetes</t>
  </si>
  <si>
    <t>DIG021</t>
  </si>
  <si>
    <t>Gastrointestinal hemorrhage</t>
  </si>
  <si>
    <t>DIG022</t>
  </si>
  <si>
    <t>Noninfectious gastroenteritis</t>
  </si>
  <si>
    <t>DIG023</t>
  </si>
  <si>
    <t>Noninfectious hepatitis</t>
  </si>
  <si>
    <t>DIG024</t>
  </si>
  <si>
    <t>Postprocedural or postoperative digestive system complication</t>
  </si>
  <si>
    <t>DIG025</t>
  </si>
  <si>
    <t>Other specified and unspecified gastrointestinal disorders</t>
  </si>
  <si>
    <t>EAR001</t>
  </si>
  <si>
    <t>Otitis media</t>
  </si>
  <si>
    <t>EAR002</t>
  </si>
  <si>
    <t>Diseases of middle ear and mastoid except otitis media</t>
  </si>
  <si>
    <t>EAR003</t>
  </si>
  <si>
    <t>Diseases of inner ear and related conditions</t>
  </si>
  <si>
    <t>EAR004</t>
  </si>
  <si>
    <t>Hearing loss</t>
  </si>
  <si>
    <t>EAR005</t>
  </si>
  <si>
    <t>Postprocedural or postoperative ear and/or mastoid process complication</t>
  </si>
  <si>
    <t>EAR006</t>
  </si>
  <si>
    <t>Other specified and unspecified disorders of the ear</t>
  </si>
  <si>
    <t>END001</t>
  </si>
  <si>
    <t>Thyroid disorders</t>
  </si>
  <si>
    <t>END002</t>
  </si>
  <si>
    <t>Diabetes mellitus without complication</t>
  </si>
  <si>
    <t>END003</t>
  </si>
  <si>
    <t>Diabetes mellitus with complication</t>
  </si>
  <si>
    <t>END004</t>
  </si>
  <si>
    <t>Diabetes mellitus Type 1</t>
  </si>
  <si>
    <t>END005</t>
  </si>
  <si>
    <t>Diabetes mellitus Type 2</t>
  </si>
  <si>
    <t>END006</t>
  </si>
  <si>
    <t>Diabetes mellitus due to underlying condition drug or chemical induced or other specified type</t>
  </si>
  <si>
    <t>END007</t>
  </si>
  <si>
    <t>Nutritional deficiencies</t>
  </si>
  <si>
    <t>END008</t>
  </si>
  <si>
    <t>Malnutrition</t>
  </si>
  <si>
    <t>END009</t>
  </si>
  <si>
    <t>Obesity</t>
  </si>
  <si>
    <t>END010</t>
  </si>
  <si>
    <t>Disorders of lipid metabolism</t>
  </si>
  <si>
    <t>END011</t>
  </si>
  <si>
    <t>Fluid and electrolyte disorders</t>
  </si>
  <si>
    <t>END012</t>
  </si>
  <si>
    <t>Cystic fibrosis</t>
  </si>
  <si>
    <t>END013</t>
  </si>
  <si>
    <t>Pituitary disorders</t>
  </si>
  <si>
    <t>END014</t>
  </si>
  <si>
    <t>Postprocedural or postoperative endocrine or metabolic complication</t>
  </si>
  <si>
    <t>END015</t>
  </si>
  <si>
    <t>Other specified and unspecified endocrine disorders</t>
  </si>
  <si>
    <t>END016</t>
  </si>
  <si>
    <t>Other specified and unspecified nutritional and metabolic disorders</t>
  </si>
  <si>
    <t>END017</t>
  </si>
  <si>
    <t>Sequela of malnutrition and other nutritional deficiencies</t>
  </si>
  <si>
    <t>EXT001</t>
  </si>
  <si>
    <t>External cause codes: cut/pierce; initial encounter</t>
  </si>
  <si>
    <t>EXT002</t>
  </si>
  <si>
    <t>External cause codes: drowning/submersion; initial encounter</t>
  </si>
  <si>
    <t>EXT003</t>
  </si>
  <si>
    <t>External cause codes: fall; initial encounter</t>
  </si>
  <si>
    <t>EXT004</t>
  </si>
  <si>
    <t>External cause codes: fire/burn; initial encounter</t>
  </si>
  <si>
    <t>EXT005</t>
  </si>
  <si>
    <t>External cause codes: firearm; initial encounter</t>
  </si>
  <si>
    <t>EXT006</t>
  </si>
  <si>
    <t>External cause codes: machinery; initial encounter</t>
  </si>
  <si>
    <t>EXT007</t>
  </si>
  <si>
    <t>External cause codes: motor vehicle traffic MVT; initial encounter</t>
  </si>
  <si>
    <t>EXT008</t>
  </si>
  <si>
    <t>External cause codes: pedal cyclist; not MVT; initial encounter</t>
  </si>
  <si>
    <t>EXT009</t>
  </si>
  <si>
    <t>External cause codes: pedestrian; not MVT; initial encounter</t>
  </si>
  <si>
    <t>EXT010</t>
  </si>
  <si>
    <t>External cause codes: transport; not MVT; initial encounter</t>
  </si>
  <si>
    <t>EXT011</t>
  </si>
  <si>
    <t>External cause codes: natural/environment; initial encounter</t>
  </si>
  <si>
    <t>EXT012</t>
  </si>
  <si>
    <t>External cause codes: bites; initial encounter</t>
  </si>
  <si>
    <t>EXT013</t>
  </si>
  <si>
    <t>External cause codes: overexertion; initial encounter</t>
  </si>
  <si>
    <t>EXT014</t>
  </si>
  <si>
    <t>External cause codes: poisoning by drug</t>
  </si>
  <si>
    <t>EXT015</t>
  </si>
  <si>
    <t>External cause codes: poisoning by nondrug</t>
  </si>
  <si>
    <t>EXT016</t>
  </si>
  <si>
    <t>External cause codes: struck by; against; initial encounter</t>
  </si>
  <si>
    <t>EXT017</t>
  </si>
  <si>
    <t>External cause codes: suffocation/inhalation; initial encounter</t>
  </si>
  <si>
    <t>EXT018</t>
  </si>
  <si>
    <t>External cause codes: other specified classifiable and NEC; initial encounter</t>
  </si>
  <si>
    <t>EXT019</t>
  </si>
  <si>
    <t>External cause codes: unspecified mechanism</t>
  </si>
  <si>
    <t>EXT020</t>
  </si>
  <si>
    <t>External cause codes: intent of injury accidental/unintentional</t>
  </si>
  <si>
    <t>EXT021</t>
  </si>
  <si>
    <t>External cause codes: intent of injury selfharm</t>
  </si>
  <si>
    <t>EXT022</t>
  </si>
  <si>
    <t>External cause codes: intent of injury assault</t>
  </si>
  <si>
    <t>EXT023</t>
  </si>
  <si>
    <t>External cause codes: intent of injury undetermined</t>
  </si>
  <si>
    <t>EXT024</t>
  </si>
  <si>
    <t>External cause codes: intent of injury legal intervention/war</t>
  </si>
  <si>
    <t>EXT025</t>
  </si>
  <si>
    <t>External cause codes: complications of medical and surgical care initial encounter</t>
  </si>
  <si>
    <t>EXT026</t>
  </si>
  <si>
    <t>External cause codes: activity codes</t>
  </si>
  <si>
    <t>EXT027</t>
  </si>
  <si>
    <t>External cause codes: place of occurrence of the external cause</t>
  </si>
  <si>
    <t>EXT028</t>
  </si>
  <si>
    <t>External cause codes: evidence of alcohol involvement</t>
  </si>
  <si>
    <t>EXT029</t>
  </si>
  <si>
    <t>External cause codes: subsequent encounter</t>
  </si>
  <si>
    <t>EXT030</t>
  </si>
  <si>
    <t>External cause codes: sequela</t>
  </si>
  <si>
    <t>EYE001</t>
  </si>
  <si>
    <t>Cornea and external disease</t>
  </si>
  <si>
    <t>EYE002</t>
  </si>
  <si>
    <t>Cataract and other lens disorders</t>
  </si>
  <si>
    <t>EYE003</t>
  </si>
  <si>
    <t>Glaucoma</t>
  </si>
  <si>
    <t>EYE004</t>
  </si>
  <si>
    <t>Uveitis and ocular inflammation</t>
  </si>
  <si>
    <t>EYE005</t>
  </si>
  <si>
    <t>Retinal and vitreous conditions</t>
  </si>
  <si>
    <t>EYE006</t>
  </si>
  <si>
    <t>Neuroophthalmology</t>
  </si>
  <si>
    <t>EYE007</t>
  </si>
  <si>
    <t>Strabismus</t>
  </si>
  <si>
    <t>EYE008</t>
  </si>
  <si>
    <t>Oculofacial plastics and orbital conditions</t>
  </si>
  <si>
    <t>EYE009</t>
  </si>
  <si>
    <t>Refractive error</t>
  </si>
  <si>
    <t>EYE010</t>
  </si>
  <si>
    <t>Blindness and vision defects</t>
  </si>
  <si>
    <t>EYE011</t>
  </si>
  <si>
    <t>Postprocedural or postoperative eye complication</t>
  </si>
  <si>
    <t>EYE012</t>
  </si>
  <si>
    <t>Other specified eye disorders</t>
  </si>
  <si>
    <t>FAC001</t>
  </si>
  <si>
    <t>Encounter for administrative purposes</t>
  </si>
  <si>
    <t>FAC002</t>
  </si>
  <si>
    <t>Encounter for mental health services related to abuse</t>
  </si>
  <si>
    <t>FAC003</t>
  </si>
  <si>
    <t>Encounter for observation and examination for conditions ruled out excludes infectious disease neoplasm mental disorders</t>
  </si>
  <si>
    <t>FAC004</t>
  </si>
  <si>
    <t>Encounter for prophylactic or other procedures</t>
  </si>
  <si>
    <t>FAC005</t>
  </si>
  <si>
    <t>Encounter for prophylactic measures excludes immunization</t>
  </si>
  <si>
    <t>FAC006</t>
  </si>
  <si>
    <t>Encounter for antineoplastic therapies</t>
  </si>
  <si>
    <t>FAC007</t>
  </si>
  <si>
    <t>Encounter for mental health conditions</t>
  </si>
  <si>
    <t>FAC008</t>
  </si>
  <si>
    <t>Neoplasmrelated encounters</t>
  </si>
  <si>
    <t>FAC009</t>
  </si>
  <si>
    <t>Implant device or graft related encounter</t>
  </si>
  <si>
    <t>FAC010</t>
  </si>
  <si>
    <t>Other aftercare encounter</t>
  </si>
  <si>
    <t>FAC011</t>
  </si>
  <si>
    <t>Counseling related to sexual behavior or orientation</t>
  </si>
  <si>
    <t>FAC012</t>
  </si>
  <si>
    <t>Other specified encounters and counseling</t>
  </si>
  <si>
    <t>FAC013</t>
  </si>
  <si>
    <t>Contraceptive and procreative management</t>
  </si>
  <si>
    <t>FAC014</t>
  </si>
  <si>
    <t>Medical examination/evaluation</t>
  </si>
  <si>
    <t>FAC015</t>
  </si>
  <si>
    <t>Resistance to antimicrobial drugs</t>
  </si>
  <si>
    <t>FAC016</t>
  </si>
  <si>
    <t>Exposure encounters screening or contact with infectious disease</t>
  </si>
  <si>
    <t>FAC017</t>
  </si>
  <si>
    <t>No immunization or underimmunization</t>
  </si>
  <si>
    <t>FAC018</t>
  </si>
  <si>
    <t>Screening for neurocognitive or neurodevelopmental condition</t>
  </si>
  <si>
    <t>FAC019</t>
  </si>
  <si>
    <t>Socioeconomic/psychosocial factors</t>
  </si>
  <si>
    <t>FAC020</t>
  </si>
  <si>
    <t>Lifestyle/life management factors</t>
  </si>
  <si>
    <t>FAC021</t>
  </si>
  <si>
    <t>Personal/family history of disease</t>
  </si>
  <si>
    <t>FAC022</t>
  </si>
  <si>
    <t>Acquired absence of limb or organ</t>
  </si>
  <si>
    <t>FAC023</t>
  </si>
  <si>
    <t>Organ transplant status</t>
  </si>
  <si>
    <t>FAC024</t>
  </si>
  <si>
    <t>Carrier status</t>
  </si>
  <si>
    <t>FAC025</t>
  </si>
  <si>
    <t>Other specified status</t>
  </si>
  <si>
    <t>GEN001</t>
  </si>
  <si>
    <t>Nephritis; nephrosis; renal sclerosis</t>
  </si>
  <si>
    <t>GEN002</t>
  </si>
  <si>
    <t>Acute and unspecified renal failure</t>
  </si>
  <si>
    <t>GEN003</t>
  </si>
  <si>
    <t>Chronic kidney disease</t>
  </si>
  <si>
    <t>GEN004</t>
  </si>
  <si>
    <t>Urinary tract infections</t>
  </si>
  <si>
    <t>GEN005</t>
  </si>
  <si>
    <t>Calculus of urinary tract</t>
  </si>
  <si>
    <t>GEN006</t>
  </si>
  <si>
    <t>Other specified and unspecified diseases of kidney and ureters</t>
  </si>
  <si>
    <t>GEN007</t>
  </si>
  <si>
    <t>Other specified and unspecified diseases of bladder and urethra</t>
  </si>
  <si>
    <t>GEN008</t>
  </si>
  <si>
    <t>Urinary incontinence</t>
  </si>
  <si>
    <t>GEN009</t>
  </si>
  <si>
    <t>Hematuria</t>
  </si>
  <si>
    <t>GEN010</t>
  </si>
  <si>
    <t>Proteinuria</t>
  </si>
  <si>
    <t>GEN011</t>
  </si>
  <si>
    <t>Vesicoureteral reflux</t>
  </si>
  <si>
    <t>GEN012</t>
  </si>
  <si>
    <t>Hyperplasia of prostate</t>
  </si>
  <si>
    <t>GEN013</t>
  </si>
  <si>
    <t>Inflammatory conditions of male genital organs</t>
  </si>
  <si>
    <t>GEN014</t>
  </si>
  <si>
    <t>Erectile dysfunction</t>
  </si>
  <si>
    <t>GEN015</t>
  </si>
  <si>
    <t>Male infertility</t>
  </si>
  <si>
    <t>GEN016</t>
  </si>
  <si>
    <t>Other specified male genital disorders</t>
  </si>
  <si>
    <t>GEN017</t>
  </si>
  <si>
    <t>Nonmalignant breast conditions</t>
  </si>
  <si>
    <t>GEN018</t>
  </si>
  <si>
    <t>Inflammatory diseases of female pelvic organs</t>
  </si>
  <si>
    <t>GEN019</t>
  </si>
  <si>
    <t>Endometriosis</t>
  </si>
  <si>
    <t>GEN020</t>
  </si>
  <si>
    <t>Prolapse of female genital organs</t>
  </si>
  <si>
    <t>GEN021</t>
  </si>
  <si>
    <t>Menstrual disorders</t>
  </si>
  <si>
    <t>GEN022</t>
  </si>
  <si>
    <t>Benign ovarian cyst</t>
  </si>
  <si>
    <t>GEN023</t>
  </si>
  <si>
    <t>Menopausal disorders</t>
  </si>
  <si>
    <t>GEN024</t>
  </si>
  <si>
    <t>Female infertility</t>
  </si>
  <si>
    <t>GEN025</t>
  </si>
  <si>
    <t>Other specified female genital disorders</t>
  </si>
  <si>
    <t>GEN026</t>
  </si>
  <si>
    <t>Postprocedural or postoperative genitourinary system complication</t>
  </si>
  <si>
    <t>INF001</t>
  </si>
  <si>
    <t>Tuberculosis</t>
  </si>
  <si>
    <t>INF002</t>
  </si>
  <si>
    <t>Septicemia</t>
  </si>
  <si>
    <t>INF003</t>
  </si>
  <si>
    <t>Bacterial infections</t>
  </si>
  <si>
    <t>INF004</t>
  </si>
  <si>
    <t>Fungal infections</t>
  </si>
  <si>
    <t>INF005</t>
  </si>
  <si>
    <t>Foodborne intoxications</t>
  </si>
  <si>
    <t>INF006</t>
  </si>
  <si>
    <t>HIV infection</t>
  </si>
  <si>
    <t>INF007</t>
  </si>
  <si>
    <t>Hepatitis</t>
  </si>
  <si>
    <t>INF008</t>
  </si>
  <si>
    <t>Viral infection</t>
  </si>
  <si>
    <t>INF009</t>
  </si>
  <si>
    <t>Parasitic other specified and unspecified infections</t>
  </si>
  <si>
    <t>INF010</t>
  </si>
  <si>
    <t>Sexually transmitted infections excluding HIV and hepatitis</t>
  </si>
  <si>
    <t>INF011</t>
  </si>
  <si>
    <t>Sequela of specified infectious disease conditions</t>
  </si>
  <si>
    <t>INF012</t>
  </si>
  <si>
    <t>COVID19</t>
  </si>
  <si>
    <t>INJ001</t>
  </si>
  <si>
    <t>Fracture of head and neck initial encounter</t>
  </si>
  <si>
    <t>INJ002</t>
  </si>
  <si>
    <t>Fracture of the spine and back initial encounter</t>
  </si>
  <si>
    <t>INJ003</t>
  </si>
  <si>
    <t>Fracture of torso initial encounter</t>
  </si>
  <si>
    <t>INJ004</t>
  </si>
  <si>
    <t>Fracture of the upper limb initial encounter</t>
  </si>
  <si>
    <t>INJ005</t>
  </si>
  <si>
    <t>Fracture of the lower limb except hip initial encounter</t>
  </si>
  <si>
    <t>INJ006</t>
  </si>
  <si>
    <t>Fracture of the neck of the femur hip initial encounter</t>
  </si>
  <si>
    <t>INJ007</t>
  </si>
  <si>
    <t>Dislocations initial encounter</t>
  </si>
  <si>
    <t>INJ008</t>
  </si>
  <si>
    <t>Traumatic brain injury TBI; concussion initial encounter</t>
  </si>
  <si>
    <t>INJ009</t>
  </si>
  <si>
    <t>Spinal cord injury SCI initial encounter</t>
  </si>
  <si>
    <t>INJ010</t>
  </si>
  <si>
    <t>Internal organ injury initial encounter</t>
  </si>
  <si>
    <t>INJ011</t>
  </si>
  <si>
    <t>Open wounds of head and neck initial encounter</t>
  </si>
  <si>
    <t>INJ012</t>
  </si>
  <si>
    <t>Open wounds to limbs initial encounter</t>
  </si>
  <si>
    <t>INJ013</t>
  </si>
  <si>
    <t>Open wounds of trunk initial encounter</t>
  </si>
  <si>
    <t>INJ014</t>
  </si>
  <si>
    <t>Amputation of a limb initial encounter</t>
  </si>
  <si>
    <t>INJ015</t>
  </si>
  <si>
    <t>Amputation of other body parts initial encounter</t>
  </si>
  <si>
    <t>INJ016</t>
  </si>
  <si>
    <t>Injury to blood vessels initial encounter</t>
  </si>
  <si>
    <t>INJ017</t>
  </si>
  <si>
    <t>Superficial injury; contusion initial encounter</t>
  </si>
  <si>
    <t>INJ018</t>
  </si>
  <si>
    <t>Crushing injury initial encounter</t>
  </si>
  <si>
    <t>INJ019</t>
  </si>
  <si>
    <t>Burn and corrosion initial encounter</t>
  </si>
  <si>
    <t>INJ020</t>
  </si>
  <si>
    <t>Effect of foreign body entering opening initial encounter</t>
  </si>
  <si>
    <t>INJ021</t>
  </si>
  <si>
    <t>Effect of other external causes initial encounter</t>
  </si>
  <si>
    <t>INJ022</t>
  </si>
  <si>
    <t>Poisoning by drugs initial encounter</t>
  </si>
  <si>
    <t>INJ023</t>
  </si>
  <si>
    <t>Toxic effects initial encounter</t>
  </si>
  <si>
    <t>INJ024</t>
  </si>
  <si>
    <t>Sprains and strains initial encounter</t>
  </si>
  <si>
    <t>INJ025</t>
  </si>
  <si>
    <t>Injury to nerves muscles and tendons initial encounter</t>
  </si>
  <si>
    <t>INJ026</t>
  </si>
  <si>
    <t>Other specified injury</t>
  </si>
  <si>
    <t>INJ027</t>
  </si>
  <si>
    <t>Other unspecified injury</t>
  </si>
  <si>
    <t>INJ028</t>
  </si>
  <si>
    <t>Adverse effects of drugs and medicaments initial encounter</t>
  </si>
  <si>
    <t>INJ029</t>
  </si>
  <si>
    <t>Underdosing of drugs and medicaments initial encounter</t>
  </si>
  <si>
    <t>INJ030</t>
  </si>
  <si>
    <t>Drug induced or toxic related condition</t>
  </si>
  <si>
    <t>INJ031</t>
  </si>
  <si>
    <t>Allergic reactions</t>
  </si>
  <si>
    <t>INJ032</t>
  </si>
  <si>
    <t>Maltreatment/abuse</t>
  </si>
  <si>
    <t>INJ033</t>
  </si>
  <si>
    <t>Complication of cardiovascular device implant or graft initial encounter</t>
  </si>
  <si>
    <t>INJ034</t>
  </si>
  <si>
    <t>Complication of genitourinary device implant or graft initial encounter</t>
  </si>
  <si>
    <t>INJ035</t>
  </si>
  <si>
    <t>Complication of internal orthopedic device or implant initial encounter</t>
  </si>
  <si>
    <t>INJ036</t>
  </si>
  <si>
    <t>Complication of transplanted organs or tissue initial encounter</t>
  </si>
  <si>
    <t>INJ037</t>
  </si>
  <si>
    <t>Complication of other surgical or medical care injury initial encounter</t>
  </si>
  <si>
    <t>INJ038</t>
  </si>
  <si>
    <t>Fracture of head and neck subsequent encounter</t>
  </si>
  <si>
    <t>INJ039</t>
  </si>
  <si>
    <t>Fracture of the spine and back subsequent encounter</t>
  </si>
  <si>
    <t>INJ040</t>
  </si>
  <si>
    <t>Fracture of torso subsequent encounter</t>
  </si>
  <si>
    <t>INJ041</t>
  </si>
  <si>
    <t>Fracture of the upper limb subsequent encounter</t>
  </si>
  <si>
    <t>INJ042</t>
  </si>
  <si>
    <t>Fracture of lower limb except hip subsequent encounter</t>
  </si>
  <si>
    <t>INJ043</t>
  </si>
  <si>
    <t>Fracture of the neck of the femur hip subsequent encounter</t>
  </si>
  <si>
    <t>INJ044</t>
  </si>
  <si>
    <t>Dislocations subsequent encounter</t>
  </si>
  <si>
    <t>INJ045</t>
  </si>
  <si>
    <t>Traumatic brain injury TBI; concussion subsequent encounter</t>
  </si>
  <si>
    <t>INJ046</t>
  </si>
  <si>
    <t>Spinal cord injury SCI subsequent encounter</t>
  </si>
  <si>
    <t>INJ047</t>
  </si>
  <si>
    <t>Internal organ injury subsequent encounter</t>
  </si>
  <si>
    <t>INJ048</t>
  </si>
  <si>
    <t>Open wounds of head and neck subsequent encounter</t>
  </si>
  <si>
    <t>INJ049</t>
  </si>
  <si>
    <t>Open wounds to limbs subsequent encounter</t>
  </si>
  <si>
    <t>INJ050</t>
  </si>
  <si>
    <t>Open wounds of trunk subsequent encounter</t>
  </si>
  <si>
    <t>INJ051</t>
  </si>
  <si>
    <t>Amputation of a limb subsequent encounter</t>
  </si>
  <si>
    <t>INJ052</t>
  </si>
  <si>
    <t>Amputation of other body parts subsequent encounter</t>
  </si>
  <si>
    <t>INJ053</t>
  </si>
  <si>
    <t>Injury to blood vessels subsequent encounter</t>
  </si>
  <si>
    <t>INJ054</t>
  </si>
  <si>
    <t>Superficial injury; contusion subsequent encounter</t>
  </si>
  <si>
    <t>INJ055</t>
  </si>
  <si>
    <t>Crushing injury subsequent encounter</t>
  </si>
  <si>
    <t>INJ056</t>
  </si>
  <si>
    <t>Burns and corrosion subsequent encounter</t>
  </si>
  <si>
    <t>INJ057</t>
  </si>
  <si>
    <t>Effect of foreign body entering opening subsequent encounter</t>
  </si>
  <si>
    <t>INJ058</t>
  </si>
  <si>
    <t>Effect of other external causes subsequent encounter</t>
  </si>
  <si>
    <t>INJ059</t>
  </si>
  <si>
    <t>Poisoning by drugs subsequent encounter</t>
  </si>
  <si>
    <t>INJ060</t>
  </si>
  <si>
    <t>Toxic effects subsequent encounter</t>
  </si>
  <si>
    <t>INJ061</t>
  </si>
  <si>
    <t>Sprains and strains subsequent encounter</t>
  </si>
  <si>
    <t>INJ062</t>
  </si>
  <si>
    <t>Injury to nerves muscles and tendons subsequent encounter</t>
  </si>
  <si>
    <t>INJ063</t>
  </si>
  <si>
    <t>Other specified injury subsequent encounter</t>
  </si>
  <si>
    <t>INJ064</t>
  </si>
  <si>
    <t>Other unspecified injuries subsequent encounter</t>
  </si>
  <si>
    <t>INJ065</t>
  </si>
  <si>
    <t>Adverse effects of drugs and medicaments subsequent encounter</t>
  </si>
  <si>
    <t>INJ066</t>
  </si>
  <si>
    <t>Underdosing of drugs and medicaments subsequent encounter</t>
  </si>
  <si>
    <t>INJ067</t>
  </si>
  <si>
    <t>Allergic reactions subsequent encounter</t>
  </si>
  <si>
    <t>INJ068</t>
  </si>
  <si>
    <t>Maltreatment/abuse subsequent encounter</t>
  </si>
  <si>
    <t>INJ069</t>
  </si>
  <si>
    <t>Complication of cardiovascular device implant or graft subsequent encounter</t>
  </si>
  <si>
    <t>INJ070</t>
  </si>
  <si>
    <t>Complication of genitourinary device implant or graft subsequent encounter</t>
  </si>
  <si>
    <t>INJ071</t>
  </si>
  <si>
    <t>Complication of internal orthopedic device or implant subsequent encounter</t>
  </si>
  <si>
    <t>INJ072</t>
  </si>
  <si>
    <t>Complication of other surgical or medical care injury subsequent encounter</t>
  </si>
  <si>
    <t>INJ073</t>
  </si>
  <si>
    <t>Injury sequela</t>
  </si>
  <si>
    <t>INJ074</t>
  </si>
  <si>
    <t>Effect of other external causes sequela</t>
  </si>
  <si>
    <t>INJ075</t>
  </si>
  <si>
    <t>Poisoning/toxic effect/adverse effects/underdosing sequela</t>
  </si>
  <si>
    <t>INJ076</t>
  </si>
  <si>
    <t>Complication sequela</t>
  </si>
  <si>
    <t>MAL001</t>
  </si>
  <si>
    <t>Cardiac and circulatory congenital anomalies</t>
  </si>
  <si>
    <t>MAL002</t>
  </si>
  <si>
    <t>Digestive congenital anomalies</t>
  </si>
  <si>
    <t>MAL003</t>
  </si>
  <si>
    <t>Genitourinary congenital anomalies</t>
  </si>
  <si>
    <t>MAL004</t>
  </si>
  <si>
    <t>Nervous system congenital anomalies</t>
  </si>
  <si>
    <t>MAL005</t>
  </si>
  <si>
    <t>Congenital malformations of eye ear face neck</t>
  </si>
  <si>
    <t>MAL006</t>
  </si>
  <si>
    <t>Cleft lip or palate</t>
  </si>
  <si>
    <t>MAL007</t>
  </si>
  <si>
    <t>Respiratory congenital malformations</t>
  </si>
  <si>
    <t>MAL008</t>
  </si>
  <si>
    <t>Musculoskeletal congenital conditions</t>
  </si>
  <si>
    <t>MAL009</t>
  </si>
  <si>
    <t>Chromosomal abnormalities</t>
  </si>
  <si>
    <t>MAL010</t>
  </si>
  <si>
    <t>Other specified and unspecified congenital anomalies</t>
  </si>
  <si>
    <t>MBD001</t>
  </si>
  <si>
    <t>Schizophrenia spectrum and other psychotic disorders</t>
  </si>
  <si>
    <t>MBD002</t>
  </si>
  <si>
    <t>Depressive disorders</t>
  </si>
  <si>
    <t>MBD003</t>
  </si>
  <si>
    <t>Bipolar and related disorders</t>
  </si>
  <si>
    <t>MBD004</t>
  </si>
  <si>
    <t>Other specified and unspecified mood disorders</t>
  </si>
  <si>
    <t>MBD005</t>
  </si>
  <si>
    <t>Anxiety and fearrelated disorders</t>
  </si>
  <si>
    <t>MBD006</t>
  </si>
  <si>
    <t>Obsessivecompulsive and related disorders</t>
  </si>
  <si>
    <t>MBD007</t>
  </si>
  <si>
    <t>Trauma and stressorrelated disorders</t>
  </si>
  <si>
    <t>MBD008</t>
  </si>
  <si>
    <t>Disruptive impulsecontrol and conduct disorders</t>
  </si>
  <si>
    <t>MBD009</t>
  </si>
  <si>
    <t>Personality disorders</t>
  </si>
  <si>
    <t>MBD010</t>
  </si>
  <si>
    <t>Feeding and eating disorders</t>
  </si>
  <si>
    <t>MBD011</t>
  </si>
  <si>
    <t>Somatic disorders</t>
  </si>
  <si>
    <t>MBD012</t>
  </si>
  <si>
    <t>Suicidal ideation/attempt/intentional selfharm</t>
  </si>
  <si>
    <t>MBD013</t>
  </si>
  <si>
    <t>Miscellaneous mental and behavioral disorders/conditions</t>
  </si>
  <si>
    <t>MBD014</t>
  </si>
  <si>
    <t>Neurodevelopmental disorders</t>
  </si>
  <si>
    <t>MBD017</t>
  </si>
  <si>
    <t>Alcoholrelated disorders</t>
  </si>
  <si>
    <t>MBD018</t>
  </si>
  <si>
    <t>Opioidrelated disorders</t>
  </si>
  <si>
    <t>MBD019</t>
  </si>
  <si>
    <t>Cannabisrelated disorders</t>
  </si>
  <si>
    <t>MBD020</t>
  </si>
  <si>
    <t>Sedativerelated disorders</t>
  </si>
  <si>
    <t>MBD021</t>
  </si>
  <si>
    <t>Stimulantrelated disorders</t>
  </si>
  <si>
    <t>MBD022</t>
  </si>
  <si>
    <t>Hallucinogenrelated disorders</t>
  </si>
  <si>
    <t>MBD023</t>
  </si>
  <si>
    <t>Inhalantrelated disorders</t>
  </si>
  <si>
    <t>MBD024</t>
  </si>
  <si>
    <t>Tobaccorelated disorders</t>
  </si>
  <si>
    <t>MBD025</t>
  </si>
  <si>
    <t>Other specified substancerelated disorders</t>
  </si>
  <si>
    <t>MBD026</t>
  </si>
  <si>
    <t>Mental and substance use disorders in remission</t>
  </si>
  <si>
    <t>MBD027</t>
  </si>
  <si>
    <t>Suicide attempt/intentional selfharm; subsequent encounter</t>
  </si>
  <si>
    <t>MBD028</t>
  </si>
  <si>
    <t>Opioidrelated disorders; subsequent encounter</t>
  </si>
  <si>
    <t>MBD029</t>
  </si>
  <si>
    <t>Stimulantrelated disorders; subsequent encounter</t>
  </si>
  <si>
    <t>MBD030</t>
  </si>
  <si>
    <t>Cannabisrelated disorders; subsequent encounter</t>
  </si>
  <si>
    <t>MBD031</t>
  </si>
  <si>
    <t>Hallucinogenrelated disorders; subsequent encounter</t>
  </si>
  <si>
    <t>MBD032</t>
  </si>
  <si>
    <t>Sedativerelated disorders; subsequent encounter</t>
  </si>
  <si>
    <t>MBD033</t>
  </si>
  <si>
    <t>Inhalantrelated disorders; subsequent encounter</t>
  </si>
  <si>
    <t>MBD034</t>
  </si>
  <si>
    <t>Mental and substance use disorders; sequela</t>
  </si>
  <si>
    <t>MUS001</t>
  </si>
  <si>
    <t>Infective arthritis</t>
  </si>
  <si>
    <t>MUS002</t>
  </si>
  <si>
    <t>Osteomyelitis</t>
  </si>
  <si>
    <t>MUS003</t>
  </si>
  <si>
    <t>Rheumatoid arthritis and related disease</t>
  </si>
  <si>
    <t>MUS004</t>
  </si>
  <si>
    <t>Juvenile arthritis</t>
  </si>
  <si>
    <t>MUS005</t>
  </si>
  <si>
    <t>Other specified chronic arthropathy</t>
  </si>
  <si>
    <t>MUS006</t>
  </si>
  <si>
    <t>Osteoarthritis</t>
  </si>
  <si>
    <t>MUS007</t>
  </si>
  <si>
    <t>Other specified joint disorders</t>
  </si>
  <si>
    <t>MUS008</t>
  </si>
  <si>
    <t>Immunemediated/reactive arthropathies</t>
  </si>
  <si>
    <t>MUS009</t>
  </si>
  <si>
    <t>Tendon and synovial disorders</t>
  </si>
  <si>
    <t>MUS010</t>
  </si>
  <si>
    <t>MUS011</t>
  </si>
  <si>
    <t>Spondylopathies/spondyloarthropathy including infective</t>
  </si>
  <si>
    <t>MUS012</t>
  </si>
  <si>
    <t>Biomechanical lesions</t>
  </si>
  <si>
    <t>MUS013</t>
  </si>
  <si>
    <t>Osteoporosis</t>
  </si>
  <si>
    <t>MUS014</t>
  </si>
  <si>
    <t>Pathological fracture initial encounter</t>
  </si>
  <si>
    <t>MUS015</t>
  </si>
  <si>
    <t>Pathological fracture subsequent encounter</t>
  </si>
  <si>
    <t>MUS016</t>
  </si>
  <si>
    <t>Stress fracture initial encounter</t>
  </si>
  <si>
    <t>MUS017</t>
  </si>
  <si>
    <t>Stress fracture subsequent encounter</t>
  </si>
  <si>
    <t>MUS018</t>
  </si>
  <si>
    <t>Atypical fracture initial encounter</t>
  </si>
  <si>
    <t>MUS019</t>
  </si>
  <si>
    <t>Atypical fracture subsequent encounter</t>
  </si>
  <si>
    <t>MUS020</t>
  </si>
  <si>
    <t>Pathological stress and atypical fractures sequela</t>
  </si>
  <si>
    <t>MUS021</t>
  </si>
  <si>
    <t>Acquired foot deformities</t>
  </si>
  <si>
    <t>MUS022</t>
  </si>
  <si>
    <t>Scoliosis and other postural dorsopathic deformities</t>
  </si>
  <si>
    <t>MUS023</t>
  </si>
  <si>
    <t>Acquired deformities excluding foot</t>
  </si>
  <si>
    <t>MUS024</t>
  </si>
  <si>
    <t>Systemic lupus erythematosus and connective tissue disorders</t>
  </si>
  <si>
    <t>MUS025</t>
  </si>
  <si>
    <t>Other specified connective tissue disease</t>
  </si>
  <si>
    <t>MUS026</t>
  </si>
  <si>
    <t>Muscle disorders</t>
  </si>
  <si>
    <t>MUS027</t>
  </si>
  <si>
    <t>Musculoskeletal abscess</t>
  </si>
  <si>
    <t>MUS028</t>
  </si>
  <si>
    <t>Other specified bone disease and musculoskeletal deformities</t>
  </si>
  <si>
    <t>MUS029</t>
  </si>
  <si>
    <t>Disorders of jaw</t>
  </si>
  <si>
    <t>MUS030</t>
  </si>
  <si>
    <t>Aseptic necrosis and osteonecrosis</t>
  </si>
  <si>
    <t>MUS031</t>
  </si>
  <si>
    <t>Traumatic arthropathy</t>
  </si>
  <si>
    <t>MUS032</t>
  </si>
  <si>
    <t>Neurogenic/neuropathic arthropathy</t>
  </si>
  <si>
    <t>MUS033</t>
  </si>
  <si>
    <t>Gout</t>
  </si>
  <si>
    <t>MUS034</t>
  </si>
  <si>
    <t>Crystal arthropathies excluding gout</t>
  </si>
  <si>
    <t>MUS035</t>
  </si>
  <si>
    <t>Osteomalacia</t>
  </si>
  <si>
    <t>MUS036</t>
  </si>
  <si>
    <t>Autoinflammatory syndromes</t>
  </si>
  <si>
    <t>MUS037</t>
  </si>
  <si>
    <t>Postprocedural or postoperative musculoskeletal system complication</t>
  </si>
  <si>
    <t>MUS038</t>
  </si>
  <si>
    <t>Low back pain</t>
  </si>
  <si>
    <t>NEO001</t>
  </si>
  <si>
    <t>Head and neck cancers  eye</t>
  </si>
  <si>
    <t>NEO002</t>
  </si>
  <si>
    <t>Head and neck cancers  lip and oral cavity</t>
  </si>
  <si>
    <t>NEO003</t>
  </si>
  <si>
    <t>Head and neck cancers  throat</t>
  </si>
  <si>
    <t>NEO004</t>
  </si>
  <si>
    <t>Head and neck cancers  salivary gland</t>
  </si>
  <si>
    <t>NEO005</t>
  </si>
  <si>
    <t>Head and neck cancers  nasopharyngeal</t>
  </si>
  <si>
    <t>NEO006</t>
  </si>
  <si>
    <t>Head and neck cancers  hypopharyngeal</t>
  </si>
  <si>
    <t>NEO007</t>
  </si>
  <si>
    <t>Head and neck cancers  pharyngeal</t>
  </si>
  <si>
    <t>NEO008</t>
  </si>
  <si>
    <t>Head and neck cancers  laryngeal</t>
  </si>
  <si>
    <t>NEO009</t>
  </si>
  <si>
    <t>Head and neck cancers  tonsils</t>
  </si>
  <si>
    <t>NEO010</t>
  </si>
  <si>
    <t>Head and neck cancers  all other types</t>
  </si>
  <si>
    <t>NEO011</t>
  </si>
  <si>
    <t>Cardiac cancers</t>
  </si>
  <si>
    <t>NEO012</t>
  </si>
  <si>
    <t>Gastrointestinal cancers  esophagus</t>
  </si>
  <si>
    <t>NEO013</t>
  </si>
  <si>
    <t>Gastrointestinal cancers  stomach</t>
  </si>
  <si>
    <t>NEO014</t>
  </si>
  <si>
    <t>Gastrointestinal cancers  small intestine</t>
  </si>
  <si>
    <t>NEO015</t>
  </si>
  <si>
    <t>Gastrointestinal cancers  colorectal</t>
  </si>
  <si>
    <t>NEO016</t>
  </si>
  <si>
    <t>Gastrointestinal cancers  anus</t>
  </si>
  <si>
    <t>NEO017</t>
  </si>
  <si>
    <t>Gastrointestinal cancers  liver</t>
  </si>
  <si>
    <t>NEO018</t>
  </si>
  <si>
    <t>Gastrointestinal cancers  bile duct</t>
  </si>
  <si>
    <t>NEO019</t>
  </si>
  <si>
    <t>Gastrointestinal cancers  gallbladder</t>
  </si>
  <si>
    <t>NEO020</t>
  </si>
  <si>
    <t>Gastrointestinal cancers  peritoneum</t>
  </si>
  <si>
    <t>NEO021</t>
  </si>
  <si>
    <t>Gastrointestinal cancers  all other types</t>
  </si>
  <si>
    <t>NEO022</t>
  </si>
  <si>
    <t>Respiratory cancers</t>
  </si>
  <si>
    <t>NEO023</t>
  </si>
  <si>
    <t>Bone cancer</t>
  </si>
  <si>
    <t>NEO024</t>
  </si>
  <si>
    <t>Sarcoma</t>
  </si>
  <si>
    <t>NEO025</t>
  </si>
  <si>
    <t>Skin cancers  melanoma</t>
  </si>
  <si>
    <t>NEO026</t>
  </si>
  <si>
    <t>Skin cancers  basal cell carcinoma</t>
  </si>
  <si>
    <t>NEO027</t>
  </si>
  <si>
    <t>Skin cancers  squamous cell carcinoma</t>
  </si>
  <si>
    <t>NEO028</t>
  </si>
  <si>
    <t>Skin cancers  all other types</t>
  </si>
  <si>
    <t>NEO029</t>
  </si>
  <si>
    <t>Breast cancer  ductal carcinoma in situ DCIS</t>
  </si>
  <si>
    <t>NEO030</t>
  </si>
  <si>
    <t>Breast cancer  all other types</t>
  </si>
  <si>
    <t>NEO031</t>
  </si>
  <si>
    <t>Female reproductive system cancers  uterus</t>
  </si>
  <si>
    <t>NEO032</t>
  </si>
  <si>
    <t>Female reproductive system cancers  cervix</t>
  </si>
  <si>
    <t>NEO033</t>
  </si>
  <si>
    <t>Female reproductive system cancers  ovary</t>
  </si>
  <si>
    <t>NEO034</t>
  </si>
  <si>
    <t>Female reproductive system cancers  fallopian tube</t>
  </si>
  <si>
    <t>NEO035</t>
  </si>
  <si>
    <t>Female reproductive system cancers  endometrium</t>
  </si>
  <si>
    <t>NEO036</t>
  </si>
  <si>
    <t>Female reproductive system cancers  vulva</t>
  </si>
  <si>
    <t>NEO037</t>
  </si>
  <si>
    <t>Female reproductive system cancers  vagina</t>
  </si>
  <si>
    <t>NEO038</t>
  </si>
  <si>
    <t>Female reproductive system cancers  all other types</t>
  </si>
  <si>
    <t>NEO039</t>
  </si>
  <si>
    <t>Male reproductive system cancers  prostate</t>
  </si>
  <si>
    <t>NEO040</t>
  </si>
  <si>
    <t>Male reproductive system cancers  testis</t>
  </si>
  <si>
    <t>NEO041</t>
  </si>
  <si>
    <t>Male reproductive system cancers  penis</t>
  </si>
  <si>
    <t>NEO042</t>
  </si>
  <si>
    <t>Male reproductive system cancers  all other types</t>
  </si>
  <si>
    <t>NEO043</t>
  </si>
  <si>
    <t>Urinary system cancers  bladder</t>
  </si>
  <si>
    <t>NEO044</t>
  </si>
  <si>
    <t>Urinary system cancers  ureter and renal pelvis</t>
  </si>
  <si>
    <t>NEO045</t>
  </si>
  <si>
    <t>Urinary system cancers  kidney</t>
  </si>
  <si>
    <t>NEO046</t>
  </si>
  <si>
    <t>Urinary system cancers  urethra</t>
  </si>
  <si>
    <t>NEO047</t>
  </si>
  <si>
    <t>Urinary system cancers  all other types</t>
  </si>
  <si>
    <t>NEO048</t>
  </si>
  <si>
    <t>Nervous system cancers  brain</t>
  </si>
  <si>
    <t>NEO049</t>
  </si>
  <si>
    <t>Nervous system cancers  all other types</t>
  </si>
  <si>
    <t>NEO050</t>
  </si>
  <si>
    <t>Endocrine system cancers  thyroid</t>
  </si>
  <si>
    <t>NEO051</t>
  </si>
  <si>
    <t>Endocrine system cancers  pancreas</t>
  </si>
  <si>
    <t>NEO052</t>
  </si>
  <si>
    <t>Endocrine system cancers  thymus</t>
  </si>
  <si>
    <t>NEO053</t>
  </si>
  <si>
    <t>Endocrine system cancers  adrenocortical</t>
  </si>
  <si>
    <t>NEO054</t>
  </si>
  <si>
    <t>Endocrine system cancers  parathyroid</t>
  </si>
  <si>
    <t>NEO055</t>
  </si>
  <si>
    <t>Endocrine system cancers  pituitary gland</t>
  </si>
  <si>
    <t>NEO056</t>
  </si>
  <si>
    <t>Endocrine system cancers  all other types</t>
  </si>
  <si>
    <t>NEO057</t>
  </si>
  <si>
    <t>Hodgkin lymphoma</t>
  </si>
  <si>
    <t>NEO058</t>
  </si>
  <si>
    <t>NonHodgkin lymphoma</t>
  </si>
  <si>
    <t>NEO059</t>
  </si>
  <si>
    <t>Leukemia  acute lymphoblastic leukemia ALL</t>
  </si>
  <si>
    <t>NEO060</t>
  </si>
  <si>
    <t>Leukemia  acute myeloid leukemia AML</t>
  </si>
  <si>
    <t>NEO061</t>
  </si>
  <si>
    <t>Leukemia  chronic lymphocytic leukemia CLL</t>
  </si>
  <si>
    <t>NEO062</t>
  </si>
  <si>
    <t>Leukemia  chronic myeloid leukemia CML</t>
  </si>
  <si>
    <t>NEO063</t>
  </si>
  <si>
    <t>Leukemia  hairy cell</t>
  </si>
  <si>
    <t>NEO064</t>
  </si>
  <si>
    <t>Leukemia  all other types</t>
  </si>
  <si>
    <t>NEO065</t>
  </si>
  <si>
    <t>Multiple myeloma</t>
  </si>
  <si>
    <t>NEO066</t>
  </si>
  <si>
    <t>Malignant neuroendocrine tumors</t>
  </si>
  <si>
    <t>NEO067</t>
  </si>
  <si>
    <t>Mesothelioma</t>
  </si>
  <si>
    <t>NEO068</t>
  </si>
  <si>
    <t>Myelodysplastic syndrome MDS</t>
  </si>
  <si>
    <t>NEO069</t>
  </si>
  <si>
    <t>Cancer of other sites</t>
  </si>
  <si>
    <t>NEO070</t>
  </si>
  <si>
    <t>Secondary malignancies</t>
  </si>
  <si>
    <t>NEO071</t>
  </si>
  <si>
    <t>Malignant neoplasm unspecified</t>
  </si>
  <si>
    <t>NEO072</t>
  </si>
  <si>
    <t>Neoplasms of unspecified nature or uncertain behavior</t>
  </si>
  <si>
    <t>NEO073</t>
  </si>
  <si>
    <t>Benign neoplasms</t>
  </si>
  <si>
    <t>NEO074</t>
  </si>
  <si>
    <t>Conditions due to neoplasm or the treatment of neoplasm</t>
  </si>
  <si>
    <t>NVS001</t>
  </si>
  <si>
    <t>Meningitis</t>
  </si>
  <si>
    <t>NVS002</t>
  </si>
  <si>
    <t>Encephalitis</t>
  </si>
  <si>
    <t>NVS003</t>
  </si>
  <si>
    <t>Other specified CNS infection and poliomyelitis</t>
  </si>
  <si>
    <t>NVS004</t>
  </si>
  <si>
    <t>Parkinson`s disease</t>
  </si>
  <si>
    <t>NVS005</t>
  </si>
  <si>
    <t>Multiple sclerosis</t>
  </si>
  <si>
    <t>NVS006</t>
  </si>
  <si>
    <t>Other nervous system disorders often hereditary or degenerative</t>
  </si>
  <si>
    <t>NVS007</t>
  </si>
  <si>
    <t>Cerebral palsy</t>
  </si>
  <si>
    <t>NVS008</t>
  </si>
  <si>
    <t>Paralysis other than cerebral palsy</t>
  </si>
  <si>
    <t>NVS009</t>
  </si>
  <si>
    <t>Epilepsy; convulsions</t>
  </si>
  <si>
    <t>NVS010</t>
  </si>
  <si>
    <t>Headache; including migraine</t>
  </si>
  <si>
    <t>NVS011</t>
  </si>
  <si>
    <t>Neurocognitive disorders</t>
  </si>
  <si>
    <t>NVS012</t>
  </si>
  <si>
    <t>Transient cerebral ischemia</t>
  </si>
  <si>
    <t>NVS013</t>
  </si>
  <si>
    <t>Coma; stupor; and brain damage</t>
  </si>
  <si>
    <t>NVS014</t>
  </si>
  <si>
    <t>CNS abscess</t>
  </si>
  <si>
    <t>NVS015</t>
  </si>
  <si>
    <t>Polyneuropathies</t>
  </si>
  <si>
    <t>NVS016</t>
  </si>
  <si>
    <t>Sleep wake disorders</t>
  </si>
  <si>
    <t>NVS017</t>
  </si>
  <si>
    <t>Nerve and nerve root disorders</t>
  </si>
  <si>
    <t>NVS018</t>
  </si>
  <si>
    <t>Myopathies</t>
  </si>
  <si>
    <t>NVS019</t>
  </si>
  <si>
    <t>Nervous system pain and pain syndromes</t>
  </si>
  <si>
    <t>NVS020</t>
  </si>
  <si>
    <t>Other nervous system disorders neither hereditary nor degenerative</t>
  </si>
  <si>
    <t>NVS021</t>
  </si>
  <si>
    <t>Postprocedural or postoperative nervous system complication</t>
  </si>
  <si>
    <t>NVS022</t>
  </si>
  <si>
    <t>Sequela of specified nervous system conditions</t>
  </si>
  <si>
    <t>PNL001</t>
  </si>
  <si>
    <t>Liveborn</t>
  </si>
  <si>
    <t>PNL002</t>
  </si>
  <si>
    <t>Short gestation; low birth weight; and fetal growth retardation</t>
  </si>
  <si>
    <t>PNL003</t>
  </si>
  <si>
    <t>Neonatal acidemia and hypoxia</t>
  </si>
  <si>
    <t>PNL004</t>
  </si>
  <si>
    <t>Neonatal cerebral disorders</t>
  </si>
  <si>
    <t>PNL005</t>
  </si>
  <si>
    <t>Respiratory distress syndrome</t>
  </si>
  <si>
    <t>PNL006</t>
  </si>
  <si>
    <t>Respiratory perinatal condition</t>
  </si>
  <si>
    <t>PNL007</t>
  </si>
  <si>
    <t>Hemolytic jaundice and perinatal jaundice</t>
  </si>
  <si>
    <t>PNL008</t>
  </si>
  <si>
    <t>Birth trauma</t>
  </si>
  <si>
    <t>PNL009</t>
  </si>
  <si>
    <t>Perinatal infections</t>
  </si>
  <si>
    <t>PNL010</t>
  </si>
  <si>
    <t>Newborn affected by maternal conditions or complications of labor/delivery</t>
  </si>
  <si>
    <t>PNL011</t>
  </si>
  <si>
    <t>Hemorrhagic and hematologic disorders of newborn</t>
  </si>
  <si>
    <t>PNL012</t>
  </si>
  <si>
    <t>Neonatal digestive and feeding disorders</t>
  </si>
  <si>
    <t>PNL013</t>
  </si>
  <si>
    <t>Other specified and unspecified perinatal conditions</t>
  </si>
  <si>
    <t>PNL014</t>
  </si>
  <si>
    <t>Neonatal abstinence syndrome</t>
  </si>
  <si>
    <t>PNL015</t>
  </si>
  <si>
    <t>Fetal alcohol syndrome</t>
  </si>
  <si>
    <t>PRG001</t>
  </si>
  <si>
    <t>Antenatal screening</t>
  </si>
  <si>
    <t>PRG002</t>
  </si>
  <si>
    <t>Gestational weeks</t>
  </si>
  <si>
    <t>PRG003</t>
  </si>
  <si>
    <t>Spontaneous abortion and complications of spontaneous abortion</t>
  </si>
  <si>
    <t>PRG004</t>
  </si>
  <si>
    <t>Induced abortion and complications of termination of pregnancy</t>
  </si>
  <si>
    <t>PRG005</t>
  </si>
  <si>
    <t>Ectopic pregnancy and complications of ectopic pregnancy</t>
  </si>
  <si>
    <t>PRG006</t>
  </si>
  <si>
    <t>Molar pregnancy and other abnormal products of conception</t>
  </si>
  <si>
    <t>PRG007</t>
  </si>
  <si>
    <t>Complications following ectopic and/or molar pregnancy</t>
  </si>
  <si>
    <t>PRG008</t>
  </si>
  <si>
    <t>Supervision of highrisk pregnancy</t>
  </si>
  <si>
    <t>PRG009</t>
  </si>
  <si>
    <t>Early first or unspecified trimester hemorrhage</t>
  </si>
  <si>
    <t>PRG010</t>
  </si>
  <si>
    <t>Hemorrhage after first trimester</t>
  </si>
  <si>
    <t>PRG011</t>
  </si>
  <si>
    <t>Early or threatened labor</t>
  </si>
  <si>
    <t>PRG012</t>
  </si>
  <si>
    <t>Multiple gestation</t>
  </si>
  <si>
    <t>PRG013</t>
  </si>
  <si>
    <t>Maternal care related to fetal conditions</t>
  </si>
  <si>
    <t>PRG014</t>
  </si>
  <si>
    <t>Polyhydramnios and other problems of amniotic cavity</t>
  </si>
  <si>
    <t>PRG015</t>
  </si>
  <si>
    <t>Obstetric history affecting care in pregnancy</t>
  </si>
  <si>
    <t>PRG016</t>
  </si>
  <si>
    <t>Previous Csection</t>
  </si>
  <si>
    <t>PRG017</t>
  </si>
  <si>
    <t>Maternal care for abnormality of pelvic organs</t>
  </si>
  <si>
    <t>PRG018</t>
  </si>
  <si>
    <t>Maternal care related to disorders of the placenta and placental implantation</t>
  </si>
  <si>
    <t>PRG019</t>
  </si>
  <si>
    <t>Diabetes or abnormal glucose tolerance complicating pregnancy; childbirth; or the puerperium</t>
  </si>
  <si>
    <t>PRG020</t>
  </si>
  <si>
    <t>Hypertension and hypertensiverelated conditions complicating pregnancy; childbirth; and the puerperium</t>
  </si>
  <si>
    <t>PRG021</t>
  </si>
  <si>
    <t>Maternal intrauterine infection</t>
  </si>
  <si>
    <t>PRG022</t>
  </si>
  <si>
    <t>Prolonged pregnancy</t>
  </si>
  <si>
    <t>PRG023</t>
  </si>
  <si>
    <t>Complications specified during childbirth</t>
  </si>
  <si>
    <t>PRG024</t>
  </si>
  <si>
    <t>Malposition disproportion or other labor complications</t>
  </si>
  <si>
    <t>PRG025</t>
  </si>
  <si>
    <t>Anesthesia complications during pregnancy</t>
  </si>
  <si>
    <t>PRG026</t>
  </si>
  <si>
    <t>OBrelated trauma to perineum and vulva</t>
  </si>
  <si>
    <t>PRG027</t>
  </si>
  <si>
    <t>Complications specified during the puerperium</t>
  </si>
  <si>
    <t>PRG028</t>
  </si>
  <si>
    <t>Other specified complications in pregnancy</t>
  </si>
  <si>
    <t>PRG029</t>
  </si>
  <si>
    <t>Uncomplicated pregnancy delivery or puerperium</t>
  </si>
  <si>
    <t>PRG030</t>
  </si>
  <si>
    <t>Maternal outcome of delivery</t>
  </si>
  <si>
    <t>RSP001</t>
  </si>
  <si>
    <t>Sinusitis</t>
  </si>
  <si>
    <t>RSP002</t>
  </si>
  <si>
    <t>Pneumonia except that caused by tuberculosis</t>
  </si>
  <si>
    <t>RSP003</t>
  </si>
  <si>
    <t>Influenza</t>
  </si>
  <si>
    <t>RSP004</t>
  </si>
  <si>
    <t>Acute and chronic tonsillitis</t>
  </si>
  <si>
    <t>RSP005</t>
  </si>
  <si>
    <t>Acute bronchitis</t>
  </si>
  <si>
    <t>RSP006</t>
  </si>
  <si>
    <t>Other specified upper respiratory infections</t>
  </si>
  <si>
    <t>RSP007</t>
  </si>
  <si>
    <t>Other specified and unspecified upper respiratory disease</t>
  </si>
  <si>
    <t>RSP008</t>
  </si>
  <si>
    <t>Chronic obstructive pulmonary disease and bronchiectasis</t>
  </si>
  <si>
    <t>RSP009</t>
  </si>
  <si>
    <t>Asthma</t>
  </si>
  <si>
    <t>RSP010</t>
  </si>
  <si>
    <t>Aspiration pneumonitis</t>
  </si>
  <si>
    <t>RSP011</t>
  </si>
  <si>
    <t>Pleurisy pleural effusion and pulmonary collapse</t>
  </si>
  <si>
    <t>RSP012</t>
  </si>
  <si>
    <t>Respiratory failure; insufficiency; arrest</t>
  </si>
  <si>
    <t>RSP013</t>
  </si>
  <si>
    <t>Lung disease due to external agents</t>
  </si>
  <si>
    <t>RSP014</t>
  </si>
  <si>
    <t>Pneumothorax</t>
  </si>
  <si>
    <t>RSP015</t>
  </si>
  <si>
    <t>Mediastinal disorders</t>
  </si>
  <si>
    <t>RSP016</t>
  </si>
  <si>
    <t>Other specified and unspecified lower respiratory disease</t>
  </si>
  <si>
    <t>RSP017</t>
  </si>
  <si>
    <t>Postprocedural or postoperative respiratory system complication</t>
  </si>
  <si>
    <t>SKN001</t>
  </si>
  <si>
    <t>Skin and subcutaneous tissue infections</t>
  </si>
  <si>
    <t>SKN002</t>
  </si>
  <si>
    <t>Other specified inflammatory condition of skin</t>
  </si>
  <si>
    <t>SKN003</t>
  </si>
  <si>
    <t>Pressure ulcer of skin</t>
  </si>
  <si>
    <t>SKN004</t>
  </si>
  <si>
    <t>Nonpressure ulcer of skin</t>
  </si>
  <si>
    <t>SKN005</t>
  </si>
  <si>
    <t>Contact dermatitis</t>
  </si>
  <si>
    <t>SKN006</t>
  </si>
  <si>
    <t>Postprocedural or postoperative skin complication</t>
  </si>
  <si>
    <t>SKN007</t>
  </si>
  <si>
    <t>Other specified and unspecified skin disorders</t>
  </si>
  <si>
    <t>SYM001</t>
  </si>
  <si>
    <t>Syncope</t>
  </si>
  <si>
    <t>SYM002</t>
  </si>
  <si>
    <t>Fever</t>
  </si>
  <si>
    <t>SYM003</t>
  </si>
  <si>
    <t>Shock</t>
  </si>
  <si>
    <t>SYM004</t>
  </si>
  <si>
    <t>Nausea and vomiting</t>
  </si>
  <si>
    <t>SYM005</t>
  </si>
  <si>
    <t>Dysphagia</t>
  </si>
  <si>
    <t>SYM006</t>
  </si>
  <si>
    <t>Abdominal pain and other digestive/abdomen signs and symptoms</t>
  </si>
  <si>
    <t>SYM007</t>
  </si>
  <si>
    <t>Malaise and fatigue</t>
  </si>
  <si>
    <t>SYM008</t>
  </si>
  <si>
    <t>Symptoms of mental and substance use conditions</t>
  </si>
  <si>
    <t>SYM009</t>
  </si>
  <si>
    <t>Abnormal findings related to substance use</t>
  </si>
  <si>
    <t>SYM010</t>
  </si>
  <si>
    <t>Nervous system signs and symptoms</t>
  </si>
  <si>
    <t>SYM011</t>
  </si>
  <si>
    <t>Genitourinary signs and symptoms</t>
  </si>
  <si>
    <t>SYM012</t>
  </si>
  <si>
    <t>Circulatory signs and symptoms</t>
  </si>
  <si>
    <t>SYM013</t>
  </si>
  <si>
    <t>Respiratory signs and symptoms</t>
  </si>
  <si>
    <t>SYM014</t>
  </si>
  <si>
    <t>Skin/Subcutaneous signs and symptoms</t>
  </si>
  <si>
    <t>SYM015</t>
  </si>
  <si>
    <t>General sensation/perception signs and symptoms</t>
  </si>
  <si>
    <t>SYM016</t>
  </si>
  <si>
    <t>Other general signs and symptoms</t>
  </si>
  <si>
    <t>SYM017</t>
  </si>
  <si>
    <t>Abnormal findings without diagnosis</t>
  </si>
  <si>
    <t>CCSR Category</t>
  </si>
  <si>
    <t>Total People</t>
  </si>
  <si>
    <t>Total Claims</t>
  </si>
  <si>
    <t>Medicaid Not Dual People</t>
  </si>
  <si>
    <t>Medicaid Not Dual claims</t>
  </si>
  <si>
    <t>Medicare Advantage Not Dual claims</t>
  </si>
  <si>
    <t>Dual Medicare and Medicaid claims</t>
  </si>
  <si>
    <t>Medicare Advantage Not Dual People</t>
  </si>
  <si>
    <t>Commercial Not SI Not PEBB OEBB People</t>
  </si>
  <si>
    <t>Commercial SI Not PEBB OEBB claims</t>
  </si>
  <si>
    <t>Commercial Not SI Not PEBB claims</t>
  </si>
  <si>
    <t>Commercial PEBB OEBB claims</t>
  </si>
  <si>
    <t>Commercial PEBB OEBB People</t>
  </si>
  <si>
    <t>Commercial Self-Insured (SI)  Not PEBB OEBB People</t>
  </si>
  <si>
    <t>% Medicare Pharmacy Claims with no MedMM</t>
  </si>
  <si>
    <t>% Commercial Pharmacy Claims with no MedMM</t>
  </si>
  <si>
    <t>*vendor assigned 2.2M people more than 1 dw_person_ID</t>
  </si>
  <si>
    <t>* Only State of Oregon agencies may request Medicare medical FFS data from CMS</t>
  </si>
  <si>
    <t>Members with no uniquepersonID</t>
  </si>
  <si>
    <t>Members with no uniquepersonID are included in member month and claims data</t>
  </si>
  <si>
    <t>Rarest race,ethnicity group is not calculated for members with no uniquepersonID</t>
  </si>
  <si>
    <t>Rarest race ethncity group</t>
  </si>
  <si>
    <t>Substance Use Disorder Claims (SUD)</t>
  </si>
  <si>
    <t>SUD claims are identified based on an algorithm that includes diagnosis, procedure and HCPC codes; providers and facilties. Details for the algorithm are in the APAC Data Dictionary</t>
  </si>
  <si>
    <t>Data Source: HSRI Release 20 of the All Payer All Claims database (APAC)</t>
  </si>
  <si>
    <t>Data Years included: 2011-2022</t>
  </si>
  <si>
    <t>For questions contact:</t>
  </si>
  <si>
    <r>
      <t xml:space="preserve">The purpose of this EXCEL spreadsheet is </t>
    </r>
    <r>
      <rPr>
        <sz val="12"/>
        <color theme="1"/>
        <rFont val="Arial"/>
        <family val="2"/>
      </rPr>
      <t xml:space="preserve">to provide detailed summary data to make APAC data more accessible to researchers, policy makers, community organizations and others. The detailed counts and crosstabulations provide context and can help people who want to request APAC data for research, operations and policy. </t>
    </r>
  </si>
  <si>
    <r>
      <rPr>
        <b/>
        <sz val="12"/>
        <color theme="1"/>
        <rFont val="Arial"/>
        <family val="2"/>
      </rPr>
      <t>APAC includes</t>
    </r>
    <r>
      <rPr>
        <sz val="12"/>
        <color theme="1"/>
        <rFont val="Arial"/>
        <family val="2"/>
      </rPr>
      <t xml:space="preserve"> medical, pharmacy and dental claims, demographic data, monthly insurance coverage data and provider data. Data is reported by commercial insurers, Medicare and Medicaid for about 4 million people annually. APAC included 98% of the Oregon Population in 2022. In 2022, 82% of the pople in APAC had medical insurance, 91% had pharmacy insurance and 70% had dental insurance. For people with medical insurance in 2022, 44% were covered by Medicaid, 40% commercial, 27% Medicare and 29% were insured by more than one insurance type. Insurers paid $29 billion for health care in 2022 and that does not include per member per month capitation or provider incentive expenditures</t>
    </r>
  </si>
  <si>
    <t>Medicare pharmacy (Part D) type (Medicare Advantage or Medicare Fee-for-Service) is not assigned for members with no unique person ID unless the member has Medicare medical coverage</t>
  </si>
  <si>
    <r>
      <t>The following are the analytic decsions, modifications implemented for the EXCEL summary data</t>
    </r>
    <r>
      <rPr>
        <sz val="12"/>
        <color theme="1"/>
        <rFont val="Arial"/>
        <family val="2"/>
      </rPr>
      <t xml:space="preserve"> (data requesters can request these modifications, implement their own modifications or not implement modifications)</t>
    </r>
  </si>
  <si>
    <t>Members with no uniquepersonID are not counted as people because they do not have a uniquepersonID (included in numerator, but not denominator)</t>
  </si>
  <si>
    <t>Member Month Insurance Coverage Imputation</t>
  </si>
  <si>
    <t>Member month insurance coverage was imputed for claims that did not link to insurance coverage for the same month, year as the claim date (orphan claim). For example, medical coverage was imputed as true for an orphan medical claim. The orphan claim flag was not changed, so that orphan claims could be counted.</t>
  </si>
  <si>
    <r>
      <rPr>
        <b/>
        <sz val="12"/>
        <color theme="1"/>
        <rFont val="Arial"/>
        <family val="2"/>
      </rPr>
      <t xml:space="preserve">Line of business (LOB) </t>
    </r>
    <r>
      <rPr>
        <sz val="12"/>
        <color theme="1"/>
        <rFont val="Arial"/>
        <family val="2"/>
      </rPr>
      <t>was deduplicated when more than one line of business was reported for the same member for the same year, month. Medicare was prioritized over commercial.  Medicaid was not duplicated because Oregon Health Authority is the only reporter for Medicaid members</t>
    </r>
  </si>
  <si>
    <r>
      <rPr>
        <b/>
        <sz val="12"/>
        <color theme="1"/>
        <rFont val="Arial"/>
        <family val="2"/>
      </rPr>
      <t xml:space="preserve">Deduplication: Member month insurance coverage </t>
    </r>
    <r>
      <rPr>
        <sz val="12"/>
        <color theme="1"/>
        <rFont val="Arial"/>
        <family val="2"/>
      </rPr>
      <t>(medical, pharmacy, dental) was deduplicated when coverage was reported as true and false/null for the same member for the same year, month.  True was selected when both true and false/null were reported</t>
    </r>
  </si>
  <si>
    <r>
      <rPr>
        <b/>
        <sz val="12"/>
        <color theme="1"/>
        <rFont val="Arial"/>
        <family val="2"/>
      </rPr>
      <t>Deduplication:PEBBOEBB</t>
    </r>
    <r>
      <rPr>
        <sz val="12"/>
        <color theme="1"/>
        <rFont val="Arial"/>
        <family val="2"/>
      </rPr>
      <t xml:space="preserve"> (Public Employee and Oregon Educators Benefit Board) was deduplicated for consistency with LOB.  PEBBOEBB was set to not PEBB OEBB for member months where the member was covered by Medicare or Medicaid</t>
    </r>
  </si>
  <si>
    <r>
      <rPr>
        <b/>
        <sz val="12"/>
        <color theme="1"/>
        <rFont val="Arial"/>
        <family val="2"/>
      </rPr>
      <t>Deduplication: Product code (ME003)</t>
    </r>
    <r>
      <rPr>
        <sz val="12"/>
        <color theme="1"/>
        <rFont val="Arial"/>
        <family val="2"/>
      </rPr>
      <t xml:space="preserve"> was recoded into a new variable that identified members covered by a self-insured commercial plan.  The product code was deduplicated for consistency with LOB.   The new self-insured variable was set to null for member months where the member was covered by Medicare or Medicaid</t>
    </r>
  </si>
  <si>
    <t>APAC collaborated with the Oregon Equity &amp; Inclusion Division and developed a methodology to identity the rarest race ethnicty group for a person based on all race ethnicity data reported from all payers for all years. Rarest race is based on Census data for the Oregon population</t>
  </si>
  <si>
    <r>
      <rPr>
        <b/>
        <sz val="12"/>
        <color theme="1"/>
        <rFont val="Arial"/>
        <family val="2"/>
      </rPr>
      <t>Medicare Advantage and Medicare FFS Identification.</t>
    </r>
    <r>
      <rPr>
        <sz val="12"/>
        <color theme="1"/>
        <rFont val="Arial"/>
        <family val="2"/>
      </rPr>
      <t xml:space="preserve"> </t>
    </r>
    <r>
      <rPr>
        <u/>
        <sz val="12"/>
        <color theme="1"/>
        <rFont val="Arial"/>
        <family val="2"/>
      </rPr>
      <t>Medicare Advantage medical</t>
    </r>
    <r>
      <rPr>
        <sz val="12"/>
        <color theme="1"/>
        <rFont val="Arial"/>
        <family val="2"/>
      </rPr>
      <t xml:space="preserve"> coverage was identified for a member by month, year when LOB was Medicare and the payer was a commercial payer. </t>
    </r>
    <r>
      <rPr>
        <u/>
        <sz val="12"/>
        <color theme="1"/>
        <rFont val="Arial"/>
        <family val="2"/>
      </rPr>
      <t>Medicare FFS (Part A and/or B) medical</t>
    </r>
    <r>
      <rPr>
        <sz val="12"/>
        <color theme="1"/>
        <rFont val="Arial"/>
        <family val="2"/>
      </rPr>
      <t xml:space="preserve"> coverage was identified for a member by month, year when LOB was Medicare and the payer was only Center for Medicare and Medicaid Services (CMS). </t>
    </r>
    <r>
      <rPr>
        <u/>
        <sz val="12"/>
        <color theme="1"/>
        <rFont val="Arial"/>
        <family val="2"/>
      </rPr>
      <t>Medicare Advantage pharmacy coverage</t>
    </r>
    <r>
      <rPr>
        <sz val="12"/>
        <color theme="1"/>
        <rFont val="Arial"/>
        <family val="2"/>
      </rPr>
      <t xml:space="preserve"> was identified for a member by month, year when LOB was Medicare and when matched by member ID or uniqueperson ID to Medicare Advantage Medical by month and year.</t>
    </r>
    <r>
      <rPr>
        <u/>
        <sz val="12"/>
        <color theme="1"/>
        <rFont val="Arial"/>
        <family val="2"/>
      </rPr>
      <t xml:space="preserve"> Medicare FFS pharmacy coverage</t>
    </r>
    <r>
      <rPr>
        <sz val="12"/>
        <color theme="1"/>
        <rFont val="Arial"/>
        <family val="2"/>
      </rPr>
      <t xml:space="preserve"> was identified for a member by month, year when LOB was Medicare and when matched by uniqueperson ID to Medicare FFS Medical by month and year. </t>
    </r>
    <r>
      <rPr>
        <u/>
        <sz val="12"/>
        <color theme="1"/>
        <rFont val="Arial"/>
        <family val="2"/>
      </rPr>
      <t>Medicare unknown pharmacy</t>
    </r>
    <r>
      <rPr>
        <sz val="12"/>
        <color theme="1"/>
        <rFont val="Arial"/>
        <family val="2"/>
      </rPr>
      <t xml:space="preserve"> coverage was identified for a member by month, year when LOB was Medicare and there was no match by uniqueperson ID to Medicare Advantage or Medicare FFS  Medical by month and year</t>
    </r>
  </si>
  <si>
    <r>
      <rPr>
        <b/>
        <sz val="12"/>
        <color theme="1"/>
        <rFont val="Arial"/>
        <family val="2"/>
      </rPr>
      <t xml:space="preserve">Oregon Residency. </t>
    </r>
    <r>
      <rPr>
        <sz val="12"/>
        <color theme="1"/>
        <rFont val="Arial"/>
        <family val="2"/>
      </rPr>
      <t>A new variable was created to identify Oregon residents. People with Medicare coverage reported by CMS or Medicaid were assigned Oregon residents regardless of reported address. People with Medicare coverage that did not link to a CMS reported person and had an out-of-state addresses were not assigned as Oregon residents. People with commercial insurance and an out-of-state addresses were assigned not Oregon residents and those with Oregon addresses were assiged Oregon residents.</t>
    </r>
  </si>
  <si>
    <r>
      <rPr>
        <b/>
        <sz val="12"/>
        <color theme="1"/>
        <rFont val="Arial"/>
        <family val="2"/>
      </rPr>
      <t>The UniquepersonID tab</t>
    </r>
    <r>
      <rPr>
        <sz val="12"/>
        <color theme="1"/>
        <rFont val="Arial"/>
        <family val="2"/>
      </rPr>
      <t xml:space="preserve"> provides descrptive data for the vendor assigned dw_member_ID and dw_person_ID and the result of the APAC interim solution that identifies when the same dw_member_ID was assigned to different people and the assignment of a uniquepersonID</t>
    </r>
  </si>
  <si>
    <r>
      <rPr>
        <b/>
        <sz val="12"/>
        <color theme="1"/>
        <rFont val="Arial"/>
        <family val="2"/>
      </rPr>
      <t>The SummaryPeople tab</t>
    </r>
    <r>
      <rPr>
        <sz val="12"/>
        <color theme="1"/>
        <rFont val="Arial"/>
        <family val="2"/>
      </rPr>
      <t xml:space="preserve"> provides descrptive data for the Oregon population, births, deaths, the APAC population, Oregon residents in APAC, insurance coverage type, length of medical coverage and person month coverage</t>
    </r>
  </si>
  <si>
    <r>
      <rPr>
        <b/>
        <sz val="12"/>
        <color theme="1"/>
        <rFont val="Arial"/>
        <family val="2"/>
      </rPr>
      <t>The SummaryPeople by LOB tab</t>
    </r>
    <r>
      <rPr>
        <sz val="12"/>
        <color theme="1"/>
        <rFont val="Arial"/>
        <family val="2"/>
      </rPr>
      <t xml:space="preserve"> provides cross tabulations of the SummaryPeople tab by line of busines (LOB-Medicare, Medicaid and commercial) and subcategories including Medicare Advantage, Medicare FFS, Dual eligibles, PEBB/OEBB, self-insured, commercial not PEBBOEBB and not self-insured</t>
    </r>
  </si>
  <si>
    <r>
      <rPr>
        <b/>
        <sz val="12"/>
        <color theme="1"/>
        <rFont val="Arial"/>
        <family val="2"/>
      </rPr>
      <t>The SummaryRE tab</t>
    </r>
    <r>
      <rPr>
        <sz val="12"/>
        <color theme="1"/>
        <rFont val="Arial"/>
        <family val="2"/>
      </rPr>
      <t xml:space="preserve"> provides Census data for the Oregon population including race, ethnicty. APAC rarest race, ethnicity descriptive data is provided with crosstabulations by LOB</t>
    </r>
  </si>
  <si>
    <r>
      <rPr>
        <b/>
        <sz val="12"/>
        <color theme="1"/>
        <rFont val="Arial"/>
        <family val="2"/>
      </rPr>
      <t xml:space="preserve">The SummaryPeoplewith claims tab </t>
    </r>
    <r>
      <rPr>
        <sz val="12"/>
        <color theme="1"/>
        <rFont val="Arial"/>
        <family val="2"/>
      </rPr>
      <t>provides descrptive data for APAC people with a medical, pharmacy and/or dental claim crosstabulated by claim type, LOB and LOB subcatgories</t>
    </r>
  </si>
  <si>
    <r>
      <rPr>
        <b/>
        <sz val="12"/>
        <color theme="1"/>
        <rFont val="Arial"/>
        <family val="2"/>
      </rPr>
      <t xml:space="preserve">The Claims tab </t>
    </r>
    <r>
      <rPr>
        <sz val="12"/>
        <color theme="1"/>
        <rFont val="Arial"/>
        <family val="2"/>
      </rPr>
      <t>provides medical, pharmacy and dental claim descrptive data crosstabluated by managed care and fee-for-service and counts of Coordination of benefit claims and orphan claims</t>
    </r>
  </si>
  <si>
    <r>
      <rPr>
        <b/>
        <sz val="12"/>
        <color theme="1"/>
        <rFont val="Arial"/>
        <family val="2"/>
      </rPr>
      <t xml:space="preserve">The ClaimsLOb tab </t>
    </r>
    <r>
      <rPr>
        <sz val="12"/>
        <color theme="1"/>
        <rFont val="Arial"/>
        <family val="2"/>
      </rPr>
      <t>provides crosstabulations of the claims tab data by LOB and LOB subcategories</t>
    </r>
  </si>
  <si>
    <r>
      <rPr>
        <b/>
        <sz val="12"/>
        <color theme="1"/>
        <rFont val="Arial"/>
        <family val="2"/>
      </rPr>
      <t xml:space="preserve">The Paidamounts tab </t>
    </r>
    <r>
      <rPr>
        <sz val="12"/>
        <color theme="1"/>
        <rFont val="Arial"/>
        <family val="2"/>
      </rPr>
      <t>provides medical, pharmacy and dental claim paid amounts descrptive data crosstabluated by managed care and fee-for-service and counts of Coordination of benefit claims and orphan claims</t>
    </r>
  </si>
  <si>
    <r>
      <rPr>
        <b/>
        <sz val="12"/>
        <color theme="1"/>
        <rFont val="Arial"/>
        <family val="2"/>
      </rPr>
      <t xml:space="preserve">The Paidamounts by LOB tab </t>
    </r>
    <r>
      <rPr>
        <sz val="12"/>
        <color theme="1"/>
        <rFont val="Arial"/>
        <family val="2"/>
      </rPr>
      <t>provides crosstabluations of the Paidamounts tab by LOB and LOB subcategories</t>
    </r>
  </si>
  <si>
    <r>
      <rPr>
        <b/>
        <sz val="12"/>
        <color theme="1"/>
        <rFont val="Arial"/>
        <family val="2"/>
      </rPr>
      <t xml:space="preserve">The Paid per person tab </t>
    </r>
    <r>
      <rPr>
        <sz val="12"/>
        <color theme="1"/>
        <rFont val="Arial"/>
        <family val="2"/>
      </rPr>
      <t>provides total paid amount (medical, pharmacy and dental claims) per person crosstabluated by LOB</t>
    </r>
  </si>
  <si>
    <r>
      <rPr>
        <b/>
        <sz val="12"/>
        <color theme="1"/>
        <rFont val="Arial"/>
        <family val="2"/>
      </rPr>
      <t xml:space="preserve">The $100k plus tab </t>
    </r>
    <r>
      <rPr>
        <sz val="12"/>
        <color theme="1"/>
        <rFont val="Arial"/>
        <family val="2"/>
      </rPr>
      <t>provides descriptive statics for people that insurers paid more than $100,000 per year by LOB</t>
    </r>
  </si>
  <si>
    <r>
      <rPr>
        <b/>
        <sz val="12"/>
        <color theme="1"/>
        <rFont val="Arial"/>
        <family val="2"/>
      </rPr>
      <t xml:space="preserve">The APAC grouperclaims tab </t>
    </r>
    <r>
      <rPr>
        <sz val="12"/>
        <color theme="1"/>
        <rFont val="Arial"/>
        <family val="2"/>
      </rPr>
      <t>provides descriptive statistics for claims by APAC grouper category (inpatient, emergency department, outpatient, professional and other) by LOB</t>
    </r>
  </si>
  <si>
    <r>
      <rPr>
        <b/>
        <sz val="12"/>
        <color theme="1"/>
        <rFont val="Arial"/>
        <family val="2"/>
      </rPr>
      <t xml:space="preserve">The APAC grouper people tab </t>
    </r>
    <r>
      <rPr>
        <sz val="12"/>
        <color theme="1"/>
        <rFont val="Arial"/>
        <family val="2"/>
      </rPr>
      <t>provides descriptive statistics forpeople by APAC grouper category (inpatient, emergency department, outpatient, professional and other) by LOB</t>
    </r>
  </si>
  <si>
    <r>
      <rPr>
        <b/>
        <sz val="12"/>
        <color theme="1"/>
        <rFont val="Arial"/>
        <family val="2"/>
      </rPr>
      <t xml:space="preserve">The APAC grouperperclaim tab </t>
    </r>
    <r>
      <rPr>
        <sz val="12"/>
        <color theme="1"/>
        <rFont val="Arial"/>
        <family val="2"/>
      </rPr>
      <t>provides descriptive statistics for amount paid per claim by APAC grouper category (inpatient, emergency department, outpatient, professional and other) by LOB</t>
    </r>
  </si>
  <si>
    <r>
      <rPr>
        <b/>
        <sz val="12"/>
        <color theme="1"/>
        <rFont val="Arial"/>
        <family val="2"/>
      </rPr>
      <t xml:space="preserve">The APAC grouper%paid tab </t>
    </r>
    <r>
      <rPr>
        <sz val="12"/>
        <color theme="1"/>
        <rFont val="Arial"/>
        <family val="2"/>
      </rPr>
      <t>provides descriptive statistics for percent % by APAC grouper category (inpatient, emergency department, outpatient, professional and other) by LOB</t>
    </r>
  </si>
  <si>
    <r>
      <rPr>
        <b/>
        <sz val="12"/>
        <color theme="1"/>
        <rFont val="Arial"/>
        <family val="2"/>
      </rPr>
      <t xml:space="preserve">The SUD tab </t>
    </r>
    <r>
      <rPr>
        <sz val="12"/>
        <color theme="1"/>
        <rFont val="Arial"/>
        <family val="2"/>
      </rPr>
      <t xml:space="preserve">provides descriptive statistics for substance use disorder (SUD) claims and people with SUD claims and paid amounts by LOB  </t>
    </r>
  </si>
  <si>
    <r>
      <rPr>
        <b/>
        <sz val="12"/>
        <color theme="1"/>
        <rFont val="Arial"/>
        <family val="2"/>
      </rPr>
      <t xml:space="preserve">The CCSR tab </t>
    </r>
    <r>
      <rPr>
        <sz val="12"/>
        <color theme="1"/>
        <rFont val="Arial"/>
        <family val="2"/>
      </rPr>
      <t>provides descriptive statistics for claims and people grouped into about 500 different clinical categories based on the Agency for Health Care Research and Quality Clinical classifications sofware refined (CCSR) by LOB</t>
    </r>
  </si>
  <si>
    <t>The EXCEL spreadsheet divides the summarized APAC data into 17 different, related chunks:</t>
  </si>
  <si>
    <t>% Self-Insured</t>
  </si>
  <si>
    <t>% PEBB/OEBB</t>
  </si>
  <si>
    <t>Self-Insured</t>
  </si>
  <si>
    <t>commercial not PEBB/OEBB not SI</t>
  </si>
  <si>
    <t>Self-Insured med</t>
  </si>
  <si>
    <t>Self-Insured RX</t>
  </si>
  <si>
    <t>Self-Insured dental</t>
  </si>
  <si>
    <t>Self-Insured med not PEBB/OEBB</t>
  </si>
  <si>
    <t>Self-Insured rx not PEBB/OEBB</t>
  </si>
  <si>
    <t>med not PEBB/OEBB not SI</t>
  </si>
  <si>
    <t>RX not PEBB/OEBB not SI</t>
  </si>
  <si>
    <t>Dental not PEBB/OEBB not SI</t>
  </si>
  <si>
    <t>% commercial not PEBB/OEBB not SI</t>
  </si>
  <si>
    <t>% Self-Insured med</t>
  </si>
  <si>
    <t>% Self-Insured RX</t>
  </si>
  <si>
    <t>% Self-Insured dental</t>
  </si>
  <si>
    <t>% Self-Insured med not PEBB/OEBB</t>
  </si>
  <si>
    <t>% Self-Insured rx not PEBB/OEBB</t>
  </si>
  <si>
    <t>% Self-Insured Dental not PEBB/OEBB</t>
  </si>
  <si>
    <t>% med not PEBB/OEBB not SI</t>
  </si>
  <si>
    <t>% RX not PEBB/OEBB not SI</t>
  </si>
  <si>
    <t>% Dental not PEBB/OEBB not SI</t>
  </si>
  <si>
    <t>% Total Commercial</t>
  </si>
  <si>
    <t>People with dual Medicare and Medicaid coverage</t>
  </si>
  <si>
    <t>People with Medicare and not Medicaid coverage</t>
  </si>
  <si>
    <t>People with Medicaid and not Medicare coverage</t>
  </si>
  <si>
    <t>% Medicaid people with Medicaid and not Medicare coverage</t>
  </si>
  <si>
    <t>% Medicare people with Medicare and not Medicaid coverage</t>
  </si>
  <si>
    <t>% Total Commercial medical, RX or dental</t>
  </si>
  <si>
    <t>[NULL]</t>
  </si>
  <si>
    <t>Medicare not dual People with a claim</t>
  </si>
  <si>
    <t>Medicaid not dual People with a claim</t>
  </si>
  <si>
    <t>Total commercial Dental Claims with no MedMM</t>
  </si>
  <si>
    <t>% Total commercial Dental Claims with no MedMM</t>
  </si>
  <si>
    <t>PEBBOEBB</t>
  </si>
  <si>
    <t>Self-insured (SI)</t>
  </si>
  <si>
    <t>SI not PEBBOEBB</t>
  </si>
  <si>
    <t>Commercial not SI not PEBBOEBB</t>
  </si>
  <si>
    <t>SI medical claims</t>
  </si>
  <si>
    <t>SI pharmacy claims</t>
  </si>
  <si>
    <t>SI dental claims</t>
  </si>
  <si>
    <t>SI medical claims not PEBBOEBB</t>
  </si>
  <si>
    <t>SI pharmacy claims not PEBBOEBB</t>
  </si>
  <si>
    <t>SI dental claims not PEBBOEBB</t>
  </si>
  <si>
    <t>Commercial medical claims not SI not PEBBOEBB</t>
  </si>
  <si>
    <t>Commercial pharmacy claims not SI not PEBBOEBB</t>
  </si>
  <si>
    <t>Commercial dental claims not SI not PEBBOEBB</t>
  </si>
  <si>
    <t>% Self-insured (SI)</t>
  </si>
  <si>
    <t>% PEBBOEBB</t>
  </si>
  <si>
    <t>% SI not PEBBOEBB</t>
  </si>
  <si>
    <t>% Commercial not SI not PEBBOEBB</t>
  </si>
  <si>
    <t>% SI medical claims</t>
  </si>
  <si>
    <t>% SI pharmacy claims</t>
  </si>
  <si>
    <t>% SI dental claims</t>
  </si>
  <si>
    <t>% SI medical claims not PEBBOEBB</t>
  </si>
  <si>
    <t>% SI pharmacy claims not PEBBOEBB</t>
  </si>
  <si>
    <t>% SI dental claims not PEBBOEBB</t>
  </si>
  <si>
    <t>% Commercial medical claims not SI not PEBBOEBB</t>
  </si>
  <si>
    <t>% Commercial pharmacy claims not SI not PEBBOEBB</t>
  </si>
  <si>
    <t>% Commercial dental claims not SI not PEBBOEBB</t>
  </si>
  <si>
    <t>% PEBB medical claims</t>
  </si>
  <si>
    <t>Commercial People with a claim</t>
  </si>
  <si>
    <t>People SI medical</t>
  </si>
  <si>
    <t>People SI pharmacy</t>
  </si>
  <si>
    <t>People SI dental</t>
  </si>
  <si>
    <t>People SI medical claims not PEBBOEBB</t>
  </si>
  <si>
    <t>People SI pharmacy claims not PEBBOEBB</t>
  </si>
  <si>
    <t>People SI dental claims not PEBBOEBB</t>
  </si>
  <si>
    <t>People Commercial medical not SI not PEBBOEBB</t>
  </si>
  <si>
    <t>People Commercial pharmacy not SI not PEBBOEBB</t>
  </si>
  <si>
    <t>Peoople Commercial dental not SI not PEBBOEBB</t>
  </si>
  <si>
    <t>People Commercial not SI not PEBBOEBB</t>
  </si>
  <si>
    <t>People Self-insured (SI)</t>
  </si>
  <si>
    <t>People PEBBOEBB</t>
  </si>
  <si>
    <t>People SI not PEBBOEBB</t>
  </si>
  <si>
    <t>Total commercial People</t>
  </si>
  <si>
    <t>People with Medicare claim</t>
  </si>
  <si>
    <t>People with Medicaid claim</t>
  </si>
  <si>
    <t>% Total People with Medicaid claim</t>
  </si>
  <si>
    <t>Dual Eligible People with claim (Medicare &amp; Medicaid)</t>
  </si>
  <si>
    <t>% Total People with Dual Eligible claim</t>
  </si>
  <si>
    <t>Total paid MCO/CCO claims</t>
  </si>
  <si>
    <t>Total paid MCO/CCO medical claims</t>
  </si>
  <si>
    <t>Total paid MCO/CCO RX claims</t>
  </si>
  <si>
    <t>Total paid MCO/CCO DC claims</t>
  </si>
  <si>
    <t>% Paid medical, pharmacy, dental</t>
  </si>
  <si>
    <t>Medical claims paid by LOB</t>
  </si>
  <si>
    <t>Pharmacy claims paid by LOB</t>
  </si>
  <si>
    <t>% Total Medical claims paid by LOB</t>
  </si>
  <si>
    <t>% Total Pharmacy claims paid by LOB</t>
  </si>
  <si>
    <t>Dental claims paid by LOB</t>
  </si>
  <si>
    <t>% Total LOB paid medical</t>
  </si>
  <si>
    <t>% Total LOB paid pharmacy</t>
  </si>
  <si>
    <t>% Total LOB paid Dental</t>
  </si>
  <si>
    <t xml:space="preserve">Medical Coordination of Benefit Claims (COB) linked to primary claim </t>
  </si>
  <si>
    <t xml:space="preserve">Medical Coordination of Benefit Claims (COB) not linked to primary claim </t>
  </si>
  <si>
    <t>% Total Paid for Linked COB by LOB</t>
  </si>
  <si>
    <t>% Total Paid for not linked COB by LOB</t>
  </si>
  <si>
    <t>% Total Medicare paid Medicare Advantage</t>
  </si>
  <si>
    <t xml:space="preserve">% Medicare medical paid FFS </t>
  </si>
  <si>
    <t>% Medicare medical paid Medicare Advantage</t>
  </si>
  <si>
    <t>% Total Medicare paid FFS</t>
  </si>
  <si>
    <t>% Medicare RX paid Medicare Advantage</t>
  </si>
  <si>
    <t>% Medicare RX paid FFS</t>
  </si>
  <si>
    <t>SI medical</t>
  </si>
  <si>
    <t>SI pharmacy</t>
  </si>
  <si>
    <t xml:space="preserve">SI dental </t>
  </si>
  <si>
    <t>Paid claims commercial subcategories</t>
  </si>
  <si>
    <t>Total Amount Paid Per Persons with No Medical Month Coverage and have claims</t>
  </si>
  <si>
    <t>Total amount Paid Per Medicare Persons by type</t>
  </si>
  <si>
    <r>
      <t xml:space="preserve">$100k or more Paid amounts by Person </t>
    </r>
    <r>
      <rPr>
        <sz val="12"/>
        <color theme="1"/>
        <rFont val="Arial"/>
        <family val="2"/>
      </rPr>
      <t>(Excludes dw_member_IDs with no uniquepersonID)</t>
    </r>
  </si>
  <si>
    <t>Total Paid</t>
  </si>
  <si>
    <t>Total Orphan claims (no coverage reported)</t>
  </si>
  <si>
    <t>People w Medicare</t>
  </si>
  <si>
    <t>% Total Medicaid People with Medicaid claim</t>
  </si>
  <si>
    <t xml:space="preserve">      % People with Medicare Advantage claim</t>
  </si>
  <si>
    <t xml:space="preserve">      % People with Medicare FFS claim</t>
  </si>
  <si>
    <t xml:space="preserve">      % People with Medicare claim</t>
  </si>
  <si>
    <t xml:space="preserve">       % People with Medicare claim</t>
  </si>
  <si>
    <t xml:space="preserve">       %  People with unknown Medicare type</t>
  </si>
  <si>
    <t>% Total commercial People</t>
  </si>
  <si>
    <t>% People Self-insured (SI)</t>
  </si>
  <si>
    <t>% People PEBBOEBB</t>
  </si>
  <si>
    <t>% People SI not PEBBOEBB</t>
  </si>
  <si>
    <t>% People Commercial not SI not PEBBOEBB</t>
  </si>
  <si>
    <t>% People SI medical</t>
  </si>
  <si>
    <t>% People SI pharmacy</t>
  </si>
  <si>
    <t>% People SI dental</t>
  </si>
  <si>
    <t>% People SI medical claims not PEBBOEBB</t>
  </si>
  <si>
    <t>% People SI pharmacy claims not PEBBOEBB</t>
  </si>
  <si>
    <t>% People SI dental claims not PEBBOEBB</t>
  </si>
  <si>
    <t>% People Commercial medical not SI not PEBBOEBB</t>
  </si>
  <si>
    <t>% People Commercial pharmacy not SI not PEBBOEBB</t>
  </si>
  <si>
    <t>% Peoople Commercial dental not SI not PEBBOEBB</t>
  </si>
  <si>
    <t xml:space="preserve">   % People with any claim</t>
  </si>
  <si>
    <t>% Total Medicare people</t>
  </si>
  <si>
    <t>% Total Medicaid People with Dual Eligible claim</t>
  </si>
  <si>
    <t>% Total Medicare People with Dual Eligible claim</t>
  </si>
  <si>
    <t>% Total xommercial People in APAC</t>
  </si>
  <si>
    <t>Orphan claims (claims with no reported coverage for the month; coverage imputed for this report)</t>
  </si>
  <si>
    <t xml:space="preserve">Paid FFS </t>
  </si>
  <si>
    <t>Paid MCO/CCO</t>
  </si>
  <si>
    <t>% Total Paid FFS By LOB</t>
  </si>
  <si>
    <t>% Total Paid MCO/CCO By LOB</t>
  </si>
  <si>
    <t>Medicare Advantage Paid Claims</t>
  </si>
  <si>
    <t>Medicare FFS Paid Claims</t>
  </si>
  <si>
    <t>Total paid Medicare dental</t>
  </si>
  <si>
    <t>% Medicare RX paid unknown</t>
  </si>
  <si>
    <t>Total paid Medicare unknown pharmacy</t>
  </si>
  <si>
    <t>Total Medical for people with medical coverage</t>
  </si>
  <si>
    <t>Total Pharmacy fore people with pharmacy coverage</t>
  </si>
  <si>
    <t xml:space="preserve">    % Total people Medicare FFS</t>
  </si>
  <si>
    <t xml:space="preserve">    % Total Medicare people Medicare FFS</t>
  </si>
  <si>
    <t>% Total Dental Claims with no MedMM</t>
  </si>
  <si>
    <r>
      <rPr>
        <b/>
        <sz val="12"/>
        <color theme="1"/>
        <rFont val="Arial"/>
        <family val="2"/>
      </rPr>
      <t>This EXCEL document is linked to the APAC Data User Guide (DUG).</t>
    </r>
    <r>
      <rPr>
        <sz val="12"/>
        <color theme="1"/>
        <rFont val="Arial"/>
        <family val="2"/>
      </rPr>
      <t xml:space="preserve"> The purpose of the DUG is to help data requesters and analysts understand the structure, function and limitations of APAC data. The DUG includes background information about APAC, summary information about insurance coverage, claims, costs and providers. The DUG provides a list of resources for data requests, data request types, historical policy issues, analytic suggestions and data limitations.</t>
    </r>
  </si>
  <si>
    <t>*</t>
  </si>
  <si>
    <t xml:space="preserve">* = number smaller than 30, suppressed </t>
  </si>
  <si>
    <t>&lt;30</t>
  </si>
  <si>
    <t xml:space="preserve">&lt;30 = number smaller than 30, suppressed </t>
  </si>
  <si>
    <t>APAC.Admin@odhsoha.oregon.gov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</si>
</sst>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0.0%"/>
  </numFmts>
  <fonts count="15" x14ac:knownFonts="1">
    <font>
      <sz val="11"/>
      <color theme="1"/>
      <name val="Calibri"/>
      <family val="2"/>
      <scheme val="minor"/>
    </font>
    <font>
      <sz val="12"/>
      <color theme="1"/>
      <name val="Arial"/>
      <family val="2"/>
    </font>
    <font>
      <b/>
      <sz val="11"/>
      <color theme="1"/>
      <name val="Arial"/>
      <family val="2"/>
    </font>
    <font>
      <b/>
      <sz val="10"/>
      <color theme="1"/>
      <name val="Arial"/>
      <family val="2"/>
    </font>
    <font>
      <sz val="10"/>
      <color theme="1"/>
      <name val="Arial"/>
      <family val="2"/>
    </font>
    <font>
      <b/>
      <sz val="12"/>
      <color theme="1"/>
      <name val="Arial"/>
      <family val="2"/>
    </font>
    <font>
      <sz val="12"/>
      <color theme="1"/>
      <name val="Calibri"/>
      <family val="2"/>
      <scheme val="minor"/>
    </font>
    <font>
      <sz val="12"/>
      <color theme="1"/>
      <name val="Arial"/>
      <family val="2"/>
    </font>
    <font>
      <sz val="11"/>
      <color theme="1"/>
      <name val="Arial"/>
      <family val="2"/>
    </font>
    <font>
      <b/>
      <sz val="14"/>
      <color theme="1"/>
      <name val="Arial"/>
      <family val="2"/>
    </font>
    <font>
      <u/>
      <sz val="11"/>
      <color theme="10"/>
      <name val="Calibri"/>
      <family val="2"/>
      <scheme val="minor"/>
    </font>
    <font>
      <u/>
      <sz val="12"/>
      <color theme="10"/>
      <name val="Arial"/>
      <family val="2"/>
    </font>
    <font>
      <u/>
      <sz val="12"/>
      <color theme="1"/>
      <name val="Arial"/>
      <family val="2"/>
    </font>
    <font>
      <b/>
      <sz val="10"/>
      <color theme="1"/>
      <name val="Calibri"/>
      <family val="2"/>
      <scheme val="minor"/>
    </font>
    <font>
      <sz val="10"/>
      <color theme="1"/>
      <name val="Calibri"/>
      <family val="2"/>
      <scheme val="min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149">
    <xf numFmtId="0" fontId="0" fillId="0" borderId="0" xfId="0"/>
    <xf numFmtId="0" fontId="3" fillId="0" borderId="1" xfId="0" applyFont="1" applyFill="1" applyBorder="1" applyAlignment="1">
      <alignment horizontal="center" wrapText="1"/>
    </xf>
    <xf numFmtId="0" fontId="4" fillId="0" borderId="0" xfId="0" applyFont="1" applyFill="1"/>
    <xf numFmtId="0" fontId="3" fillId="0" borderId="0" xfId="0" applyFont="1" applyFill="1" applyAlignment="1">
      <alignment horizontal="center" wrapText="1"/>
    </xf>
    <xf numFmtId="3" fontId="4" fillId="0" borderId="0" xfId="0" applyNumberFormat="1" applyFont="1" applyFill="1"/>
    <xf numFmtId="0" fontId="2" fillId="0" borderId="1" xfId="0" applyFont="1" applyFill="1" applyBorder="1" applyAlignment="1">
      <alignment horizontal="center" wrapText="1"/>
    </xf>
    <xf numFmtId="9" fontId="4" fillId="0" borderId="1" xfId="0" applyNumberFormat="1" applyFont="1" applyBorder="1"/>
    <xf numFmtId="9" fontId="4" fillId="0" borderId="1" xfId="0" applyNumberFormat="1" applyFont="1" applyFill="1" applyBorder="1"/>
    <xf numFmtId="3" fontId="4" fillId="0" borderId="1" xfId="0" applyNumberFormat="1" applyFont="1" applyBorder="1"/>
    <xf numFmtId="3" fontId="3" fillId="0" borderId="1" xfId="0" applyNumberFormat="1" applyFont="1" applyFill="1" applyBorder="1" applyAlignment="1">
      <alignment wrapText="1"/>
    </xf>
    <xf numFmtId="0" fontId="4" fillId="0" borderId="1" xfId="0" applyFont="1" applyFill="1" applyBorder="1"/>
    <xf numFmtId="0" fontId="3" fillId="0" borderId="1" xfId="0" applyFont="1" applyFill="1" applyBorder="1" applyAlignment="1">
      <alignment wrapText="1"/>
    </xf>
    <xf numFmtId="164" fontId="4" fillId="0" borderId="1" xfId="0" applyNumberFormat="1" applyFont="1" applyFill="1" applyBorder="1"/>
    <xf numFmtId="3" fontId="4" fillId="0" borderId="1" xfId="0" applyNumberFormat="1" applyFont="1" applyFill="1" applyBorder="1" applyAlignment="1">
      <alignment wrapText="1"/>
    </xf>
    <xf numFmtId="0" fontId="4" fillId="0" borderId="1" xfId="0" applyFont="1" applyFill="1" applyBorder="1" applyAlignment="1">
      <alignment wrapText="1"/>
    </xf>
    <xf numFmtId="3" fontId="4" fillId="0" borderId="1" xfId="0" applyNumberFormat="1" applyFont="1" applyFill="1" applyBorder="1"/>
    <xf numFmtId="3" fontId="4" fillId="0" borderId="1" xfId="0" applyNumberFormat="1" applyFont="1" applyFill="1" applyBorder="1" applyAlignment="1"/>
    <xf numFmtId="3" fontId="3" fillId="0" borderId="1" xfId="0" applyNumberFormat="1" applyFont="1" applyFill="1" applyBorder="1" applyAlignment="1"/>
    <xf numFmtId="0" fontId="4" fillId="0" borderId="1" xfId="0" applyFont="1" applyBorder="1"/>
    <xf numFmtId="0" fontId="3" fillId="0" borderId="1" xfId="0" applyFont="1" applyFill="1" applyBorder="1"/>
    <xf numFmtId="9" fontId="4" fillId="0" borderId="0" xfId="0" applyNumberFormat="1" applyFont="1" applyFill="1"/>
    <xf numFmtId="3" fontId="4" fillId="0" borderId="0" xfId="0" applyNumberFormat="1" applyFont="1" applyFill="1" applyAlignment="1"/>
    <xf numFmtId="165" fontId="4" fillId="0" borderId="1" xfId="0" applyNumberFormat="1" applyFont="1" applyFill="1" applyBorder="1"/>
    <xf numFmtId="10" fontId="4" fillId="0" borderId="1" xfId="0" applyNumberFormat="1" applyFont="1" applyFill="1" applyBorder="1"/>
    <xf numFmtId="9" fontId="3" fillId="0" borderId="1" xfId="0" applyNumberFormat="1" applyFont="1" applyFill="1" applyBorder="1"/>
    <xf numFmtId="9" fontId="4" fillId="0" borderId="1" xfId="0" applyNumberFormat="1" applyFont="1" applyFill="1" applyBorder="1" applyAlignment="1">
      <alignment horizontal="right"/>
    </xf>
    <xf numFmtId="0" fontId="6" fillId="0" borderId="1" xfId="0" applyFont="1" applyFill="1" applyBorder="1" applyAlignment="1">
      <alignment wrapText="1"/>
    </xf>
    <xf numFmtId="3" fontId="4" fillId="0" borderId="1" xfId="0" applyNumberFormat="1" applyFont="1" applyFill="1" applyBorder="1" applyAlignment="1">
      <alignment horizontal="left" wrapText="1"/>
    </xf>
    <xf numFmtId="3" fontId="3" fillId="0" borderId="0" xfId="0" applyNumberFormat="1" applyFont="1" applyFill="1" applyAlignment="1">
      <alignment horizontal="center" wrapText="1"/>
    </xf>
    <xf numFmtId="3" fontId="3" fillId="0" borderId="1" xfId="0" applyNumberFormat="1" applyFont="1" applyFill="1" applyBorder="1" applyAlignment="1">
      <alignment horizontal="center" wrapText="1"/>
    </xf>
    <xf numFmtId="3" fontId="3" fillId="0" borderId="1" xfId="0" applyNumberFormat="1" applyFont="1" applyFill="1" applyBorder="1" applyAlignment="1">
      <alignment horizontal="left" wrapText="1"/>
    </xf>
    <xf numFmtId="3" fontId="4" fillId="0" borderId="0" xfId="0" applyNumberFormat="1" applyFont="1" applyFill="1" applyBorder="1"/>
    <xf numFmtId="0" fontId="3" fillId="0" borderId="1" xfId="0" applyFont="1" applyFill="1" applyBorder="1" applyAlignment="1">
      <alignment horizontal="left"/>
    </xf>
    <xf numFmtId="3" fontId="4" fillId="0" borderId="2" xfId="0" applyNumberFormat="1" applyFont="1" applyFill="1" applyBorder="1"/>
    <xf numFmtId="0" fontId="3" fillId="0" borderId="2" xfId="0" applyFont="1" applyFill="1" applyBorder="1"/>
    <xf numFmtId="0" fontId="4" fillId="0" borderId="2" xfId="0" applyFont="1" applyFill="1" applyBorder="1"/>
    <xf numFmtId="3" fontId="3" fillId="0" borderId="1" xfId="0" applyNumberFormat="1" applyFont="1" applyFill="1" applyBorder="1"/>
    <xf numFmtId="3" fontId="3" fillId="0" borderId="1" xfId="0" applyNumberFormat="1" applyFont="1" applyFill="1" applyBorder="1" applyAlignment="1">
      <alignment horizontal="right" wrapText="1"/>
    </xf>
    <xf numFmtId="3" fontId="4" fillId="0" borderId="1" xfId="0" applyNumberFormat="1" applyFont="1" applyFill="1" applyBorder="1" applyAlignment="1">
      <alignment horizontal="right"/>
    </xf>
    <xf numFmtId="3" fontId="4" fillId="0" borderId="0" xfId="0" applyNumberFormat="1" applyFont="1" applyFill="1" applyAlignment="1">
      <alignment horizontal="right"/>
    </xf>
    <xf numFmtId="0" fontId="4" fillId="0" borderId="0" xfId="0" applyFont="1" applyFill="1" applyBorder="1"/>
    <xf numFmtId="3" fontId="4" fillId="0" borderId="0" xfId="0" applyNumberFormat="1" applyFont="1" applyFill="1" applyAlignment="1">
      <alignment wrapText="1"/>
    </xf>
    <xf numFmtId="3" fontId="4" fillId="0" borderId="0" xfId="0" applyNumberFormat="1" applyFont="1" applyFill="1" applyBorder="1" applyAlignment="1"/>
    <xf numFmtId="9" fontId="4" fillId="0" borderId="0" xfId="0" applyNumberFormat="1" applyFont="1" applyFill="1" applyBorder="1"/>
    <xf numFmtId="0" fontId="3" fillId="0" borderId="0" xfId="0" applyFont="1" applyFill="1" applyBorder="1" applyAlignment="1">
      <alignment horizontal="center" wrapText="1"/>
    </xf>
    <xf numFmtId="3" fontId="3" fillId="0" borderId="0" xfId="0" applyNumberFormat="1" applyFont="1" applyFill="1" applyBorder="1" applyAlignment="1">
      <alignment horizontal="center" wrapText="1"/>
    </xf>
    <xf numFmtId="3" fontId="4" fillId="0" borderId="0" xfId="0" applyNumberFormat="1" applyFont="1" applyFill="1" applyBorder="1" applyAlignment="1">
      <alignment horizontal="left"/>
    </xf>
    <xf numFmtId="1" fontId="4" fillId="0" borderId="1" xfId="0" applyNumberFormat="1" applyFont="1" applyFill="1" applyBorder="1"/>
    <xf numFmtId="0" fontId="3" fillId="0" borderId="1" xfId="0" applyFont="1" applyFill="1" applyBorder="1" applyAlignment="1">
      <alignment horizontal="left" wrapText="1"/>
    </xf>
    <xf numFmtId="3" fontId="4" fillId="0" borderId="1" xfId="0" applyNumberFormat="1" applyFont="1" applyFill="1" applyBorder="1" applyAlignment="1">
      <alignment horizontal="center" wrapText="1"/>
    </xf>
    <xf numFmtId="10" fontId="4" fillId="0" borderId="0" xfId="0" applyNumberFormat="1" applyFont="1" applyFill="1"/>
    <xf numFmtId="0" fontId="3" fillId="0" borderId="0" xfId="0" applyFont="1" applyFill="1"/>
    <xf numFmtId="3" fontId="4" fillId="0" borderId="0" xfId="0" applyNumberFormat="1" applyFont="1" applyFill="1" applyBorder="1" applyAlignment="1">
      <alignment wrapText="1"/>
    </xf>
    <xf numFmtId="0" fontId="0" fillId="0" borderId="0" xfId="0" applyFill="1"/>
    <xf numFmtId="3" fontId="3" fillId="0" borderId="1" xfId="0" applyNumberFormat="1" applyFont="1" applyFill="1" applyBorder="1" applyAlignment="1">
      <alignment horizontal="left"/>
    </xf>
    <xf numFmtId="10" fontId="3" fillId="0" borderId="1" xfId="0" applyNumberFormat="1" applyFont="1" applyFill="1" applyBorder="1"/>
    <xf numFmtId="0" fontId="5" fillId="0" borderId="1" xfId="0" applyFont="1" applyFill="1" applyBorder="1" applyAlignment="1">
      <alignment horizontal="left" wrapText="1"/>
    </xf>
    <xf numFmtId="0" fontId="2" fillId="0" borderId="0" xfId="0" applyFont="1" applyFill="1" applyAlignment="1">
      <alignment horizontal="center" wrapText="1"/>
    </xf>
    <xf numFmtId="10" fontId="4" fillId="0" borderId="0" xfId="0" applyNumberFormat="1" applyFont="1" applyFill="1" applyBorder="1"/>
    <xf numFmtId="164" fontId="4" fillId="0" borderId="0" xfId="0" applyNumberFormat="1" applyFont="1" applyFill="1" applyBorder="1"/>
    <xf numFmtId="4" fontId="4" fillId="0" borderId="1" xfId="0" applyNumberFormat="1" applyFont="1" applyBorder="1"/>
    <xf numFmtId="0" fontId="2" fillId="0" borderId="0" xfId="0" applyFont="1" applyFill="1" applyBorder="1" applyAlignment="1">
      <alignment horizontal="center" wrapText="1"/>
    </xf>
    <xf numFmtId="9" fontId="4" fillId="0" borderId="5" xfId="0" applyNumberFormat="1" applyFont="1" applyFill="1" applyBorder="1"/>
    <xf numFmtId="0" fontId="4" fillId="0" borderId="5" xfId="0" applyFont="1" applyFill="1" applyBorder="1"/>
    <xf numFmtId="9" fontId="4" fillId="0" borderId="6" xfId="0" applyNumberFormat="1" applyFont="1" applyFill="1" applyBorder="1"/>
    <xf numFmtId="9" fontId="4" fillId="0" borderId="7" xfId="0" applyNumberFormat="1" applyFont="1" applyFill="1" applyBorder="1"/>
    <xf numFmtId="0" fontId="4" fillId="0" borderId="8" xfId="0" applyFont="1" applyFill="1" applyBorder="1"/>
    <xf numFmtId="9" fontId="4" fillId="0" borderId="3" xfId="0" applyNumberFormat="1" applyFont="1" applyFill="1" applyBorder="1"/>
    <xf numFmtId="9" fontId="4" fillId="0" borderId="9" xfId="0" applyNumberFormat="1" applyFont="1" applyFill="1" applyBorder="1"/>
    <xf numFmtId="0" fontId="4" fillId="0" borderId="9" xfId="0" applyFont="1" applyFill="1" applyBorder="1"/>
    <xf numFmtId="0" fontId="4" fillId="0" borderId="4" xfId="0" applyFont="1" applyFill="1" applyBorder="1"/>
    <xf numFmtId="164" fontId="4" fillId="0" borderId="1" xfId="0" applyNumberFormat="1" applyFont="1" applyFill="1" applyBorder="1" applyAlignment="1">
      <alignment wrapText="1"/>
    </xf>
    <xf numFmtId="164" fontId="3" fillId="0" borderId="1" xfId="0" applyNumberFormat="1" applyFont="1" applyFill="1" applyBorder="1" applyAlignment="1"/>
    <xf numFmtId="164" fontId="4" fillId="0" borderId="1" xfId="0" applyNumberFormat="1" applyFont="1" applyBorder="1"/>
    <xf numFmtId="164" fontId="4" fillId="0" borderId="1" xfId="0" applyNumberFormat="1" applyFont="1" applyFill="1" applyBorder="1" applyAlignment="1"/>
    <xf numFmtId="1" fontId="3" fillId="0" borderId="1" xfId="0" applyNumberFormat="1" applyFont="1" applyFill="1" applyBorder="1" applyAlignment="1">
      <alignment horizontal="center"/>
    </xf>
    <xf numFmtId="1" fontId="3" fillId="0" borderId="1" xfId="0" applyNumberFormat="1" applyFont="1" applyFill="1" applyBorder="1" applyAlignment="1">
      <alignment horizontal="center" wrapText="1"/>
    </xf>
    <xf numFmtId="1" fontId="3" fillId="0" borderId="0" xfId="0" applyNumberFormat="1" applyFont="1" applyFill="1" applyBorder="1" applyAlignment="1">
      <alignment horizontal="center" wrapText="1"/>
    </xf>
    <xf numFmtId="1" fontId="3" fillId="0" borderId="0" xfId="0" applyNumberFormat="1" applyFont="1" applyFill="1" applyAlignment="1">
      <alignment horizontal="center" wrapText="1"/>
    </xf>
    <xf numFmtId="165" fontId="4" fillId="0" borderId="1" xfId="0" applyNumberFormat="1" applyFont="1" applyBorder="1"/>
    <xf numFmtId="164" fontId="4" fillId="0" borderId="0" xfId="0" applyNumberFormat="1" applyFont="1" applyFill="1" applyBorder="1" applyAlignment="1"/>
    <xf numFmtId="164" fontId="0" fillId="0" borderId="0" xfId="0" applyNumberFormat="1"/>
    <xf numFmtId="0" fontId="3" fillId="0" borderId="1" xfId="0" applyFont="1" applyBorder="1"/>
    <xf numFmtId="10" fontId="4" fillId="0" borderId="1" xfId="0" applyNumberFormat="1" applyFont="1" applyBorder="1"/>
    <xf numFmtId="164" fontId="0" fillId="0" borderId="1" xfId="0" applyNumberFormat="1" applyBorder="1"/>
    <xf numFmtId="0" fontId="2" fillId="0" borderId="0" xfId="0" applyFont="1"/>
    <xf numFmtId="49" fontId="3" fillId="0" borderId="1" xfId="0" applyNumberFormat="1" applyFont="1" applyFill="1" applyBorder="1" applyAlignment="1">
      <alignment horizontal="center"/>
    </xf>
    <xf numFmtId="49" fontId="3" fillId="0" borderId="1" xfId="0" applyNumberFormat="1" applyFont="1" applyFill="1" applyBorder="1" applyAlignment="1">
      <alignment horizontal="center" wrapText="1"/>
    </xf>
    <xf numFmtId="49" fontId="3" fillId="0" borderId="0" xfId="0" applyNumberFormat="1" applyFont="1" applyFill="1" applyBorder="1" applyAlignment="1">
      <alignment horizontal="center" wrapText="1"/>
    </xf>
    <xf numFmtId="49" fontId="3" fillId="0" borderId="0" xfId="0" applyNumberFormat="1" applyFont="1" applyFill="1" applyAlignment="1">
      <alignment horizontal="center" wrapText="1"/>
    </xf>
    <xf numFmtId="164" fontId="4" fillId="0" borderId="1" xfId="0" applyNumberFormat="1" applyFont="1" applyBorder="1" applyAlignment="1">
      <alignment horizontal="right"/>
    </xf>
    <xf numFmtId="164" fontId="4" fillId="0" borderId="1" xfId="0" applyNumberFormat="1" applyFont="1" applyFill="1" applyBorder="1" applyAlignment="1">
      <alignment horizontal="right" wrapText="1"/>
    </xf>
    <xf numFmtId="164" fontId="8" fillId="0" borderId="0" xfId="0" applyNumberFormat="1" applyFont="1"/>
    <xf numFmtId="0" fontId="8" fillId="0" borderId="0" xfId="0" applyFont="1"/>
    <xf numFmtId="49" fontId="2" fillId="0" borderId="1" xfId="0" applyNumberFormat="1" applyFont="1" applyFill="1" applyBorder="1" applyAlignment="1">
      <alignment horizontal="center"/>
    </xf>
    <xf numFmtId="49" fontId="2" fillId="0" borderId="1" xfId="0" applyNumberFormat="1" applyFont="1" applyFill="1" applyBorder="1" applyAlignment="1">
      <alignment horizontal="center" wrapText="1"/>
    </xf>
    <xf numFmtId="49" fontId="2" fillId="0" borderId="0" xfId="0" applyNumberFormat="1" applyFont="1" applyFill="1" applyBorder="1" applyAlignment="1">
      <alignment horizontal="center" wrapText="1"/>
    </xf>
    <xf numFmtId="49" fontId="2" fillId="0" borderId="0" xfId="0" applyNumberFormat="1" applyFont="1" applyFill="1" applyAlignment="1">
      <alignment horizontal="center" wrapText="1"/>
    </xf>
    <xf numFmtId="0" fontId="8" fillId="0" borderId="1" xfId="0" applyFont="1" applyBorder="1"/>
    <xf numFmtId="3" fontId="8" fillId="0" borderId="1" xfId="0" applyNumberFormat="1" applyFont="1" applyBorder="1"/>
    <xf numFmtId="0" fontId="2" fillId="0" borderId="1" xfId="0" applyFont="1" applyBorder="1"/>
    <xf numFmtId="0" fontId="3" fillId="0" borderId="1" xfId="0" applyFont="1" applyFill="1" applyBorder="1" applyAlignment="1"/>
    <xf numFmtId="49" fontId="3" fillId="0" borderId="1" xfId="0" applyNumberFormat="1" applyFont="1" applyFill="1" applyBorder="1" applyAlignment="1">
      <alignment horizontal="left"/>
    </xf>
    <xf numFmtId="0" fontId="4" fillId="0" borderId="1" xfId="0" applyNumberFormat="1" applyFont="1" applyBorder="1"/>
    <xf numFmtId="9" fontId="0" fillId="0" borderId="1" xfId="0" applyNumberFormat="1" applyBorder="1"/>
    <xf numFmtId="164" fontId="3" fillId="0" borderId="1" xfId="0" applyNumberFormat="1" applyFont="1" applyBorder="1"/>
    <xf numFmtId="0" fontId="9" fillId="0" borderId="0" xfId="0" applyFont="1"/>
    <xf numFmtId="165" fontId="0" fillId="0" borderId="0" xfId="0" applyNumberFormat="1"/>
    <xf numFmtId="0" fontId="7" fillId="0" borderId="0" xfId="0" applyFont="1"/>
    <xf numFmtId="3" fontId="4" fillId="0" borderId="0" xfId="0" applyNumberFormat="1" applyFont="1" applyFill="1" applyBorder="1" applyAlignment="1">
      <alignment horizontal="right"/>
    </xf>
    <xf numFmtId="0" fontId="7" fillId="0" borderId="0" xfId="0" applyFont="1" applyFill="1"/>
    <xf numFmtId="3" fontId="7" fillId="0" borderId="0" xfId="0" applyNumberFormat="1" applyFont="1" applyFill="1"/>
    <xf numFmtId="0" fontId="0" fillId="0" borderId="0" xfId="0" applyAlignment="1">
      <alignment wrapText="1"/>
    </xf>
    <xf numFmtId="0" fontId="0" fillId="0" borderId="0" xfId="0" applyAlignment="1">
      <alignment vertical="center" wrapText="1"/>
    </xf>
    <xf numFmtId="0" fontId="7" fillId="0" borderId="0" xfId="0" applyFont="1" applyAlignment="1">
      <alignment wrapText="1"/>
    </xf>
    <xf numFmtId="0" fontId="7" fillId="0" borderId="0" xfId="0" applyFont="1" applyAlignment="1"/>
    <xf numFmtId="0" fontId="7" fillId="0" borderId="0" xfId="0" applyFont="1" applyAlignment="1">
      <alignment vertical="center" wrapText="1"/>
    </xf>
    <xf numFmtId="0" fontId="5" fillId="0" borderId="0" xfId="0" applyFont="1"/>
    <xf numFmtId="0" fontId="5" fillId="0" borderId="0" xfId="0" applyFont="1" applyAlignment="1">
      <alignment vertical="center"/>
    </xf>
    <xf numFmtId="0" fontId="0" fillId="0" borderId="0" xfId="0" applyAlignment="1"/>
    <xf numFmtId="0" fontId="11" fillId="0" borderId="0" xfId="1" applyFont="1"/>
    <xf numFmtId="0" fontId="7" fillId="0" borderId="0" xfId="0" applyFont="1" applyAlignment="1">
      <alignment vertical="center"/>
    </xf>
    <xf numFmtId="0" fontId="0" fillId="0" borderId="0" xfId="0" applyAlignment="1">
      <alignment vertical="center"/>
    </xf>
    <xf numFmtId="0" fontId="4" fillId="0" borderId="10" xfId="0" applyFont="1" applyBorder="1"/>
    <xf numFmtId="0" fontId="4" fillId="0" borderId="10" xfId="0" applyFont="1" applyFill="1" applyBorder="1"/>
    <xf numFmtId="3" fontId="0" fillId="0" borderId="0" xfId="0" applyNumberFormat="1"/>
    <xf numFmtId="3" fontId="0" fillId="0" borderId="0" xfId="0" applyNumberFormat="1" applyFill="1"/>
    <xf numFmtId="0" fontId="4" fillId="0" borderId="1" xfId="0" applyFont="1" applyFill="1" applyBorder="1" applyAlignment="1">
      <alignment horizontal="center" wrapText="1"/>
    </xf>
    <xf numFmtId="164" fontId="4" fillId="0" borderId="0" xfId="0" applyNumberFormat="1" applyFont="1" applyBorder="1"/>
    <xf numFmtId="9" fontId="4" fillId="0" borderId="0" xfId="0" applyNumberFormat="1" applyFont="1" applyBorder="1"/>
    <xf numFmtId="164" fontId="4" fillId="0" borderId="1" xfId="0" applyNumberFormat="1" applyFont="1" applyFill="1" applyBorder="1" applyAlignment="1">
      <alignment horizontal="left"/>
    </xf>
    <xf numFmtId="164" fontId="4" fillId="0" borderId="1" xfId="0" applyNumberFormat="1" applyFont="1" applyFill="1" applyBorder="1" applyAlignment="1">
      <alignment horizontal="center" wrapText="1"/>
    </xf>
    <xf numFmtId="164" fontId="4" fillId="0" borderId="0" xfId="0" applyNumberFormat="1" applyFont="1" applyFill="1" applyAlignment="1">
      <alignment horizontal="center" wrapText="1"/>
    </xf>
    <xf numFmtId="9" fontId="4" fillId="0" borderId="1" xfId="0" applyNumberFormat="1" applyFont="1" applyFill="1" applyBorder="1" applyAlignment="1"/>
    <xf numFmtId="0" fontId="3" fillId="0" borderId="1" xfId="0" applyFont="1" applyBorder="1" applyAlignment="1">
      <alignment horizontal="center" wrapText="1"/>
    </xf>
    <xf numFmtId="0" fontId="13" fillId="0" borderId="0" xfId="0" applyFont="1" applyAlignment="1">
      <alignment horizontal="center" wrapText="1"/>
    </xf>
    <xf numFmtId="0" fontId="14" fillId="0" borderId="0" xfId="0" applyFont="1"/>
    <xf numFmtId="0" fontId="7"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5" fillId="0" borderId="0" xfId="0" applyFont="1" applyAlignment="1">
      <alignment vertical="center" wrapText="1"/>
    </xf>
    <xf numFmtId="0" fontId="5" fillId="0" borderId="0" xfId="0" applyFont="1" applyAlignment="1">
      <alignment wrapText="1"/>
    </xf>
    <xf numFmtId="0" fontId="7" fillId="0" borderId="0" xfId="0" applyFont="1" applyAlignment="1">
      <alignment wrapText="1"/>
    </xf>
    <xf numFmtId="0" fontId="4" fillId="0" borderId="0" xfId="0" applyFont="1" applyFill="1" applyAlignment="1">
      <alignment wrapText="1"/>
    </xf>
    <xf numFmtId="0" fontId="0" fillId="0" borderId="0" xfId="0" applyFill="1" applyAlignment="1">
      <alignment wrapText="1"/>
    </xf>
    <xf numFmtId="0" fontId="1" fillId="0" borderId="0" xfId="0" applyFont="1" applyAlignment="1">
      <alignment vertical="center" wrapText="1"/>
    </xf>
    <xf numFmtId="0" fontId="4" fillId="0" borderId="1" xfId="0" applyFont="1" applyBorder="1" applyAlignment="1">
      <alignment horizontal="right"/>
    </xf>
    <xf numFmtId="3" fontId="4" fillId="0" borderId="1" xfId="0" applyNumberFormat="1" applyFont="1" applyBorder="1" applyAlignment="1">
      <alignment horizontal="right"/>
    </xf>
    <xf numFmtId="0" fontId="10" fillId="0" borderId="0" xfId="1"/>
  </cellXfs>
  <cellStyles count="2">
    <cellStyle name="Hyperlink" xfId="1" builtinId="8"/>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PAC.Admin@odhsoha.oregon.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96C8-C536-4E37-8431-4ECD17EF50BB}">
  <dimension ref="A1:O136"/>
  <sheetViews>
    <sheetView tabSelected="1" workbookViewId="0">
      <selection activeCell="E6" sqref="E6"/>
    </sheetView>
  </sheetViews>
  <sheetFormatPr defaultColWidth="9.1796875" defaultRowHeight="15.5" x14ac:dyDescent="0.35"/>
  <cols>
    <col min="1" max="16384" width="9.1796875" style="108"/>
  </cols>
  <sheetData>
    <row r="1" spans="1:15" x14ac:dyDescent="0.35">
      <c r="A1" s="117" t="s">
        <v>1703</v>
      </c>
    </row>
    <row r="2" spans="1:15" x14ac:dyDescent="0.35">
      <c r="A2" s="117" t="s">
        <v>1704</v>
      </c>
    </row>
    <row r="3" spans="1:15" x14ac:dyDescent="0.35">
      <c r="A3" s="117"/>
    </row>
    <row r="4" spans="1:15" x14ac:dyDescent="0.35">
      <c r="A4" s="117" t="s">
        <v>1705</v>
      </c>
    </row>
    <row r="5" spans="1:15" x14ac:dyDescent="0.35">
      <c r="A5" s="120"/>
    </row>
    <row r="6" spans="1:15" x14ac:dyDescent="0.35">
      <c r="A6" s="148" t="s">
        <v>1897</v>
      </c>
    </row>
    <row r="7" spans="1:15" x14ac:dyDescent="0.35">
      <c r="A7" s="120"/>
    </row>
    <row r="8" spans="1:15" x14ac:dyDescent="0.35">
      <c r="A8" s="137" t="s">
        <v>1707</v>
      </c>
      <c r="B8" s="137"/>
      <c r="C8" s="137"/>
      <c r="D8" s="137"/>
      <c r="E8" s="137"/>
      <c r="F8" s="137"/>
      <c r="G8" s="137"/>
      <c r="H8" s="137"/>
      <c r="I8" s="137"/>
      <c r="J8" s="137"/>
      <c r="K8" s="137"/>
      <c r="L8" s="137"/>
      <c r="M8" s="137"/>
      <c r="N8" s="137"/>
      <c r="O8" s="114"/>
    </row>
    <row r="9" spans="1:15" x14ac:dyDescent="0.35">
      <c r="A9" s="137"/>
      <c r="B9" s="137"/>
      <c r="C9" s="137"/>
      <c r="D9" s="137"/>
      <c r="E9" s="137"/>
      <c r="F9" s="137"/>
      <c r="G9" s="137"/>
      <c r="H9" s="137"/>
      <c r="I9" s="137"/>
      <c r="J9" s="137"/>
      <c r="K9" s="137"/>
      <c r="L9" s="137"/>
      <c r="M9" s="137"/>
      <c r="N9" s="137"/>
      <c r="O9" s="114"/>
    </row>
    <row r="10" spans="1:15" x14ac:dyDescent="0.35">
      <c r="A10" s="137"/>
      <c r="B10" s="137"/>
      <c r="C10" s="137"/>
      <c r="D10" s="137"/>
      <c r="E10" s="137"/>
      <c r="F10" s="137"/>
      <c r="G10" s="137"/>
      <c r="H10" s="137"/>
      <c r="I10" s="137"/>
      <c r="J10" s="137"/>
      <c r="K10" s="137"/>
      <c r="L10" s="137"/>
      <c r="M10" s="137"/>
      <c r="N10" s="137"/>
      <c r="O10" s="114"/>
    </row>
    <row r="11" spans="1:15" x14ac:dyDescent="0.35">
      <c r="A11" s="137"/>
      <c r="B11" s="137"/>
      <c r="C11" s="137"/>
      <c r="D11" s="137"/>
      <c r="E11" s="137"/>
      <c r="F11" s="137"/>
      <c r="G11" s="137"/>
      <c r="H11" s="137"/>
      <c r="I11" s="137"/>
      <c r="J11" s="137"/>
      <c r="K11" s="137"/>
      <c r="L11" s="137"/>
      <c r="M11" s="137"/>
      <c r="N11" s="137"/>
    </row>
    <row r="12" spans="1:15" x14ac:dyDescent="0.35">
      <c r="A12" s="137"/>
      <c r="B12" s="137"/>
      <c r="C12" s="137"/>
      <c r="D12" s="137"/>
      <c r="E12" s="137"/>
      <c r="F12" s="137"/>
      <c r="G12" s="137"/>
      <c r="H12" s="137"/>
      <c r="I12" s="137"/>
      <c r="J12" s="137"/>
      <c r="K12" s="137"/>
      <c r="L12" s="137"/>
      <c r="M12" s="137"/>
      <c r="N12" s="137"/>
    </row>
    <row r="13" spans="1:15" x14ac:dyDescent="0.35">
      <c r="A13" s="137"/>
      <c r="B13" s="137"/>
      <c r="C13" s="137"/>
      <c r="D13" s="137"/>
      <c r="E13" s="137"/>
      <c r="F13" s="137"/>
      <c r="G13" s="137"/>
      <c r="H13" s="137"/>
      <c r="I13" s="137"/>
      <c r="J13" s="137"/>
      <c r="K13" s="137"/>
      <c r="L13" s="137"/>
      <c r="M13" s="137"/>
      <c r="N13" s="137"/>
    </row>
    <row r="14" spans="1:15" x14ac:dyDescent="0.35">
      <c r="A14" s="137"/>
      <c r="B14" s="137"/>
      <c r="C14" s="137"/>
      <c r="D14" s="137"/>
      <c r="E14" s="137"/>
      <c r="F14" s="137"/>
      <c r="G14" s="137"/>
      <c r="H14" s="137"/>
      <c r="I14" s="137"/>
      <c r="J14" s="137"/>
      <c r="K14" s="137"/>
      <c r="L14" s="137"/>
      <c r="M14" s="137"/>
      <c r="N14" s="137"/>
    </row>
    <row r="15" spans="1:15" x14ac:dyDescent="0.35">
      <c r="A15" s="117"/>
    </row>
    <row r="16" spans="1:15" x14ac:dyDescent="0.35">
      <c r="A16" s="145" t="s">
        <v>1892</v>
      </c>
      <c r="B16" s="137"/>
      <c r="C16" s="137"/>
      <c r="D16" s="137"/>
      <c r="E16" s="137"/>
      <c r="F16" s="137"/>
      <c r="G16" s="137"/>
      <c r="H16" s="137"/>
      <c r="I16" s="137"/>
      <c r="J16" s="137"/>
      <c r="K16" s="137"/>
      <c r="L16" s="137"/>
      <c r="M16" s="137"/>
      <c r="N16" s="137"/>
      <c r="O16" s="114"/>
    </row>
    <row r="17" spans="1:15" x14ac:dyDescent="0.35">
      <c r="A17" s="137"/>
      <c r="B17" s="137"/>
      <c r="C17" s="137"/>
      <c r="D17" s="137"/>
      <c r="E17" s="137"/>
      <c r="F17" s="137"/>
      <c r="G17" s="137"/>
      <c r="H17" s="137"/>
      <c r="I17" s="137"/>
      <c r="J17" s="137"/>
      <c r="K17" s="137"/>
      <c r="L17" s="137"/>
      <c r="M17" s="137"/>
      <c r="N17" s="137"/>
      <c r="O17" s="114"/>
    </row>
    <row r="18" spans="1:15" x14ac:dyDescent="0.35">
      <c r="A18" s="137"/>
      <c r="B18" s="137"/>
      <c r="C18" s="137"/>
      <c r="D18" s="137"/>
      <c r="E18" s="137"/>
      <c r="F18" s="137"/>
      <c r="G18" s="137"/>
      <c r="H18" s="137"/>
      <c r="I18" s="137"/>
      <c r="J18" s="137"/>
      <c r="K18" s="137"/>
      <c r="L18" s="137"/>
      <c r="M18" s="137"/>
      <c r="N18" s="137"/>
      <c r="O18" s="114"/>
    </row>
    <row r="19" spans="1:15" x14ac:dyDescent="0.35">
      <c r="A19" s="137"/>
      <c r="B19" s="137"/>
      <c r="C19" s="137"/>
      <c r="D19" s="137"/>
      <c r="E19" s="137"/>
      <c r="F19" s="137"/>
      <c r="G19" s="137"/>
      <c r="H19" s="137"/>
      <c r="I19" s="137"/>
      <c r="J19" s="137"/>
      <c r="K19" s="137"/>
      <c r="L19" s="137"/>
      <c r="M19" s="137"/>
      <c r="N19" s="137"/>
      <c r="O19" s="114"/>
    </row>
    <row r="20" spans="1:15" x14ac:dyDescent="0.35">
      <c r="A20" s="137"/>
      <c r="B20" s="137"/>
      <c r="C20" s="137"/>
      <c r="D20" s="137"/>
      <c r="E20" s="137"/>
      <c r="F20" s="137"/>
      <c r="G20" s="137"/>
      <c r="H20" s="137"/>
      <c r="I20" s="137"/>
      <c r="J20" s="137"/>
      <c r="K20" s="137"/>
      <c r="L20" s="137"/>
      <c r="M20" s="137"/>
      <c r="N20" s="137"/>
    </row>
    <row r="21" spans="1:15" x14ac:dyDescent="0.35">
      <c r="A21" s="117"/>
    </row>
    <row r="22" spans="1:15" x14ac:dyDescent="0.35">
      <c r="A22" s="140" t="s">
        <v>1706</v>
      </c>
      <c r="B22" s="137"/>
      <c r="C22" s="137"/>
      <c r="D22" s="137"/>
      <c r="E22" s="137"/>
      <c r="F22" s="137"/>
      <c r="G22" s="137"/>
      <c r="H22" s="137"/>
      <c r="I22" s="137"/>
      <c r="J22" s="137"/>
      <c r="K22" s="137"/>
      <c r="L22" s="137"/>
      <c r="M22" s="137"/>
      <c r="N22" s="137"/>
      <c r="O22" s="115"/>
    </row>
    <row r="23" spans="1:15" x14ac:dyDescent="0.35">
      <c r="A23" s="137"/>
      <c r="B23" s="137"/>
      <c r="C23" s="137"/>
      <c r="D23" s="137"/>
      <c r="E23" s="137"/>
      <c r="F23" s="137"/>
      <c r="G23" s="137"/>
      <c r="H23" s="137"/>
      <c r="I23" s="137"/>
      <c r="J23" s="137"/>
      <c r="K23" s="137"/>
      <c r="L23" s="137"/>
      <c r="M23" s="137"/>
      <c r="N23" s="137"/>
      <c r="O23" s="115"/>
    </row>
    <row r="24" spans="1:15" x14ac:dyDescent="0.35">
      <c r="A24" s="137"/>
      <c r="B24" s="137"/>
      <c r="C24" s="137"/>
      <c r="D24" s="137"/>
      <c r="E24" s="137"/>
      <c r="F24" s="137"/>
      <c r="G24" s="137"/>
      <c r="H24" s="137"/>
      <c r="I24" s="137"/>
      <c r="J24" s="137"/>
      <c r="K24" s="137"/>
      <c r="L24" s="137"/>
      <c r="M24" s="137"/>
      <c r="N24" s="137"/>
      <c r="O24" s="115"/>
    </row>
    <row r="25" spans="1:15" x14ac:dyDescent="0.35">
      <c r="A25" s="137"/>
      <c r="B25" s="137"/>
      <c r="C25" s="137"/>
      <c r="D25" s="137"/>
      <c r="E25" s="137"/>
      <c r="F25" s="137"/>
      <c r="G25" s="137"/>
      <c r="H25" s="137"/>
      <c r="I25" s="137"/>
      <c r="J25" s="137"/>
      <c r="K25" s="137"/>
      <c r="L25" s="137"/>
      <c r="M25" s="137"/>
      <c r="N25" s="137"/>
      <c r="O25" s="115"/>
    </row>
    <row r="26" spans="1:15" x14ac:dyDescent="0.35">
      <c r="A26" s="116"/>
      <c r="B26" s="116"/>
      <c r="C26" s="116"/>
      <c r="D26" s="116"/>
      <c r="E26" s="116"/>
      <c r="F26" s="116"/>
      <c r="G26" s="116"/>
      <c r="H26" s="116"/>
      <c r="I26" s="116"/>
      <c r="J26" s="116"/>
      <c r="K26" s="116"/>
      <c r="L26" s="116"/>
      <c r="M26" s="116"/>
      <c r="N26" s="116"/>
      <c r="O26" s="115"/>
    </row>
    <row r="27" spans="1:15" s="115" customFormat="1" x14ac:dyDescent="0.35">
      <c r="A27" s="118" t="s">
        <v>1737</v>
      </c>
      <c r="B27" s="121"/>
      <c r="C27" s="121"/>
      <c r="D27" s="121"/>
      <c r="E27" s="121"/>
      <c r="F27" s="121"/>
      <c r="G27" s="121"/>
      <c r="H27" s="121"/>
      <c r="I27" s="121"/>
      <c r="J27" s="121"/>
      <c r="K27" s="121"/>
      <c r="L27" s="121"/>
      <c r="M27" s="121"/>
      <c r="N27" s="121"/>
    </row>
    <row r="28" spans="1:15" s="115" customFormat="1" x14ac:dyDescent="0.35">
      <c r="A28" s="137" t="s">
        <v>1720</v>
      </c>
      <c r="B28" s="139"/>
      <c r="C28" s="139"/>
      <c r="D28" s="139"/>
      <c r="E28" s="139"/>
      <c r="F28" s="139"/>
      <c r="G28" s="139"/>
      <c r="H28" s="139"/>
      <c r="I28" s="139"/>
      <c r="J28" s="139"/>
      <c r="K28" s="139"/>
      <c r="L28" s="139"/>
      <c r="M28" s="139"/>
      <c r="N28" s="139"/>
    </row>
    <row r="29" spans="1:15" s="115" customFormat="1" x14ac:dyDescent="0.35">
      <c r="A29" s="139"/>
      <c r="B29" s="139"/>
      <c r="C29" s="139"/>
      <c r="D29" s="139"/>
      <c r="E29" s="139"/>
      <c r="F29" s="139"/>
      <c r="G29" s="139"/>
      <c r="H29" s="139"/>
      <c r="I29" s="139"/>
      <c r="J29" s="139"/>
      <c r="K29" s="139"/>
      <c r="L29" s="139"/>
      <c r="M29" s="139"/>
      <c r="N29" s="139"/>
    </row>
    <row r="30" spans="1:15" s="115" customFormat="1" x14ac:dyDescent="0.35">
      <c r="A30" s="139"/>
      <c r="B30" s="139"/>
      <c r="C30" s="139"/>
      <c r="D30" s="139"/>
      <c r="E30" s="139"/>
      <c r="F30" s="139"/>
      <c r="G30" s="139"/>
      <c r="H30" s="139"/>
      <c r="I30" s="139"/>
      <c r="J30" s="139"/>
      <c r="K30" s="139"/>
      <c r="L30" s="139"/>
      <c r="M30" s="139"/>
      <c r="N30" s="139"/>
    </row>
    <row r="31" spans="1:15" s="115" customFormat="1" x14ac:dyDescent="0.35">
      <c r="A31" s="121"/>
      <c r="B31" s="121"/>
      <c r="C31" s="121"/>
      <c r="D31" s="121"/>
      <c r="E31" s="121"/>
      <c r="F31" s="121"/>
      <c r="G31" s="121"/>
      <c r="H31" s="121"/>
      <c r="I31" s="121"/>
      <c r="J31" s="121"/>
      <c r="K31" s="121"/>
      <c r="L31" s="121"/>
      <c r="M31" s="121"/>
      <c r="N31" s="121"/>
    </row>
    <row r="32" spans="1:15" s="115" customFormat="1" x14ac:dyDescent="0.35">
      <c r="A32" s="137" t="s">
        <v>1721</v>
      </c>
      <c r="B32" s="139"/>
      <c r="C32" s="139"/>
      <c r="D32" s="139"/>
      <c r="E32" s="139"/>
      <c r="F32" s="139"/>
      <c r="G32" s="139"/>
      <c r="H32" s="139"/>
      <c r="I32" s="139"/>
      <c r="J32" s="139"/>
      <c r="K32" s="139"/>
      <c r="L32" s="139"/>
      <c r="M32" s="139"/>
      <c r="N32" s="139"/>
    </row>
    <row r="33" spans="1:14" s="115" customFormat="1" x14ac:dyDescent="0.35">
      <c r="A33" s="139"/>
      <c r="B33" s="139"/>
      <c r="C33" s="139"/>
      <c r="D33" s="139"/>
      <c r="E33" s="139"/>
      <c r="F33" s="139"/>
      <c r="G33" s="139"/>
      <c r="H33" s="139"/>
      <c r="I33" s="139"/>
      <c r="J33" s="139"/>
      <c r="K33" s="139"/>
      <c r="L33" s="139"/>
      <c r="M33" s="139"/>
      <c r="N33" s="139"/>
    </row>
    <row r="34" spans="1:14" s="115" customFormat="1" x14ac:dyDescent="0.35">
      <c r="A34" s="139"/>
      <c r="B34" s="139"/>
      <c r="C34" s="139"/>
      <c r="D34" s="139"/>
      <c r="E34" s="139"/>
      <c r="F34" s="139"/>
      <c r="G34" s="139"/>
      <c r="H34" s="139"/>
      <c r="I34" s="139"/>
      <c r="J34" s="139"/>
      <c r="K34" s="139"/>
      <c r="L34" s="139"/>
      <c r="M34" s="139"/>
      <c r="N34" s="139"/>
    </row>
    <row r="35" spans="1:14" s="115" customFormat="1" x14ac:dyDescent="0.35">
      <c r="A35" s="121"/>
      <c r="B35" s="121"/>
      <c r="C35" s="121"/>
      <c r="D35" s="121"/>
      <c r="E35" s="121"/>
      <c r="F35" s="121"/>
      <c r="G35" s="121"/>
      <c r="H35" s="121"/>
      <c r="I35" s="121"/>
      <c r="J35" s="121"/>
      <c r="K35" s="121"/>
      <c r="L35" s="121"/>
      <c r="M35" s="121"/>
      <c r="N35" s="121"/>
    </row>
    <row r="36" spans="1:14" s="115" customFormat="1" x14ac:dyDescent="0.35">
      <c r="A36" s="137" t="s">
        <v>1722</v>
      </c>
      <c r="B36" s="139"/>
      <c r="C36" s="139"/>
      <c r="D36" s="139"/>
      <c r="E36" s="139"/>
      <c r="F36" s="139"/>
      <c r="G36" s="139"/>
      <c r="H36" s="139"/>
      <c r="I36" s="139"/>
      <c r="J36" s="139"/>
      <c r="K36" s="139"/>
      <c r="L36" s="139"/>
      <c r="M36" s="139"/>
      <c r="N36" s="139"/>
    </row>
    <row r="37" spans="1:14" s="115" customFormat="1" x14ac:dyDescent="0.35">
      <c r="A37" s="139"/>
      <c r="B37" s="139"/>
      <c r="C37" s="139"/>
      <c r="D37" s="139"/>
      <c r="E37" s="139"/>
      <c r="F37" s="139"/>
      <c r="G37" s="139"/>
      <c r="H37" s="139"/>
      <c r="I37" s="139"/>
      <c r="J37" s="139"/>
      <c r="K37" s="139"/>
      <c r="L37" s="139"/>
      <c r="M37" s="139"/>
      <c r="N37" s="139"/>
    </row>
    <row r="38" spans="1:14" s="115" customFormat="1" x14ac:dyDescent="0.35">
      <c r="A38" s="139"/>
      <c r="B38" s="139"/>
      <c r="C38" s="139"/>
      <c r="D38" s="139"/>
      <c r="E38" s="139"/>
      <c r="F38" s="139"/>
      <c r="G38" s="139"/>
      <c r="H38" s="139"/>
      <c r="I38" s="139"/>
      <c r="J38" s="139"/>
      <c r="K38" s="139"/>
      <c r="L38" s="139"/>
      <c r="M38" s="139"/>
      <c r="N38" s="139"/>
    </row>
    <row r="39" spans="1:14" s="115" customFormat="1" x14ac:dyDescent="0.35">
      <c r="A39" s="121"/>
      <c r="B39" s="121"/>
      <c r="C39" s="121"/>
      <c r="D39" s="121"/>
      <c r="E39" s="121"/>
      <c r="F39" s="121"/>
      <c r="G39" s="121"/>
      <c r="H39" s="121"/>
      <c r="I39" s="121"/>
      <c r="J39" s="121"/>
      <c r="K39" s="121"/>
      <c r="L39" s="121"/>
      <c r="M39" s="121"/>
      <c r="N39" s="121"/>
    </row>
    <row r="40" spans="1:14" s="115" customFormat="1" x14ac:dyDescent="0.35">
      <c r="A40" s="137" t="s">
        <v>1723</v>
      </c>
      <c r="B40" s="139"/>
      <c r="C40" s="139"/>
      <c r="D40" s="139"/>
      <c r="E40" s="139"/>
      <c r="F40" s="139"/>
      <c r="G40" s="139"/>
      <c r="H40" s="139"/>
      <c r="I40" s="139"/>
      <c r="J40" s="139"/>
      <c r="K40" s="139"/>
      <c r="L40" s="139"/>
      <c r="M40" s="139"/>
      <c r="N40" s="139"/>
    </row>
    <row r="41" spans="1:14" s="115" customFormat="1" x14ac:dyDescent="0.35">
      <c r="A41" s="139"/>
      <c r="B41" s="139"/>
      <c r="C41" s="139"/>
      <c r="D41" s="139"/>
      <c r="E41" s="139"/>
      <c r="F41" s="139"/>
      <c r="G41" s="139"/>
      <c r="H41" s="139"/>
      <c r="I41" s="139"/>
      <c r="J41" s="139"/>
      <c r="K41" s="139"/>
      <c r="L41" s="139"/>
      <c r="M41" s="139"/>
      <c r="N41" s="139"/>
    </row>
    <row r="42" spans="1:14" s="115" customFormat="1" x14ac:dyDescent="0.35">
      <c r="A42" s="139"/>
      <c r="B42" s="139"/>
      <c r="C42" s="139"/>
      <c r="D42" s="139"/>
      <c r="E42" s="139"/>
      <c r="F42" s="139"/>
      <c r="G42" s="139"/>
      <c r="H42" s="139"/>
      <c r="I42" s="139"/>
      <c r="J42" s="139"/>
      <c r="K42" s="139"/>
      <c r="L42" s="139"/>
      <c r="M42" s="139"/>
      <c r="N42" s="139"/>
    </row>
    <row r="43" spans="1:14" s="115" customFormat="1" x14ac:dyDescent="0.35">
      <c r="A43" s="113"/>
      <c r="B43" s="113"/>
      <c r="C43" s="113"/>
      <c r="D43" s="113"/>
      <c r="E43" s="113"/>
      <c r="F43" s="113"/>
      <c r="G43" s="113"/>
      <c r="H43" s="113"/>
      <c r="I43" s="113"/>
      <c r="J43" s="113"/>
      <c r="K43" s="113"/>
      <c r="L43" s="113"/>
      <c r="M43" s="113"/>
      <c r="N43" s="113"/>
    </row>
    <row r="44" spans="1:14" s="115" customFormat="1" x14ac:dyDescent="0.35">
      <c r="A44" s="137" t="s">
        <v>1724</v>
      </c>
      <c r="B44" s="139"/>
      <c r="C44" s="139"/>
      <c r="D44" s="139"/>
      <c r="E44" s="139"/>
      <c r="F44" s="139"/>
      <c r="G44" s="139"/>
      <c r="H44" s="139"/>
      <c r="I44" s="139"/>
      <c r="J44" s="139"/>
      <c r="K44" s="139"/>
      <c r="L44" s="139"/>
      <c r="M44" s="139"/>
      <c r="N44" s="139"/>
    </row>
    <row r="45" spans="1:14" s="115" customFormat="1" x14ac:dyDescent="0.35">
      <c r="A45" s="139"/>
      <c r="B45" s="139"/>
      <c r="C45" s="139"/>
      <c r="D45" s="139"/>
      <c r="E45" s="139"/>
      <c r="F45" s="139"/>
      <c r="G45" s="139"/>
      <c r="H45" s="139"/>
      <c r="I45" s="139"/>
      <c r="J45" s="139"/>
      <c r="K45" s="139"/>
      <c r="L45" s="139"/>
      <c r="M45" s="139"/>
      <c r="N45" s="139"/>
    </row>
    <row r="46" spans="1:14" s="115" customFormat="1" x14ac:dyDescent="0.35">
      <c r="A46" s="139"/>
      <c r="B46" s="139"/>
      <c r="C46" s="139"/>
      <c r="D46" s="139"/>
      <c r="E46" s="139"/>
      <c r="F46" s="139"/>
      <c r="G46" s="139"/>
      <c r="H46" s="139"/>
      <c r="I46" s="139"/>
      <c r="J46" s="139"/>
      <c r="K46" s="139"/>
      <c r="L46" s="139"/>
      <c r="M46" s="139"/>
      <c r="N46" s="139"/>
    </row>
    <row r="47" spans="1:14" s="115" customFormat="1" x14ac:dyDescent="0.35">
      <c r="A47" s="113"/>
      <c r="B47" s="113"/>
      <c r="C47" s="113"/>
      <c r="D47" s="113"/>
      <c r="E47" s="113"/>
      <c r="F47" s="113"/>
      <c r="G47" s="113"/>
      <c r="H47" s="113"/>
      <c r="I47" s="113"/>
      <c r="J47" s="113"/>
      <c r="K47" s="113"/>
      <c r="L47" s="113"/>
      <c r="M47" s="113"/>
      <c r="N47" s="113"/>
    </row>
    <row r="48" spans="1:14" s="115" customFormat="1" x14ac:dyDescent="0.35">
      <c r="A48" s="137" t="s">
        <v>1725</v>
      </c>
      <c r="B48" s="139"/>
      <c r="C48" s="139"/>
      <c r="D48" s="139"/>
      <c r="E48" s="139"/>
      <c r="F48" s="139"/>
      <c r="G48" s="139"/>
      <c r="H48" s="139"/>
      <c r="I48" s="139"/>
      <c r="J48" s="139"/>
      <c r="K48" s="139"/>
      <c r="L48" s="139"/>
      <c r="M48" s="139"/>
      <c r="N48" s="139"/>
    </row>
    <row r="49" spans="1:14" s="115" customFormat="1" x14ac:dyDescent="0.35">
      <c r="A49" s="139"/>
      <c r="B49" s="139"/>
      <c r="C49" s="139"/>
      <c r="D49" s="139"/>
      <c r="E49" s="139"/>
      <c r="F49" s="139"/>
      <c r="G49" s="139"/>
      <c r="H49" s="139"/>
      <c r="I49" s="139"/>
      <c r="J49" s="139"/>
      <c r="K49" s="139"/>
      <c r="L49" s="139"/>
      <c r="M49" s="139"/>
      <c r="N49" s="139"/>
    </row>
    <row r="50" spans="1:14" s="115" customFormat="1" x14ac:dyDescent="0.35">
      <c r="A50" s="139"/>
      <c r="B50" s="139"/>
      <c r="C50" s="139"/>
      <c r="D50" s="139"/>
      <c r="E50" s="139"/>
      <c r="F50" s="139"/>
      <c r="G50" s="139"/>
      <c r="H50" s="139"/>
      <c r="I50" s="139"/>
      <c r="J50" s="139"/>
      <c r="K50" s="139"/>
      <c r="L50" s="139"/>
      <c r="M50" s="139"/>
      <c r="N50" s="139"/>
    </row>
    <row r="51" spans="1:14" s="115" customFormat="1" x14ac:dyDescent="0.35">
      <c r="A51" s="113"/>
      <c r="B51" s="113"/>
      <c r="C51" s="113"/>
      <c r="D51" s="113"/>
      <c r="E51" s="113"/>
      <c r="F51" s="113"/>
      <c r="G51" s="113"/>
      <c r="H51" s="113"/>
      <c r="I51" s="113"/>
      <c r="J51" s="113"/>
      <c r="K51" s="113"/>
      <c r="L51" s="113"/>
      <c r="M51" s="113"/>
      <c r="N51" s="113"/>
    </row>
    <row r="52" spans="1:14" s="115" customFormat="1" x14ac:dyDescent="0.35">
      <c r="A52" s="121" t="s">
        <v>1726</v>
      </c>
      <c r="B52" s="122"/>
      <c r="C52" s="122"/>
      <c r="D52" s="122"/>
      <c r="E52" s="122"/>
      <c r="F52" s="122"/>
      <c r="G52" s="122"/>
      <c r="H52" s="122"/>
      <c r="I52" s="122"/>
      <c r="J52" s="122"/>
      <c r="K52" s="122"/>
      <c r="L52" s="122"/>
      <c r="M52" s="122"/>
      <c r="N52" s="122"/>
    </row>
    <row r="53" spans="1:14" s="115" customFormat="1" x14ac:dyDescent="0.35">
      <c r="A53" s="122"/>
      <c r="B53" s="122"/>
      <c r="C53" s="122"/>
      <c r="D53" s="122"/>
      <c r="E53" s="122"/>
      <c r="F53" s="122"/>
      <c r="G53" s="122"/>
      <c r="H53" s="122"/>
      <c r="I53" s="122"/>
      <c r="J53" s="122"/>
      <c r="K53" s="122"/>
      <c r="L53" s="122"/>
      <c r="M53" s="122"/>
      <c r="N53" s="122"/>
    </row>
    <row r="54" spans="1:14" s="115" customFormat="1" ht="11.25" customHeight="1" x14ac:dyDescent="0.35">
      <c r="A54" s="137" t="s">
        <v>1727</v>
      </c>
      <c r="B54" s="139"/>
      <c r="C54" s="139"/>
      <c r="D54" s="139"/>
      <c r="E54" s="139"/>
      <c r="F54" s="139"/>
      <c r="G54" s="139"/>
      <c r="H54" s="139"/>
      <c r="I54" s="139"/>
      <c r="J54" s="139"/>
      <c r="K54" s="139"/>
      <c r="L54" s="139"/>
      <c r="M54" s="139"/>
      <c r="N54" s="139"/>
    </row>
    <row r="55" spans="1:14" s="115" customFormat="1" x14ac:dyDescent="0.35">
      <c r="A55" s="139"/>
      <c r="B55" s="139"/>
      <c r="C55" s="139"/>
      <c r="D55" s="139"/>
      <c r="E55" s="139"/>
      <c r="F55" s="139"/>
      <c r="G55" s="139"/>
      <c r="H55" s="139"/>
      <c r="I55" s="139"/>
      <c r="J55" s="139"/>
      <c r="K55" s="139"/>
      <c r="L55" s="139"/>
      <c r="M55" s="139"/>
      <c r="N55" s="139"/>
    </row>
    <row r="56" spans="1:14" s="115" customFormat="1" ht="9" customHeight="1" x14ac:dyDescent="0.35">
      <c r="A56" s="139"/>
      <c r="B56" s="139"/>
      <c r="C56" s="139"/>
      <c r="D56" s="139"/>
      <c r="E56" s="139"/>
      <c r="F56" s="139"/>
      <c r="G56" s="139"/>
      <c r="H56" s="139"/>
      <c r="I56" s="139"/>
      <c r="J56" s="139"/>
      <c r="K56" s="139"/>
      <c r="L56" s="139"/>
      <c r="M56" s="139"/>
      <c r="N56" s="139"/>
    </row>
    <row r="57" spans="1:14" s="115" customFormat="1" x14ac:dyDescent="0.35">
      <c r="A57" s="113"/>
      <c r="B57" s="113"/>
      <c r="C57" s="113"/>
      <c r="D57" s="113"/>
      <c r="E57" s="113"/>
      <c r="F57" s="113"/>
      <c r="G57" s="113"/>
      <c r="H57" s="113"/>
      <c r="I57" s="113"/>
      <c r="J57" s="113"/>
      <c r="K57" s="113"/>
      <c r="L57" s="113"/>
      <c r="M57" s="113"/>
      <c r="N57" s="113"/>
    </row>
    <row r="58" spans="1:14" s="119" customFormat="1" x14ac:dyDescent="0.35">
      <c r="A58" s="121" t="s">
        <v>1728</v>
      </c>
      <c r="B58" s="122"/>
      <c r="C58" s="122"/>
      <c r="D58" s="122"/>
      <c r="E58" s="122"/>
      <c r="F58" s="122"/>
      <c r="G58" s="122"/>
      <c r="H58" s="122"/>
      <c r="I58" s="122"/>
      <c r="J58" s="122"/>
      <c r="K58" s="122"/>
      <c r="L58" s="122"/>
      <c r="M58" s="122"/>
      <c r="N58" s="122"/>
    </row>
    <row r="59" spans="1:14" s="119" customFormat="1" ht="14.5" x14ac:dyDescent="0.35">
      <c r="A59" s="122"/>
      <c r="B59" s="122"/>
      <c r="C59" s="122"/>
      <c r="D59" s="122"/>
      <c r="E59" s="122"/>
      <c r="F59" s="122"/>
      <c r="G59" s="122"/>
      <c r="H59" s="122"/>
      <c r="I59" s="122"/>
      <c r="J59" s="122"/>
      <c r="K59" s="122"/>
      <c r="L59" s="122"/>
      <c r="M59" s="122"/>
      <c r="N59" s="122"/>
    </row>
    <row r="60" spans="1:14" s="115" customFormat="1" x14ac:dyDescent="0.35">
      <c r="A60" s="121" t="s">
        <v>1729</v>
      </c>
      <c r="B60" s="122"/>
      <c r="C60" s="122"/>
      <c r="D60" s="122"/>
      <c r="E60" s="122"/>
      <c r="F60" s="122"/>
      <c r="G60" s="122"/>
      <c r="H60" s="122"/>
      <c r="I60" s="122"/>
      <c r="J60" s="122"/>
      <c r="K60" s="122"/>
      <c r="L60" s="122"/>
      <c r="M60" s="122"/>
      <c r="N60" s="122"/>
    </row>
    <row r="61" spans="1:14" s="115" customFormat="1" x14ac:dyDescent="0.35">
      <c r="A61" s="122"/>
      <c r="B61" s="122"/>
      <c r="C61" s="122"/>
      <c r="D61" s="122"/>
      <c r="E61" s="122"/>
      <c r="F61" s="122"/>
      <c r="G61" s="122"/>
      <c r="H61" s="122"/>
      <c r="I61" s="122"/>
      <c r="J61" s="122"/>
      <c r="K61" s="122"/>
      <c r="L61" s="122"/>
      <c r="M61" s="122"/>
      <c r="N61" s="122"/>
    </row>
    <row r="62" spans="1:14" s="115" customFormat="1" x14ac:dyDescent="0.35">
      <c r="A62" s="121" t="s">
        <v>1730</v>
      </c>
      <c r="B62" s="122"/>
      <c r="C62" s="122"/>
      <c r="D62" s="122"/>
      <c r="E62" s="122"/>
      <c r="F62" s="122"/>
      <c r="G62" s="122"/>
      <c r="H62" s="122"/>
      <c r="I62" s="122"/>
      <c r="J62" s="122"/>
      <c r="K62" s="122"/>
      <c r="L62" s="122"/>
      <c r="M62" s="122"/>
      <c r="N62" s="122"/>
    </row>
    <row r="63" spans="1:14" s="115" customFormat="1" x14ac:dyDescent="0.35">
      <c r="A63" s="113"/>
      <c r="B63" s="113"/>
      <c r="C63" s="113"/>
      <c r="D63" s="113"/>
      <c r="E63" s="113"/>
      <c r="F63" s="113"/>
      <c r="G63" s="113"/>
      <c r="H63" s="113"/>
      <c r="I63" s="113"/>
      <c r="J63" s="113"/>
      <c r="K63" s="113"/>
      <c r="L63" s="113"/>
      <c r="M63" s="113"/>
      <c r="N63" s="113"/>
    </row>
    <row r="64" spans="1:14" s="115" customFormat="1" x14ac:dyDescent="0.35">
      <c r="A64" s="137" t="s">
        <v>1731</v>
      </c>
      <c r="B64" s="139"/>
      <c r="C64" s="139"/>
      <c r="D64" s="139"/>
      <c r="E64" s="139"/>
      <c r="F64" s="139"/>
      <c r="G64" s="139"/>
      <c r="H64" s="139"/>
      <c r="I64" s="139"/>
      <c r="J64" s="139"/>
      <c r="K64" s="139"/>
      <c r="L64" s="139"/>
      <c r="M64" s="139"/>
      <c r="N64" s="139"/>
    </row>
    <row r="65" spans="1:14" s="115" customFormat="1" x14ac:dyDescent="0.35">
      <c r="A65" s="139"/>
      <c r="B65" s="139"/>
      <c r="C65" s="139"/>
      <c r="D65" s="139"/>
      <c r="E65" s="139"/>
      <c r="F65" s="139"/>
      <c r="G65" s="139"/>
      <c r="H65" s="139"/>
      <c r="I65" s="139"/>
      <c r="J65" s="139"/>
      <c r="K65" s="139"/>
      <c r="L65" s="139"/>
      <c r="M65" s="139"/>
      <c r="N65" s="139"/>
    </row>
    <row r="66" spans="1:14" s="115" customFormat="1" x14ac:dyDescent="0.35">
      <c r="A66" s="113"/>
      <c r="B66" s="113"/>
      <c r="C66" s="113"/>
      <c r="D66" s="113"/>
      <c r="E66" s="113"/>
      <c r="F66" s="113"/>
      <c r="G66" s="113"/>
      <c r="H66" s="113"/>
      <c r="I66" s="113"/>
      <c r="J66" s="113"/>
      <c r="K66" s="113"/>
      <c r="L66" s="113"/>
      <c r="M66" s="113"/>
      <c r="N66" s="113"/>
    </row>
    <row r="67" spans="1:14" s="115" customFormat="1" x14ac:dyDescent="0.35">
      <c r="A67" s="137" t="s">
        <v>1732</v>
      </c>
      <c r="B67" s="139"/>
      <c r="C67" s="139"/>
      <c r="D67" s="139"/>
      <c r="E67" s="139"/>
      <c r="F67" s="139"/>
      <c r="G67" s="139"/>
      <c r="H67" s="139"/>
      <c r="I67" s="139"/>
      <c r="J67" s="139"/>
      <c r="K67" s="139"/>
      <c r="L67" s="139"/>
      <c r="M67" s="139"/>
      <c r="N67" s="139"/>
    </row>
    <row r="68" spans="1:14" s="115" customFormat="1" x14ac:dyDescent="0.35">
      <c r="A68" s="139"/>
      <c r="B68" s="139"/>
      <c r="C68" s="139"/>
      <c r="D68" s="139"/>
      <c r="E68" s="139"/>
      <c r="F68" s="139"/>
      <c r="G68" s="139"/>
      <c r="H68" s="139"/>
      <c r="I68" s="139"/>
      <c r="J68" s="139"/>
      <c r="K68" s="139"/>
      <c r="L68" s="139"/>
      <c r="M68" s="139"/>
      <c r="N68" s="139"/>
    </row>
    <row r="69" spans="1:14" s="115" customFormat="1" x14ac:dyDescent="0.35">
      <c r="A69" s="113"/>
      <c r="B69" s="113"/>
      <c r="C69" s="113"/>
      <c r="D69" s="113"/>
      <c r="E69" s="113"/>
      <c r="F69" s="113"/>
      <c r="G69" s="113"/>
      <c r="H69" s="113"/>
      <c r="I69" s="113"/>
      <c r="J69" s="113"/>
      <c r="K69" s="113"/>
      <c r="L69" s="113"/>
      <c r="M69" s="113"/>
      <c r="N69" s="113"/>
    </row>
    <row r="70" spans="1:14" s="115" customFormat="1" x14ac:dyDescent="0.35">
      <c r="A70" s="137" t="s">
        <v>1733</v>
      </c>
      <c r="B70" s="139"/>
      <c r="C70" s="139"/>
      <c r="D70" s="139"/>
      <c r="E70" s="139"/>
      <c r="F70" s="139"/>
      <c r="G70" s="139"/>
      <c r="H70" s="139"/>
      <c r="I70" s="139"/>
      <c r="J70" s="139"/>
      <c r="K70" s="139"/>
      <c r="L70" s="139"/>
      <c r="M70" s="139"/>
      <c r="N70" s="139"/>
    </row>
    <row r="71" spans="1:14" s="115" customFormat="1" x14ac:dyDescent="0.35">
      <c r="A71" s="139"/>
      <c r="B71" s="139"/>
      <c r="C71" s="139"/>
      <c r="D71" s="139"/>
      <c r="E71" s="139"/>
      <c r="F71" s="139"/>
      <c r="G71" s="139"/>
      <c r="H71" s="139"/>
      <c r="I71" s="139"/>
      <c r="J71" s="139"/>
      <c r="K71" s="139"/>
      <c r="L71" s="139"/>
      <c r="M71" s="139"/>
      <c r="N71" s="139"/>
    </row>
    <row r="72" spans="1:14" s="115" customFormat="1" x14ac:dyDescent="0.35">
      <c r="A72" s="113"/>
      <c r="B72" s="113"/>
      <c r="C72" s="113"/>
      <c r="D72" s="113"/>
      <c r="E72" s="113"/>
      <c r="F72" s="113"/>
      <c r="G72" s="113"/>
      <c r="H72" s="113"/>
      <c r="I72" s="113"/>
      <c r="J72" s="113"/>
      <c r="K72" s="113"/>
      <c r="L72" s="113"/>
      <c r="M72" s="113"/>
      <c r="N72" s="113"/>
    </row>
    <row r="73" spans="1:14" s="115" customFormat="1" x14ac:dyDescent="0.35">
      <c r="A73" s="137" t="s">
        <v>1734</v>
      </c>
      <c r="B73" s="139"/>
      <c r="C73" s="139"/>
      <c r="D73" s="139"/>
      <c r="E73" s="139"/>
      <c r="F73" s="139"/>
      <c r="G73" s="139"/>
      <c r="H73" s="139"/>
      <c r="I73" s="139"/>
      <c r="J73" s="139"/>
      <c r="K73" s="139"/>
      <c r="L73" s="139"/>
      <c r="M73" s="139"/>
      <c r="N73" s="139"/>
    </row>
    <row r="74" spans="1:14" s="115" customFormat="1" x14ac:dyDescent="0.35">
      <c r="A74" s="139"/>
      <c r="B74" s="139"/>
      <c r="C74" s="139"/>
      <c r="D74" s="139"/>
      <c r="E74" s="139"/>
      <c r="F74" s="139"/>
      <c r="G74" s="139"/>
      <c r="H74" s="139"/>
      <c r="I74" s="139"/>
      <c r="J74" s="139"/>
      <c r="K74" s="139"/>
      <c r="L74" s="139"/>
      <c r="M74" s="139"/>
      <c r="N74" s="139"/>
    </row>
    <row r="75" spans="1:14" s="115" customFormat="1" x14ac:dyDescent="0.35">
      <c r="A75" s="113"/>
      <c r="B75" s="113"/>
      <c r="C75" s="113"/>
      <c r="D75" s="113"/>
      <c r="E75" s="113"/>
      <c r="F75" s="113"/>
      <c r="G75" s="113"/>
      <c r="H75" s="113"/>
      <c r="I75" s="113"/>
      <c r="J75" s="113"/>
      <c r="K75" s="113"/>
      <c r="L75" s="113"/>
      <c r="M75" s="113"/>
      <c r="N75" s="113"/>
    </row>
    <row r="76" spans="1:14" s="115" customFormat="1" x14ac:dyDescent="0.35">
      <c r="A76" s="137" t="s">
        <v>1735</v>
      </c>
      <c r="B76" s="139"/>
      <c r="C76" s="139"/>
      <c r="D76" s="139"/>
      <c r="E76" s="139"/>
      <c r="F76" s="139"/>
      <c r="G76" s="139"/>
      <c r="H76" s="139"/>
      <c r="I76" s="139"/>
      <c r="J76" s="139"/>
      <c r="K76" s="139"/>
      <c r="L76" s="139"/>
      <c r="M76" s="139"/>
      <c r="N76" s="139"/>
    </row>
    <row r="77" spans="1:14" s="115" customFormat="1" x14ac:dyDescent="0.35">
      <c r="A77" s="139"/>
      <c r="B77" s="139"/>
      <c r="C77" s="139"/>
      <c r="D77" s="139"/>
      <c r="E77" s="139"/>
      <c r="F77" s="139"/>
      <c r="G77" s="139"/>
      <c r="H77" s="139"/>
      <c r="I77" s="139"/>
      <c r="J77" s="139"/>
      <c r="K77" s="139"/>
      <c r="L77" s="139"/>
      <c r="M77" s="139"/>
      <c r="N77" s="139"/>
    </row>
    <row r="78" spans="1:14" s="115" customFormat="1" x14ac:dyDescent="0.35">
      <c r="A78" s="113"/>
      <c r="B78" s="113"/>
      <c r="C78" s="113"/>
      <c r="D78" s="113"/>
      <c r="E78" s="113"/>
      <c r="F78" s="113"/>
      <c r="G78" s="113"/>
      <c r="H78" s="113"/>
      <c r="I78" s="113"/>
      <c r="J78" s="113"/>
      <c r="K78" s="113"/>
      <c r="L78" s="113"/>
      <c r="M78" s="113"/>
      <c r="N78" s="113"/>
    </row>
    <row r="79" spans="1:14" s="115" customFormat="1" x14ac:dyDescent="0.35">
      <c r="A79" s="137" t="s">
        <v>1736</v>
      </c>
      <c r="B79" s="139"/>
      <c r="C79" s="139"/>
      <c r="D79" s="139"/>
      <c r="E79" s="139"/>
      <c r="F79" s="139"/>
      <c r="G79" s="139"/>
      <c r="H79" s="139"/>
      <c r="I79" s="139"/>
      <c r="J79" s="139"/>
      <c r="K79" s="139"/>
      <c r="L79" s="139"/>
      <c r="M79" s="139"/>
      <c r="N79" s="139"/>
    </row>
    <row r="80" spans="1:14" s="115" customFormat="1" x14ac:dyDescent="0.35">
      <c r="A80" s="139"/>
      <c r="B80" s="139"/>
      <c r="C80" s="139"/>
      <c r="D80" s="139"/>
      <c r="E80" s="139"/>
      <c r="F80" s="139"/>
      <c r="G80" s="139"/>
      <c r="H80" s="139"/>
      <c r="I80" s="139"/>
      <c r="J80" s="139"/>
      <c r="K80" s="139"/>
      <c r="L80" s="139"/>
      <c r="M80" s="139"/>
      <c r="N80" s="139"/>
    </row>
    <row r="81" spans="1:14" s="115" customFormat="1" x14ac:dyDescent="0.35">
      <c r="A81" s="113"/>
      <c r="B81" s="113"/>
      <c r="C81" s="113"/>
      <c r="D81" s="113"/>
      <c r="E81" s="113"/>
      <c r="F81" s="113"/>
      <c r="G81" s="113"/>
      <c r="H81" s="113"/>
      <c r="I81" s="113"/>
      <c r="J81" s="113"/>
      <c r="K81" s="113"/>
      <c r="L81" s="113"/>
      <c r="M81" s="113"/>
      <c r="N81" s="113"/>
    </row>
    <row r="82" spans="1:14" s="115" customFormat="1" x14ac:dyDescent="0.35">
      <c r="A82" s="113"/>
      <c r="B82" s="113"/>
      <c r="C82" s="113"/>
      <c r="D82" s="113"/>
      <c r="E82" s="113"/>
      <c r="F82" s="113"/>
      <c r="G82" s="113"/>
      <c r="H82" s="113"/>
      <c r="I82" s="113"/>
      <c r="J82" s="113"/>
      <c r="K82" s="113"/>
      <c r="L82" s="113"/>
      <c r="M82" s="113"/>
      <c r="N82" s="113"/>
    </row>
    <row r="83" spans="1:14" x14ac:dyDescent="0.35">
      <c r="A83" s="141" t="s">
        <v>1709</v>
      </c>
      <c r="B83" s="138"/>
      <c r="C83" s="138"/>
      <c r="D83" s="138"/>
      <c r="E83" s="138"/>
      <c r="F83" s="138"/>
      <c r="G83" s="138"/>
      <c r="H83" s="138"/>
      <c r="I83" s="138"/>
      <c r="J83" s="138"/>
      <c r="K83" s="138"/>
      <c r="L83" s="138"/>
      <c r="M83" s="138"/>
      <c r="N83" s="138"/>
    </row>
    <row r="84" spans="1:14" x14ac:dyDescent="0.35">
      <c r="A84" s="138"/>
      <c r="B84" s="138"/>
      <c r="C84" s="138"/>
      <c r="D84" s="138"/>
      <c r="E84" s="138"/>
      <c r="F84" s="138"/>
      <c r="G84" s="138"/>
      <c r="H84" s="138"/>
      <c r="I84" s="138"/>
      <c r="J84" s="138"/>
      <c r="K84" s="138"/>
      <c r="L84" s="138"/>
      <c r="M84" s="138"/>
      <c r="N84" s="138"/>
    </row>
    <row r="85" spans="1:14" x14ac:dyDescent="0.35">
      <c r="A85" s="117"/>
    </row>
    <row r="86" spans="1:14" x14ac:dyDescent="0.35">
      <c r="A86" s="117" t="s">
        <v>1697</v>
      </c>
    </row>
    <row r="87" spans="1:14" x14ac:dyDescent="0.35">
      <c r="A87" s="108" t="s">
        <v>1698</v>
      </c>
    </row>
    <row r="88" spans="1:14" x14ac:dyDescent="0.35">
      <c r="A88" s="108" t="s">
        <v>1710</v>
      </c>
    </row>
    <row r="89" spans="1:14" x14ac:dyDescent="0.35">
      <c r="A89" s="108" t="s">
        <v>1699</v>
      </c>
    </row>
    <row r="90" spans="1:14" x14ac:dyDescent="0.35">
      <c r="A90" s="108" t="s">
        <v>1708</v>
      </c>
    </row>
    <row r="92" spans="1:14" x14ac:dyDescent="0.35">
      <c r="A92" s="117" t="s">
        <v>1711</v>
      </c>
    </row>
    <row r="93" spans="1:14" x14ac:dyDescent="0.35">
      <c r="A93" s="137" t="s">
        <v>1712</v>
      </c>
      <c r="B93" s="138"/>
      <c r="C93" s="138"/>
      <c r="D93" s="138"/>
      <c r="E93" s="138"/>
      <c r="F93" s="138"/>
      <c r="G93" s="138"/>
      <c r="H93" s="138"/>
      <c r="I93" s="138"/>
      <c r="J93" s="138"/>
      <c r="K93" s="138"/>
      <c r="L93" s="138"/>
      <c r="M93" s="138"/>
      <c r="N93" s="138"/>
    </row>
    <row r="94" spans="1:14" x14ac:dyDescent="0.35">
      <c r="A94" s="138"/>
      <c r="B94" s="138"/>
      <c r="C94" s="138"/>
      <c r="D94" s="138"/>
      <c r="E94" s="138"/>
      <c r="F94" s="138"/>
      <c r="G94" s="138"/>
      <c r="H94" s="138"/>
      <c r="I94" s="138"/>
      <c r="J94" s="138"/>
      <c r="K94" s="138"/>
      <c r="L94" s="138"/>
      <c r="M94" s="138"/>
      <c r="N94" s="138"/>
    </row>
    <row r="95" spans="1:14" x14ac:dyDescent="0.35">
      <c r="A95" s="138"/>
      <c r="B95" s="138"/>
      <c r="C95" s="138"/>
      <c r="D95" s="138"/>
      <c r="E95" s="138"/>
      <c r="F95" s="138"/>
      <c r="G95" s="138"/>
      <c r="H95" s="138"/>
      <c r="I95" s="138"/>
      <c r="J95" s="138"/>
      <c r="K95" s="138"/>
      <c r="L95" s="138"/>
      <c r="M95" s="138"/>
      <c r="N95" s="138"/>
    </row>
    <row r="96" spans="1:14" x14ac:dyDescent="0.35">
      <c r="A96" s="116"/>
      <c r="B96" s="116"/>
      <c r="C96" s="116"/>
      <c r="D96" s="116"/>
      <c r="E96" s="116"/>
      <c r="F96" s="116"/>
      <c r="G96" s="116"/>
      <c r="H96" s="116"/>
      <c r="I96" s="116"/>
    </row>
    <row r="97" spans="1:14" x14ac:dyDescent="0.35">
      <c r="A97" s="142" t="s">
        <v>1714</v>
      </c>
      <c r="B97" s="138"/>
      <c r="C97" s="138"/>
      <c r="D97" s="138"/>
      <c r="E97" s="138"/>
      <c r="F97" s="138"/>
      <c r="G97" s="138"/>
      <c r="H97" s="138"/>
      <c r="I97" s="138"/>
      <c r="J97" s="138"/>
      <c r="K97" s="138"/>
      <c r="L97" s="138"/>
      <c r="M97" s="138"/>
      <c r="N97" s="138"/>
    </row>
    <row r="98" spans="1:14" x14ac:dyDescent="0.35">
      <c r="A98" s="138"/>
      <c r="B98" s="138"/>
      <c r="C98" s="138"/>
      <c r="D98" s="138"/>
      <c r="E98" s="138"/>
      <c r="F98" s="138"/>
      <c r="G98" s="138"/>
      <c r="H98" s="138"/>
      <c r="I98" s="138"/>
      <c r="J98" s="138"/>
      <c r="K98" s="138"/>
      <c r="L98" s="138"/>
      <c r="M98" s="138"/>
      <c r="N98" s="138"/>
    </row>
    <row r="99" spans="1:14" x14ac:dyDescent="0.35">
      <c r="A99" s="115"/>
      <c r="B99" s="115"/>
      <c r="C99" s="115"/>
      <c r="D99" s="115"/>
      <c r="E99" s="115"/>
      <c r="F99" s="115"/>
      <c r="G99" s="115"/>
      <c r="H99" s="115"/>
      <c r="I99" s="115"/>
    </row>
    <row r="100" spans="1:14" x14ac:dyDescent="0.35">
      <c r="A100" s="142" t="s">
        <v>1713</v>
      </c>
      <c r="B100" s="138"/>
      <c r="C100" s="138"/>
      <c r="D100" s="138"/>
      <c r="E100" s="138"/>
      <c r="F100" s="138"/>
      <c r="G100" s="138"/>
      <c r="H100" s="138"/>
      <c r="I100" s="138"/>
      <c r="J100" s="138"/>
      <c r="K100" s="138"/>
      <c r="L100" s="138"/>
      <c r="M100" s="138"/>
      <c r="N100" s="138"/>
    </row>
    <row r="101" spans="1:14" x14ac:dyDescent="0.35">
      <c r="A101" s="138"/>
      <c r="B101" s="138"/>
      <c r="C101" s="138"/>
      <c r="D101" s="138"/>
      <c r="E101" s="138"/>
      <c r="F101" s="138"/>
      <c r="G101" s="138"/>
      <c r="H101" s="138"/>
      <c r="I101" s="138"/>
      <c r="J101" s="138"/>
      <c r="K101" s="138"/>
      <c r="L101" s="138"/>
      <c r="M101" s="138"/>
      <c r="N101" s="138"/>
    </row>
    <row r="102" spans="1:14" x14ac:dyDescent="0.35">
      <c r="A102" s="138"/>
      <c r="B102" s="138"/>
      <c r="C102" s="138"/>
      <c r="D102" s="138"/>
      <c r="E102" s="138"/>
      <c r="F102" s="138"/>
      <c r="G102" s="138"/>
      <c r="H102" s="138"/>
      <c r="I102" s="138"/>
      <c r="J102" s="138"/>
      <c r="K102" s="138"/>
      <c r="L102" s="138"/>
      <c r="M102" s="138"/>
      <c r="N102" s="138"/>
    </row>
    <row r="104" spans="1:14" x14ac:dyDescent="0.35">
      <c r="A104" s="137" t="s">
        <v>1715</v>
      </c>
      <c r="B104" s="138"/>
      <c r="C104" s="138"/>
      <c r="D104" s="138"/>
      <c r="E104" s="138"/>
      <c r="F104" s="138"/>
      <c r="G104" s="138"/>
      <c r="H104" s="138"/>
      <c r="I104" s="138"/>
      <c r="J104" s="138"/>
      <c r="K104" s="138"/>
      <c r="L104" s="138"/>
      <c r="M104" s="138"/>
      <c r="N104" s="138"/>
    </row>
    <row r="105" spans="1:14" x14ac:dyDescent="0.35">
      <c r="A105" s="138"/>
      <c r="B105" s="138"/>
      <c r="C105" s="138"/>
      <c r="D105" s="138"/>
      <c r="E105" s="138"/>
      <c r="F105" s="138"/>
      <c r="G105" s="138"/>
      <c r="H105" s="138"/>
      <c r="I105" s="138"/>
      <c r="J105" s="138"/>
      <c r="K105" s="138"/>
      <c r="L105" s="138"/>
      <c r="M105" s="138"/>
      <c r="N105" s="138"/>
    </row>
    <row r="106" spans="1:14" x14ac:dyDescent="0.35">
      <c r="A106" s="138"/>
      <c r="B106" s="138"/>
      <c r="C106" s="138"/>
      <c r="D106" s="138"/>
      <c r="E106" s="138"/>
      <c r="F106" s="138"/>
      <c r="G106" s="138"/>
      <c r="H106" s="138"/>
      <c r="I106" s="138"/>
      <c r="J106" s="138"/>
      <c r="K106" s="138"/>
      <c r="L106" s="138"/>
      <c r="M106" s="138"/>
      <c r="N106" s="138"/>
    </row>
    <row r="108" spans="1:14" x14ac:dyDescent="0.35">
      <c r="A108" s="137" t="s">
        <v>1716</v>
      </c>
      <c r="B108" s="138"/>
      <c r="C108" s="138"/>
      <c r="D108" s="138"/>
      <c r="E108" s="138"/>
      <c r="F108" s="138"/>
      <c r="G108" s="138"/>
      <c r="H108" s="138"/>
      <c r="I108" s="138"/>
      <c r="J108" s="138"/>
      <c r="K108" s="138"/>
      <c r="L108" s="138"/>
      <c r="M108" s="138"/>
      <c r="N108" s="138"/>
    </row>
    <row r="109" spans="1:14" x14ac:dyDescent="0.35">
      <c r="A109" s="138"/>
      <c r="B109" s="138"/>
      <c r="C109" s="138"/>
      <c r="D109" s="138"/>
      <c r="E109" s="138"/>
      <c r="F109" s="138"/>
      <c r="G109" s="138"/>
      <c r="H109" s="138"/>
      <c r="I109" s="138"/>
      <c r="J109" s="138"/>
      <c r="K109" s="138"/>
      <c r="L109" s="138"/>
      <c r="M109" s="138"/>
      <c r="N109" s="138"/>
    </row>
    <row r="110" spans="1:14" s="115" customFormat="1" x14ac:dyDescent="0.35">
      <c r="A110" s="138"/>
      <c r="B110" s="138"/>
      <c r="C110" s="138"/>
      <c r="D110" s="138"/>
      <c r="E110" s="138"/>
      <c r="F110" s="138"/>
      <c r="G110" s="138"/>
      <c r="H110" s="138"/>
      <c r="I110" s="138"/>
      <c r="J110" s="138"/>
      <c r="K110" s="138"/>
      <c r="L110" s="138"/>
      <c r="M110" s="138"/>
      <c r="N110" s="138"/>
    </row>
    <row r="111" spans="1:14" s="115" customFormat="1" x14ac:dyDescent="0.35">
      <c r="A111" s="116"/>
      <c r="B111" s="116"/>
      <c r="C111" s="116"/>
      <c r="D111" s="116"/>
      <c r="E111" s="116"/>
      <c r="F111" s="116"/>
      <c r="G111" s="116"/>
      <c r="H111" s="116"/>
      <c r="I111" s="116"/>
    </row>
    <row r="112" spans="1:14" s="115" customFormat="1" x14ac:dyDescent="0.35">
      <c r="A112" s="118" t="s">
        <v>1700</v>
      </c>
      <c r="B112" s="116"/>
      <c r="C112" s="116"/>
      <c r="D112" s="116"/>
      <c r="E112" s="116"/>
      <c r="F112" s="116"/>
      <c r="G112" s="116"/>
      <c r="H112" s="116"/>
      <c r="I112" s="116"/>
    </row>
    <row r="113" spans="1:14" s="115" customFormat="1" x14ac:dyDescent="0.35">
      <c r="A113" s="137" t="s">
        <v>1717</v>
      </c>
      <c r="B113" s="138"/>
      <c r="C113" s="138"/>
      <c r="D113" s="138"/>
      <c r="E113" s="138"/>
      <c r="F113" s="138"/>
      <c r="G113" s="138"/>
      <c r="H113" s="138"/>
      <c r="I113" s="138"/>
      <c r="J113" s="138"/>
      <c r="K113" s="138"/>
      <c r="L113" s="138"/>
      <c r="M113" s="138"/>
      <c r="N113" s="138"/>
    </row>
    <row r="114" spans="1:14" s="115" customFormat="1" x14ac:dyDescent="0.35">
      <c r="A114" s="138"/>
      <c r="B114" s="138"/>
      <c r="C114" s="138"/>
      <c r="D114" s="138"/>
      <c r="E114" s="138"/>
      <c r="F114" s="138"/>
      <c r="G114" s="138"/>
      <c r="H114" s="138"/>
      <c r="I114" s="138"/>
      <c r="J114" s="138"/>
      <c r="K114" s="138"/>
      <c r="L114" s="138"/>
      <c r="M114" s="138"/>
      <c r="N114" s="138"/>
    </row>
    <row r="115" spans="1:14" x14ac:dyDescent="0.35">
      <c r="A115" s="138"/>
      <c r="B115" s="138"/>
      <c r="C115" s="138"/>
      <c r="D115" s="138"/>
      <c r="E115" s="138"/>
      <c r="F115" s="138"/>
      <c r="G115" s="138"/>
      <c r="H115" s="138"/>
      <c r="I115" s="138"/>
      <c r="J115" s="138"/>
      <c r="K115" s="138"/>
      <c r="L115" s="138"/>
      <c r="M115" s="138"/>
      <c r="N115" s="138"/>
    </row>
    <row r="116" spans="1:14" x14ac:dyDescent="0.35">
      <c r="A116" s="121"/>
      <c r="B116" s="121"/>
      <c r="C116" s="121"/>
      <c r="D116" s="121"/>
      <c r="E116" s="121"/>
      <c r="F116" s="121"/>
      <c r="G116" s="121"/>
      <c r="H116" s="121"/>
      <c r="I116" s="121"/>
    </row>
    <row r="117" spans="1:14" s="115" customFormat="1" x14ac:dyDescent="0.35">
      <c r="A117" s="137" t="s">
        <v>1718</v>
      </c>
      <c r="B117" s="137"/>
      <c r="C117" s="137"/>
      <c r="D117" s="137"/>
      <c r="E117" s="137"/>
      <c r="F117" s="137"/>
      <c r="G117" s="137"/>
      <c r="H117" s="137"/>
      <c r="I117" s="137"/>
      <c r="J117" s="138"/>
      <c r="K117" s="138"/>
      <c r="L117" s="138"/>
      <c r="M117" s="138"/>
      <c r="N117" s="138"/>
    </row>
    <row r="118" spans="1:14" x14ac:dyDescent="0.35">
      <c r="A118" s="137"/>
      <c r="B118" s="137"/>
      <c r="C118" s="137"/>
      <c r="D118" s="137"/>
      <c r="E118" s="137"/>
      <c r="F118" s="137"/>
      <c r="G118" s="137"/>
      <c r="H118" s="137"/>
      <c r="I118" s="137"/>
      <c r="J118" s="138"/>
      <c r="K118" s="138"/>
      <c r="L118" s="138"/>
      <c r="M118" s="138"/>
      <c r="N118" s="138"/>
    </row>
    <row r="119" spans="1:14" x14ac:dyDescent="0.35">
      <c r="A119" s="137"/>
      <c r="B119" s="137"/>
      <c r="C119" s="137"/>
      <c r="D119" s="137"/>
      <c r="E119" s="137"/>
      <c r="F119" s="137"/>
      <c r="G119" s="137"/>
      <c r="H119" s="137"/>
      <c r="I119" s="137"/>
      <c r="J119" s="138"/>
      <c r="K119" s="138"/>
      <c r="L119" s="138"/>
      <c r="M119" s="138"/>
      <c r="N119" s="138"/>
    </row>
    <row r="120" spans="1:14" x14ac:dyDescent="0.35">
      <c r="A120" s="138"/>
      <c r="B120" s="138"/>
      <c r="C120" s="138"/>
      <c r="D120" s="138"/>
      <c r="E120" s="138"/>
      <c r="F120" s="138"/>
      <c r="G120" s="138"/>
      <c r="H120" s="138"/>
      <c r="I120" s="138"/>
      <c r="J120" s="138"/>
      <c r="K120" s="138"/>
      <c r="L120" s="138"/>
      <c r="M120" s="138"/>
      <c r="N120" s="138"/>
    </row>
    <row r="121" spans="1:14" x14ac:dyDescent="0.35">
      <c r="A121" s="138"/>
      <c r="B121" s="138"/>
      <c r="C121" s="138"/>
      <c r="D121" s="138"/>
      <c r="E121" s="138"/>
      <c r="F121" s="138"/>
      <c r="G121" s="138"/>
      <c r="H121" s="138"/>
      <c r="I121" s="138"/>
      <c r="J121" s="138"/>
      <c r="K121" s="138"/>
      <c r="L121" s="138"/>
      <c r="M121" s="138"/>
      <c r="N121" s="138"/>
    </row>
    <row r="122" spans="1:14" x14ac:dyDescent="0.35">
      <c r="A122" s="138"/>
      <c r="B122" s="138"/>
      <c r="C122" s="138"/>
      <c r="D122" s="138"/>
      <c r="E122" s="138"/>
      <c r="F122" s="138"/>
      <c r="G122" s="138"/>
      <c r="H122" s="138"/>
      <c r="I122" s="138"/>
      <c r="J122" s="138"/>
      <c r="K122" s="138"/>
      <c r="L122" s="138"/>
      <c r="M122" s="138"/>
      <c r="N122" s="138"/>
    </row>
    <row r="123" spans="1:14" x14ac:dyDescent="0.35">
      <c r="A123" s="138"/>
      <c r="B123" s="138"/>
      <c r="C123" s="138"/>
      <c r="D123" s="138"/>
      <c r="E123" s="138"/>
      <c r="F123" s="138"/>
      <c r="G123" s="138"/>
      <c r="H123" s="138"/>
      <c r="I123" s="138"/>
      <c r="J123" s="138"/>
      <c r="K123" s="138"/>
      <c r="L123" s="138"/>
      <c r="M123" s="138"/>
      <c r="N123" s="138"/>
    </row>
    <row r="124" spans="1:14" x14ac:dyDescent="0.35">
      <c r="A124" s="138"/>
      <c r="B124" s="138"/>
      <c r="C124" s="138"/>
      <c r="D124" s="138"/>
      <c r="E124" s="138"/>
      <c r="F124" s="138"/>
      <c r="G124" s="138"/>
      <c r="H124" s="138"/>
      <c r="I124" s="138"/>
      <c r="J124" s="138"/>
      <c r="K124" s="138"/>
      <c r="L124" s="138"/>
      <c r="M124" s="138"/>
      <c r="N124" s="138"/>
    </row>
    <row r="125" spans="1:14" x14ac:dyDescent="0.35">
      <c r="A125" s="138"/>
      <c r="B125" s="138"/>
      <c r="C125" s="138"/>
      <c r="D125" s="138"/>
      <c r="E125" s="138"/>
      <c r="F125" s="138"/>
      <c r="G125" s="138"/>
      <c r="H125" s="138"/>
      <c r="I125" s="138"/>
      <c r="J125" s="138"/>
      <c r="K125" s="138"/>
      <c r="L125" s="138"/>
      <c r="M125" s="138"/>
      <c r="N125" s="138"/>
    </row>
    <row r="126" spans="1:14" x14ac:dyDescent="0.35">
      <c r="A126" s="138"/>
      <c r="B126" s="138"/>
      <c r="C126" s="138"/>
      <c r="D126" s="138"/>
      <c r="E126" s="138"/>
      <c r="F126" s="138"/>
      <c r="G126" s="138"/>
      <c r="H126" s="138"/>
      <c r="I126" s="138"/>
      <c r="J126" s="138"/>
      <c r="K126" s="138"/>
      <c r="L126" s="138"/>
      <c r="M126" s="138"/>
      <c r="N126" s="138"/>
    </row>
    <row r="128" spans="1:14" x14ac:dyDescent="0.35">
      <c r="A128" s="142" t="s">
        <v>1719</v>
      </c>
      <c r="B128" s="138"/>
      <c r="C128" s="138"/>
      <c r="D128" s="138"/>
      <c r="E128" s="138"/>
      <c r="F128" s="138"/>
      <c r="G128" s="138"/>
      <c r="H128" s="138"/>
      <c r="I128" s="138"/>
      <c r="J128" s="138"/>
      <c r="K128" s="138"/>
      <c r="L128" s="138"/>
      <c r="M128" s="138"/>
      <c r="N128" s="138"/>
    </row>
    <row r="129" spans="1:14" x14ac:dyDescent="0.35">
      <c r="A129" s="138"/>
      <c r="B129" s="138"/>
      <c r="C129" s="138"/>
      <c r="D129" s="138"/>
      <c r="E129" s="138"/>
      <c r="F129" s="138"/>
      <c r="G129" s="138"/>
      <c r="H129" s="138"/>
      <c r="I129" s="138"/>
      <c r="J129" s="138"/>
      <c r="K129" s="138"/>
      <c r="L129" s="138"/>
      <c r="M129" s="138"/>
      <c r="N129" s="138"/>
    </row>
    <row r="130" spans="1:14" x14ac:dyDescent="0.35">
      <c r="A130" s="138"/>
      <c r="B130" s="138"/>
      <c r="C130" s="138"/>
      <c r="D130" s="138"/>
      <c r="E130" s="138"/>
      <c r="F130" s="138"/>
      <c r="G130" s="138"/>
      <c r="H130" s="138"/>
      <c r="I130" s="138"/>
      <c r="J130" s="138"/>
      <c r="K130" s="138"/>
      <c r="L130" s="138"/>
      <c r="M130" s="138"/>
      <c r="N130" s="138"/>
    </row>
    <row r="131" spans="1:14" x14ac:dyDescent="0.35">
      <c r="A131" s="138"/>
      <c r="B131" s="138"/>
      <c r="C131" s="138"/>
      <c r="D131" s="138"/>
      <c r="E131" s="138"/>
      <c r="F131" s="138"/>
      <c r="G131" s="138"/>
      <c r="H131" s="138"/>
      <c r="I131" s="138"/>
      <c r="J131" s="138"/>
      <c r="K131" s="138"/>
      <c r="L131" s="138"/>
      <c r="M131" s="138"/>
      <c r="N131" s="138"/>
    </row>
    <row r="132" spans="1:14" x14ac:dyDescent="0.35">
      <c r="A132" s="112"/>
      <c r="B132" s="112"/>
      <c r="C132" s="112"/>
      <c r="D132" s="112"/>
      <c r="E132" s="112"/>
      <c r="F132" s="112"/>
      <c r="G132" s="112"/>
      <c r="H132" s="112"/>
      <c r="I132" s="112"/>
      <c r="J132" s="112"/>
      <c r="K132" s="112"/>
      <c r="L132" s="112"/>
      <c r="M132" s="112"/>
      <c r="N132" s="112"/>
    </row>
    <row r="133" spans="1:14" x14ac:dyDescent="0.35">
      <c r="A133" s="117" t="s">
        <v>1701</v>
      </c>
    </row>
    <row r="134" spans="1:14" x14ac:dyDescent="0.35">
      <c r="A134" s="137" t="s">
        <v>1702</v>
      </c>
      <c r="B134" s="137"/>
      <c r="C134" s="137"/>
      <c r="D134" s="137"/>
      <c r="E134" s="137"/>
      <c r="F134" s="137"/>
      <c r="G134" s="137"/>
      <c r="H134" s="137"/>
      <c r="I134" s="137"/>
      <c r="J134" s="137"/>
      <c r="K134" s="137"/>
      <c r="L134" s="137"/>
      <c r="M134" s="137"/>
      <c r="N134" s="137"/>
    </row>
    <row r="135" spans="1:14" x14ac:dyDescent="0.35">
      <c r="A135" s="137"/>
      <c r="B135" s="137"/>
      <c r="C135" s="137"/>
      <c r="D135" s="137"/>
      <c r="E135" s="137"/>
      <c r="F135" s="137"/>
      <c r="G135" s="137"/>
      <c r="H135" s="137"/>
      <c r="I135" s="137"/>
      <c r="J135" s="137"/>
      <c r="K135" s="137"/>
      <c r="L135" s="137"/>
      <c r="M135" s="137"/>
      <c r="N135" s="137"/>
    </row>
    <row r="136" spans="1:14" x14ac:dyDescent="0.35">
      <c r="A136" s="137"/>
      <c r="B136" s="137"/>
      <c r="C136" s="137"/>
      <c r="D136" s="137"/>
      <c r="E136" s="137"/>
      <c r="F136" s="137"/>
      <c r="G136" s="137"/>
      <c r="H136" s="137"/>
      <c r="I136" s="137"/>
      <c r="J136" s="137"/>
      <c r="K136" s="137"/>
      <c r="L136" s="137"/>
      <c r="M136" s="137"/>
      <c r="N136" s="137"/>
    </row>
  </sheetData>
  <mergeCells count="26">
    <mergeCell ref="A128:N131"/>
    <mergeCell ref="A134:N136"/>
    <mergeCell ref="A28:N30"/>
    <mergeCell ref="A32:N34"/>
    <mergeCell ref="A36:N38"/>
    <mergeCell ref="A40:N42"/>
    <mergeCell ref="A44:N46"/>
    <mergeCell ref="A48:N50"/>
    <mergeCell ref="A54:N56"/>
    <mergeCell ref="A64:N65"/>
    <mergeCell ref="A67:N68"/>
    <mergeCell ref="A97:N98"/>
    <mergeCell ref="A100:N102"/>
    <mergeCell ref="A104:N106"/>
    <mergeCell ref="A108:N110"/>
    <mergeCell ref="A113:N115"/>
    <mergeCell ref="A8:N14"/>
    <mergeCell ref="A16:N20"/>
    <mergeCell ref="A83:N84"/>
    <mergeCell ref="A93:N95"/>
    <mergeCell ref="A73:N74"/>
    <mergeCell ref="A117:N126"/>
    <mergeCell ref="A70:N71"/>
    <mergeCell ref="A76:N77"/>
    <mergeCell ref="A79:N80"/>
    <mergeCell ref="A22:N25"/>
  </mergeCells>
  <hyperlinks>
    <hyperlink ref="A6" r:id="rId1" tooltip="mailto:apac.admin@odhsoha.oregon.gov" display="mailto:APAC.Admin@odhsoha.oregon.gov" xr:uid="{FF284EA5-4434-44DB-A38D-E233895DA73C}"/>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968D-5F9D-4538-8208-0FBA9E3C4C05}">
  <dimension ref="A1:N249"/>
  <sheetViews>
    <sheetView topLeftCell="A235" workbookViewId="0">
      <selection activeCell="B39" sqref="B39"/>
    </sheetView>
  </sheetViews>
  <sheetFormatPr defaultRowHeight="14.5" x14ac:dyDescent="0.35"/>
  <cols>
    <col min="1" max="1" width="41.1796875" customWidth="1"/>
    <col min="2" max="13" width="14.81640625" style="81" bestFit="1" customWidth="1"/>
    <col min="14" max="14" width="15.81640625" style="81" bestFit="1" customWidth="1"/>
  </cols>
  <sheetData>
    <row r="1" spans="1:14" s="89" customFormat="1" ht="13" x14ac:dyDescent="0.3">
      <c r="A1" s="86"/>
      <c r="B1" s="87">
        <v>2011</v>
      </c>
      <c r="C1" s="87">
        <v>2012</v>
      </c>
      <c r="D1" s="87">
        <v>2013</v>
      </c>
      <c r="E1" s="87">
        <v>2014</v>
      </c>
      <c r="F1" s="87">
        <v>2015</v>
      </c>
      <c r="G1" s="87">
        <v>2016</v>
      </c>
      <c r="H1" s="87">
        <v>2017</v>
      </c>
      <c r="I1" s="87">
        <v>2018</v>
      </c>
      <c r="J1" s="87">
        <v>2019</v>
      </c>
      <c r="K1" s="87">
        <v>2020</v>
      </c>
      <c r="L1" s="87">
        <v>2021</v>
      </c>
      <c r="M1" s="87">
        <v>2022</v>
      </c>
      <c r="N1" s="87" t="s">
        <v>0</v>
      </c>
    </row>
    <row r="2" spans="1:14" s="89" customFormat="1" ht="13" x14ac:dyDescent="0.3">
      <c r="A2" s="102" t="s">
        <v>498</v>
      </c>
      <c r="B2" s="87"/>
      <c r="C2" s="87"/>
      <c r="D2" s="87"/>
      <c r="E2" s="87"/>
      <c r="F2" s="87"/>
      <c r="G2" s="87"/>
      <c r="H2" s="87"/>
      <c r="I2" s="87"/>
      <c r="J2" s="87"/>
      <c r="K2" s="87"/>
      <c r="L2" s="87"/>
      <c r="M2" s="87"/>
      <c r="N2" s="87"/>
    </row>
    <row r="3" spans="1:14" s="132" customFormat="1" ht="12.5" x14ac:dyDescent="0.25">
      <c r="A3" s="130" t="s">
        <v>1849</v>
      </c>
      <c r="B3" s="131">
        <f>PaidAmounts!B2</f>
        <v>15697817693.5</v>
      </c>
      <c r="C3" s="131">
        <f>PaidAmounts!C2</f>
        <v>17037065365.379999</v>
      </c>
      <c r="D3" s="131">
        <f>PaidAmounts!D2</f>
        <v>16544784699.32</v>
      </c>
      <c r="E3" s="131">
        <f>PaidAmounts!E2</f>
        <v>18891500408.580002</v>
      </c>
      <c r="F3" s="131">
        <f>PaidAmounts!F2</f>
        <v>19528472569.080002</v>
      </c>
      <c r="G3" s="131">
        <f>PaidAmounts!G2</f>
        <v>20046165591.599998</v>
      </c>
      <c r="H3" s="131">
        <f>PaidAmounts!H2</f>
        <v>20950216996.189999</v>
      </c>
      <c r="I3" s="131">
        <f>PaidAmounts!I2</f>
        <v>22212280208.950001</v>
      </c>
      <c r="J3" s="131">
        <f>PaidAmounts!J2</f>
        <v>24777052350.560001</v>
      </c>
      <c r="K3" s="131">
        <f>PaidAmounts!K2</f>
        <v>25434686708.330002</v>
      </c>
      <c r="L3" s="131">
        <f>PaidAmounts!L2</f>
        <v>26809633953.68</v>
      </c>
      <c r="M3" s="131">
        <f>PaidAmounts!M2</f>
        <v>28680951608.959999</v>
      </c>
      <c r="N3" s="131">
        <f>PaidAmounts!N2</f>
        <v>256610628154.13</v>
      </c>
    </row>
    <row r="4" spans="1:14" x14ac:dyDescent="0.35">
      <c r="A4" s="18" t="s">
        <v>333</v>
      </c>
      <c r="B4" s="73">
        <v>6453608242.0600004</v>
      </c>
      <c r="C4" s="73">
        <v>6941666630.79</v>
      </c>
      <c r="D4" s="73">
        <v>6947689529.8800001</v>
      </c>
      <c r="E4" s="73">
        <v>7690916960.6899996</v>
      </c>
      <c r="F4" s="73">
        <v>8310716462.7399998</v>
      </c>
      <c r="G4" s="73">
        <v>9215963136.3700008</v>
      </c>
      <c r="H4" s="73">
        <v>9609507756.5599995</v>
      </c>
      <c r="I4" s="73">
        <v>10121970783.5</v>
      </c>
      <c r="J4" s="73">
        <v>11068061743.85</v>
      </c>
      <c r="K4" s="73">
        <v>11053213979.889999</v>
      </c>
      <c r="L4" s="73">
        <v>11242276989.799999</v>
      </c>
      <c r="M4" s="73">
        <v>11870435402.43</v>
      </c>
      <c r="N4" s="73">
        <v>110526027618.56</v>
      </c>
    </row>
    <row r="5" spans="1:14" x14ac:dyDescent="0.35">
      <c r="A5" s="18" t="s">
        <v>334</v>
      </c>
      <c r="B5" s="73">
        <v>1670702672.1300001</v>
      </c>
      <c r="C5" s="73">
        <v>2197206966.6199999</v>
      </c>
      <c r="D5" s="73">
        <v>2245618925.4400001</v>
      </c>
      <c r="E5" s="73">
        <v>3292381226.27</v>
      </c>
      <c r="F5" s="73">
        <v>3819173473.6100001</v>
      </c>
      <c r="G5" s="73">
        <v>4080861368.0900002</v>
      </c>
      <c r="H5" s="73">
        <v>4268988331.71</v>
      </c>
      <c r="I5" s="73">
        <v>4500492680.0299997</v>
      </c>
      <c r="J5" s="73">
        <v>4729546607.2399998</v>
      </c>
      <c r="K5" s="73">
        <v>5205838989.6499996</v>
      </c>
      <c r="L5" s="73">
        <v>5818438988.6199999</v>
      </c>
      <c r="M5" s="73">
        <v>6536582172.0500002</v>
      </c>
      <c r="N5" s="73">
        <v>48365832401.459999</v>
      </c>
    </row>
    <row r="6" spans="1:14" x14ac:dyDescent="0.35">
      <c r="A6" s="18" t="s">
        <v>335</v>
      </c>
      <c r="B6" s="73">
        <v>7573500364.0500002</v>
      </c>
      <c r="C6" s="73">
        <v>7898191767.9700003</v>
      </c>
      <c r="D6" s="73">
        <v>7351438115.1800003</v>
      </c>
      <c r="E6" s="73">
        <v>7908202221.6199999</v>
      </c>
      <c r="F6" s="73">
        <v>7398582632.7299995</v>
      </c>
      <c r="G6" s="73">
        <v>6749341087.1400003</v>
      </c>
      <c r="H6" s="73">
        <v>7071720907.9200001</v>
      </c>
      <c r="I6" s="73">
        <v>7589816745.4200001</v>
      </c>
      <c r="J6" s="73">
        <v>8979443999.4699993</v>
      </c>
      <c r="K6" s="73">
        <v>9175633738.7900009</v>
      </c>
      <c r="L6" s="73">
        <v>9748917975.2600002</v>
      </c>
      <c r="M6" s="73">
        <v>10273934034.48</v>
      </c>
      <c r="N6" s="73">
        <v>97718723590.029999</v>
      </c>
    </row>
    <row r="7" spans="1:14" x14ac:dyDescent="0.35">
      <c r="A7" s="18" t="s">
        <v>303</v>
      </c>
      <c r="B7" s="73">
        <v>6415.26</v>
      </c>
      <c r="C7" s="73"/>
      <c r="D7" s="73">
        <v>38128.82</v>
      </c>
      <c r="E7" s="73"/>
      <c r="F7" s="73"/>
      <c r="G7" s="73"/>
      <c r="H7" s="73"/>
      <c r="I7" s="73"/>
      <c r="J7" s="73"/>
      <c r="K7" s="73"/>
      <c r="L7" s="73"/>
      <c r="M7" s="73"/>
      <c r="N7" s="73">
        <v>44544.08</v>
      </c>
    </row>
    <row r="8" spans="1:14" x14ac:dyDescent="0.35">
      <c r="A8" s="18"/>
      <c r="B8" s="73"/>
      <c r="C8" s="73"/>
      <c r="D8" s="73"/>
      <c r="E8" s="73"/>
      <c r="F8" s="73"/>
      <c r="G8" s="73"/>
      <c r="H8" s="73"/>
      <c r="I8" s="73"/>
      <c r="J8" s="73"/>
      <c r="K8" s="73"/>
      <c r="L8" s="73"/>
      <c r="M8" s="73"/>
      <c r="N8" s="73"/>
    </row>
    <row r="9" spans="1:14" x14ac:dyDescent="0.35">
      <c r="A9" s="102" t="s">
        <v>499</v>
      </c>
      <c r="B9" s="73"/>
      <c r="C9" s="73"/>
      <c r="D9" s="73"/>
      <c r="E9" s="73"/>
      <c r="F9" s="73"/>
      <c r="G9" s="73"/>
      <c r="H9" s="73"/>
      <c r="I9" s="73"/>
      <c r="J9" s="73"/>
      <c r="K9" s="73"/>
      <c r="L9" s="73"/>
      <c r="M9" s="73"/>
      <c r="N9" s="73"/>
    </row>
    <row r="10" spans="1:14" x14ac:dyDescent="0.35">
      <c r="A10" s="18" t="s">
        <v>333</v>
      </c>
      <c r="B10" s="6">
        <f>B4/PaidAmounts!B2</f>
        <v>0.41111499496724618</v>
      </c>
      <c r="C10" s="6">
        <f>C4/PaidAmounts!C2</f>
        <v>0.40744497258875023</v>
      </c>
      <c r="D10" s="6">
        <f>D4/PaidAmounts!D2</f>
        <v>0.41993230230222062</v>
      </c>
      <c r="E10" s="6">
        <f>E4/PaidAmounts!E2</f>
        <v>0.4071099062728229</v>
      </c>
      <c r="F10" s="6">
        <f>F4/PaidAmounts!F2</f>
        <v>0.42556920073199161</v>
      </c>
      <c r="G10" s="6">
        <f>G4/PaidAmounts!G2</f>
        <v>0.45973695539219689</v>
      </c>
      <c r="H10" s="6">
        <f>H4/PaidAmounts!H2</f>
        <v>0.4586829701242513</v>
      </c>
      <c r="I10" s="6">
        <f>I4/PaidAmounts!I2</f>
        <v>0.45569255782310686</v>
      </c>
      <c r="J10" s="6">
        <f>J4/PaidAmounts!J2</f>
        <v>0.44670615322810359</v>
      </c>
      <c r="K10" s="6">
        <f>K4/PaidAmounts!K2</f>
        <v>0.43457244457703542</v>
      </c>
      <c r="L10" s="6">
        <f>L4/PaidAmounts!L2</f>
        <v>0.41933720576803468</v>
      </c>
      <c r="M10" s="6">
        <f>M4/PaidAmounts!M2</f>
        <v>0.41387871519303593</v>
      </c>
      <c r="N10" s="6">
        <f>N4/PaidAmounts!N2</f>
        <v>0.43071492561942487</v>
      </c>
    </row>
    <row r="11" spans="1:14" x14ac:dyDescent="0.35">
      <c r="A11" s="18" t="s">
        <v>334</v>
      </c>
      <c r="B11" s="6">
        <f>B5/PaidAmounts!B2</f>
        <v>0.10642897661002831</v>
      </c>
      <c r="C11" s="6">
        <f>C5/PaidAmounts!C2</f>
        <v>0.12896628142806874</v>
      </c>
      <c r="D11" s="6">
        <f>D5/PaidAmounts!D2</f>
        <v>0.13572971581384774</v>
      </c>
      <c r="E11" s="6">
        <f>E5/PaidAmounts!E2</f>
        <v>0.17427844030719183</v>
      </c>
      <c r="F11" s="6">
        <f>F5/PaidAmounts!F2</f>
        <v>0.19556949270354143</v>
      </c>
      <c r="G11" s="6">
        <f>G5/PaidAmounts!G2</f>
        <v>0.20357316462555886</v>
      </c>
      <c r="H11" s="6">
        <f>H5/PaidAmounts!H2</f>
        <v>0.20376821550279681</v>
      </c>
      <c r="I11" s="6">
        <f>I5/PaidAmounts!I2</f>
        <v>0.20261281767085826</v>
      </c>
      <c r="J11" s="6">
        <f>J5/PaidAmounts!J2</f>
        <v>0.1908841512026391</v>
      </c>
      <c r="K11" s="6">
        <f>K5/PaidAmounts!K2</f>
        <v>0.20467478327323207</v>
      </c>
      <c r="L11" s="6">
        <f>L5/PaidAmounts!L2</f>
        <v>0.21702791610928865</v>
      </c>
      <c r="M11" s="6">
        <f>M5/PaidAmounts!M2</f>
        <v>0.22790673967763175</v>
      </c>
      <c r="N11" s="6">
        <f>N5/PaidAmounts!N2</f>
        <v>0.18847945912984423</v>
      </c>
    </row>
    <row r="12" spans="1:14" x14ac:dyDescent="0.35">
      <c r="A12" s="18" t="s">
        <v>335</v>
      </c>
      <c r="B12" s="6">
        <f>B6/PaidAmounts!B2</f>
        <v>0.48245561975063334</v>
      </c>
      <c r="C12" s="6">
        <f>C6/PaidAmounts!C2</f>
        <v>0.46358874598318106</v>
      </c>
      <c r="D12" s="6">
        <f>D6/PaidAmounts!D2</f>
        <v>0.4443356773015093</v>
      </c>
      <c r="E12" s="6">
        <f>E6/PaidAmounts!E2</f>
        <v>0.41861165341998519</v>
      </c>
      <c r="F12" s="6">
        <f>F6/PaidAmounts!F2</f>
        <v>0.37886130656446682</v>
      </c>
      <c r="G12" s="6">
        <f>G6/PaidAmounts!G2</f>
        <v>0.33668987998224437</v>
      </c>
      <c r="H12" s="6">
        <f>H6/PaidAmounts!H2</f>
        <v>0.33754881437295192</v>
      </c>
      <c r="I12" s="6">
        <f>I6/PaidAmounts!I2</f>
        <v>0.34169462450603488</v>
      </c>
      <c r="J12" s="6">
        <f>J6/PaidAmounts!J2</f>
        <v>0.36240969556925723</v>
      </c>
      <c r="K12" s="6">
        <f>K6/PaidAmounts!K2</f>
        <v>0.36075277214973245</v>
      </c>
      <c r="L12" s="6">
        <f>L6/PaidAmounts!L2</f>
        <v>0.36363487812267664</v>
      </c>
      <c r="M12" s="6">
        <f>M6/PaidAmounts!M2</f>
        <v>0.35821454512933237</v>
      </c>
      <c r="N12" s="6">
        <f>N6/PaidAmounts!N2</f>
        <v>0.38080544166446784</v>
      </c>
    </row>
    <row r="13" spans="1:14" s="107" customFormat="1" x14ac:dyDescent="0.35">
      <c r="A13" s="79" t="s">
        <v>303</v>
      </c>
      <c r="B13" s="79">
        <f>B7/PaidAmounts!B2</f>
        <v>4.0867209221421705E-7</v>
      </c>
      <c r="C13" s="79">
        <f>C7/PaidAmounts!C2</f>
        <v>0</v>
      </c>
      <c r="D13" s="79">
        <f>D7/PaidAmounts!D2</f>
        <v>2.3045824223730828E-6</v>
      </c>
      <c r="E13" s="79">
        <f>E7/PaidAmounts!E2</f>
        <v>0</v>
      </c>
      <c r="F13" s="79">
        <f>F7/PaidAmounts!F2</f>
        <v>0</v>
      </c>
      <c r="G13" s="79">
        <f>G7/PaidAmounts!G2</f>
        <v>0</v>
      </c>
      <c r="H13" s="79">
        <f>H7/PaidAmounts!H2</f>
        <v>0</v>
      </c>
      <c r="I13" s="79">
        <f>I7/PaidAmounts!I2</f>
        <v>0</v>
      </c>
      <c r="J13" s="79">
        <f>J7/PaidAmounts!J2</f>
        <v>0</v>
      </c>
      <c r="K13" s="79">
        <f>K7/PaidAmounts!K2</f>
        <v>0</v>
      </c>
      <c r="L13" s="79">
        <f>L7/PaidAmounts!L2</f>
        <v>0</v>
      </c>
      <c r="M13" s="79">
        <f>M7/PaidAmounts!M2</f>
        <v>0</v>
      </c>
      <c r="N13" s="79">
        <f>N7/PaidAmounts!N2</f>
        <v>1.7358626304926524E-7</v>
      </c>
    </row>
    <row r="14" spans="1:14" x14ac:dyDescent="0.35">
      <c r="A14" s="18"/>
      <c r="B14" s="83"/>
      <c r="C14" s="83"/>
      <c r="D14" s="83"/>
      <c r="E14" s="83"/>
      <c r="F14" s="83"/>
      <c r="G14" s="83"/>
      <c r="H14" s="83"/>
      <c r="I14" s="83"/>
      <c r="J14" s="83"/>
      <c r="K14" s="83"/>
      <c r="L14" s="83"/>
      <c r="M14" s="83"/>
      <c r="N14" s="83"/>
    </row>
    <row r="15" spans="1:14" x14ac:dyDescent="0.35">
      <c r="A15" s="82" t="s">
        <v>529</v>
      </c>
      <c r="B15" s="83"/>
      <c r="C15" s="83"/>
      <c r="D15" s="83"/>
      <c r="E15" s="83"/>
      <c r="F15" s="83"/>
      <c r="G15" s="83"/>
      <c r="H15" s="83"/>
      <c r="I15" s="83"/>
      <c r="J15" s="83"/>
      <c r="K15" s="83"/>
      <c r="L15" s="83"/>
      <c r="M15" s="83"/>
      <c r="N15" s="83"/>
    </row>
    <row r="16" spans="1:14" x14ac:dyDescent="0.35">
      <c r="A16" s="18" t="s">
        <v>426</v>
      </c>
      <c r="B16" s="73">
        <v>727575764.08000004</v>
      </c>
      <c r="C16" s="73">
        <v>765687814.69000006</v>
      </c>
      <c r="D16" s="73">
        <v>774151169.21000004</v>
      </c>
      <c r="E16" s="73">
        <v>868943021.15999997</v>
      </c>
      <c r="F16" s="73">
        <v>929111839.33000004</v>
      </c>
      <c r="G16" s="73">
        <v>1113739197.72</v>
      </c>
      <c r="H16" s="73">
        <v>1097878692.01</v>
      </c>
      <c r="I16" s="73">
        <v>1162190663.26</v>
      </c>
      <c r="J16" s="73">
        <v>1281700443.6300001</v>
      </c>
      <c r="K16" s="73">
        <v>1234815488.28</v>
      </c>
      <c r="L16" s="73">
        <v>1215193957.6600001</v>
      </c>
      <c r="M16" s="73">
        <v>1237982253.5</v>
      </c>
      <c r="N16" s="73">
        <v>12408970304.530001</v>
      </c>
    </row>
    <row r="17" spans="1:14" x14ac:dyDescent="0.35">
      <c r="A17" s="18" t="s">
        <v>416</v>
      </c>
      <c r="B17" s="73">
        <v>1010421.5</v>
      </c>
      <c r="C17" s="73">
        <v>975589.57</v>
      </c>
      <c r="D17" s="73">
        <v>690760.34</v>
      </c>
      <c r="E17" s="73">
        <v>1661618.29</v>
      </c>
      <c r="F17" s="73">
        <v>1505638.57</v>
      </c>
      <c r="G17" s="73">
        <v>1483509.63</v>
      </c>
      <c r="H17" s="73">
        <v>0</v>
      </c>
      <c r="I17" s="73">
        <v>0</v>
      </c>
      <c r="J17" s="73">
        <v>0</v>
      </c>
      <c r="K17" s="73">
        <v>0</v>
      </c>
      <c r="L17" s="73">
        <v>0</v>
      </c>
      <c r="M17" s="73">
        <v>0</v>
      </c>
      <c r="N17" s="73">
        <v>7327537.9000000004</v>
      </c>
    </row>
    <row r="18" spans="1:14" x14ac:dyDescent="0.35">
      <c r="A18" s="18" t="s">
        <v>425</v>
      </c>
      <c r="B18" s="73">
        <v>1182289123.74</v>
      </c>
      <c r="C18" s="73">
        <v>1249335805.1500001</v>
      </c>
      <c r="D18" s="73">
        <v>1220124900.46</v>
      </c>
      <c r="E18" s="73">
        <v>1270428788.0699999</v>
      </c>
      <c r="F18" s="73">
        <v>1191665674.01</v>
      </c>
      <c r="G18" s="73">
        <v>1043853235.97</v>
      </c>
      <c r="H18" s="73">
        <v>1080170871.99</v>
      </c>
      <c r="I18" s="73">
        <v>1145720612.78</v>
      </c>
      <c r="J18" s="73">
        <v>1401715783.8299999</v>
      </c>
      <c r="K18" s="73">
        <v>1325480097.6199999</v>
      </c>
      <c r="L18" s="73">
        <v>1330283075.4100001</v>
      </c>
      <c r="M18" s="73">
        <v>1389909168.6099999</v>
      </c>
      <c r="N18" s="73">
        <v>14830977137.639999</v>
      </c>
    </row>
    <row r="19" spans="1:14" x14ac:dyDescent="0.35">
      <c r="A19" s="18" t="s">
        <v>419</v>
      </c>
      <c r="B19" s="73"/>
      <c r="C19" s="73"/>
      <c r="D19" s="73">
        <v>11783.63</v>
      </c>
      <c r="E19" s="73"/>
      <c r="F19" s="73"/>
      <c r="G19" s="73"/>
      <c r="H19" s="73"/>
      <c r="I19" s="73"/>
      <c r="J19" s="73"/>
      <c r="K19" s="73"/>
      <c r="L19" s="73"/>
      <c r="M19" s="73"/>
      <c r="N19" s="73">
        <v>11783.63</v>
      </c>
    </row>
    <row r="20" spans="1:14" x14ac:dyDescent="0.35">
      <c r="A20" s="18"/>
      <c r="B20" s="73"/>
      <c r="C20" s="73"/>
      <c r="D20" s="73"/>
      <c r="E20" s="73"/>
      <c r="F20" s="73"/>
      <c r="G20" s="73"/>
      <c r="H20" s="73"/>
      <c r="I20" s="73"/>
      <c r="J20" s="73"/>
      <c r="K20" s="73"/>
      <c r="L20" s="73"/>
      <c r="M20" s="73"/>
      <c r="N20" s="73"/>
    </row>
    <row r="21" spans="1:14" x14ac:dyDescent="0.35">
      <c r="A21" s="82" t="s">
        <v>530</v>
      </c>
      <c r="B21" s="73"/>
      <c r="C21" s="73"/>
      <c r="D21" s="73"/>
      <c r="E21" s="73"/>
      <c r="F21" s="73"/>
      <c r="G21" s="73"/>
      <c r="H21" s="73"/>
      <c r="I21" s="73"/>
      <c r="J21" s="73"/>
      <c r="K21" s="73"/>
      <c r="L21" s="73"/>
      <c r="M21" s="73"/>
      <c r="N21" s="73"/>
    </row>
    <row r="22" spans="1:14" x14ac:dyDescent="0.35">
      <c r="A22" s="18" t="s">
        <v>426</v>
      </c>
      <c r="B22" s="6">
        <f t="shared" ref="B22:N22" si="0">B16/B4</f>
        <v>0.11273937567796288</v>
      </c>
      <c r="C22" s="6">
        <f t="shared" si="0"/>
        <v>0.11030316715207347</v>
      </c>
      <c r="D22" s="6">
        <f t="shared" si="0"/>
        <v>0.11142569999430747</v>
      </c>
      <c r="E22" s="6">
        <f t="shared" si="0"/>
        <v>0.11298301952827765</v>
      </c>
      <c r="F22" s="6">
        <f t="shared" si="0"/>
        <v>0.11179684007937828</v>
      </c>
      <c r="G22" s="6">
        <f t="shared" si="0"/>
        <v>0.12084892064343494</v>
      </c>
      <c r="H22" s="6">
        <f t="shared" si="0"/>
        <v>0.11424921232417189</v>
      </c>
      <c r="I22" s="6">
        <f t="shared" si="0"/>
        <v>0.11481861468662873</v>
      </c>
      <c r="J22" s="6">
        <f t="shared" si="0"/>
        <v>0.11580170704614839</v>
      </c>
      <c r="K22" s="6">
        <f t="shared" si="0"/>
        <v>0.11171551464819184</v>
      </c>
      <c r="L22" s="6">
        <f t="shared" si="0"/>
        <v>0.10809144435442508</v>
      </c>
      <c r="M22" s="6">
        <f t="shared" si="0"/>
        <v>0.10429122534516065</v>
      </c>
      <c r="N22" s="6">
        <f t="shared" si="0"/>
        <v>0.1122719288107866</v>
      </c>
    </row>
    <row r="23" spans="1:14" x14ac:dyDescent="0.35">
      <c r="A23" s="18" t="s">
        <v>416</v>
      </c>
      <c r="B23" s="79">
        <f t="shared" ref="B23:N23" si="1">B17/B5</f>
        <v>6.0478834256714315E-4</v>
      </c>
      <c r="C23" s="79">
        <f t="shared" si="1"/>
        <v>4.4401350661142571E-4</v>
      </c>
      <c r="D23" s="79">
        <f t="shared" si="1"/>
        <v>3.0760354402724604E-4</v>
      </c>
      <c r="E23" s="79">
        <f t="shared" si="1"/>
        <v>5.0468587195853939E-4</v>
      </c>
      <c r="F23" s="79">
        <f t="shared" si="1"/>
        <v>3.9423152166398565E-4</v>
      </c>
      <c r="G23" s="79">
        <f t="shared" si="1"/>
        <v>3.6352855345692358E-4</v>
      </c>
      <c r="H23" s="79">
        <f t="shared" si="1"/>
        <v>0</v>
      </c>
      <c r="I23" s="79">
        <f t="shared" si="1"/>
        <v>0</v>
      </c>
      <c r="J23" s="79">
        <f t="shared" si="1"/>
        <v>0</v>
      </c>
      <c r="K23" s="79">
        <f t="shared" si="1"/>
        <v>0</v>
      </c>
      <c r="L23" s="79">
        <f t="shared" si="1"/>
        <v>0</v>
      </c>
      <c r="M23" s="79">
        <f t="shared" si="1"/>
        <v>0</v>
      </c>
      <c r="N23" s="79">
        <f t="shared" si="1"/>
        <v>1.5150236305617283E-4</v>
      </c>
    </row>
    <row r="24" spans="1:14" x14ac:dyDescent="0.35">
      <c r="A24" s="18" t="s">
        <v>425</v>
      </c>
      <c r="B24" s="6">
        <f t="shared" ref="B24:N24" si="2">B18/B6</f>
        <v>0.15610867721775085</v>
      </c>
      <c r="C24" s="6">
        <f t="shared" si="2"/>
        <v>0.15817997863973179</v>
      </c>
      <c r="D24" s="6">
        <f t="shared" si="2"/>
        <v>0.16597091362852684</v>
      </c>
      <c r="E24" s="6">
        <f t="shared" si="2"/>
        <v>0.16064697796887545</v>
      </c>
      <c r="F24" s="6">
        <f t="shared" si="2"/>
        <v>0.16106675199358933</v>
      </c>
      <c r="G24" s="6">
        <f t="shared" si="2"/>
        <v>0.15466002125139711</v>
      </c>
      <c r="H24" s="6">
        <f t="shared" si="2"/>
        <v>0.15274512188118999</v>
      </c>
      <c r="I24" s="6">
        <f t="shared" si="2"/>
        <v>0.15095497707126773</v>
      </c>
      <c r="J24" s="6">
        <f t="shared" si="2"/>
        <v>0.15610273686352233</v>
      </c>
      <c r="K24" s="6">
        <f t="shared" si="2"/>
        <v>0.14445651770258999</v>
      </c>
      <c r="L24" s="6">
        <f t="shared" si="2"/>
        <v>0.13645443307512514</v>
      </c>
      <c r="M24" s="6">
        <f t="shared" si="2"/>
        <v>0.13528500026819065</v>
      </c>
      <c r="N24" s="6">
        <f t="shared" si="2"/>
        <v>0.1517721127822137</v>
      </c>
    </row>
    <row r="25" spans="1:14" x14ac:dyDescent="0.35">
      <c r="A25" s="18" t="s">
        <v>419</v>
      </c>
      <c r="B25" s="6">
        <f>B19/B7</f>
        <v>0</v>
      </c>
      <c r="C25" s="6"/>
      <c r="D25" s="6">
        <f>D19/D7</f>
        <v>0.3090478540904229</v>
      </c>
      <c r="E25" s="6"/>
      <c r="F25" s="6"/>
      <c r="G25" s="6"/>
      <c r="H25" s="6"/>
      <c r="I25" s="6"/>
      <c r="J25" s="6"/>
      <c r="K25" s="6"/>
      <c r="L25" s="6"/>
      <c r="M25" s="6"/>
      <c r="N25" s="6">
        <f>N19/N7</f>
        <v>0.264538632294123</v>
      </c>
    </row>
    <row r="26" spans="1:14" x14ac:dyDescent="0.35">
      <c r="A26" s="18"/>
      <c r="B26" s="73"/>
      <c r="C26" s="73"/>
      <c r="D26" s="73"/>
      <c r="E26" s="73"/>
      <c r="F26" s="73"/>
      <c r="G26" s="73"/>
      <c r="H26" s="73"/>
      <c r="I26" s="73"/>
      <c r="J26" s="73"/>
      <c r="K26" s="73"/>
      <c r="L26" s="73"/>
      <c r="M26" s="73"/>
      <c r="N26" s="73"/>
    </row>
    <row r="27" spans="1:14" x14ac:dyDescent="0.35">
      <c r="A27" s="82" t="s">
        <v>500</v>
      </c>
      <c r="B27" s="73"/>
      <c r="C27" s="73"/>
      <c r="D27" s="73"/>
      <c r="E27" s="73"/>
      <c r="F27" s="73"/>
      <c r="G27" s="73"/>
      <c r="H27" s="73"/>
      <c r="I27" s="73"/>
      <c r="J27" s="73"/>
      <c r="K27" s="73"/>
      <c r="L27" s="73"/>
      <c r="M27" s="73"/>
      <c r="N27" s="73"/>
    </row>
    <row r="28" spans="1:14" x14ac:dyDescent="0.35">
      <c r="A28" s="18" t="s">
        <v>438</v>
      </c>
      <c r="B28" s="8">
        <v>789350</v>
      </c>
      <c r="C28" s="8">
        <v>890665</v>
      </c>
      <c r="D28" s="8">
        <v>856653</v>
      </c>
      <c r="E28" s="8">
        <v>908146</v>
      </c>
      <c r="F28" s="8">
        <v>837451</v>
      </c>
      <c r="G28" s="8">
        <v>1057140</v>
      </c>
      <c r="H28" s="8">
        <v>936954</v>
      </c>
      <c r="I28" s="8">
        <v>861121</v>
      </c>
      <c r="J28" s="8">
        <v>884368</v>
      </c>
      <c r="K28" s="8">
        <v>826237</v>
      </c>
      <c r="L28" s="8">
        <v>883582</v>
      </c>
      <c r="M28" s="8">
        <v>956398</v>
      </c>
      <c r="N28" s="8">
        <v>10688065</v>
      </c>
    </row>
    <row r="29" spans="1:14" x14ac:dyDescent="0.35">
      <c r="A29" s="18" t="s">
        <v>439</v>
      </c>
      <c r="B29" s="8">
        <v>5362584</v>
      </c>
      <c r="C29" s="8">
        <v>1852944</v>
      </c>
      <c r="D29" s="8">
        <v>1957388</v>
      </c>
      <c r="E29" s="8">
        <v>2818499</v>
      </c>
      <c r="F29" s="8">
        <v>3174483</v>
      </c>
      <c r="G29" s="8">
        <v>3866256</v>
      </c>
      <c r="H29" s="8">
        <v>3458310</v>
      </c>
      <c r="I29" s="8">
        <v>4061283</v>
      </c>
      <c r="J29" s="8">
        <v>4299427</v>
      </c>
      <c r="K29" s="8">
        <v>4989186</v>
      </c>
      <c r="L29" s="8">
        <v>5897036</v>
      </c>
      <c r="M29" s="8">
        <v>5904847</v>
      </c>
      <c r="N29" s="8">
        <v>47642243</v>
      </c>
    </row>
    <row r="30" spans="1:14" x14ac:dyDescent="0.35">
      <c r="A30" s="18" t="s">
        <v>502</v>
      </c>
      <c r="B30" s="8">
        <v>500626</v>
      </c>
      <c r="C30" s="8">
        <v>551244</v>
      </c>
      <c r="D30" s="8">
        <v>406900</v>
      </c>
      <c r="E30" s="8">
        <v>561565</v>
      </c>
      <c r="F30" s="8">
        <v>343176</v>
      </c>
      <c r="G30" s="8">
        <v>344512</v>
      </c>
      <c r="H30" s="8">
        <v>319060</v>
      </c>
      <c r="I30" s="8">
        <v>438227</v>
      </c>
      <c r="J30" s="8">
        <v>497627</v>
      </c>
      <c r="K30" s="8">
        <v>512635</v>
      </c>
      <c r="L30" s="8">
        <v>371831</v>
      </c>
      <c r="M30" s="8">
        <v>309583</v>
      </c>
      <c r="N30" s="8">
        <v>5156986</v>
      </c>
    </row>
    <row r="31" spans="1:14" x14ac:dyDescent="0.35">
      <c r="A31" s="18"/>
      <c r="B31" s="73"/>
      <c r="C31" s="73"/>
      <c r="D31" s="73"/>
      <c r="E31" s="73"/>
      <c r="F31" s="73"/>
      <c r="G31" s="73"/>
      <c r="H31" s="73"/>
      <c r="I31" s="73"/>
      <c r="J31" s="73"/>
      <c r="K31" s="73"/>
      <c r="L31" s="73"/>
      <c r="M31" s="73"/>
      <c r="N31" s="73"/>
    </row>
    <row r="32" spans="1:14" x14ac:dyDescent="0.35">
      <c r="A32" s="102" t="s">
        <v>501</v>
      </c>
      <c r="B32" s="73"/>
      <c r="C32" s="73"/>
      <c r="D32" s="73"/>
      <c r="E32" s="73"/>
      <c r="F32" s="73"/>
      <c r="G32" s="73"/>
      <c r="H32" s="73"/>
      <c r="I32" s="73"/>
      <c r="J32" s="73"/>
      <c r="K32" s="73"/>
      <c r="L32" s="73"/>
      <c r="M32" s="73"/>
      <c r="N32" s="73"/>
    </row>
    <row r="33" spans="1:14" x14ac:dyDescent="0.35">
      <c r="A33" s="18" t="s">
        <v>506</v>
      </c>
      <c r="B33" s="6">
        <f>B28/PaidAmounts!B24</f>
        <v>0.11865349961308151</v>
      </c>
      <c r="C33" s="6">
        <f>C28/PaidAmounts!C24</f>
        <v>0.27032010229287923</v>
      </c>
      <c r="D33" s="6">
        <f>D28/PaidAmounts!D24</f>
        <v>0.2659635802083925</v>
      </c>
      <c r="E33" s="6">
        <f>E28/PaidAmounts!E24</f>
        <v>0.21177740828923958</v>
      </c>
      <c r="F33" s="6">
        <f>F28/PaidAmounts!F24</f>
        <v>0.19229158390947645</v>
      </c>
      <c r="G33" s="6">
        <f>G28/PaidAmounts!G24</f>
        <v>0.20067548636005034</v>
      </c>
      <c r="H33" s="6">
        <f>H28/PaidAmounts!H24</f>
        <v>0.19874620412173621</v>
      </c>
      <c r="I33" s="6">
        <f>I28/PaidAmounts!I24</f>
        <v>0.16063799205727833</v>
      </c>
      <c r="J33" s="6">
        <f>J28/PaidAmounts!J24</f>
        <v>0.15565962183411125</v>
      </c>
      <c r="K33" s="6">
        <f>K28/PaidAmounts!K24</f>
        <v>0.13056722931426987</v>
      </c>
      <c r="L33" s="6">
        <f>L28/PaidAmounts!L24</f>
        <v>0.12353558899895686</v>
      </c>
      <c r="M33" s="6">
        <f>M28/PaidAmounts!M24</f>
        <v>0.13337344027774756</v>
      </c>
      <c r="N33" s="6">
        <f>N28/PaidAmounts!N24</f>
        <v>0.16834965948621722</v>
      </c>
    </row>
    <row r="34" spans="1:14" x14ac:dyDescent="0.35">
      <c r="A34" s="18" t="s">
        <v>508</v>
      </c>
      <c r="B34" s="6">
        <f>B29/PaidAmounts!B24</f>
        <v>0.80609280872758238</v>
      </c>
      <c r="C34" s="6">
        <f>C29/PaidAmounts!C24</f>
        <v>0.56237531689577658</v>
      </c>
      <c r="D34" s="6">
        <f>D29/PaidAmounts!D24</f>
        <v>0.60770687820733138</v>
      </c>
      <c r="E34" s="6">
        <f>E29/PaidAmounts!E24</f>
        <v>0.65726701817308386</v>
      </c>
      <c r="F34" s="6">
        <f>F29/PaidAmounts!F24</f>
        <v>0.72890994716551361</v>
      </c>
      <c r="G34" s="6">
        <f>G29/PaidAmounts!G24</f>
        <v>0.73392625687464552</v>
      </c>
      <c r="H34" s="6">
        <f>H29/PaidAmounts!H24</f>
        <v>0.73357495157312058</v>
      </c>
      <c r="I34" s="6">
        <f>I29/PaidAmounts!I24</f>
        <v>0.75761286311257015</v>
      </c>
      <c r="J34" s="6">
        <f>J29/PaidAmounts!J24</f>
        <v>0.75675191879779391</v>
      </c>
      <c r="K34" s="6">
        <f>K29/PaidAmounts!K24</f>
        <v>0.78842292532716984</v>
      </c>
      <c r="L34" s="6">
        <f>L29/PaidAmounts!L24</f>
        <v>0.82447788163187186</v>
      </c>
      <c r="M34" s="6">
        <f>M29/PaidAmounts!M24</f>
        <v>0.82345400001227198</v>
      </c>
      <c r="N34" s="6">
        <f>N29/PaidAmounts!N24</f>
        <v>0.7504216512726688</v>
      </c>
    </row>
    <row r="35" spans="1:14" x14ac:dyDescent="0.35">
      <c r="A35" s="18" t="s">
        <v>504</v>
      </c>
      <c r="B35" s="6">
        <f>B30/PaidAmounts!B24</f>
        <v>7.5253090387405519E-2</v>
      </c>
      <c r="C35" s="6">
        <f>C30/PaidAmounts!C24</f>
        <v>0.16730458081134425</v>
      </c>
      <c r="D35" s="6">
        <f>D30/PaidAmounts!D24</f>
        <v>0.12632954158427614</v>
      </c>
      <c r="E35" s="6">
        <f>E30/PaidAmounts!E24</f>
        <v>0.13095557353767656</v>
      </c>
      <c r="F35" s="6">
        <f>F30/PaidAmounts!F24</f>
        <v>7.8798468925009926E-2</v>
      </c>
      <c r="G35" s="6">
        <f>G30/PaidAmounts!G24</f>
        <v>6.5398256765304183E-2</v>
      </c>
      <c r="H35" s="6">
        <f>H30/PaidAmounts!H24</f>
        <v>6.7678844305143218E-2</v>
      </c>
      <c r="I35" s="6">
        <f>I30/PaidAmounts!I24</f>
        <v>8.1749144830151527E-2</v>
      </c>
      <c r="J35" s="6">
        <f>J30/PaidAmounts!J24</f>
        <v>8.7588459368094812E-2</v>
      </c>
      <c r="K35" s="6">
        <f>K30/PaidAmounts!K24</f>
        <v>8.1009845358560234E-2</v>
      </c>
      <c r="L35" s="6">
        <f>L30/PaidAmounts!L24</f>
        <v>5.1986529369171315E-2</v>
      </c>
      <c r="M35" s="6">
        <f>M30/PaidAmounts!M24</f>
        <v>4.317255970998049E-2</v>
      </c>
      <c r="N35" s="6">
        <f>N30/PaidAmounts!N24</f>
        <v>8.1228626236385118E-2</v>
      </c>
    </row>
    <row r="36" spans="1:14" x14ac:dyDescent="0.35">
      <c r="A36" s="18"/>
      <c r="B36" s="6"/>
      <c r="C36" s="6"/>
      <c r="D36" s="6"/>
      <c r="E36" s="6"/>
      <c r="F36" s="6"/>
      <c r="G36" s="6"/>
      <c r="H36" s="6"/>
      <c r="I36" s="6"/>
      <c r="J36" s="6"/>
      <c r="K36" s="6"/>
      <c r="L36" s="6"/>
      <c r="M36" s="6"/>
      <c r="N36" s="6"/>
    </row>
    <row r="37" spans="1:14" x14ac:dyDescent="0.35">
      <c r="A37" s="82" t="s">
        <v>531</v>
      </c>
      <c r="B37" s="84"/>
      <c r="C37" s="84"/>
      <c r="D37" s="84"/>
      <c r="E37" s="84"/>
      <c r="F37" s="84"/>
      <c r="G37" s="84"/>
      <c r="H37" s="84"/>
      <c r="I37" s="84"/>
      <c r="J37" s="84"/>
      <c r="K37" s="84"/>
      <c r="L37" s="84"/>
      <c r="M37" s="84"/>
      <c r="N37" s="104"/>
    </row>
    <row r="38" spans="1:14" x14ac:dyDescent="0.35">
      <c r="A38" s="18" t="s">
        <v>507</v>
      </c>
      <c r="B38" s="6">
        <f>B28/ClaimsLOB!B5</f>
        <v>2.8461877040147958E-2</v>
      </c>
      <c r="C38" s="6">
        <f>C28/ClaimsLOB!C5</f>
        <v>2.9457881577903796E-2</v>
      </c>
      <c r="D38" s="6">
        <f>D28/ClaimsLOB!D5</f>
        <v>2.9528174412403796E-2</v>
      </c>
      <c r="E38" s="6">
        <f>E28/ClaimsLOB!E5</f>
        <v>2.785420264306155E-2</v>
      </c>
      <c r="F38" s="6">
        <f>F28/ClaimsLOB!F5</f>
        <v>2.4557922729187359E-2</v>
      </c>
      <c r="G38" s="6">
        <f>G28/ClaimsLOB!G5</f>
        <v>2.7141918543434541E-2</v>
      </c>
      <c r="H38" s="6">
        <f>H28/ClaimsLOB!H5</f>
        <v>2.4287708538165628E-2</v>
      </c>
      <c r="I38" s="6">
        <f>I28/ClaimsLOB!I5</f>
        <v>2.2115697694337435E-2</v>
      </c>
      <c r="J38" s="6">
        <f>J28/ClaimsLOB!J5</f>
        <v>2.1671834212213064E-2</v>
      </c>
      <c r="K38" s="6">
        <f>K28/ClaimsLOB!K5</f>
        <v>1.9768105764343534E-2</v>
      </c>
      <c r="L38" s="6">
        <f>L28/ClaimsLOB!L5</f>
        <v>2.1267087909284249E-2</v>
      </c>
      <c r="M38" s="6">
        <f>M28/ClaimsLOB!M5</f>
        <v>2.2758014953455787E-2</v>
      </c>
      <c r="N38" s="6">
        <f>N28/ClaimsLOB!N5</f>
        <v>2.4495759192896781E-2</v>
      </c>
    </row>
    <row r="39" spans="1:14" x14ac:dyDescent="0.35">
      <c r="A39" s="18" t="s">
        <v>503</v>
      </c>
      <c r="B39" s="6">
        <f>B29/ClaimsLOB!B6</f>
        <v>0.34041374365078803</v>
      </c>
      <c r="C39" s="6">
        <f>C29/ClaimsLOB!C6</f>
        <v>0.11059592292789024</v>
      </c>
      <c r="D39" s="6">
        <f>D29/ClaimsLOB!D6</f>
        <v>0.12381227504963686</v>
      </c>
      <c r="E39" s="6">
        <f>E29/ClaimsLOB!E6</f>
        <v>0.11845163630791687</v>
      </c>
      <c r="F39" s="6">
        <f>F29/ClaimsLOB!F6</f>
        <v>0.1162765049216231</v>
      </c>
      <c r="G39" s="6">
        <f>G29/ClaimsLOB!G6</f>
        <v>0.13146642068046813</v>
      </c>
      <c r="H39" s="6">
        <f>H29/ClaimsLOB!H6</f>
        <v>0.11526016049055234</v>
      </c>
      <c r="I39" s="6">
        <f>I29/ClaimsLOB!I6</f>
        <v>0.1265179184209122</v>
      </c>
      <c r="J39" s="6">
        <f>J29/ClaimsLOB!J6</f>
        <v>0.12839920224201745</v>
      </c>
      <c r="K39" s="6">
        <f>K29/ClaimsLOB!K6</f>
        <v>0.1537515647313408</v>
      </c>
      <c r="L39" s="6">
        <f>L29/ClaimsLOB!L6</f>
        <v>0.16847493517097217</v>
      </c>
      <c r="M39" s="6">
        <f>M29/ClaimsLOB!M6</f>
        <v>0.1626473280731191</v>
      </c>
      <c r="N39" s="6">
        <f>N29/ClaimsLOB!N6</f>
        <v>0.1451766467651775</v>
      </c>
    </row>
    <row r="40" spans="1:14" x14ac:dyDescent="0.35">
      <c r="A40" s="18" t="s">
        <v>505</v>
      </c>
      <c r="B40" s="6">
        <f>B30/ClaimsLOB!B7</f>
        <v>1.552976453930489E-2</v>
      </c>
      <c r="C40" s="6">
        <f>C30/ClaimsLOB!C7</f>
        <v>1.5956899431708201E-2</v>
      </c>
      <c r="D40" s="6">
        <f>D30/ClaimsLOB!D7</f>
        <v>1.4217480065041914E-2</v>
      </c>
      <c r="E40" s="6">
        <f>E30/ClaimsLOB!E7</f>
        <v>1.7976674131698293E-2</v>
      </c>
      <c r="F40" s="6">
        <f>F30/ClaimsLOB!F7</f>
        <v>1.1646231564655409E-2</v>
      </c>
      <c r="G40" s="6">
        <f>G30/ClaimsLOB!G7</f>
        <v>1.3386026982182012E-2</v>
      </c>
      <c r="H40" s="6">
        <f>H30/ClaimsLOB!H7</f>
        <v>1.2304453822008782E-2</v>
      </c>
      <c r="I40" s="6">
        <f>I30/ClaimsLOB!I7</f>
        <v>1.5173639520498213E-2</v>
      </c>
      <c r="J40" s="6">
        <f>J30/ClaimsLOB!J7</f>
        <v>1.5257019772190347E-2</v>
      </c>
      <c r="K40" s="6">
        <f>K30/ClaimsLOB!K7</f>
        <v>1.4253022986004076E-2</v>
      </c>
      <c r="L40" s="6">
        <f>L30/ClaimsLOB!L7</f>
        <v>1.0479354419617722E-2</v>
      </c>
      <c r="M40" s="6">
        <f>M30/ClaimsLOB!M7</f>
        <v>8.8025713108561623E-3</v>
      </c>
      <c r="N40" s="6">
        <f>N30/ClaimsLOB!N7</f>
        <v>1.371939786487387E-2</v>
      </c>
    </row>
    <row r="41" spans="1:14" x14ac:dyDescent="0.35">
      <c r="A41" s="18"/>
      <c r="B41" s="6"/>
      <c r="C41" s="6"/>
      <c r="D41" s="6"/>
      <c r="E41" s="6"/>
      <c r="F41" s="6"/>
      <c r="G41" s="6"/>
      <c r="H41" s="6"/>
      <c r="I41" s="6"/>
      <c r="J41" s="6"/>
      <c r="K41" s="6"/>
      <c r="L41" s="6"/>
      <c r="M41" s="6"/>
      <c r="N41" s="6"/>
    </row>
    <row r="42" spans="1:14" x14ac:dyDescent="0.35">
      <c r="A42" s="82" t="s">
        <v>1824</v>
      </c>
      <c r="B42" s="6"/>
      <c r="C42" s="6"/>
      <c r="D42" s="6"/>
      <c r="E42" s="6"/>
      <c r="F42" s="6"/>
      <c r="G42" s="6"/>
      <c r="H42" s="6"/>
      <c r="I42" s="6"/>
      <c r="J42" s="6"/>
      <c r="K42" s="6"/>
      <c r="L42" s="6"/>
      <c r="M42" s="6"/>
      <c r="N42" s="6"/>
    </row>
    <row r="43" spans="1:14" x14ac:dyDescent="0.35">
      <c r="A43" s="18" t="s">
        <v>422</v>
      </c>
      <c r="B43" s="73">
        <v>5786827659.2799997</v>
      </c>
      <c r="C43" s="73">
        <v>6180472729.6800003</v>
      </c>
      <c r="D43" s="73">
        <v>6160011366.8500004</v>
      </c>
      <c r="E43" s="73">
        <v>6528995110.2399998</v>
      </c>
      <c r="F43" s="73">
        <v>6877470473.1499996</v>
      </c>
      <c r="G43" s="73">
        <v>7489448603.8199997</v>
      </c>
      <c r="H43" s="73">
        <v>7825835680.0200005</v>
      </c>
      <c r="I43" s="73">
        <v>8288799225.9700003</v>
      </c>
      <c r="J43" s="73">
        <v>9004075396.1900005</v>
      </c>
      <c r="K43" s="73">
        <v>8497513072.0299997</v>
      </c>
      <c r="L43" s="73">
        <v>8743276531.7800007</v>
      </c>
      <c r="M43" s="73">
        <v>9148235811.6299992</v>
      </c>
      <c r="N43" s="73">
        <v>90530961660.639999</v>
      </c>
    </row>
    <row r="44" spans="1:14" x14ac:dyDescent="0.35">
      <c r="A44" s="18" t="s">
        <v>424</v>
      </c>
      <c r="B44" s="73">
        <v>1403507810.1099999</v>
      </c>
      <c r="C44" s="73">
        <v>1814274664.47</v>
      </c>
      <c r="D44" s="73">
        <v>1934239385.51</v>
      </c>
      <c r="E44" s="73">
        <v>2689485117.6399999</v>
      </c>
      <c r="F44" s="73">
        <v>3062110744.2600002</v>
      </c>
      <c r="G44" s="73">
        <v>3300867344.7600002</v>
      </c>
      <c r="H44" s="73">
        <v>3490286538.8499999</v>
      </c>
      <c r="I44" s="73">
        <v>3682850739.3899999</v>
      </c>
      <c r="J44" s="73">
        <v>3852461180.4699998</v>
      </c>
      <c r="K44" s="73">
        <v>4228694227.0500002</v>
      </c>
      <c r="L44" s="73">
        <v>4756355474.96</v>
      </c>
      <c r="M44" s="73">
        <v>5347074278.5699997</v>
      </c>
      <c r="N44" s="73">
        <v>39562207506.040001</v>
      </c>
    </row>
    <row r="45" spans="1:14" x14ac:dyDescent="0.35">
      <c r="A45" s="18" t="s">
        <v>423</v>
      </c>
      <c r="B45" s="73">
        <v>6606056701.6999998</v>
      </c>
      <c r="C45" s="73">
        <v>6834409322.8500004</v>
      </c>
      <c r="D45" s="73">
        <v>6392372391.3299999</v>
      </c>
      <c r="E45" s="73">
        <v>6719154295.5500002</v>
      </c>
      <c r="F45" s="73">
        <v>6005181830.0799999</v>
      </c>
      <c r="G45" s="73">
        <v>5439828132.8100004</v>
      </c>
      <c r="H45" s="73">
        <v>5704672809.4300003</v>
      </c>
      <c r="I45" s="73">
        <v>5830321438.6999998</v>
      </c>
      <c r="J45" s="73">
        <v>6320297212.5299997</v>
      </c>
      <c r="K45" s="73">
        <v>5895393855.3999996</v>
      </c>
      <c r="L45" s="73">
        <v>6772872254.8999996</v>
      </c>
      <c r="M45" s="73">
        <v>7070548237.0100002</v>
      </c>
      <c r="N45" s="73">
        <v>75591108482.289993</v>
      </c>
    </row>
    <row r="46" spans="1:14" x14ac:dyDescent="0.35">
      <c r="A46" s="18"/>
      <c r="B46" s="73"/>
      <c r="C46" s="73"/>
      <c r="D46" s="73"/>
      <c r="E46" s="73"/>
      <c r="F46" s="73"/>
      <c r="G46" s="73"/>
      <c r="H46" s="73"/>
      <c r="I46" s="73"/>
      <c r="J46" s="73"/>
      <c r="K46" s="73"/>
      <c r="L46" s="73"/>
      <c r="M46" s="73"/>
      <c r="N46" s="73"/>
    </row>
    <row r="47" spans="1:14" x14ac:dyDescent="0.35">
      <c r="A47" s="82" t="s">
        <v>1825</v>
      </c>
      <c r="B47" s="73"/>
      <c r="C47" s="73"/>
      <c r="D47" s="73"/>
      <c r="E47" s="73"/>
      <c r="F47" s="73"/>
      <c r="G47" s="73"/>
      <c r="H47" s="73"/>
      <c r="I47" s="73"/>
      <c r="J47" s="73"/>
      <c r="K47" s="73"/>
      <c r="L47" s="73"/>
      <c r="M47" s="73"/>
      <c r="N47" s="73"/>
    </row>
    <row r="48" spans="1:14" x14ac:dyDescent="0.35">
      <c r="A48" s="18" t="s">
        <v>417</v>
      </c>
      <c r="B48" s="73">
        <v>666780582.77999997</v>
      </c>
      <c r="C48" s="73">
        <v>761193901.11000001</v>
      </c>
      <c r="D48" s="73">
        <v>787678163.02999997</v>
      </c>
      <c r="E48" s="73">
        <v>1161921850.45</v>
      </c>
      <c r="F48" s="73">
        <v>1433245989.5899999</v>
      </c>
      <c r="G48" s="73">
        <v>1726514532.55</v>
      </c>
      <c r="H48" s="73">
        <v>1783672076.54</v>
      </c>
      <c r="I48" s="73">
        <v>1833171557.53</v>
      </c>
      <c r="J48" s="73">
        <v>2012858070.99</v>
      </c>
      <c r="K48" s="73">
        <v>2513209667</v>
      </c>
      <c r="L48" s="73">
        <v>2437569038.6900001</v>
      </c>
      <c r="M48" s="73">
        <v>2655833362.1100001</v>
      </c>
      <c r="N48" s="73">
        <v>19773648792.369999</v>
      </c>
    </row>
    <row r="49" spans="1:14" x14ac:dyDescent="0.35">
      <c r="A49" s="18" t="s">
        <v>428</v>
      </c>
      <c r="B49" s="73">
        <v>267194862.02000001</v>
      </c>
      <c r="C49" s="73">
        <v>382932302.14999998</v>
      </c>
      <c r="D49" s="73">
        <v>311379539.93000001</v>
      </c>
      <c r="E49" s="73">
        <v>602896108.63</v>
      </c>
      <c r="F49" s="73">
        <v>757062729.35000002</v>
      </c>
      <c r="G49" s="73">
        <v>779994023.33000004</v>
      </c>
      <c r="H49" s="73">
        <v>778701792.86000001</v>
      </c>
      <c r="I49" s="73">
        <v>817641940.63999999</v>
      </c>
      <c r="J49" s="73">
        <v>876487204.19000006</v>
      </c>
      <c r="K49" s="73">
        <v>970793364.5</v>
      </c>
      <c r="L49" s="73">
        <v>1055496207.16</v>
      </c>
      <c r="M49" s="73">
        <v>1180350263.51</v>
      </c>
      <c r="N49" s="73">
        <v>8780930338.2700005</v>
      </c>
    </row>
    <row r="50" spans="1:14" x14ac:dyDescent="0.35">
      <c r="A50" s="18" t="s">
        <v>421</v>
      </c>
      <c r="B50" s="73">
        <v>967443662.35000002</v>
      </c>
      <c r="C50" s="73">
        <v>1063782445.12</v>
      </c>
      <c r="D50" s="73">
        <v>959065723.85000002</v>
      </c>
      <c r="E50" s="73">
        <v>1189047926.0699999</v>
      </c>
      <c r="F50" s="73">
        <v>1393400802.6500001</v>
      </c>
      <c r="G50" s="73">
        <v>1309512954.3299999</v>
      </c>
      <c r="H50" s="73">
        <v>1367048098.49</v>
      </c>
      <c r="I50" s="73">
        <v>1759495306.72</v>
      </c>
      <c r="J50" s="73">
        <v>1954985345.6800001</v>
      </c>
      <c r="K50" s="73">
        <v>2675069520.0500002</v>
      </c>
      <c r="L50" s="73">
        <v>2281725189.1900001</v>
      </c>
      <c r="M50" s="73">
        <v>2493647169.8000002</v>
      </c>
      <c r="N50" s="73">
        <v>19414224144.299999</v>
      </c>
    </row>
    <row r="51" spans="1:14" x14ac:dyDescent="0.35">
      <c r="A51" s="18"/>
      <c r="B51" s="73"/>
      <c r="C51" s="73"/>
      <c r="D51" s="73"/>
      <c r="E51" s="73"/>
      <c r="F51" s="73"/>
      <c r="G51" s="73"/>
      <c r="H51" s="73"/>
      <c r="I51" s="73"/>
      <c r="J51" s="73"/>
      <c r="K51" s="73"/>
      <c r="L51" s="73"/>
      <c r="M51" s="73"/>
      <c r="N51" s="73"/>
    </row>
    <row r="52" spans="1:14" x14ac:dyDescent="0.35">
      <c r="A52" s="82" t="s">
        <v>1828</v>
      </c>
      <c r="B52" s="73"/>
      <c r="C52" s="73"/>
      <c r="D52" s="73"/>
      <c r="E52" s="73"/>
      <c r="F52" s="73"/>
      <c r="G52" s="73"/>
      <c r="H52" s="73"/>
      <c r="I52" s="73"/>
      <c r="J52" s="73"/>
      <c r="K52" s="73"/>
      <c r="L52" s="73"/>
      <c r="M52" s="73"/>
      <c r="N52" s="73"/>
    </row>
    <row r="53" spans="1:14" x14ac:dyDescent="0.35">
      <c r="A53" s="18" t="s">
        <v>427</v>
      </c>
      <c r="B53" s="73"/>
      <c r="C53" s="73"/>
      <c r="D53" s="73"/>
      <c r="E53" s="73"/>
      <c r="F53" s="73"/>
      <c r="G53" s="73"/>
      <c r="H53" s="73"/>
      <c r="I53" s="73"/>
      <c r="J53" s="73">
        <v>51128276.670000002</v>
      </c>
      <c r="K53" s="73">
        <v>42491240.859999999</v>
      </c>
      <c r="L53" s="73">
        <v>61431419.329999998</v>
      </c>
      <c r="M53" s="73">
        <v>66366228.689999998</v>
      </c>
      <c r="N53" s="73">
        <v>221417165.55000001</v>
      </c>
    </row>
    <row r="54" spans="1:14" x14ac:dyDescent="0.35">
      <c r="A54" s="18" t="s">
        <v>415</v>
      </c>
      <c r="B54" s="73"/>
      <c r="C54" s="73"/>
      <c r="D54" s="73"/>
      <c r="E54" s="73"/>
      <c r="F54" s="73"/>
      <c r="G54" s="73"/>
      <c r="H54" s="73"/>
      <c r="I54" s="73"/>
      <c r="J54" s="73">
        <v>598222.57999999996</v>
      </c>
      <c r="K54" s="73">
        <v>6351398.0999999996</v>
      </c>
      <c r="L54" s="73">
        <v>6587306.5</v>
      </c>
      <c r="M54" s="73">
        <v>9157629.9700000007</v>
      </c>
      <c r="N54" s="73">
        <v>22694557.149999999</v>
      </c>
    </row>
    <row r="55" spans="1:14" x14ac:dyDescent="0.35">
      <c r="A55" s="18" t="s">
        <v>420</v>
      </c>
      <c r="B55" s="73"/>
      <c r="C55" s="73"/>
      <c r="D55" s="73"/>
      <c r="E55" s="73"/>
      <c r="F55" s="73"/>
      <c r="G55" s="73"/>
      <c r="H55" s="73"/>
      <c r="I55" s="73"/>
      <c r="J55" s="73">
        <v>704161441.25999999</v>
      </c>
      <c r="K55" s="73">
        <v>605170363.34000003</v>
      </c>
      <c r="L55" s="73">
        <v>694320531.16999996</v>
      </c>
      <c r="M55" s="73">
        <v>709738627.66999996</v>
      </c>
      <c r="N55" s="73">
        <v>2713390963.4400001</v>
      </c>
    </row>
    <row r="56" spans="1:14" x14ac:dyDescent="0.35">
      <c r="A56" s="18"/>
      <c r="B56" s="73"/>
      <c r="C56" s="73"/>
      <c r="D56" s="73"/>
      <c r="E56" s="73"/>
      <c r="F56" s="73"/>
      <c r="G56" s="73"/>
      <c r="H56" s="73"/>
      <c r="I56" s="73"/>
      <c r="J56" s="73"/>
      <c r="K56" s="73"/>
      <c r="L56" s="73"/>
      <c r="M56" s="73"/>
      <c r="N56" s="73"/>
    </row>
    <row r="57" spans="1:14" x14ac:dyDescent="0.35">
      <c r="A57" s="82" t="s">
        <v>1826</v>
      </c>
      <c r="B57" s="73"/>
      <c r="C57" s="73"/>
      <c r="D57" s="73"/>
      <c r="E57" s="73"/>
      <c r="F57" s="73"/>
      <c r="G57" s="73"/>
      <c r="H57" s="73"/>
      <c r="I57" s="73"/>
      <c r="J57" s="73"/>
      <c r="K57" s="73"/>
      <c r="L57" s="73"/>
      <c r="M57" s="73"/>
      <c r="N57" s="73"/>
    </row>
    <row r="58" spans="1:14" x14ac:dyDescent="0.35">
      <c r="A58" s="18" t="s">
        <v>422</v>
      </c>
      <c r="B58" s="6">
        <f>B43/PaidAmounts!B3</f>
        <v>0.41944480483748575</v>
      </c>
      <c r="C58" s="6">
        <f>C43/PaidAmounts!C3</f>
        <v>0.41677843505388051</v>
      </c>
      <c r="D58" s="6">
        <f>D43/PaidAmounts!D3</f>
        <v>0.42522017322599132</v>
      </c>
      <c r="E58" s="6">
        <f>E43/PaidAmounts!E3</f>
        <v>0.40965898048682758</v>
      </c>
      <c r="F58" s="6">
        <f>F43/PaidAmounts!F3</f>
        <v>0.43133099266926017</v>
      </c>
      <c r="G58" s="6">
        <f>G43/PaidAmounts!G3</f>
        <v>0.46145299550406582</v>
      </c>
      <c r="H58" s="6">
        <f>H43/PaidAmounts!H3</f>
        <v>0.45978085436127997</v>
      </c>
      <c r="I58" s="6">
        <f>I43/PaidAmounts!I3</f>
        <v>0.46561130999680284</v>
      </c>
      <c r="J58" s="6">
        <f>J43/PaidAmounts!J3</f>
        <v>0.46952878119356739</v>
      </c>
      <c r="K58" s="6">
        <f>K43/PaidAmounts!K3</f>
        <v>0.45632558669562423</v>
      </c>
      <c r="L58" s="6">
        <f>L43/PaidAmounts!L3</f>
        <v>0.43128744327479007</v>
      </c>
      <c r="M58" s="6">
        <f>M43/PaidAmounts!M3</f>
        <v>0.42419994014740975</v>
      </c>
      <c r="N58" s="6">
        <f>N43/PaidAmounts!N3</f>
        <v>0.44014522023255936</v>
      </c>
    </row>
    <row r="59" spans="1:14" x14ac:dyDescent="0.35">
      <c r="A59" s="18" t="s">
        <v>424</v>
      </c>
      <c r="B59" s="6">
        <f>B44/PaidAmounts!B3</f>
        <v>0.10173001412188618</v>
      </c>
      <c r="C59" s="6">
        <f>C44/PaidAmounts!C3</f>
        <v>0.12234510020317833</v>
      </c>
      <c r="D59" s="6">
        <f>D44/PaidAmounts!D3</f>
        <v>0.133518845597144</v>
      </c>
      <c r="E59" s="6">
        <f>E44/PaidAmounts!E3</f>
        <v>0.16875058301068291</v>
      </c>
      <c r="F59" s="6">
        <f>F44/PaidAmounts!F3</f>
        <v>0.19204492002419773</v>
      </c>
      <c r="G59" s="6">
        <f>G44/PaidAmounts!G3</f>
        <v>0.2033788072494612</v>
      </c>
      <c r="H59" s="6">
        <f>H44/PaidAmounts!H3</f>
        <v>0.20506013573671489</v>
      </c>
      <c r="I59" s="6">
        <f>I44/PaidAmounts!I3</f>
        <v>0.20687881447501211</v>
      </c>
      <c r="J59" s="6">
        <f>J44/PaidAmounts!J3</f>
        <v>0.20089141006382588</v>
      </c>
      <c r="K59" s="6">
        <f>K44/PaidAmounts!K3</f>
        <v>0.22708542578964311</v>
      </c>
      <c r="L59" s="6">
        <f>L44/PaidAmounts!L3</f>
        <v>0.23462101245972172</v>
      </c>
      <c r="M59" s="6">
        <f>M44/PaidAmounts!M3</f>
        <v>0.24794163985689863</v>
      </c>
      <c r="N59" s="6">
        <f>N44/PaidAmounts!N3</f>
        <v>0.19234432304945748</v>
      </c>
    </row>
    <row r="60" spans="1:14" x14ac:dyDescent="0.35">
      <c r="A60" s="18" t="s">
        <v>423</v>
      </c>
      <c r="B60" s="6">
        <f>B45/PaidAmounts!B3</f>
        <v>0.47882472524413749</v>
      </c>
      <c r="C60" s="6">
        <f>C45/PaidAmounts!C3</f>
        <v>0.46087646474294119</v>
      </c>
      <c r="D60" s="6">
        <f>D45/PaidAmounts!D3</f>
        <v>0.44125985062205419</v>
      </c>
      <c r="E60" s="6">
        <f>E45/PaidAmounts!E3</f>
        <v>0.42159043650248951</v>
      </c>
      <c r="F60" s="6">
        <f>F45/PaidAmounts!F3</f>
        <v>0.37662408730654212</v>
      </c>
      <c r="G60" s="6">
        <f>G45/PaidAmounts!G3</f>
        <v>0.33516819724647307</v>
      </c>
      <c r="H60" s="6">
        <f>H45/PaidAmounts!H3</f>
        <v>0.3351590099020052</v>
      </c>
      <c r="I60" s="6">
        <f>I45/PaidAmounts!I3</f>
        <v>0.327509875528185</v>
      </c>
      <c r="J60" s="6">
        <f>J45/PaidAmounts!J3</f>
        <v>0.32957980874260684</v>
      </c>
      <c r="K60" s="6">
        <f>K45/PaidAmounts!K3</f>
        <v>0.31658898751473263</v>
      </c>
      <c r="L60" s="6">
        <f>L45/PaidAmounts!L3</f>
        <v>0.33409154426548826</v>
      </c>
      <c r="M60" s="6">
        <f>M45/PaidAmounts!M3</f>
        <v>0.32785841999569165</v>
      </c>
      <c r="N60" s="6">
        <f>N45/PaidAmounts!N3</f>
        <v>0.36751034651856596</v>
      </c>
    </row>
    <row r="61" spans="1:14" x14ac:dyDescent="0.35">
      <c r="A61" s="18"/>
      <c r="B61" s="6"/>
      <c r="C61" s="6"/>
      <c r="D61" s="6"/>
      <c r="E61" s="6"/>
      <c r="F61" s="6"/>
      <c r="G61" s="6"/>
      <c r="H61" s="6"/>
      <c r="I61" s="6"/>
      <c r="J61" s="6"/>
      <c r="K61" s="6"/>
      <c r="L61" s="6"/>
      <c r="M61" s="6"/>
      <c r="N61" s="6"/>
    </row>
    <row r="62" spans="1:14" x14ac:dyDescent="0.35">
      <c r="A62" s="82" t="s">
        <v>1827</v>
      </c>
      <c r="B62" s="6"/>
      <c r="C62" s="6"/>
      <c r="D62" s="6"/>
      <c r="E62" s="6"/>
      <c r="F62" s="6"/>
      <c r="G62" s="6"/>
      <c r="H62" s="6"/>
      <c r="I62" s="6"/>
      <c r="J62" s="6"/>
      <c r="K62" s="6"/>
      <c r="L62" s="6"/>
      <c r="M62" s="6"/>
      <c r="N62" s="6"/>
    </row>
    <row r="63" spans="1:14" x14ac:dyDescent="0.35">
      <c r="A63" s="18" t="s">
        <v>417</v>
      </c>
      <c r="B63" s="6">
        <f>B48/PaidAmounts!B4</f>
        <v>0.35067520662250729</v>
      </c>
      <c r="C63" s="6">
        <f>C48/PaidAmounts!C4</f>
        <v>0.34475787830647237</v>
      </c>
      <c r="D63" s="6">
        <f>D48/PaidAmounts!D4</f>
        <v>0.38271263444790915</v>
      </c>
      <c r="E63" s="6">
        <f>E48/PaidAmounts!E4</f>
        <v>0.39335633221919164</v>
      </c>
      <c r="F63" s="6">
        <f>F48/PaidAmounts!F4</f>
        <v>0.39993363886091565</v>
      </c>
      <c r="G63" s="6">
        <f>G48/PaidAmounts!G4</f>
        <v>0.45243836491241052</v>
      </c>
      <c r="H63" s="6">
        <f>H48/PaidAmounts!H4</f>
        <v>0.45392734379651944</v>
      </c>
      <c r="I63" s="6">
        <f>I48/PaidAmounts!I4</f>
        <v>0.41565605462761285</v>
      </c>
      <c r="J63" s="6">
        <f>J48/PaidAmounts!J4</f>
        <v>0.4155079883116366</v>
      </c>
      <c r="K63" s="6">
        <f>K48/PaidAmounts!K4</f>
        <v>0.40805001823976278</v>
      </c>
      <c r="L63" s="6">
        <f>L48/PaidAmounts!L4</f>
        <v>0.42210519431137</v>
      </c>
      <c r="M63" s="6">
        <f>M48/PaidAmounts!M4</f>
        <v>0.41957414786373903</v>
      </c>
      <c r="N63" s="6">
        <f>N48/PaidAmounts!N4</f>
        <v>0.41221874268156095</v>
      </c>
    </row>
    <row r="64" spans="1:14" x14ac:dyDescent="0.35">
      <c r="A64" s="18" t="s">
        <v>428</v>
      </c>
      <c r="B64" s="6">
        <f>B49/PaidAmounts!B4</f>
        <v>0.14052390826481384</v>
      </c>
      <c r="C64" s="6">
        <f>C49/PaidAmounts!C4</f>
        <v>0.17343666026715704</v>
      </c>
      <c r="D64" s="6">
        <f>D49/PaidAmounts!D4</f>
        <v>0.15129133906845338</v>
      </c>
      <c r="E64" s="6">
        <f>E49/PaidAmounts!E4</f>
        <v>0.20410409005396815</v>
      </c>
      <c r="F64" s="6">
        <f>F49/PaidAmounts!F4</f>
        <v>0.21125114208868989</v>
      </c>
      <c r="G64" s="6">
        <f>G49/PaidAmounts!G4</f>
        <v>0.20439979733947466</v>
      </c>
      <c r="H64" s="6">
        <f>H49/PaidAmounts!H4</f>
        <v>0.19817209737801286</v>
      </c>
      <c r="I64" s="6">
        <f>I49/PaidAmounts!I4</f>
        <v>0.18539335380176244</v>
      </c>
      <c r="J64" s="6">
        <f>J49/PaidAmounts!J4</f>
        <v>0.18093050883351969</v>
      </c>
      <c r="K64" s="6">
        <f>K49/PaidAmounts!K4</f>
        <v>0.15762005665214787</v>
      </c>
      <c r="L64" s="6">
        <f>L49/PaidAmounts!L4</f>
        <v>0.18277653865246954</v>
      </c>
      <c r="M64" s="6">
        <f>M49/PaidAmounts!M4</f>
        <v>0.1864742205058707</v>
      </c>
      <c r="N64" s="6">
        <f>N49/PaidAmounts!N4</f>
        <v>0.18305493850041185</v>
      </c>
    </row>
    <row r="65" spans="1:14" x14ac:dyDescent="0.35">
      <c r="A65" s="18" t="s">
        <v>421</v>
      </c>
      <c r="B65" s="6">
        <f>B50/PaidAmounts!B4</f>
        <v>0.50880081836779822</v>
      </c>
      <c r="C65" s="6">
        <f>C50/PaidAmounts!C4</f>
        <v>0.48180546142637054</v>
      </c>
      <c r="D65" s="6">
        <f>D50/PaidAmounts!D4</f>
        <v>0.46598545828843152</v>
      </c>
      <c r="E65" s="6">
        <f>E50/PaidAmounts!E4</f>
        <v>0.40253957772684013</v>
      </c>
      <c r="F65" s="6">
        <f>F50/PaidAmounts!F4</f>
        <v>0.3888152190503944</v>
      </c>
      <c r="G65" s="6">
        <f>G50/PaidAmounts!G4</f>
        <v>0.34316183774811476</v>
      </c>
      <c r="H65" s="6">
        <f>H50/PaidAmounts!H4</f>
        <v>0.34790055882546772</v>
      </c>
      <c r="I65" s="6">
        <f>I50/PaidAmounts!I4</f>
        <v>0.39895059157062462</v>
      </c>
      <c r="J65" s="6">
        <f>J50/PaidAmounts!J4</f>
        <v>0.40356150285484382</v>
      </c>
      <c r="K65" s="6">
        <f>K50/PaidAmounts!K4</f>
        <v>0.43432992510808932</v>
      </c>
      <c r="L65" s="6">
        <f>L50/PaidAmounts!L4</f>
        <v>0.39511826703616049</v>
      </c>
      <c r="M65" s="6">
        <f>M50/PaidAmounts!M4</f>
        <v>0.39395163163039026</v>
      </c>
      <c r="N65" s="6">
        <f>N50/PaidAmounts!N4</f>
        <v>0.4047258627345201</v>
      </c>
    </row>
    <row r="66" spans="1:14" x14ac:dyDescent="0.35">
      <c r="A66" s="18"/>
      <c r="B66" s="6"/>
      <c r="C66" s="6"/>
      <c r="D66" s="6"/>
      <c r="E66" s="6"/>
      <c r="F66" s="6"/>
      <c r="G66" s="6"/>
      <c r="H66" s="6"/>
      <c r="I66" s="6"/>
      <c r="J66" s="6"/>
      <c r="K66" s="6"/>
      <c r="L66" s="6"/>
      <c r="M66" s="6"/>
      <c r="N66" s="6"/>
    </row>
    <row r="67" spans="1:14" x14ac:dyDescent="0.35">
      <c r="A67" s="82" t="s">
        <v>1828</v>
      </c>
      <c r="B67" s="6"/>
      <c r="C67" s="6"/>
      <c r="D67" s="6"/>
      <c r="E67" s="6"/>
      <c r="F67" s="6"/>
      <c r="G67" s="6"/>
      <c r="H67" s="6"/>
      <c r="I67" s="6"/>
      <c r="J67" s="6"/>
      <c r="K67" s="6"/>
      <c r="L67" s="6"/>
      <c r="M67" s="6"/>
      <c r="N67" s="6"/>
    </row>
    <row r="68" spans="1:14" x14ac:dyDescent="0.35">
      <c r="A68" s="18" t="s">
        <v>427</v>
      </c>
      <c r="B68" s="6"/>
      <c r="C68" s="6"/>
      <c r="D68" s="6"/>
      <c r="E68" s="6"/>
      <c r="F68" s="6"/>
      <c r="G68" s="6"/>
      <c r="H68" s="6"/>
      <c r="I68" s="6"/>
      <c r="J68" s="6">
        <f>J53/PaidAmounts!J5</f>
        <v>6.7640021661813515E-2</v>
      </c>
      <c r="K68" s="6">
        <f>K53/PaidAmounts!K5</f>
        <v>6.49700246181176E-2</v>
      </c>
      <c r="L68" s="6">
        <f>L53/PaidAmounts!L5</f>
        <v>8.0582783538851649E-2</v>
      </c>
      <c r="M68" s="6">
        <f>M53/PaidAmounts!M5</f>
        <v>8.4514706668554831E-2</v>
      </c>
      <c r="N68" s="6">
        <f>N53/PaidAmounts!N5</f>
        <v>7.4866260168636997E-2</v>
      </c>
    </row>
    <row r="69" spans="1:14" x14ac:dyDescent="0.35">
      <c r="A69" s="18" t="s">
        <v>415</v>
      </c>
      <c r="B69" s="6"/>
      <c r="C69" s="6"/>
      <c r="D69" s="6"/>
      <c r="E69" s="6"/>
      <c r="F69" s="6"/>
      <c r="G69" s="6"/>
      <c r="H69" s="6"/>
      <c r="I69" s="6"/>
      <c r="J69" s="6">
        <f>J54/PaidAmounts!J5</f>
        <v>7.9141701823735573E-4</v>
      </c>
      <c r="K69" s="6">
        <f>K54/PaidAmounts!K5</f>
        <v>9.7114248152004971E-3</v>
      </c>
      <c r="L69" s="6">
        <f>L54/PaidAmounts!L5</f>
        <v>8.6409120867299103E-3</v>
      </c>
      <c r="M69" s="6">
        <f>M54/PaidAmounts!M5</f>
        <v>1.166187119519623E-2</v>
      </c>
      <c r="N69" s="6">
        <f>N54/PaidAmounts!N5</f>
        <v>7.6735541970445065E-3</v>
      </c>
    </row>
    <row r="70" spans="1:14" x14ac:dyDescent="0.35">
      <c r="A70" s="18" t="s">
        <v>420</v>
      </c>
      <c r="B70" s="6"/>
      <c r="C70" s="6"/>
      <c r="D70" s="6"/>
      <c r="E70" s="6"/>
      <c r="F70" s="6"/>
      <c r="G70" s="6"/>
      <c r="H70" s="6"/>
      <c r="I70" s="6"/>
      <c r="J70" s="6">
        <f>J55/PaidAmounts!J5</f>
        <v>0.93156856131994914</v>
      </c>
      <c r="K70" s="6">
        <f>K55/PaidAmounts!K5</f>
        <v>0.925318550566682</v>
      </c>
      <c r="L70" s="6">
        <f>L55/PaidAmounts!L5</f>
        <v>0.91077630437441837</v>
      </c>
      <c r="M70" s="6">
        <f>M55/PaidAmounts!M5</f>
        <v>0.90382342213624878</v>
      </c>
      <c r="N70" s="6">
        <f>N55/PaidAmounts!N5</f>
        <v>0.91746018563431853</v>
      </c>
    </row>
    <row r="71" spans="1:14" x14ac:dyDescent="0.35">
      <c r="A71" s="18"/>
      <c r="B71" s="73"/>
      <c r="C71" s="73"/>
      <c r="D71" s="73"/>
      <c r="E71" s="73"/>
      <c r="F71" s="73"/>
      <c r="G71" s="73"/>
      <c r="H71" s="73"/>
      <c r="I71" s="73"/>
      <c r="J71" s="73"/>
      <c r="K71" s="73"/>
      <c r="L71" s="73"/>
      <c r="M71" s="73"/>
      <c r="N71" s="73"/>
    </row>
    <row r="72" spans="1:14" x14ac:dyDescent="0.35">
      <c r="A72" s="82" t="s">
        <v>1829</v>
      </c>
      <c r="B72" s="73"/>
      <c r="C72" s="73"/>
      <c r="D72" s="73"/>
      <c r="E72" s="73"/>
      <c r="F72" s="73"/>
      <c r="G72" s="73"/>
      <c r="H72" s="73"/>
      <c r="I72" s="73"/>
      <c r="J72" s="73"/>
      <c r="K72" s="73"/>
      <c r="L72" s="73"/>
      <c r="M72" s="73"/>
      <c r="N72" s="73"/>
    </row>
    <row r="73" spans="1:14" x14ac:dyDescent="0.35">
      <c r="A73" s="18" t="s">
        <v>422</v>
      </c>
      <c r="B73" s="6">
        <f t="shared" ref="B73:N73" si="3">B43/B4</f>
        <v>0.89668096392427388</v>
      </c>
      <c r="C73" s="6">
        <f t="shared" si="3"/>
        <v>0.89034421535979591</v>
      </c>
      <c r="D73" s="6">
        <f t="shared" si="3"/>
        <v>0.88662732270311961</v>
      </c>
      <c r="E73" s="6">
        <f t="shared" si="3"/>
        <v>0.84892284543067587</v>
      </c>
      <c r="F73" s="6">
        <f t="shared" si="3"/>
        <v>0.82754242717631277</v>
      </c>
      <c r="G73" s="6">
        <f t="shared" si="3"/>
        <v>0.81266043418332901</v>
      </c>
      <c r="H73" s="6">
        <f t="shared" si="3"/>
        <v>0.81438465718263642</v>
      </c>
      <c r="I73" s="6">
        <f t="shared" si="3"/>
        <v>0.81889183472863958</v>
      </c>
      <c r="J73" s="6">
        <f t="shared" si="3"/>
        <v>0.81351871760140304</v>
      </c>
      <c r="K73" s="6">
        <f t="shared" si="3"/>
        <v>0.76878210152180249</v>
      </c>
      <c r="L73" s="6">
        <f t="shared" si="3"/>
        <v>0.77771402890292463</v>
      </c>
      <c r="M73" s="6">
        <f t="shared" si="3"/>
        <v>0.77067398974744106</v>
      </c>
      <c r="N73" s="6">
        <f t="shared" si="3"/>
        <v>0.81909178870586363</v>
      </c>
    </row>
    <row r="74" spans="1:14" x14ac:dyDescent="0.35">
      <c r="A74" s="18" t="s">
        <v>424</v>
      </c>
      <c r="B74" s="6">
        <f t="shared" ref="B74:N74" si="4">B44/B5</f>
        <v>0.84007036890690423</v>
      </c>
      <c r="C74" s="6">
        <f t="shared" si="4"/>
        <v>0.82571860185794377</v>
      </c>
      <c r="D74" s="6">
        <f t="shared" si="4"/>
        <v>0.86133910059161567</v>
      </c>
      <c r="E74" s="6">
        <f t="shared" si="4"/>
        <v>0.81688144015052833</v>
      </c>
      <c r="F74" s="6">
        <f t="shared" si="4"/>
        <v>0.80177314945728273</v>
      </c>
      <c r="G74" s="6">
        <f t="shared" si="4"/>
        <v>0.80886534655915865</v>
      </c>
      <c r="H74" s="6">
        <f t="shared" si="4"/>
        <v>0.81759102336358913</v>
      </c>
      <c r="I74" s="6">
        <f t="shared" si="4"/>
        <v>0.81832168191982269</v>
      </c>
      <c r="J74" s="6">
        <f t="shared" si="4"/>
        <v>0.81455190114262632</v>
      </c>
      <c r="K74" s="6">
        <f t="shared" si="4"/>
        <v>0.81229831261729146</v>
      </c>
      <c r="L74" s="6">
        <f t="shared" si="4"/>
        <v>0.81746246446215609</v>
      </c>
      <c r="M74" s="6">
        <f t="shared" si="4"/>
        <v>0.8180229572319524</v>
      </c>
      <c r="N74" s="6">
        <f t="shared" si="4"/>
        <v>0.8179784269534407</v>
      </c>
    </row>
    <row r="75" spans="1:14" x14ac:dyDescent="0.35">
      <c r="A75" s="18" t="s">
        <v>423</v>
      </c>
      <c r="B75" s="6">
        <f t="shared" ref="B75:N75" si="5">B45/B6</f>
        <v>0.87225937600237324</v>
      </c>
      <c r="C75" s="6">
        <f t="shared" si="5"/>
        <v>0.86531316580156747</v>
      </c>
      <c r="D75" s="6">
        <f t="shared" si="5"/>
        <v>0.86954039348170209</v>
      </c>
      <c r="E75" s="6">
        <f t="shared" si="5"/>
        <v>0.84964371259762472</v>
      </c>
      <c r="F75" s="6">
        <f t="shared" si="5"/>
        <v>0.81166652157322061</v>
      </c>
      <c r="G75" s="6">
        <f t="shared" si="5"/>
        <v>0.80597914116014846</v>
      </c>
      <c r="H75" s="6">
        <f t="shared" si="5"/>
        <v>0.80668805849521452</v>
      </c>
      <c r="I75" s="6">
        <f t="shared" si="5"/>
        <v>0.76817683934440839</v>
      </c>
      <c r="J75" s="6">
        <f t="shared" si="5"/>
        <v>0.70386286867015901</v>
      </c>
      <c r="K75" s="6">
        <f t="shared" si="5"/>
        <v>0.64250535965458344</v>
      </c>
      <c r="L75" s="6">
        <f t="shared" si="5"/>
        <v>0.69473066365802194</v>
      </c>
      <c r="M75" s="6">
        <f t="shared" si="5"/>
        <v>0.68820261189927578</v>
      </c>
      <c r="N75" s="6">
        <f t="shared" si="5"/>
        <v>0.77355808288517558</v>
      </c>
    </row>
    <row r="76" spans="1:14" x14ac:dyDescent="0.35">
      <c r="A76" s="18"/>
      <c r="B76" s="6"/>
      <c r="C76" s="6"/>
      <c r="D76" s="6"/>
      <c r="E76" s="6"/>
      <c r="F76" s="6"/>
      <c r="G76" s="6"/>
      <c r="H76" s="6"/>
      <c r="I76" s="6"/>
      <c r="J76" s="6"/>
      <c r="K76" s="6"/>
      <c r="L76" s="6"/>
      <c r="M76" s="6"/>
      <c r="N76" s="6"/>
    </row>
    <row r="77" spans="1:14" x14ac:dyDescent="0.35">
      <c r="A77" s="82" t="s">
        <v>1830</v>
      </c>
      <c r="B77" s="6"/>
      <c r="C77" s="6"/>
      <c r="D77" s="6"/>
      <c r="E77" s="6"/>
      <c r="F77" s="6"/>
      <c r="G77" s="6"/>
      <c r="H77" s="6"/>
      <c r="I77" s="6"/>
      <c r="J77" s="6"/>
      <c r="K77" s="6"/>
      <c r="L77" s="6"/>
      <c r="M77" s="6"/>
      <c r="N77" s="6"/>
    </row>
    <row r="78" spans="1:14" x14ac:dyDescent="0.35">
      <c r="A78" s="18" t="s">
        <v>417</v>
      </c>
      <c r="B78" s="6">
        <f t="shared" ref="B78:N78" si="6">B48/B4</f>
        <v>0.10331903607572603</v>
      </c>
      <c r="C78" s="6">
        <f t="shared" si="6"/>
        <v>0.10965578464020419</v>
      </c>
      <c r="D78" s="6">
        <f t="shared" si="6"/>
        <v>0.1133726772968804</v>
      </c>
      <c r="E78" s="6">
        <f t="shared" si="6"/>
        <v>0.15107715456932419</v>
      </c>
      <c r="F78" s="6">
        <f t="shared" si="6"/>
        <v>0.17245757282368723</v>
      </c>
      <c r="G78" s="6">
        <f t="shared" si="6"/>
        <v>0.18733956581667083</v>
      </c>
      <c r="H78" s="6">
        <f t="shared" si="6"/>
        <v>0.18561534281736372</v>
      </c>
      <c r="I78" s="6">
        <f t="shared" si="6"/>
        <v>0.18110816527136048</v>
      </c>
      <c r="J78" s="6">
        <f t="shared" si="6"/>
        <v>0.18186183973074149</v>
      </c>
      <c r="K78" s="6">
        <f t="shared" si="6"/>
        <v>0.22737365544288607</v>
      </c>
      <c r="L78" s="6">
        <f t="shared" si="6"/>
        <v>0.21682164928880343</v>
      </c>
      <c r="M78" s="6">
        <f t="shared" si="6"/>
        <v>0.22373512614089316</v>
      </c>
      <c r="N78" s="6">
        <f t="shared" si="6"/>
        <v>0.17890490790650224</v>
      </c>
    </row>
    <row r="79" spans="1:14" x14ac:dyDescent="0.35">
      <c r="A79" s="18" t="s">
        <v>428</v>
      </c>
      <c r="B79" s="6">
        <f t="shared" ref="B79:N79" si="7">B49/B5</f>
        <v>0.15992963109309563</v>
      </c>
      <c r="C79" s="6">
        <f t="shared" si="7"/>
        <v>0.17428139814205629</v>
      </c>
      <c r="D79" s="6">
        <f t="shared" si="7"/>
        <v>0.13866089940838436</v>
      </c>
      <c r="E79" s="6">
        <f t="shared" si="7"/>
        <v>0.1831185598494717</v>
      </c>
      <c r="F79" s="6">
        <f t="shared" si="7"/>
        <v>0.19822685054271733</v>
      </c>
      <c r="G79" s="6">
        <f t="shared" si="7"/>
        <v>0.19113465344084138</v>
      </c>
      <c r="H79" s="6">
        <f t="shared" si="7"/>
        <v>0.18240897663641087</v>
      </c>
      <c r="I79" s="6">
        <f t="shared" si="7"/>
        <v>0.18167831808017731</v>
      </c>
      <c r="J79" s="6">
        <f t="shared" si="7"/>
        <v>0.18532161261467889</v>
      </c>
      <c r="K79" s="6">
        <f t="shared" si="7"/>
        <v>0.18648163464718848</v>
      </c>
      <c r="L79" s="6">
        <f t="shared" si="7"/>
        <v>0.18140539227521219</v>
      </c>
      <c r="M79" s="6">
        <f t="shared" si="7"/>
        <v>0.18057606137915636</v>
      </c>
      <c r="N79" s="6">
        <f t="shared" si="7"/>
        <v>0.18155234599053308</v>
      </c>
    </row>
    <row r="80" spans="1:14" x14ac:dyDescent="0.35">
      <c r="A80" s="18" t="s">
        <v>421</v>
      </c>
      <c r="B80" s="6">
        <f t="shared" ref="B80:N80" si="8">B50/B6</f>
        <v>0.1277406239976267</v>
      </c>
      <c r="C80" s="6">
        <f t="shared" si="8"/>
        <v>0.13468683419843253</v>
      </c>
      <c r="D80" s="6">
        <f t="shared" si="8"/>
        <v>0.13045960651829785</v>
      </c>
      <c r="E80" s="6">
        <f t="shared" si="8"/>
        <v>0.15035628740237536</v>
      </c>
      <c r="F80" s="6">
        <f t="shared" si="8"/>
        <v>0.18833347842677939</v>
      </c>
      <c r="G80" s="6">
        <f t="shared" si="8"/>
        <v>0.19402085883985151</v>
      </c>
      <c r="H80" s="6">
        <f t="shared" si="8"/>
        <v>0.19331194150478556</v>
      </c>
      <c r="I80" s="6">
        <f t="shared" si="8"/>
        <v>0.23182316065559161</v>
      </c>
      <c r="J80" s="6">
        <f t="shared" si="8"/>
        <v>0.21771786157309858</v>
      </c>
      <c r="K80" s="6">
        <f t="shared" si="8"/>
        <v>0.29154057324031374</v>
      </c>
      <c r="L80" s="6">
        <f t="shared" si="8"/>
        <v>0.23404907036661649</v>
      </c>
      <c r="M80" s="6">
        <f t="shared" si="8"/>
        <v>0.2427159023438496</v>
      </c>
      <c r="N80" s="6">
        <f t="shared" si="8"/>
        <v>0.19867455725016026</v>
      </c>
    </row>
    <row r="81" spans="1:14" x14ac:dyDescent="0.35">
      <c r="A81" s="18"/>
      <c r="B81" s="6"/>
      <c r="C81" s="6"/>
      <c r="D81" s="6"/>
      <c r="E81" s="6"/>
      <c r="F81" s="6"/>
      <c r="G81" s="6"/>
      <c r="H81" s="6"/>
      <c r="I81" s="6"/>
      <c r="J81" s="6"/>
      <c r="K81" s="6"/>
      <c r="L81" s="6"/>
      <c r="M81" s="6"/>
      <c r="N81" s="6"/>
    </row>
    <row r="82" spans="1:14" x14ac:dyDescent="0.35">
      <c r="A82" s="82" t="s">
        <v>1831</v>
      </c>
      <c r="B82" s="6"/>
      <c r="C82" s="6"/>
      <c r="D82" s="6"/>
      <c r="E82" s="6"/>
      <c r="F82" s="6"/>
      <c r="G82" s="6"/>
      <c r="H82" s="6"/>
      <c r="I82" s="6"/>
      <c r="J82" s="6"/>
      <c r="K82" s="6"/>
      <c r="L82" s="6"/>
      <c r="M82" s="6"/>
      <c r="N82" s="6"/>
    </row>
    <row r="83" spans="1:14" x14ac:dyDescent="0.35">
      <c r="A83" s="18" t="s">
        <v>427</v>
      </c>
      <c r="B83" s="6"/>
      <c r="C83" s="6"/>
      <c r="D83" s="6"/>
      <c r="E83" s="6"/>
      <c r="F83" s="6"/>
      <c r="G83" s="6"/>
      <c r="H83" s="6"/>
      <c r="I83" s="6"/>
      <c r="J83" s="6">
        <f t="shared" ref="J83:N85" si="9">J53/J4</f>
        <v>4.6194426678555145E-3</v>
      </c>
      <c r="K83" s="6">
        <f t="shared" si="9"/>
        <v>3.8442430353115148E-3</v>
      </c>
      <c r="L83" s="6">
        <f t="shared" si="9"/>
        <v>5.4643218082721214E-3</v>
      </c>
      <c r="M83" s="6">
        <f t="shared" si="9"/>
        <v>5.5908841116657062E-3</v>
      </c>
      <c r="N83" s="6">
        <f t="shared" si="9"/>
        <v>2.0033033876340881E-3</v>
      </c>
    </row>
    <row r="84" spans="1:14" x14ac:dyDescent="0.35">
      <c r="A84" s="18" t="s">
        <v>415</v>
      </c>
      <c r="B84" s="6"/>
      <c r="C84" s="6"/>
      <c r="D84" s="6"/>
      <c r="E84" s="6"/>
      <c r="F84" s="6"/>
      <c r="G84" s="6"/>
      <c r="H84" s="6"/>
      <c r="I84" s="6"/>
      <c r="J84" s="6">
        <f t="shared" si="9"/>
        <v>1.2648624269485782E-4</v>
      </c>
      <c r="K84" s="6">
        <f t="shared" si="9"/>
        <v>1.2200527355201623E-3</v>
      </c>
      <c r="L84" s="6">
        <f t="shared" si="9"/>
        <v>1.1321432626317455E-3</v>
      </c>
      <c r="M84" s="6">
        <f t="shared" si="9"/>
        <v>1.40098138889119E-3</v>
      </c>
      <c r="N84" s="6">
        <f t="shared" si="9"/>
        <v>4.6922705602633083E-4</v>
      </c>
    </row>
    <row r="85" spans="1:14" x14ac:dyDescent="0.35">
      <c r="A85" s="18" t="s">
        <v>420</v>
      </c>
      <c r="B85" s="6"/>
      <c r="C85" s="6"/>
      <c r="D85" s="6"/>
      <c r="E85" s="6"/>
      <c r="F85" s="6"/>
      <c r="G85" s="6"/>
      <c r="H85" s="6"/>
      <c r="I85" s="6"/>
      <c r="J85" s="6">
        <f t="shared" si="9"/>
        <v>7.8419269756742432E-2</v>
      </c>
      <c r="K85" s="6">
        <f t="shared" si="9"/>
        <v>6.5954067105102696E-2</v>
      </c>
      <c r="L85" s="6">
        <f t="shared" si="9"/>
        <v>7.1220265975361505E-2</v>
      </c>
      <c r="M85" s="6">
        <f t="shared" si="9"/>
        <v>6.9081485756874672E-2</v>
      </c>
      <c r="N85" s="6">
        <f t="shared" si="9"/>
        <v>2.7767359864664061E-2</v>
      </c>
    </row>
    <row r="86" spans="1:14" x14ac:dyDescent="0.35">
      <c r="A86" s="18"/>
      <c r="B86" s="73"/>
      <c r="C86" s="73"/>
      <c r="D86" s="73"/>
      <c r="E86" s="73"/>
      <c r="F86" s="73"/>
      <c r="G86" s="73"/>
      <c r="H86" s="73"/>
      <c r="I86" s="73"/>
      <c r="J86" s="73"/>
      <c r="K86" s="73"/>
      <c r="L86" s="73"/>
      <c r="M86" s="73"/>
      <c r="N86" s="73"/>
    </row>
    <row r="87" spans="1:14" x14ac:dyDescent="0.35">
      <c r="A87" s="82" t="s">
        <v>1832</v>
      </c>
      <c r="B87" s="6"/>
      <c r="C87" s="6"/>
      <c r="D87" s="6"/>
      <c r="E87" s="6"/>
      <c r="F87" s="6"/>
      <c r="G87" s="6"/>
      <c r="H87" s="6"/>
      <c r="I87" s="6"/>
      <c r="J87" s="6"/>
      <c r="K87" s="6"/>
      <c r="L87" s="6"/>
      <c r="M87" s="6"/>
      <c r="N87" s="6"/>
    </row>
    <row r="88" spans="1:14" x14ac:dyDescent="0.35">
      <c r="A88" s="18" t="s">
        <v>509</v>
      </c>
      <c r="B88" s="73">
        <v>242646146.31</v>
      </c>
      <c r="C88" s="73">
        <v>248323226.58000001</v>
      </c>
      <c r="D88" s="73">
        <v>67294303.5</v>
      </c>
      <c r="E88" s="73">
        <v>129894379.69</v>
      </c>
      <c r="F88" s="73">
        <v>4931001.3899999997</v>
      </c>
      <c r="G88" s="73">
        <v>4515649.17</v>
      </c>
      <c r="H88" s="73">
        <v>4471868.41</v>
      </c>
      <c r="I88" s="73">
        <v>4501356.71</v>
      </c>
      <c r="J88" s="73">
        <v>4972330.9400000004</v>
      </c>
      <c r="K88" s="73">
        <v>4541936.6100000003</v>
      </c>
      <c r="L88" s="73">
        <v>4900130.25</v>
      </c>
      <c r="M88" s="73">
        <v>4375096.17</v>
      </c>
      <c r="N88" s="73">
        <v>725367425.73000002</v>
      </c>
    </row>
    <row r="89" spans="1:14" x14ac:dyDescent="0.35">
      <c r="A89" s="18" t="s">
        <v>510</v>
      </c>
      <c r="B89" s="73">
        <v>26992324.789999999</v>
      </c>
      <c r="C89" s="73">
        <v>25516165.5</v>
      </c>
      <c r="D89" s="73">
        <v>38247931.609999999</v>
      </c>
      <c r="E89" s="73">
        <v>45149626.299999997</v>
      </c>
      <c r="F89" s="73">
        <v>52453966.299999997</v>
      </c>
      <c r="G89" s="73">
        <v>58314401.079999998</v>
      </c>
      <c r="H89" s="73">
        <v>59765720.840000004</v>
      </c>
      <c r="I89" s="73">
        <v>72621491.469999999</v>
      </c>
      <c r="J89" s="73">
        <v>78769799.519999996</v>
      </c>
      <c r="K89" s="73">
        <v>78795561.799999997</v>
      </c>
      <c r="L89" s="73">
        <v>96423849.109999999</v>
      </c>
      <c r="M89" s="73">
        <v>96818325.849999994</v>
      </c>
      <c r="N89" s="73">
        <v>729869164.16999996</v>
      </c>
    </row>
    <row r="90" spans="1:14" x14ac:dyDescent="0.35">
      <c r="A90" s="18" t="s">
        <v>511</v>
      </c>
      <c r="B90" s="73">
        <v>439716716.56999999</v>
      </c>
      <c r="C90" s="73">
        <v>432006850.57999998</v>
      </c>
      <c r="D90" s="73">
        <v>134472562.03999999</v>
      </c>
      <c r="E90" s="73">
        <v>207130848.99000001</v>
      </c>
      <c r="F90" s="73">
        <v>30845840.73</v>
      </c>
      <c r="G90" s="73">
        <v>23963334.059999999</v>
      </c>
      <c r="H90" s="73">
        <v>24889932.5</v>
      </c>
      <c r="I90" s="73">
        <v>24863893.890000001</v>
      </c>
      <c r="J90" s="73">
        <v>25452487.300000001</v>
      </c>
      <c r="K90" s="73">
        <v>23197017.57</v>
      </c>
      <c r="L90" s="73">
        <v>25686093.760000002</v>
      </c>
      <c r="M90" s="73">
        <v>25868399.379999999</v>
      </c>
      <c r="N90" s="73">
        <v>1418093977.3699999</v>
      </c>
    </row>
    <row r="91" spans="1:14" x14ac:dyDescent="0.35">
      <c r="A91" s="18"/>
      <c r="B91" s="73"/>
      <c r="C91" s="73"/>
      <c r="D91" s="73"/>
      <c r="E91" s="73"/>
      <c r="F91" s="73"/>
      <c r="G91" s="73"/>
      <c r="H91" s="73"/>
      <c r="I91" s="73"/>
      <c r="J91" s="73"/>
      <c r="K91" s="73"/>
      <c r="L91" s="73"/>
      <c r="M91" s="73"/>
      <c r="N91" s="73"/>
    </row>
    <row r="92" spans="1:14" x14ac:dyDescent="0.35">
      <c r="A92" s="82" t="s">
        <v>1833</v>
      </c>
      <c r="B92" s="73"/>
      <c r="C92" s="73"/>
      <c r="D92" s="73"/>
      <c r="E92" s="73"/>
      <c r="F92" s="73"/>
      <c r="G92" s="73"/>
      <c r="H92" s="73"/>
      <c r="I92" s="73"/>
      <c r="J92" s="73"/>
      <c r="K92" s="73"/>
      <c r="L92" s="73"/>
      <c r="M92" s="73"/>
      <c r="N92" s="73"/>
    </row>
    <row r="93" spans="1:14" x14ac:dyDescent="0.35">
      <c r="A93" s="18" t="s">
        <v>512</v>
      </c>
      <c r="B93" s="73">
        <v>187794526.28999999</v>
      </c>
      <c r="C93" s="73">
        <v>201149385.65000001</v>
      </c>
      <c r="D93" s="73">
        <v>612259752.40999997</v>
      </c>
      <c r="E93" s="73">
        <v>462812050.57999998</v>
      </c>
      <c r="F93" s="73">
        <v>342896637.51999998</v>
      </c>
      <c r="G93" s="73">
        <v>18645160.48</v>
      </c>
      <c r="H93" s="73">
        <v>17377935.300000001</v>
      </c>
      <c r="I93" s="73">
        <v>22557023.93</v>
      </c>
      <c r="J93" s="73">
        <v>21472255.539999999</v>
      </c>
      <c r="K93" s="73">
        <v>19952947.489999998</v>
      </c>
      <c r="L93" s="73">
        <v>16425412.76</v>
      </c>
      <c r="M93" s="73">
        <v>14446177.210000001</v>
      </c>
      <c r="N93" s="73">
        <v>1937789265.1600001</v>
      </c>
    </row>
    <row r="94" spans="1:14" x14ac:dyDescent="0.35">
      <c r="A94" s="18" t="s">
        <v>513</v>
      </c>
      <c r="B94" s="73">
        <v>19890653.449999999</v>
      </c>
      <c r="C94" s="73">
        <v>22849433.120000001</v>
      </c>
      <c r="D94" s="73">
        <v>22492074.550000001</v>
      </c>
      <c r="E94" s="73">
        <v>24737086.899999999</v>
      </c>
      <c r="F94" s="73">
        <v>27411807.57</v>
      </c>
      <c r="G94" s="73">
        <v>36269104.649999999</v>
      </c>
      <c r="H94" s="73">
        <v>32860119.710000001</v>
      </c>
      <c r="I94" s="73">
        <v>34249834.560000002</v>
      </c>
      <c r="J94" s="73">
        <v>35844980.689999998</v>
      </c>
      <c r="K94" s="73">
        <v>34965495.340000004</v>
      </c>
      <c r="L94" s="73">
        <v>35976515.049999997</v>
      </c>
      <c r="M94" s="73">
        <v>2741536.64</v>
      </c>
      <c r="N94" s="73">
        <v>330288642.23000002</v>
      </c>
    </row>
    <row r="95" spans="1:14" x14ac:dyDescent="0.35">
      <c r="A95" s="18" t="s">
        <v>514</v>
      </c>
      <c r="B95" s="73">
        <v>770748167.20000005</v>
      </c>
      <c r="C95" s="73">
        <v>765661235.28999996</v>
      </c>
      <c r="D95" s="73">
        <v>1038090195.35</v>
      </c>
      <c r="E95" s="73">
        <v>472778338.63999999</v>
      </c>
      <c r="F95" s="73">
        <v>81494782.189999998</v>
      </c>
      <c r="G95" s="73">
        <v>41196382.82</v>
      </c>
      <c r="H95" s="73">
        <v>43009126.539999999</v>
      </c>
      <c r="I95" s="73">
        <v>50412460.259999998</v>
      </c>
      <c r="J95" s="73">
        <v>56939247.170000002</v>
      </c>
      <c r="K95" s="73">
        <v>48172945.439999998</v>
      </c>
      <c r="L95" s="73">
        <v>49804467.539999999</v>
      </c>
      <c r="M95" s="73">
        <v>58735969.280000001</v>
      </c>
      <c r="N95" s="73">
        <v>3477043317.7199998</v>
      </c>
    </row>
    <row r="96" spans="1:14" x14ac:dyDescent="0.35">
      <c r="A96" s="18"/>
      <c r="B96" s="73"/>
      <c r="C96" s="73"/>
      <c r="D96" s="73"/>
      <c r="E96" s="73"/>
      <c r="F96" s="73"/>
      <c r="G96" s="73"/>
      <c r="H96" s="73"/>
      <c r="I96" s="73"/>
      <c r="J96" s="73"/>
      <c r="K96" s="73"/>
      <c r="L96" s="73"/>
      <c r="M96" s="73"/>
      <c r="N96" s="73"/>
    </row>
    <row r="97" spans="1:14" x14ac:dyDescent="0.35">
      <c r="A97" s="82" t="s">
        <v>1834</v>
      </c>
      <c r="B97" s="73"/>
      <c r="C97" s="73"/>
      <c r="D97" s="73"/>
      <c r="E97" s="73"/>
      <c r="F97" s="73"/>
      <c r="G97" s="73"/>
      <c r="H97" s="73"/>
      <c r="I97" s="73"/>
      <c r="J97" s="73"/>
      <c r="K97" s="73"/>
      <c r="L97" s="73"/>
      <c r="M97" s="73"/>
      <c r="N97" s="73"/>
    </row>
    <row r="98" spans="1:14" x14ac:dyDescent="0.35">
      <c r="A98" s="18" t="s">
        <v>509</v>
      </c>
      <c r="B98" s="6">
        <f t="shared" ref="B98:N98" si="10">B88/B4</f>
        <v>3.7598524299725239E-2</v>
      </c>
      <c r="C98" s="6">
        <f t="shared" si="10"/>
        <v>3.5772853953912713E-2</v>
      </c>
      <c r="D98" s="6">
        <f t="shared" si="10"/>
        <v>9.6858535791771779E-3</v>
      </c>
      <c r="E98" s="6">
        <f t="shared" si="10"/>
        <v>1.6889322866690575E-2</v>
      </c>
      <c r="F98" s="6">
        <f t="shared" si="10"/>
        <v>5.9333048024288798E-4</v>
      </c>
      <c r="G98" s="6">
        <f t="shared" si="10"/>
        <v>4.8998125352513416E-4</v>
      </c>
      <c r="H98" s="6">
        <f t="shared" si="10"/>
        <v>4.6535873879151063E-4</v>
      </c>
      <c r="I98" s="6">
        <f t="shared" si="10"/>
        <v>4.4471149011195919E-4</v>
      </c>
      <c r="J98" s="6">
        <f t="shared" si="10"/>
        <v>4.4925037961257217E-4</v>
      </c>
      <c r="K98" s="6">
        <f t="shared" si="10"/>
        <v>4.1091546931630119E-4</v>
      </c>
      <c r="L98" s="6">
        <f t="shared" si="10"/>
        <v>4.35866351135614E-4</v>
      </c>
      <c r="M98" s="6">
        <f t="shared" si="10"/>
        <v>3.6857082505199198E-4</v>
      </c>
      <c r="N98" s="6">
        <f t="shared" si="10"/>
        <v>6.5628652486574421E-3</v>
      </c>
    </row>
    <row r="99" spans="1:14" x14ac:dyDescent="0.35">
      <c r="A99" s="18" t="s">
        <v>510</v>
      </c>
      <c r="B99" s="6">
        <f t="shared" ref="B99:N99" si="11">B89/B5</f>
        <v>1.6156270795680921E-2</v>
      </c>
      <c r="C99" s="6">
        <f t="shared" si="11"/>
        <v>1.1613000453594931E-2</v>
      </c>
      <c r="D99" s="6">
        <f t="shared" si="11"/>
        <v>1.7032244953362162E-2</v>
      </c>
      <c r="E99" s="6">
        <f t="shared" si="11"/>
        <v>1.371336525058213E-2</v>
      </c>
      <c r="F99" s="6">
        <f t="shared" si="11"/>
        <v>1.373437647240959E-2</v>
      </c>
      <c r="G99" s="6">
        <f t="shared" si="11"/>
        <v>1.4289728520548439E-2</v>
      </c>
      <c r="H99" s="6">
        <f t="shared" si="11"/>
        <v>1.399997287321234E-2</v>
      </c>
      <c r="I99" s="6">
        <f t="shared" si="11"/>
        <v>1.6136342536949958E-2</v>
      </c>
      <c r="J99" s="6">
        <f t="shared" si="11"/>
        <v>1.6654831014757107E-2</v>
      </c>
      <c r="K99" s="6">
        <f t="shared" si="11"/>
        <v>1.5135996706132781E-2</v>
      </c>
      <c r="L99" s="6">
        <f t="shared" si="11"/>
        <v>1.6572116558855508E-2</v>
      </c>
      <c r="M99" s="6">
        <f t="shared" si="11"/>
        <v>1.4811766042502892E-2</v>
      </c>
      <c r="N99" s="6">
        <f t="shared" si="11"/>
        <v>1.5090594494719535E-2</v>
      </c>
    </row>
    <row r="100" spans="1:14" x14ac:dyDescent="0.35">
      <c r="A100" s="18" t="s">
        <v>511</v>
      </c>
      <c r="B100" s="6">
        <f t="shared" ref="B100:N100" si="12">B90/B6</f>
        <v>5.8059905649077884E-2</v>
      </c>
      <c r="C100" s="6">
        <f t="shared" si="12"/>
        <v>5.4696931053502991E-2</v>
      </c>
      <c r="D100" s="6">
        <f t="shared" si="12"/>
        <v>1.8292007622607517E-2</v>
      </c>
      <c r="E100" s="6">
        <f t="shared" si="12"/>
        <v>2.6191900913172292E-2</v>
      </c>
      <c r="F100" s="6">
        <f t="shared" si="12"/>
        <v>4.1691553992441125E-3</v>
      </c>
      <c r="G100" s="6">
        <f t="shared" si="12"/>
        <v>3.5504701496949153E-3</v>
      </c>
      <c r="H100" s="6">
        <f t="shared" si="12"/>
        <v>3.5196429304958044E-3</v>
      </c>
      <c r="I100" s="6">
        <f t="shared" si="12"/>
        <v>3.2759544431693786E-3</v>
      </c>
      <c r="J100" s="6">
        <f t="shared" si="12"/>
        <v>2.8345282070362378E-3</v>
      </c>
      <c r="K100" s="6">
        <f t="shared" si="12"/>
        <v>2.5281106711937057E-3</v>
      </c>
      <c r="L100" s="6">
        <f t="shared" si="12"/>
        <v>2.6347635527536545E-3</v>
      </c>
      <c r="M100" s="6">
        <f t="shared" si="12"/>
        <v>2.517866991668814E-3</v>
      </c>
      <c r="N100" s="6">
        <f t="shared" si="12"/>
        <v>1.4511998573778797E-2</v>
      </c>
    </row>
    <row r="101" spans="1:14" x14ac:dyDescent="0.35">
      <c r="A101" s="18"/>
      <c r="B101" s="6"/>
      <c r="C101" s="6"/>
      <c r="D101" s="6"/>
      <c r="E101" s="6"/>
      <c r="F101" s="6"/>
      <c r="G101" s="6"/>
      <c r="H101" s="6"/>
      <c r="I101" s="6"/>
      <c r="J101" s="6"/>
      <c r="K101" s="6"/>
      <c r="L101" s="6"/>
      <c r="M101" s="6"/>
      <c r="N101" s="6"/>
    </row>
    <row r="102" spans="1:14" x14ac:dyDescent="0.35">
      <c r="A102" s="82" t="s">
        <v>1835</v>
      </c>
      <c r="B102" s="6"/>
      <c r="C102" s="6"/>
      <c r="D102" s="6"/>
      <c r="E102" s="6"/>
      <c r="F102" s="6"/>
      <c r="G102" s="6"/>
      <c r="H102" s="6"/>
      <c r="I102" s="6"/>
      <c r="J102" s="6"/>
      <c r="K102" s="6"/>
      <c r="L102" s="6"/>
      <c r="M102" s="6"/>
      <c r="N102" s="6"/>
    </row>
    <row r="103" spans="1:14" x14ac:dyDescent="0.35">
      <c r="A103" s="18" t="s">
        <v>512</v>
      </c>
      <c r="B103" s="6">
        <f t="shared" ref="B103:N103" si="13">B93/B4</f>
        <v>2.9099151861448555E-2</v>
      </c>
      <c r="C103" s="6">
        <f t="shared" si="13"/>
        <v>2.8977102524312393E-2</v>
      </c>
      <c r="D103" s="6">
        <f t="shared" si="13"/>
        <v>8.8124224575212823E-2</v>
      </c>
      <c r="E103" s="6">
        <f t="shared" si="13"/>
        <v>6.0176446182625049E-2</v>
      </c>
      <c r="F103" s="6">
        <f t="shared" si="13"/>
        <v>4.125957600133897E-2</v>
      </c>
      <c r="G103" s="6">
        <f t="shared" si="13"/>
        <v>2.0231374848298264E-3</v>
      </c>
      <c r="H103" s="6">
        <f t="shared" si="13"/>
        <v>1.8084105596498248E-3</v>
      </c>
      <c r="I103" s="6">
        <f t="shared" si="13"/>
        <v>2.2285209483878963E-3</v>
      </c>
      <c r="J103" s="6">
        <f t="shared" si="13"/>
        <v>1.9400194936508299E-3</v>
      </c>
      <c r="K103" s="6">
        <f t="shared" si="13"/>
        <v>1.8051715570061341E-3</v>
      </c>
      <c r="L103" s="6">
        <f t="shared" si="13"/>
        <v>1.461039678608044E-3</v>
      </c>
      <c r="M103" s="6">
        <f t="shared" si="13"/>
        <v>1.2169879806635164E-3</v>
      </c>
      <c r="N103" s="6">
        <f t="shared" si="13"/>
        <v>1.7532424777334514E-2</v>
      </c>
    </row>
    <row r="104" spans="1:14" x14ac:dyDescent="0.35">
      <c r="A104" s="18" t="s">
        <v>513</v>
      </c>
      <c r="B104" s="6">
        <f t="shared" ref="B104:N104" si="14">B94/B5</f>
        <v>1.1905561523189013E-2</v>
      </c>
      <c r="C104" s="6">
        <f t="shared" si="14"/>
        <v>1.0399308516279494E-2</v>
      </c>
      <c r="D104" s="6">
        <f t="shared" si="14"/>
        <v>1.0015980135896373E-2</v>
      </c>
      <c r="E104" s="6">
        <f t="shared" si="14"/>
        <v>7.5134333480649518E-3</v>
      </c>
      <c r="F104" s="6">
        <f t="shared" si="14"/>
        <v>7.177418820960106E-3</v>
      </c>
      <c r="G104" s="6">
        <f t="shared" si="14"/>
        <v>8.8876100848716971E-3</v>
      </c>
      <c r="H104" s="6">
        <f t="shared" si="14"/>
        <v>7.6974020907753203E-3</v>
      </c>
      <c r="I104" s="6">
        <f t="shared" si="14"/>
        <v>7.6102411435922382E-3</v>
      </c>
      <c r="J104" s="6">
        <f t="shared" si="14"/>
        <v>7.5789464967167099E-3</v>
      </c>
      <c r="K104" s="6">
        <f t="shared" si="14"/>
        <v>6.7165917750273739E-3</v>
      </c>
      <c r="L104" s="6">
        <f t="shared" si="14"/>
        <v>6.1831902199824904E-3</v>
      </c>
      <c r="M104" s="6">
        <f t="shared" si="14"/>
        <v>4.1941439239035844E-4</v>
      </c>
      <c r="N104" s="6">
        <f t="shared" si="14"/>
        <v>6.8289663555967193E-3</v>
      </c>
    </row>
    <row r="105" spans="1:14" x14ac:dyDescent="0.35">
      <c r="A105" s="18" t="s">
        <v>514</v>
      </c>
      <c r="B105" s="6">
        <f t="shared" ref="B105:N105" si="15">B95/B6</f>
        <v>0.10176908036587659</v>
      </c>
      <c r="C105" s="6">
        <f t="shared" si="15"/>
        <v>9.6941332621857931E-2</v>
      </c>
      <c r="D105" s="6">
        <f t="shared" si="15"/>
        <v>0.14120913202090968</v>
      </c>
      <c r="E105" s="6">
        <f t="shared" si="15"/>
        <v>5.9783288968949896E-2</v>
      </c>
      <c r="F105" s="6">
        <f t="shared" si="15"/>
        <v>1.1014918158713499E-2</v>
      </c>
      <c r="G105" s="6">
        <f t="shared" si="15"/>
        <v>6.1037636545727995E-3</v>
      </c>
      <c r="H105" s="6">
        <f t="shared" si="15"/>
        <v>6.0818472759341744E-3</v>
      </c>
      <c r="I105" s="6">
        <f t="shared" si="15"/>
        <v>6.6421182422383125E-3</v>
      </c>
      <c r="J105" s="6">
        <f t="shared" si="15"/>
        <v>6.3410660140383714E-3</v>
      </c>
      <c r="K105" s="6">
        <f t="shared" si="15"/>
        <v>5.2500946323030331E-3</v>
      </c>
      <c r="L105" s="6">
        <f t="shared" si="15"/>
        <v>5.1087174665321493E-3</v>
      </c>
      <c r="M105" s="6">
        <f t="shared" si="15"/>
        <v>5.7169891380340013E-3</v>
      </c>
      <c r="N105" s="6">
        <f t="shared" si="15"/>
        <v>3.5582160613431855E-2</v>
      </c>
    </row>
    <row r="106" spans="1:14" x14ac:dyDescent="0.35">
      <c r="A106" s="18"/>
      <c r="B106" s="73"/>
      <c r="C106" s="73"/>
      <c r="D106" s="73"/>
      <c r="E106" s="73"/>
      <c r="F106" s="73"/>
      <c r="G106" s="73"/>
      <c r="H106" s="73"/>
      <c r="I106" s="73"/>
      <c r="J106" s="73"/>
      <c r="K106" s="73"/>
      <c r="L106" s="73"/>
      <c r="M106" s="73"/>
      <c r="N106" s="73"/>
    </row>
    <row r="107" spans="1:14" x14ac:dyDescent="0.35">
      <c r="A107" s="82" t="s">
        <v>515</v>
      </c>
      <c r="B107" s="73"/>
      <c r="C107" s="73"/>
      <c r="D107" s="73"/>
      <c r="E107" s="73"/>
      <c r="F107" s="73"/>
      <c r="G107" s="73"/>
      <c r="H107" s="73"/>
      <c r="I107" s="73"/>
      <c r="J107" s="73"/>
      <c r="K107" s="73"/>
      <c r="L107" s="73"/>
      <c r="M107" s="73"/>
      <c r="N107" s="73"/>
    </row>
    <row r="108" spans="1:14" x14ac:dyDescent="0.35">
      <c r="A108" s="18" t="s">
        <v>336</v>
      </c>
      <c r="B108" s="73">
        <v>16071821.02</v>
      </c>
      <c r="C108" s="73">
        <v>11105338.529999999</v>
      </c>
      <c r="D108" s="73">
        <v>25028135.059999999</v>
      </c>
      <c r="E108" s="73">
        <v>38293783.009999998</v>
      </c>
      <c r="F108" s="73">
        <v>34563599.200000003</v>
      </c>
      <c r="G108" s="73">
        <v>30279102.100000001</v>
      </c>
      <c r="H108" s="73">
        <v>30837757.370000001</v>
      </c>
      <c r="I108" s="73">
        <v>23283639.32</v>
      </c>
      <c r="J108" s="73">
        <v>23429469.059999999</v>
      </c>
      <c r="K108" s="73">
        <v>24294016.539999999</v>
      </c>
      <c r="L108" s="73">
        <v>28281959.600000001</v>
      </c>
      <c r="M108" s="73">
        <v>26033803.690000001</v>
      </c>
      <c r="N108" s="73">
        <v>311502424.5</v>
      </c>
    </row>
    <row r="109" spans="1:14" x14ac:dyDescent="0.35">
      <c r="A109" s="18" t="s">
        <v>337</v>
      </c>
      <c r="B109" s="73">
        <v>186524073.91</v>
      </c>
      <c r="C109" s="73">
        <v>258092434.02000001</v>
      </c>
      <c r="D109" s="73">
        <v>172845233.94</v>
      </c>
      <c r="E109" s="73">
        <v>198824989.33000001</v>
      </c>
      <c r="F109" s="73">
        <v>236800728.30000001</v>
      </c>
      <c r="G109" s="73">
        <v>247728802.00999999</v>
      </c>
      <c r="H109" s="73">
        <v>226431293.09</v>
      </c>
      <c r="I109" s="73">
        <v>450685895.64999998</v>
      </c>
      <c r="J109" s="73">
        <v>496216395.31</v>
      </c>
      <c r="K109" s="73">
        <v>879883524.17999995</v>
      </c>
      <c r="L109" s="73">
        <v>585330192.09000003</v>
      </c>
      <c r="M109" s="73">
        <v>644207839</v>
      </c>
      <c r="N109" s="73">
        <v>4583571400.8299999</v>
      </c>
    </row>
    <row r="110" spans="1:14" x14ac:dyDescent="0.35">
      <c r="A110" s="18" t="s">
        <v>338</v>
      </c>
      <c r="B110" s="73"/>
      <c r="C110" s="73"/>
      <c r="D110" s="73"/>
      <c r="E110" s="73"/>
      <c r="F110" s="73"/>
      <c r="G110" s="73"/>
      <c r="H110" s="73"/>
      <c r="I110" s="73"/>
      <c r="J110" s="73">
        <v>829</v>
      </c>
      <c r="K110" s="73">
        <v>276</v>
      </c>
      <c r="L110" s="73" t="s">
        <v>1767</v>
      </c>
      <c r="M110" s="73">
        <v>785</v>
      </c>
      <c r="N110" s="73">
        <v>1890</v>
      </c>
    </row>
    <row r="111" spans="1:14" x14ac:dyDescent="0.35">
      <c r="A111" s="18" t="s">
        <v>339</v>
      </c>
      <c r="B111" s="73"/>
      <c r="C111" s="73"/>
      <c r="D111" s="73"/>
      <c r="E111" s="73"/>
      <c r="F111" s="73"/>
      <c r="G111" s="73"/>
      <c r="H111" s="73"/>
      <c r="I111" s="73"/>
      <c r="J111" s="73">
        <v>42496989.060000002</v>
      </c>
      <c r="K111" s="73">
        <v>52125278.460000001</v>
      </c>
      <c r="L111" s="73">
        <v>59486109.159999996</v>
      </c>
      <c r="M111" s="73">
        <v>46507715.880000003</v>
      </c>
      <c r="N111" s="73">
        <v>200616092.56</v>
      </c>
    </row>
    <row r="112" spans="1:14" x14ac:dyDescent="0.35">
      <c r="A112" s="18"/>
      <c r="B112" s="73"/>
      <c r="C112" s="73"/>
      <c r="D112" s="73"/>
      <c r="E112" s="73"/>
      <c r="F112" s="73"/>
      <c r="G112" s="73"/>
      <c r="H112" s="73"/>
      <c r="I112" s="73"/>
      <c r="J112" s="73"/>
      <c r="K112" s="73"/>
      <c r="L112" s="73"/>
      <c r="M112" s="73"/>
      <c r="N112" s="73"/>
    </row>
    <row r="113" spans="1:14" x14ac:dyDescent="0.35">
      <c r="A113" s="82" t="s">
        <v>516</v>
      </c>
      <c r="B113" s="73"/>
      <c r="C113" s="73"/>
      <c r="D113" s="73"/>
      <c r="E113" s="73"/>
      <c r="F113" s="73"/>
      <c r="G113" s="73"/>
      <c r="H113" s="73"/>
      <c r="I113" s="73"/>
      <c r="J113" s="73"/>
      <c r="K113" s="73"/>
      <c r="L113" s="73"/>
      <c r="M113" s="73"/>
      <c r="N113" s="73"/>
    </row>
    <row r="114" spans="1:14" x14ac:dyDescent="0.35">
      <c r="A114" s="18" t="s">
        <v>336</v>
      </c>
      <c r="B114" s="6">
        <f>B108/PaidAmounts!B55</f>
        <v>7.9329450508131269E-2</v>
      </c>
      <c r="C114" s="6">
        <f>C108/PaidAmounts!C55</f>
        <v>4.1253456240754466E-2</v>
      </c>
      <c r="D114" s="6">
        <f>D108/PaidAmounts!D55</f>
        <v>0.12648561646514442</v>
      </c>
      <c r="E114" s="6">
        <f>E108/PaidAmounts!E55</f>
        <v>0.16149620981965648</v>
      </c>
      <c r="F114" s="6">
        <f>F108/PaidAmounts!F55</f>
        <v>0.12736972290508597</v>
      </c>
      <c r="G114" s="6">
        <f>G108/PaidAmounts!G55</f>
        <v>0.1089145367896425</v>
      </c>
      <c r="H114" s="6">
        <f>H108/PaidAmounts!H55</f>
        <v>0.11986578764473121</v>
      </c>
      <c r="I114" s="6">
        <f>I108/PaidAmounts!I55</f>
        <v>4.9124759298029022E-2</v>
      </c>
      <c r="J114" s="6">
        <f>J108/PaidAmounts!J55</f>
        <v>4.508737712827763E-2</v>
      </c>
      <c r="K114" s="6">
        <f>K108/PaidAmounts!K55</f>
        <v>2.6868635246850504E-2</v>
      </c>
      <c r="L114" s="6">
        <f>L108/PaidAmounts!L55</f>
        <v>4.6090937935479789E-2</v>
      </c>
      <c r="M114" s="6">
        <f>M108/PaidAmounts!M55</f>
        <v>3.8842414484295401E-2</v>
      </c>
      <c r="N114" s="6">
        <f>N108/PaidAmounts!N55</f>
        <v>6.3635899194840057E-2</v>
      </c>
    </row>
    <row r="115" spans="1:14" x14ac:dyDescent="0.35">
      <c r="A115" s="18" t="s">
        <v>337</v>
      </c>
      <c r="B115" s="6">
        <f>B109/PaidAmounts!B55</f>
        <v>0.92067054949186866</v>
      </c>
      <c r="C115" s="6">
        <f>C109/PaidAmounts!C55</f>
        <v>0.95874654375924551</v>
      </c>
      <c r="D115" s="6">
        <f>D109/PaidAmounts!D55</f>
        <v>0.87351438353485555</v>
      </c>
      <c r="E115" s="6">
        <f>E109/PaidAmounts!E55</f>
        <v>0.8385037901803436</v>
      </c>
      <c r="F115" s="6">
        <f>F109/PaidAmounts!F55</f>
        <v>0.87263027709491403</v>
      </c>
      <c r="G115" s="6">
        <f>G109/PaidAmounts!G55</f>
        <v>0.89108546321035742</v>
      </c>
      <c r="H115" s="6">
        <f>H109/PaidAmounts!H55</f>
        <v>0.88013421235526879</v>
      </c>
      <c r="I115" s="6">
        <f>I109/PaidAmounts!I55</f>
        <v>0.95087524070197083</v>
      </c>
      <c r="J115" s="6">
        <f>J109/PaidAmounts!J55</f>
        <v>0.95491262287172241</v>
      </c>
      <c r="K115" s="6">
        <f>K109/PaidAmounts!K55</f>
        <v>0.97313136475314943</v>
      </c>
      <c r="L115" s="6">
        <f>L109/PaidAmounts!L55</f>
        <v>0.9539090620645202</v>
      </c>
      <c r="M115" s="6">
        <f>M109/PaidAmounts!M55</f>
        <v>0.96115758551570452</v>
      </c>
      <c r="N115" s="6">
        <f>N109/PaidAmounts!N55</f>
        <v>0.93636410080515997</v>
      </c>
    </row>
    <row r="116" spans="1:14" x14ac:dyDescent="0.35">
      <c r="A116" s="18" t="s">
        <v>338</v>
      </c>
      <c r="B116" s="103"/>
      <c r="C116" s="103"/>
      <c r="D116" s="103"/>
      <c r="E116" s="103"/>
      <c r="F116" s="103"/>
      <c r="G116" s="103"/>
      <c r="H116" s="103"/>
      <c r="I116" s="103"/>
      <c r="J116" s="6">
        <f>J110/PaidAmounts!J56</f>
        <v>1.9506883831767243E-5</v>
      </c>
      <c r="K116" s="6">
        <f>K110/PaidAmounts!K56</f>
        <v>5.2949077061961285E-6</v>
      </c>
      <c r="L116" s="6" t="e">
        <f>L110/PaidAmounts!L56</f>
        <v>#VALUE!</v>
      </c>
      <c r="M116" s="6">
        <f>M110/PaidAmounts!M56</f>
        <v>1.6878634768844435E-5</v>
      </c>
      <c r="N116" s="6">
        <f>N110/PaidAmounts!N56</f>
        <v>9.4208902705655837E-6</v>
      </c>
    </row>
    <row r="117" spans="1:14" x14ac:dyDescent="0.35">
      <c r="A117" s="18" t="s">
        <v>339</v>
      </c>
      <c r="B117" s="103"/>
      <c r="C117" s="103"/>
      <c r="D117" s="103"/>
      <c r="E117" s="103"/>
      <c r="F117" s="103"/>
      <c r="G117" s="103"/>
      <c r="H117" s="103"/>
      <c r="I117" s="103"/>
      <c r="J117" s="6">
        <f>J111/PaidAmounts!J56</f>
        <v>0.99998049311616821</v>
      </c>
      <c r="K117" s="6">
        <f>K111/PaidAmounts!K56</f>
        <v>0.99999470509229382</v>
      </c>
      <c r="L117" s="6">
        <f>L111/PaidAmounts!L56</f>
        <v>1</v>
      </c>
      <c r="M117" s="6">
        <f>M111/PaidAmounts!M56</f>
        <v>0.99998312136523115</v>
      </c>
      <c r="N117" s="6">
        <f>N111/PaidAmounts!N56</f>
        <v>0.99999057910972944</v>
      </c>
    </row>
    <row r="118" spans="1:14" x14ac:dyDescent="0.35">
      <c r="A118" s="18"/>
      <c r="B118" s="73"/>
      <c r="C118" s="73"/>
      <c r="D118" s="73"/>
      <c r="E118" s="73"/>
      <c r="F118" s="73"/>
      <c r="G118" s="73"/>
      <c r="H118" s="73"/>
      <c r="I118" s="73"/>
      <c r="J118" s="73"/>
      <c r="K118" s="73"/>
      <c r="L118" s="73"/>
      <c r="M118" s="73"/>
      <c r="N118" s="73"/>
    </row>
    <row r="119" spans="1:14" x14ac:dyDescent="0.35">
      <c r="A119" s="82" t="s">
        <v>1878</v>
      </c>
      <c r="B119" s="73"/>
      <c r="C119" s="73"/>
      <c r="D119" s="73"/>
      <c r="E119" s="73"/>
      <c r="F119" s="73"/>
      <c r="G119" s="73"/>
      <c r="H119" s="73"/>
      <c r="I119" s="73"/>
      <c r="J119" s="73"/>
      <c r="K119" s="73"/>
      <c r="L119" s="73"/>
      <c r="M119" s="73"/>
      <c r="N119" s="73"/>
    </row>
    <row r="120" spans="1:14" x14ac:dyDescent="0.35">
      <c r="A120" s="18" t="s">
        <v>440</v>
      </c>
      <c r="B120" s="73">
        <v>6098757363.5100002</v>
      </c>
      <c r="C120" s="73">
        <v>6411333310.5</v>
      </c>
      <c r="D120" s="73">
        <v>6408546472.8800001</v>
      </c>
      <c r="E120" s="73">
        <v>6726544842.5900002</v>
      </c>
      <c r="F120" s="73">
        <v>7322588729.6499996</v>
      </c>
      <c r="G120" s="73">
        <v>8406257589.8400002</v>
      </c>
      <c r="H120" s="73">
        <v>8519587181.4399996</v>
      </c>
      <c r="I120" s="73">
        <v>8988295616.4200001</v>
      </c>
      <c r="J120" s="73">
        <v>10058598847.82</v>
      </c>
      <c r="K120" s="73">
        <v>10174224623.08</v>
      </c>
      <c r="L120" s="73">
        <v>10435653393.629999</v>
      </c>
      <c r="M120" s="73">
        <v>10962130824.26</v>
      </c>
      <c r="N120" s="73">
        <v>100512518795.62</v>
      </c>
    </row>
    <row r="121" spans="1:14" x14ac:dyDescent="0.35">
      <c r="A121" s="18" t="s">
        <v>441</v>
      </c>
      <c r="B121" s="73">
        <v>859059606.55999994</v>
      </c>
      <c r="C121" s="73">
        <v>1005634365.37</v>
      </c>
      <c r="D121" s="73">
        <v>931945168.63</v>
      </c>
      <c r="E121" s="73">
        <v>1241254599.1400001</v>
      </c>
      <c r="F121" s="73">
        <v>1298078850.5999999</v>
      </c>
      <c r="G121" s="73">
        <v>1335533556.8699999</v>
      </c>
      <c r="H121" s="73">
        <v>1361345738.72</v>
      </c>
      <c r="I121" s="73">
        <v>1369136140.6700001</v>
      </c>
      <c r="J121" s="73">
        <v>1426281357.0699999</v>
      </c>
      <c r="K121" s="73">
        <v>1587511681.27</v>
      </c>
      <c r="L121" s="73">
        <v>1677971050.21</v>
      </c>
      <c r="M121" s="73">
        <v>1965961653.9400001</v>
      </c>
      <c r="N121" s="73">
        <v>16059713769.049999</v>
      </c>
    </row>
    <row r="122" spans="1:14" x14ac:dyDescent="0.35">
      <c r="A122" s="18" t="s">
        <v>418</v>
      </c>
      <c r="B122" s="73">
        <v>7271402306.1199999</v>
      </c>
      <c r="C122" s="73">
        <v>7532159263.6899996</v>
      </c>
      <c r="D122" s="73">
        <v>7064945434.79</v>
      </c>
      <c r="E122" s="73">
        <v>6996693056.1899996</v>
      </c>
      <c r="F122" s="73">
        <v>6454260990.2299995</v>
      </c>
      <c r="G122" s="73">
        <v>5732370229.8599997</v>
      </c>
      <c r="H122" s="73">
        <v>5926728243.7600002</v>
      </c>
      <c r="I122" s="73">
        <v>6363172591.6000004</v>
      </c>
      <c r="J122" s="73">
        <v>7885668548.54</v>
      </c>
      <c r="K122" s="73">
        <v>8192390794.9099998</v>
      </c>
      <c r="L122" s="73">
        <v>8581983992.0299997</v>
      </c>
      <c r="M122" s="73">
        <v>9047669221.2099991</v>
      </c>
      <c r="N122" s="73">
        <v>87049444672.929993</v>
      </c>
    </row>
    <row r="123" spans="1:14" x14ac:dyDescent="0.35">
      <c r="A123" s="18"/>
      <c r="B123" s="73"/>
      <c r="C123" s="73"/>
      <c r="D123" s="73"/>
      <c r="E123" s="73"/>
      <c r="F123" s="73"/>
      <c r="G123" s="73"/>
      <c r="H123" s="73"/>
      <c r="I123" s="73"/>
      <c r="J123" s="73"/>
      <c r="K123" s="73"/>
      <c r="L123" s="73"/>
      <c r="M123" s="73"/>
      <c r="N123" s="73"/>
    </row>
    <row r="124" spans="1:14" x14ac:dyDescent="0.35">
      <c r="A124" s="82" t="s">
        <v>1879</v>
      </c>
      <c r="B124" s="73"/>
      <c r="C124" s="73"/>
      <c r="D124" s="73"/>
      <c r="E124" s="73"/>
      <c r="F124" s="73"/>
      <c r="G124" s="73"/>
      <c r="H124" s="73"/>
      <c r="I124" s="73"/>
      <c r="J124" s="73"/>
      <c r="K124" s="73"/>
      <c r="L124" s="73"/>
      <c r="M124" s="73"/>
      <c r="N124" s="73"/>
    </row>
    <row r="125" spans="1:14" x14ac:dyDescent="0.35">
      <c r="A125" s="18" t="s">
        <v>442</v>
      </c>
      <c r="B125" s="73">
        <v>354850878.55000001</v>
      </c>
      <c r="C125" s="73">
        <v>530333320.29000002</v>
      </c>
      <c r="D125" s="73">
        <v>539143057</v>
      </c>
      <c r="E125" s="73">
        <v>885759442.40999997</v>
      </c>
      <c r="F125" s="73">
        <v>915744657.22000003</v>
      </c>
      <c r="G125" s="73">
        <v>647285700.91999996</v>
      </c>
      <c r="H125" s="73">
        <v>945796379.19000006</v>
      </c>
      <c r="I125" s="73">
        <v>982515649.17999995</v>
      </c>
      <c r="J125" s="73">
        <v>1009462896.03</v>
      </c>
      <c r="K125" s="73">
        <v>878989356.80999994</v>
      </c>
      <c r="L125" s="73">
        <v>806623596.16999996</v>
      </c>
      <c r="M125" s="73">
        <v>908304578.16999996</v>
      </c>
      <c r="N125" s="73">
        <v>9404809511.9400005</v>
      </c>
    </row>
    <row r="126" spans="1:14" x14ac:dyDescent="0.35">
      <c r="A126" s="18" t="s">
        <v>443</v>
      </c>
      <c r="B126" s="73">
        <v>811643065.57000005</v>
      </c>
      <c r="C126" s="73">
        <v>1191572601.25</v>
      </c>
      <c r="D126" s="73">
        <v>1313673756.8099999</v>
      </c>
      <c r="E126" s="73">
        <v>2051126627.1300001</v>
      </c>
      <c r="F126" s="73">
        <v>2521094623.0100002</v>
      </c>
      <c r="G126" s="73">
        <v>2745327811.2199998</v>
      </c>
      <c r="H126" s="73">
        <v>2907642592.9899998</v>
      </c>
      <c r="I126" s="73">
        <v>3131356539.3600001</v>
      </c>
      <c r="J126" s="73">
        <v>3303265250.1700001</v>
      </c>
      <c r="K126" s="73">
        <v>3618327308.3800001</v>
      </c>
      <c r="L126" s="73">
        <v>4140467938.4099998</v>
      </c>
      <c r="M126" s="73">
        <v>4570620518.1099997</v>
      </c>
      <c r="N126" s="73">
        <v>32306118632.41</v>
      </c>
    </row>
    <row r="127" spans="1:14" x14ac:dyDescent="0.35">
      <c r="A127" s="18" t="s">
        <v>444</v>
      </c>
      <c r="B127" s="73">
        <v>302098057.93000001</v>
      </c>
      <c r="C127" s="73">
        <v>366032504.27999997</v>
      </c>
      <c r="D127" s="73">
        <v>286492680.38999999</v>
      </c>
      <c r="E127" s="73">
        <v>816701739.69000006</v>
      </c>
      <c r="F127" s="73">
        <v>798910648.85000002</v>
      </c>
      <c r="G127" s="73">
        <v>850075411.87</v>
      </c>
      <c r="H127" s="73">
        <v>979344646.19000006</v>
      </c>
      <c r="I127" s="73">
        <v>1054198124.5</v>
      </c>
      <c r="J127" s="73">
        <v>1093775450.9300001</v>
      </c>
      <c r="K127" s="73">
        <v>983242943.88</v>
      </c>
      <c r="L127" s="73">
        <v>1166933983.23</v>
      </c>
      <c r="M127" s="73">
        <v>1226264813.27</v>
      </c>
      <c r="N127" s="73">
        <v>9924071005.0100002</v>
      </c>
    </row>
    <row r="128" spans="1:14" x14ac:dyDescent="0.35">
      <c r="A128" s="18"/>
      <c r="B128" s="73"/>
      <c r="C128" s="73"/>
      <c r="D128" s="73"/>
      <c r="E128" s="73"/>
      <c r="F128" s="73"/>
      <c r="G128" s="73"/>
      <c r="H128" s="73"/>
      <c r="I128" s="73"/>
      <c r="J128" s="73"/>
      <c r="K128" s="73"/>
      <c r="L128" s="73"/>
      <c r="M128" s="73"/>
      <c r="N128" s="73"/>
    </row>
    <row r="129" spans="1:14" x14ac:dyDescent="0.35">
      <c r="A129" s="82" t="s">
        <v>467</v>
      </c>
      <c r="B129" s="73"/>
      <c r="C129" s="73"/>
      <c r="D129" s="73"/>
      <c r="E129" s="73"/>
      <c r="F129" s="73"/>
      <c r="G129" s="73"/>
      <c r="H129" s="73"/>
      <c r="I129" s="73"/>
      <c r="J129" s="73"/>
      <c r="K129" s="73"/>
      <c r="L129" s="73"/>
      <c r="M129" s="73"/>
      <c r="N129" s="73"/>
    </row>
    <row r="130" spans="1:14" x14ac:dyDescent="0.35">
      <c r="A130" s="18" t="s">
        <v>517</v>
      </c>
      <c r="B130" s="6">
        <f>B120/PaidAmounts!B2</f>
        <v>0.38850988606112519</v>
      </c>
      <c r="C130" s="6">
        <f>C120/PaidAmounts!C2</f>
        <v>0.37631676424321803</v>
      </c>
      <c r="D130" s="6">
        <f>D120/PaidAmounts!D2</f>
        <v>0.38734541363620134</v>
      </c>
      <c r="E130" s="6">
        <f>E120/PaidAmounts!E2</f>
        <v>0.35606196951593044</v>
      </c>
      <c r="F130" s="6">
        <f>F120/PaidAmounts!F2</f>
        <v>0.37496986534646171</v>
      </c>
      <c r="G130" s="6">
        <f>G120/PaidAmounts!G2</f>
        <v>0.41934491418959935</v>
      </c>
      <c r="H130" s="6">
        <f>H120/PaidAmounts!H2</f>
        <v>0.40665866052792532</v>
      </c>
      <c r="I130" s="6">
        <f>I120/PaidAmounts!I2</f>
        <v>0.40465434128632788</v>
      </c>
      <c r="J130" s="6">
        <f>J120/PaidAmounts!J2</f>
        <v>0.40596430541878642</v>
      </c>
      <c r="K130" s="6">
        <f>K120/PaidAmounts!K2</f>
        <v>0.40001375836675374</v>
      </c>
      <c r="L130" s="6">
        <f>L120/PaidAmounts!L2</f>
        <v>0.3892501259681525</v>
      </c>
      <c r="M130" s="6">
        <f>M120/PaidAmounts!M2</f>
        <v>0.38220945294002739</v>
      </c>
      <c r="N130" s="6">
        <f>N120/PaidAmounts!N2</f>
        <v>0.39169273509298452</v>
      </c>
    </row>
    <row r="131" spans="1:14" x14ac:dyDescent="0.35">
      <c r="A131" s="18" t="s">
        <v>518</v>
      </c>
      <c r="B131" s="6">
        <f>B121/PaidAmounts!B2</f>
        <v>5.4724779159316582E-2</v>
      </c>
      <c r="C131" s="6">
        <f>C121/PaidAmounts!C2</f>
        <v>5.9026266777932858E-2</v>
      </c>
      <c r="D131" s="6">
        <f>D121/PaidAmounts!D2</f>
        <v>5.6328636822230965E-2</v>
      </c>
      <c r="E131" s="6">
        <f>E121/PaidAmounts!E2</f>
        <v>6.5704394690442702E-2</v>
      </c>
      <c r="F131" s="6">
        <f>F121/PaidAmounts!F2</f>
        <v>6.6471089636333663E-2</v>
      </c>
      <c r="G131" s="6">
        <f>G121/PaidAmounts!G2</f>
        <v>6.6622893578691791E-2</v>
      </c>
      <c r="H131" s="6">
        <f>H121/PaidAmounts!H2</f>
        <v>6.4980030467826369E-2</v>
      </c>
      <c r="I131" s="6">
        <f>I121/PaidAmounts!I2</f>
        <v>6.1638702906256948E-2</v>
      </c>
      <c r="J131" s="6">
        <f>J121/PaidAmounts!J2</f>
        <v>5.7564610062978847E-2</v>
      </c>
      <c r="K131" s="6">
        <f>K121/PaidAmounts!K2</f>
        <v>6.2415224511103609E-2</v>
      </c>
      <c r="L131" s="6">
        <f>L121/PaidAmounts!L2</f>
        <v>6.2588361076062915E-2</v>
      </c>
      <c r="M131" s="6">
        <f>M121/PaidAmounts!M2</f>
        <v>6.8545900454914779E-2</v>
      </c>
      <c r="N131" s="6">
        <f>N121/PaidAmounts!N2</f>
        <v>6.2583977462554397E-2</v>
      </c>
    </row>
    <row r="132" spans="1:14" x14ac:dyDescent="0.35">
      <c r="A132" s="18" t="s">
        <v>522</v>
      </c>
      <c r="B132" s="6">
        <f>B122/PaidAmounts!B2</f>
        <v>0.46321103022688764</v>
      </c>
      <c r="C132" s="6">
        <f>C122/PaidAmounts!C2</f>
        <v>0.44210426515094847</v>
      </c>
      <c r="D132" s="6">
        <f>D122/PaidAmounts!D2</f>
        <v>0.42701948457995792</v>
      </c>
      <c r="E132" s="6">
        <f>E122/PaidAmounts!E2</f>
        <v>0.37036195669309002</v>
      </c>
      <c r="F132" s="6">
        <f>F122/PaidAmounts!F2</f>
        <v>0.33050516200889252</v>
      </c>
      <c r="G132" s="6">
        <f>G122/PaidAmounts!G2</f>
        <v>0.28595843946645094</v>
      </c>
      <c r="H132" s="6">
        <f>H122/PaidAmounts!H2</f>
        <v>0.28289579267068371</v>
      </c>
      <c r="I132" s="6">
        <f>I122/PaidAmounts!I2</f>
        <v>0.28647093102292509</v>
      </c>
      <c r="J132" s="6">
        <f>J122/PaidAmounts!J2</f>
        <v>0.31826499928115021</v>
      </c>
      <c r="K132" s="6">
        <f>K122/PaidAmounts!K2</f>
        <v>0.32209521150606296</v>
      </c>
      <c r="L132" s="6">
        <f>L122/PaidAmounts!L2</f>
        <v>0.3201082121023141</v>
      </c>
      <c r="M132" s="6">
        <f>M122/PaidAmounts!M2</f>
        <v>0.31545917111005078</v>
      </c>
      <c r="N132" s="6">
        <f>N122/PaidAmounts!N2</f>
        <v>0.33922774477074591</v>
      </c>
    </row>
    <row r="133" spans="1:14" x14ac:dyDescent="0.35">
      <c r="A133" s="18" t="s">
        <v>519</v>
      </c>
      <c r="B133" s="6">
        <f>B125/PaidAmounts!B2</f>
        <v>2.2605108906120958E-2</v>
      </c>
      <c r="C133" s="6">
        <f>C125/PaidAmounts!C2</f>
        <v>3.1128208345532243E-2</v>
      </c>
      <c r="D133" s="6">
        <f>D125/PaidAmounts!D2</f>
        <v>3.2586888666019276E-2</v>
      </c>
      <c r="E133" s="6">
        <f>E125/PaidAmounts!E2</f>
        <v>4.6886664545062406E-2</v>
      </c>
      <c r="F133" s="6">
        <f>F125/PaidAmounts!F2</f>
        <v>4.6892794814374021E-2</v>
      </c>
      <c r="G133" s="6">
        <f>G125/PaidAmounts!G2</f>
        <v>3.2289751272494421E-2</v>
      </c>
      <c r="H133" s="6">
        <f>H125/PaidAmounts!H2</f>
        <v>4.5144944291603394E-2</v>
      </c>
      <c r="I133" s="6">
        <f>I125/PaidAmounts!I2</f>
        <v>4.4232993638542099E-2</v>
      </c>
      <c r="J133" s="6">
        <f>J125/PaidAmounts!J2</f>
        <v>4.0741847809317173E-2</v>
      </c>
      <c r="K133" s="6">
        <f>K125/PaidAmounts!K2</f>
        <v>3.4558686210281728E-2</v>
      </c>
      <c r="L133" s="6">
        <f>L125/PaidAmounts!L2</f>
        <v>3.0087079799882142E-2</v>
      </c>
      <c r="M133" s="6">
        <f>M125/PaidAmounts!M2</f>
        <v>3.1669262253008486E-2</v>
      </c>
      <c r="N133" s="6">
        <f>N125/PaidAmounts!N2</f>
        <v>3.6650116870027373E-2</v>
      </c>
    </row>
    <row r="134" spans="1:14" x14ac:dyDescent="0.35">
      <c r="A134" s="18" t="s">
        <v>520</v>
      </c>
      <c r="B134" s="6">
        <f>B126/PaidAmounts!B2</f>
        <v>5.1704197450711718E-2</v>
      </c>
      <c r="C134" s="6">
        <f>C126/PaidAmounts!C2</f>
        <v>6.9940014650135898E-2</v>
      </c>
      <c r="D134" s="6">
        <f>D126/PaidAmounts!D2</f>
        <v>7.9401078991616775E-2</v>
      </c>
      <c r="E134" s="6">
        <f>E126/PaidAmounts!E2</f>
        <v>0.10857404561674915</v>
      </c>
      <c r="F134" s="6">
        <f>F126/PaidAmounts!F2</f>
        <v>0.12909840306720777</v>
      </c>
      <c r="G134" s="6">
        <f>G126/PaidAmounts!G2</f>
        <v>0.13695027104686705</v>
      </c>
      <c r="H134" s="6">
        <f>H126/PaidAmounts!H2</f>
        <v>0.13878818503497042</v>
      </c>
      <c r="I134" s="6">
        <f>I126/PaidAmounts!I2</f>
        <v>0.14097411476460134</v>
      </c>
      <c r="J134" s="6">
        <f>J126/PaidAmounts!J2</f>
        <v>0.13331954113966027</v>
      </c>
      <c r="K134" s="6">
        <f>K126/PaidAmounts!K2</f>
        <v>0.14225955876212848</v>
      </c>
      <c r="L134" s="6">
        <f>L126/PaidAmounts!L2</f>
        <v>0.15443955503322573</v>
      </c>
      <c r="M134" s="6">
        <f>M126/PaidAmounts!M2</f>
        <v>0.15936083922271696</v>
      </c>
      <c r="N134" s="6">
        <f>N126/PaidAmounts!N2</f>
        <v>0.12589548166728981</v>
      </c>
    </row>
    <row r="135" spans="1:14" x14ac:dyDescent="0.35">
      <c r="A135" s="18" t="s">
        <v>521</v>
      </c>
      <c r="B135" s="6">
        <f>B127/PaidAmounts!B2</f>
        <v>1.9244589523745703E-2</v>
      </c>
      <c r="C135" s="6">
        <f>C127/PaidAmounts!C2</f>
        <v>2.1484480832232571E-2</v>
      </c>
      <c r="D135" s="6">
        <f>D127/PaidAmounts!D2</f>
        <v>1.7316192721551403E-2</v>
      </c>
      <c r="E135" s="6">
        <f>E127/PaidAmounts!E2</f>
        <v>4.3231173915602619E-2</v>
      </c>
      <c r="F135" s="6">
        <f>F127/PaidAmounts!F2</f>
        <v>4.0910042811793612E-2</v>
      </c>
      <c r="G135" s="6">
        <f>G127/PaidAmounts!G2</f>
        <v>4.2405885952883152E-2</v>
      </c>
      <c r="H135" s="6">
        <f>H127/PaidAmounts!H2</f>
        <v>4.6746276965441619E-2</v>
      </c>
      <c r="I135" s="6">
        <f>I127/PaidAmounts!I2</f>
        <v>4.746014882682921E-2</v>
      </c>
      <c r="J135" s="6">
        <f>J127/PaidAmounts!J2</f>
        <v>4.4144696288107049E-2</v>
      </c>
      <c r="K135" s="6">
        <f>K127/PaidAmounts!K2</f>
        <v>3.8657560643669438E-2</v>
      </c>
      <c r="L135" s="6">
        <f>L127/PaidAmounts!L2</f>
        <v>4.3526666020362502E-2</v>
      </c>
      <c r="M135" s="6">
        <f>M127/PaidAmounts!M2</f>
        <v>4.2755374019281561E-2</v>
      </c>
      <c r="N135" s="6">
        <f>N127/PaidAmounts!N2</f>
        <v>3.8673655399219201E-2</v>
      </c>
    </row>
    <row r="136" spans="1:14" x14ac:dyDescent="0.35">
      <c r="A136" s="82"/>
      <c r="B136" s="73"/>
      <c r="C136" s="73"/>
      <c r="D136" s="73"/>
      <c r="E136" s="73"/>
      <c r="F136" s="73"/>
      <c r="G136" s="73"/>
      <c r="H136" s="73"/>
      <c r="I136" s="73"/>
      <c r="J136" s="73"/>
      <c r="K136" s="73"/>
      <c r="L136" s="73"/>
      <c r="M136" s="73"/>
      <c r="N136" s="73"/>
    </row>
    <row r="137" spans="1:14" x14ac:dyDescent="0.35">
      <c r="A137" s="82" t="s">
        <v>1880</v>
      </c>
      <c r="B137" s="73"/>
      <c r="C137" s="73"/>
      <c r="D137" s="73"/>
      <c r="E137" s="73"/>
      <c r="F137" s="73"/>
      <c r="G137" s="73"/>
      <c r="H137" s="73"/>
      <c r="I137" s="73"/>
      <c r="J137" s="73"/>
      <c r="K137" s="73"/>
      <c r="L137" s="73"/>
      <c r="M137" s="73"/>
      <c r="N137" s="73"/>
    </row>
    <row r="138" spans="1:14" x14ac:dyDescent="0.35">
      <c r="A138" s="18" t="s">
        <v>517</v>
      </c>
      <c r="B138" s="6">
        <f t="shared" ref="B138:N138" si="16">B120/B4</f>
        <v>0.94501511941221716</v>
      </c>
      <c r="C138" s="6">
        <f t="shared" si="16"/>
        <v>0.92360144206037087</v>
      </c>
      <c r="D138" s="6">
        <f t="shared" si="16"/>
        <v>0.92239966183271405</v>
      </c>
      <c r="E138" s="6">
        <f t="shared" si="16"/>
        <v>0.87460895455910892</v>
      </c>
      <c r="F138" s="6">
        <f t="shared" si="16"/>
        <v>0.8811019798930525</v>
      </c>
      <c r="G138" s="6">
        <f t="shared" si="16"/>
        <v>0.91214097381373327</v>
      </c>
      <c r="H138" s="6">
        <f t="shared" si="16"/>
        <v>0.88657893799232768</v>
      </c>
      <c r="I138" s="6">
        <f t="shared" si="16"/>
        <v>0.88799857346673794</v>
      </c>
      <c r="J138" s="6">
        <f t="shared" si="16"/>
        <v>0.90879497066494852</v>
      </c>
      <c r="K138" s="6">
        <f t="shared" si="16"/>
        <v>0.92047658188747494</v>
      </c>
      <c r="L138" s="6">
        <f t="shared" si="16"/>
        <v>0.92825086973912485</v>
      </c>
      <c r="M138" s="6">
        <f t="shared" si="16"/>
        <v>0.92348178079600507</v>
      </c>
      <c r="N138" s="6">
        <f t="shared" si="16"/>
        <v>0.90940135062577343</v>
      </c>
    </row>
    <row r="139" spans="1:14" x14ac:dyDescent="0.35">
      <c r="A139" s="18" t="s">
        <v>523</v>
      </c>
      <c r="B139" s="6">
        <f t="shared" ref="B139:N139" si="17">B121/B5</f>
        <v>0.51419059829764557</v>
      </c>
      <c r="C139" s="6">
        <f t="shared" si="17"/>
        <v>0.45768759185985292</v>
      </c>
      <c r="D139" s="6">
        <f t="shared" si="17"/>
        <v>0.41500592913260981</v>
      </c>
      <c r="E139" s="6">
        <f t="shared" si="17"/>
        <v>0.37700816334268816</v>
      </c>
      <c r="F139" s="6">
        <f t="shared" si="17"/>
        <v>0.33988475767585802</v>
      </c>
      <c r="G139" s="6">
        <f t="shared" si="17"/>
        <v>0.32726756348870556</v>
      </c>
      <c r="H139" s="6">
        <f t="shared" si="17"/>
        <v>0.31889188560388848</v>
      </c>
      <c r="I139" s="6">
        <f t="shared" si="17"/>
        <v>0.30421916843577079</v>
      </c>
      <c r="J139" s="6">
        <f t="shared" si="17"/>
        <v>0.30156830569903792</v>
      </c>
      <c r="K139" s="6">
        <f t="shared" si="17"/>
        <v>0.30494828680376301</v>
      </c>
      <c r="L139" s="6">
        <f t="shared" si="17"/>
        <v>0.28838852714479973</v>
      </c>
      <c r="M139" s="6">
        <f t="shared" si="17"/>
        <v>0.30076293729562892</v>
      </c>
      <c r="N139" s="6">
        <f t="shared" si="17"/>
        <v>0.33204667368787416</v>
      </c>
    </row>
    <row r="140" spans="1:14" x14ac:dyDescent="0.35">
      <c r="A140" s="18" t="s">
        <v>522</v>
      </c>
      <c r="B140" s="6">
        <f t="shared" ref="B140:N140" si="18">B122/B6</f>
        <v>0.96011117139915858</v>
      </c>
      <c r="C140" s="6">
        <f t="shared" si="18"/>
        <v>0.95365616396345376</v>
      </c>
      <c r="D140" s="6">
        <f t="shared" si="18"/>
        <v>0.96102902916390998</v>
      </c>
      <c r="E140" s="6">
        <f t="shared" si="18"/>
        <v>0.8847387636423798</v>
      </c>
      <c r="F140" s="6">
        <f t="shared" si="18"/>
        <v>0.87236452042550816</v>
      </c>
      <c r="G140" s="6">
        <f t="shared" si="18"/>
        <v>0.84932294217316895</v>
      </c>
      <c r="H140" s="6">
        <f t="shared" si="18"/>
        <v>0.83808853897533464</v>
      </c>
      <c r="I140" s="6">
        <f t="shared" si="18"/>
        <v>0.83838290238559365</v>
      </c>
      <c r="J140" s="6">
        <f t="shared" si="18"/>
        <v>0.8781911829959006</v>
      </c>
      <c r="K140" s="6">
        <f t="shared" si="18"/>
        <v>0.89284195818286205</v>
      </c>
      <c r="L140" s="6">
        <f t="shared" si="18"/>
        <v>0.88030117945485342</v>
      </c>
      <c r="M140" s="6">
        <f t="shared" si="18"/>
        <v>0.88064311011200047</v>
      </c>
      <c r="N140" s="6">
        <f t="shared" si="18"/>
        <v>0.89081643184511916</v>
      </c>
    </row>
    <row r="141" spans="1:14" x14ac:dyDescent="0.35">
      <c r="A141" s="18"/>
      <c r="B141" s="6"/>
      <c r="C141" s="6"/>
      <c r="D141" s="6"/>
      <c r="E141" s="6"/>
      <c r="F141" s="6"/>
      <c r="G141" s="6"/>
      <c r="H141" s="6"/>
      <c r="I141" s="6"/>
      <c r="J141" s="6"/>
      <c r="K141" s="6"/>
      <c r="L141" s="6"/>
      <c r="M141" s="6"/>
      <c r="N141" s="6"/>
    </row>
    <row r="142" spans="1:14" x14ac:dyDescent="0.35">
      <c r="A142" s="82" t="s">
        <v>1881</v>
      </c>
      <c r="B142" s="6"/>
      <c r="C142" s="6"/>
      <c r="D142" s="6"/>
      <c r="E142" s="6"/>
      <c r="F142" s="6"/>
      <c r="G142" s="6"/>
      <c r="H142" s="6"/>
      <c r="I142" s="6"/>
      <c r="J142" s="6"/>
      <c r="K142" s="6"/>
      <c r="L142" s="6"/>
      <c r="M142" s="6"/>
      <c r="N142" s="6"/>
    </row>
    <row r="143" spans="1:14" x14ac:dyDescent="0.35">
      <c r="A143" s="18" t="s">
        <v>519</v>
      </c>
      <c r="B143" s="6">
        <f t="shared" ref="B143:N143" si="19">B125/B4</f>
        <v>5.4984880587782801E-2</v>
      </c>
      <c r="C143" s="6">
        <f t="shared" si="19"/>
        <v>7.6398557939629144E-2</v>
      </c>
      <c r="D143" s="6">
        <f t="shared" si="19"/>
        <v>7.7600338167285954E-2</v>
      </c>
      <c r="E143" s="6">
        <f t="shared" si="19"/>
        <v>0.11516954960472399</v>
      </c>
      <c r="F143" s="6">
        <f t="shared" si="19"/>
        <v>0.11018841291549535</v>
      </c>
      <c r="G143" s="6">
        <f t="shared" si="19"/>
        <v>7.0235274527688046E-2</v>
      </c>
      <c r="H143" s="6">
        <f t="shared" si="19"/>
        <v>9.8422978902779429E-2</v>
      </c>
      <c r="I143" s="6">
        <f t="shared" si="19"/>
        <v>9.7067623508814677E-2</v>
      </c>
      <c r="J143" s="6">
        <f t="shared" si="19"/>
        <v>9.1205029335051452E-2</v>
      </c>
      <c r="K143" s="6">
        <f t="shared" si="19"/>
        <v>7.9523418112525099E-2</v>
      </c>
      <c r="L143" s="6">
        <f t="shared" si="19"/>
        <v>7.1749130260875191E-2</v>
      </c>
      <c r="M143" s="6">
        <f t="shared" si="19"/>
        <v>7.6518219203994875E-2</v>
      </c>
      <c r="N143" s="6">
        <f t="shared" si="19"/>
        <v>8.5091355534799892E-2</v>
      </c>
    </row>
    <row r="144" spans="1:14" x14ac:dyDescent="0.35">
      <c r="A144" s="18" t="s">
        <v>520</v>
      </c>
      <c r="B144" s="6">
        <f t="shared" ref="B144:N144" si="20">B126/B5</f>
        <v>0.48580940170235437</v>
      </c>
      <c r="C144" s="6">
        <f t="shared" si="20"/>
        <v>0.54231240814014714</v>
      </c>
      <c r="D144" s="6">
        <f t="shared" si="20"/>
        <v>0.58499407086739019</v>
      </c>
      <c r="E144" s="6">
        <f t="shared" si="20"/>
        <v>0.62299183665731195</v>
      </c>
      <c r="F144" s="6">
        <f t="shared" si="20"/>
        <v>0.66011524232414198</v>
      </c>
      <c r="G144" s="6">
        <f t="shared" si="20"/>
        <v>0.67273243651129433</v>
      </c>
      <c r="H144" s="6">
        <f t="shared" si="20"/>
        <v>0.68110811439611152</v>
      </c>
      <c r="I144" s="6">
        <f t="shared" si="20"/>
        <v>0.69578083156422932</v>
      </c>
      <c r="J144" s="6">
        <f t="shared" si="20"/>
        <v>0.69843169430096208</v>
      </c>
      <c r="K144" s="6">
        <f t="shared" si="20"/>
        <v>0.69505171319623704</v>
      </c>
      <c r="L144" s="6">
        <f t="shared" si="20"/>
        <v>0.71161147285520021</v>
      </c>
      <c r="M144" s="6">
        <f t="shared" si="20"/>
        <v>0.69923706270437103</v>
      </c>
      <c r="N144" s="6">
        <f t="shared" si="20"/>
        <v>0.66795332631212589</v>
      </c>
    </row>
    <row r="145" spans="1:14" x14ac:dyDescent="0.35">
      <c r="A145" s="18" t="s">
        <v>521</v>
      </c>
      <c r="B145" s="6">
        <f t="shared" ref="B145:N145" si="21">B127/B6</f>
        <v>3.988882860084135E-2</v>
      </c>
      <c r="C145" s="6">
        <f t="shared" si="21"/>
        <v>4.6343836036546113E-2</v>
      </c>
      <c r="D145" s="6">
        <f t="shared" si="21"/>
        <v>3.8970970836089969E-2</v>
      </c>
      <c r="E145" s="6">
        <f t="shared" si="21"/>
        <v>0.10327274351397381</v>
      </c>
      <c r="F145" s="6">
        <f t="shared" si="21"/>
        <v>0.10798158086601113</v>
      </c>
      <c r="G145" s="6">
        <f t="shared" si="21"/>
        <v>0.12594939282142803</v>
      </c>
      <c r="H145" s="6">
        <f t="shared" si="21"/>
        <v>0.13848745714684235</v>
      </c>
      <c r="I145" s="6">
        <f t="shared" si="21"/>
        <v>0.1388963870749772</v>
      </c>
      <c r="J145" s="6">
        <f t="shared" si="21"/>
        <v>0.12180881700409946</v>
      </c>
      <c r="K145" s="6">
        <f t="shared" si="21"/>
        <v>0.10715804181713787</v>
      </c>
      <c r="L145" s="6">
        <f t="shared" si="21"/>
        <v>0.11969882054514652</v>
      </c>
      <c r="M145" s="6">
        <f t="shared" si="21"/>
        <v>0.11935688988799951</v>
      </c>
      <c r="N145" s="6">
        <f t="shared" si="21"/>
        <v>0.10155751774496703</v>
      </c>
    </row>
    <row r="146" spans="1:14" x14ac:dyDescent="0.35">
      <c r="A146" s="18"/>
      <c r="B146" s="73"/>
      <c r="C146" s="73"/>
      <c r="D146" s="73"/>
      <c r="E146" s="73"/>
      <c r="F146" s="73"/>
      <c r="G146" s="73"/>
      <c r="H146" s="73"/>
      <c r="I146" s="73"/>
      <c r="J146" s="73"/>
      <c r="K146" s="73"/>
      <c r="L146" s="73"/>
      <c r="M146" s="73"/>
      <c r="N146" s="73"/>
    </row>
    <row r="147" spans="1:14" x14ac:dyDescent="0.35">
      <c r="A147" s="82" t="s">
        <v>524</v>
      </c>
      <c r="B147" s="73"/>
      <c r="C147" s="73"/>
      <c r="D147" s="73"/>
      <c r="E147" s="73"/>
      <c r="F147" s="73"/>
      <c r="G147" s="73"/>
      <c r="H147" s="73"/>
      <c r="I147" s="73"/>
      <c r="J147" s="73"/>
      <c r="K147" s="73"/>
      <c r="L147" s="73"/>
      <c r="M147" s="73"/>
      <c r="N147" s="73"/>
    </row>
    <row r="148" spans="1:14" x14ac:dyDescent="0.35">
      <c r="A148" s="18" t="s">
        <v>445</v>
      </c>
      <c r="B148" s="73">
        <v>35333795.289999999</v>
      </c>
      <c r="C148" s="73">
        <v>24083447.84</v>
      </c>
      <c r="D148" s="73">
        <v>49509693.049999997</v>
      </c>
      <c r="E148" s="73">
        <v>70877311.859999999</v>
      </c>
      <c r="F148" s="73">
        <v>49513339.950000003</v>
      </c>
      <c r="G148" s="73">
        <v>78913029.150000006</v>
      </c>
      <c r="H148" s="73">
        <v>55148455.82</v>
      </c>
      <c r="I148" s="73">
        <v>47723377.020000003</v>
      </c>
      <c r="J148" s="73">
        <v>81665442.129999995</v>
      </c>
      <c r="K148" s="73">
        <v>94364443.689999998</v>
      </c>
      <c r="L148" s="73">
        <v>42732857.909999996</v>
      </c>
      <c r="M148" s="73">
        <v>87010539.519999996</v>
      </c>
      <c r="N148" s="73">
        <v>716875733.23000002</v>
      </c>
    </row>
    <row r="149" spans="1:14" x14ac:dyDescent="0.35">
      <c r="A149" s="18" t="s">
        <v>446</v>
      </c>
      <c r="B149" s="73">
        <v>2082319.16</v>
      </c>
      <c r="C149" s="73">
        <v>1745313.76</v>
      </c>
      <c r="D149" s="73">
        <v>3114715.57</v>
      </c>
      <c r="E149" s="73">
        <v>1247554.68</v>
      </c>
      <c r="F149" s="73">
        <v>1619582.67</v>
      </c>
      <c r="G149" s="73">
        <v>2346859.37</v>
      </c>
      <c r="H149" s="73">
        <v>1482376.37</v>
      </c>
      <c r="I149" s="73">
        <v>2129591.88</v>
      </c>
      <c r="J149" s="73">
        <v>2021811.17</v>
      </c>
      <c r="K149" s="73">
        <v>32693779.850000001</v>
      </c>
      <c r="L149" s="73">
        <v>74327446.870000005</v>
      </c>
      <c r="M149" s="73">
        <v>75673524.870000005</v>
      </c>
      <c r="N149" s="73">
        <v>200484876.22</v>
      </c>
    </row>
    <row r="150" spans="1:14" x14ac:dyDescent="0.35">
      <c r="A150" s="18" t="s">
        <v>447</v>
      </c>
      <c r="B150" s="73">
        <v>160723607.44999999</v>
      </c>
      <c r="C150" s="73">
        <v>283521233.60000002</v>
      </c>
      <c r="D150" s="73">
        <v>188131807.94999999</v>
      </c>
      <c r="E150" s="73">
        <v>266015393.06999999</v>
      </c>
      <c r="F150" s="73">
        <v>161314538.87</v>
      </c>
      <c r="G150" s="73">
        <v>132016380.59</v>
      </c>
      <c r="H150" s="73">
        <v>117871448.97</v>
      </c>
      <c r="I150" s="73">
        <v>100819133.68000001</v>
      </c>
      <c r="J150" s="73">
        <v>448879313.62</v>
      </c>
      <c r="K150" s="73">
        <v>186804951.91</v>
      </c>
      <c r="L150" s="73">
        <v>197917037.38</v>
      </c>
      <c r="M150" s="73">
        <v>223862122.5</v>
      </c>
      <c r="N150" s="73">
        <v>2467876969.5900002</v>
      </c>
    </row>
    <row r="151" spans="1:14" x14ac:dyDescent="0.35">
      <c r="A151" s="18"/>
      <c r="B151" s="73"/>
      <c r="C151" s="73"/>
      <c r="D151" s="73"/>
      <c r="E151" s="73"/>
      <c r="F151" s="73"/>
      <c r="G151" s="73"/>
      <c r="H151" s="73"/>
      <c r="I151" s="73"/>
      <c r="J151" s="73"/>
      <c r="K151" s="73"/>
      <c r="L151" s="73"/>
      <c r="M151" s="73"/>
      <c r="N151" s="73"/>
    </row>
    <row r="152" spans="1:14" x14ac:dyDescent="0.35">
      <c r="A152" s="82" t="s">
        <v>467</v>
      </c>
      <c r="B152" s="73"/>
      <c r="C152" s="73"/>
      <c r="D152" s="73"/>
      <c r="E152" s="73"/>
      <c r="F152" s="73"/>
      <c r="G152" s="73"/>
      <c r="H152" s="73"/>
      <c r="I152" s="73"/>
      <c r="J152" s="73"/>
      <c r="K152" s="73"/>
      <c r="L152" s="73"/>
      <c r="M152" s="73"/>
      <c r="N152" s="73"/>
    </row>
    <row r="153" spans="1:14" x14ac:dyDescent="0.35">
      <c r="A153" s="18" t="s">
        <v>445</v>
      </c>
      <c r="B153" s="79">
        <f>B148/B3</f>
        <v>2.2508730818444067E-3</v>
      </c>
      <c r="C153" s="79">
        <f t="shared" ref="C153:N153" si="22">C148/C3</f>
        <v>1.4135913271154394E-3</v>
      </c>
      <c r="D153" s="79">
        <f t="shared" si="22"/>
        <v>2.9924652360108907E-3</v>
      </c>
      <c r="E153" s="79">
        <f t="shared" si="22"/>
        <v>3.7518095612887087E-3</v>
      </c>
      <c r="F153" s="79">
        <f t="shared" si="22"/>
        <v>2.5354435568297295E-3</v>
      </c>
      <c r="G153" s="79">
        <f t="shared" si="22"/>
        <v>3.9365647654365961E-3</v>
      </c>
      <c r="H153" s="79">
        <f t="shared" si="22"/>
        <v>2.632357260549105E-3</v>
      </c>
      <c r="I153" s="79">
        <f t="shared" si="22"/>
        <v>2.1485131904994972E-3</v>
      </c>
      <c r="J153" s="79">
        <f t="shared" si="22"/>
        <v>3.2960112032113546E-3</v>
      </c>
      <c r="K153" s="79">
        <f t="shared" si="22"/>
        <v>3.710069039658944E-3</v>
      </c>
      <c r="L153" s="79">
        <f t="shared" si="22"/>
        <v>1.5939366417248046E-3</v>
      </c>
      <c r="M153" s="79">
        <f t="shared" si="22"/>
        <v>3.0337396299227985E-3</v>
      </c>
      <c r="N153" s="79">
        <f t="shared" si="22"/>
        <v>2.7936322762103895E-3</v>
      </c>
    </row>
    <row r="154" spans="1:14" x14ac:dyDescent="0.35">
      <c r="A154" s="18" t="s">
        <v>446</v>
      </c>
      <c r="B154" s="79">
        <f>B149/B3</f>
        <v>1.3265023206774954E-4</v>
      </c>
      <c r="C154" s="79">
        <f t="shared" ref="C154:N154" si="23">C149/C3</f>
        <v>1.0244215905554648E-4</v>
      </c>
      <c r="D154" s="79">
        <f t="shared" si="23"/>
        <v>1.8825966167622697E-4</v>
      </c>
      <c r="E154" s="79">
        <f t="shared" si="23"/>
        <v>6.6037882276062882E-5</v>
      </c>
      <c r="F154" s="79">
        <f t="shared" si="23"/>
        <v>8.2934426349571874E-5</v>
      </c>
      <c r="G154" s="79">
        <f t="shared" si="23"/>
        <v>1.1707273190357218E-4</v>
      </c>
      <c r="H154" s="79">
        <f t="shared" si="23"/>
        <v>7.0757089068317758E-5</v>
      </c>
      <c r="I154" s="79">
        <f t="shared" si="23"/>
        <v>9.5874527962326117E-5</v>
      </c>
      <c r="J154" s="79">
        <f t="shared" si="23"/>
        <v>8.1600149258848531E-5</v>
      </c>
      <c r="K154" s="79">
        <f t="shared" si="23"/>
        <v>1.2854013192658122E-3</v>
      </c>
      <c r="L154" s="79">
        <f t="shared" si="23"/>
        <v>2.7724155801014776E-3</v>
      </c>
      <c r="M154" s="79">
        <f t="shared" si="23"/>
        <v>2.6384593475747651E-3</v>
      </c>
      <c r="N154" s="79">
        <f t="shared" si="23"/>
        <v>7.8128048577778017E-4</v>
      </c>
    </row>
    <row r="155" spans="1:14" x14ac:dyDescent="0.35">
      <c r="A155" s="18" t="s">
        <v>447</v>
      </c>
      <c r="B155" s="6">
        <f>B150/B3</f>
        <v>1.0238595618074407E-2</v>
      </c>
      <c r="C155" s="6">
        <f t="shared" ref="C155:N155" si="24">C150/C3</f>
        <v>1.6641436040747169E-2</v>
      </c>
      <c r="D155" s="6">
        <f t="shared" si="24"/>
        <v>1.137106413707108E-2</v>
      </c>
      <c r="E155" s="6">
        <f t="shared" si="24"/>
        <v>1.4081221042092723E-2</v>
      </c>
      <c r="F155" s="6">
        <f t="shared" si="24"/>
        <v>8.2604790671347225E-3</v>
      </c>
      <c r="G155" s="6">
        <f t="shared" si="24"/>
        <v>6.5856175829116766E-3</v>
      </c>
      <c r="H155" s="6">
        <f t="shared" si="24"/>
        <v>5.6262638707482637E-3</v>
      </c>
      <c r="I155" s="6">
        <f t="shared" si="24"/>
        <v>4.5388916730564619E-3</v>
      </c>
      <c r="J155" s="6">
        <f t="shared" si="24"/>
        <v>1.8116735892106817E-2</v>
      </c>
      <c r="K155" s="6">
        <f t="shared" si="24"/>
        <v>7.3444958867458872E-3</v>
      </c>
      <c r="L155" s="6">
        <f t="shared" si="24"/>
        <v>7.3823103188185493E-3</v>
      </c>
      <c r="M155" s="6">
        <f t="shared" si="24"/>
        <v>7.8052543566952265E-3</v>
      </c>
      <c r="N155" s="6">
        <f t="shared" si="24"/>
        <v>9.617204818608293E-3</v>
      </c>
    </row>
    <row r="156" spans="1:14" x14ac:dyDescent="0.35">
      <c r="A156" s="18"/>
      <c r="B156" s="73"/>
      <c r="C156" s="73"/>
      <c r="D156" s="73"/>
      <c r="E156" s="73"/>
      <c r="F156" s="73"/>
      <c r="G156" s="73"/>
      <c r="H156" s="73"/>
      <c r="I156" s="73"/>
      <c r="J156" s="73"/>
      <c r="K156" s="73"/>
      <c r="L156" s="73"/>
      <c r="M156" s="73"/>
      <c r="N156" s="73"/>
    </row>
    <row r="157" spans="1:14" x14ac:dyDescent="0.35">
      <c r="A157" s="82" t="s">
        <v>525</v>
      </c>
      <c r="B157" s="73"/>
      <c r="C157" s="73"/>
      <c r="D157" s="73"/>
      <c r="E157" s="73"/>
      <c r="F157" s="73"/>
      <c r="G157" s="73"/>
      <c r="H157" s="73"/>
      <c r="I157" s="73"/>
      <c r="J157" s="73"/>
      <c r="K157" s="73"/>
      <c r="L157" s="73"/>
      <c r="M157" s="73"/>
      <c r="N157" s="73"/>
    </row>
    <row r="158" spans="1:14" x14ac:dyDescent="0.35">
      <c r="A158" s="18" t="s">
        <v>526</v>
      </c>
      <c r="B158" s="6">
        <f t="shared" ref="B158:N158" si="25">B148/B4</f>
        <v>5.4750449616262119E-3</v>
      </c>
      <c r="C158" s="6">
        <f t="shared" si="25"/>
        <v>3.4694042685912115E-3</v>
      </c>
      <c r="D158" s="6">
        <f t="shared" si="25"/>
        <v>7.1260658434826639E-3</v>
      </c>
      <c r="E158" s="6">
        <f t="shared" si="25"/>
        <v>9.2157166983169655E-3</v>
      </c>
      <c r="F158" s="6">
        <f t="shared" si="25"/>
        <v>5.9577703284652448E-3</v>
      </c>
      <c r="G158" s="6">
        <f t="shared" si="25"/>
        <v>8.562645920161786E-3</v>
      </c>
      <c r="H158" s="6">
        <f t="shared" si="25"/>
        <v>5.738947011344313E-3</v>
      </c>
      <c r="I158" s="6">
        <f t="shared" si="25"/>
        <v>4.7148305444424622E-3</v>
      </c>
      <c r="J158" s="6">
        <f t="shared" si="25"/>
        <v>7.3784772817496822E-3</v>
      </c>
      <c r="K158" s="6">
        <f t="shared" si="25"/>
        <v>8.5372855227162717E-3</v>
      </c>
      <c r="L158" s="6">
        <f t="shared" si="25"/>
        <v>3.8010856651878506E-3</v>
      </c>
      <c r="M158" s="6">
        <f t="shared" si="25"/>
        <v>7.3300208939419392E-3</v>
      </c>
      <c r="N158" s="6">
        <f t="shared" si="25"/>
        <v>6.4860354495326058E-3</v>
      </c>
    </row>
    <row r="159" spans="1:14" x14ac:dyDescent="0.35">
      <c r="A159" s="18" t="s">
        <v>527</v>
      </c>
      <c r="B159" s="6">
        <f t="shared" ref="B159:N159" si="26">B149/B5</f>
        <v>1.2463732743931179E-3</v>
      </c>
      <c r="C159" s="6">
        <f t="shared" si="26"/>
        <v>7.9433289012588795E-4</v>
      </c>
      <c r="D159" s="6">
        <f t="shared" si="26"/>
        <v>1.3870187567063329E-3</v>
      </c>
      <c r="E159" s="6">
        <f t="shared" si="26"/>
        <v>3.7892169656591617E-4</v>
      </c>
      <c r="F159" s="6">
        <f t="shared" si="26"/>
        <v>4.2406627538421832E-4</v>
      </c>
      <c r="G159" s="6">
        <f t="shared" si="26"/>
        <v>5.7508921727924818E-4</v>
      </c>
      <c r="H159" s="6">
        <f t="shared" si="26"/>
        <v>3.4724301282084194E-4</v>
      </c>
      <c r="I159" s="6">
        <f t="shared" si="26"/>
        <v>4.7319083296138239E-4</v>
      </c>
      <c r="J159" s="6">
        <f t="shared" si="26"/>
        <v>4.2748519845538832E-4</v>
      </c>
      <c r="K159" s="6">
        <f t="shared" si="26"/>
        <v>6.2802134132462053E-3</v>
      </c>
      <c r="L159" s="6">
        <f t="shared" si="26"/>
        <v>1.2774465284481529E-2</v>
      </c>
      <c r="M159" s="6">
        <f t="shared" si="26"/>
        <v>1.1576925506050405E-2</v>
      </c>
      <c r="N159" s="6">
        <f t="shared" si="26"/>
        <v>4.1451757628376525E-3</v>
      </c>
    </row>
    <row r="160" spans="1:14" x14ac:dyDescent="0.35">
      <c r="A160" s="18" t="s">
        <v>528</v>
      </c>
      <c r="B160" s="6">
        <f t="shared" ref="B160:N160" si="27">B150/B6</f>
        <v>2.1221839271695967E-2</v>
      </c>
      <c r="C160" s="6">
        <f t="shared" si="27"/>
        <v>3.5896980211316251E-2</v>
      </c>
      <c r="D160" s="6">
        <f t="shared" si="27"/>
        <v>2.559115713176259E-2</v>
      </c>
      <c r="E160" s="6">
        <f t="shared" si="27"/>
        <v>3.3637909807458941E-2</v>
      </c>
      <c r="F160" s="6">
        <f t="shared" si="27"/>
        <v>2.1803438155353363E-2</v>
      </c>
      <c r="G160" s="6">
        <f t="shared" si="27"/>
        <v>1.9559891682099192E-2</v>
      </c>
      <c r="H160" s="6">
        <f t="shared" si="27"/>
        <v>1.6668000689618483E-2</v>
      </c>
      <c r="I160" s="6">
        <f t="shared" si="27"/>
        <v>1.3283474036555405E-2</v>
      </c>
      <c r="J160" s="6">
        <f t="shared" si="27"/>
        <v>4.9989655667599747E-2</v>
      </c>
      <c r="K160" s="6">
        <f t="shared" si="27"/>
        <v>2.0358806511672527E-2</v>
      </c>
      <c r="L160" s="6">
        <f t="shared" si="27"/>
        <v>2.0301436311420153E-2</v>
      </c>
      <c r="M160" s="6">
        <f t="shared" si="27"/>
        <v>2.178932838664371E-2</v>
      </c>
      <c r="N160" s="6">
        <f t="shared" si="27"/>
        <v>2.5254903860019225E-2</v>
      </c>
    </row>
    <row r="161" spans="1:14" x14ac:dyDescent="0.35">
      <c r="A161" s="18"/>
      <c r="B161" s="73"/>
      <c r="C161" s="73"/>
      <c r="D161" s="73"/>
      <c r="E161" s="73"/>
      <c r="F161" s="73"/>
      <c r="G161" s="73"/>
      <c r="H161" s="73"/>
      <c r="I161" s="73"/>
      <c r="J161" s="73"/>
      <c r="K161" s="73"/>
      <c r="L161" s="73"/>
      <c r="M161" s="73"/>
      <c r="N161" s="73"/>
    </row>
    <row r="162" spans="1:14" x14ac:dyDescent="0.35">
      <c r="A162" s="82" t="s">
        <v>1882</v>
      </c>
      <c r="B162" s="73"/>
      <c r="C162" s="73"/>
      <c r="D162" s="73"/>
      <c r="E162" s="73"/>
      <c r="F162" s="73"/>
      <c r="G162" s="73"/>
      <c r="H162" s="73"/>
      <c r="I162" s="73"/>
      <c r="J162" s="73"/>
      <c r="K162" s="73"/>
      <c r="L162" s="73"/>
      <c r="M162" s="73"/>
      <c r="N162" s="73"/>
    </row>
    <row r="163" spans="1:14" x14ac:dyDescent="0.35">
      <c r="A163" s="18" t="s">
        <v>448</v>
      </c>
      <c r="B163" s="73">
        <v>3011341444.7800002</v>
      </c>
      <c r="C163" s="73">
        <v>3312075646.3200002</v>
      </c>
      <c r="D163" s="73">
        <v>3197116002.27</v>
      </c>
      <c r="E163" s="73">
        <v>3880227624.71</v>
      </c>
      <c r="F163" s="73">
        <v>4052030418.3899999</v>
      </c>
      <c r="G163" s="73">
        <v>4225420115.5500002</v>
      </c>
      <c r="H163" s="73">
        <v>4534349662.0699997</v>
      </c>
      <c r="I163" s="73">
        <v>4790674984.6199999</v>
      </c>
      <c r="J163" s="73">
        <v>5187421234.3299999</v>
      </c>
      <c r="K163" s="73">
        <v>5068747820.8299999</v>
      </c>
      <c r="L163" s="73">
        <v>5515633465.4799995</v>
      </c>
      <c r="M163" s="73">
        <v>6118536195.4300003</v>
      </c>
      <c r="N163" s="73">
        <v>52893574614.779999</v>
      </c>
    </row>
    <row r="164" spans="1:14" x14ac:dyDescent="0.35">
      <c r="A164" s="18" t="s">
        <v>449</v>
      </c>
      <c r="B164" s="73">
        <v>2577689024.0700002</v>
      </c>
      <c r="C164" s="73">
        <v>2846765582.0900002</v>
      </c>
      <c r="D164" s="73">
        <v>2742829789.3299999</v>
      </c>
      <c r="E164" s="73">
        <v>3182726080.6999998</v>
      </c>
      <c r="F164" s="73">
        <v>3297048843.1700001</v>
      </c>
      <c r="G164" s="73">
        <v>3295789926.4899998</v>
      </c>
      <c r="H164" s="73">
        <v>3588469059.9099998</v>
      </c>
      <c r="I164" s="73">
        <v>3814669927.7199998</v>
      </c>
      <c r="J164" s="73">
        <v>4031518637.5100002</v>
      </c>
      <c r="K164" s="73">
        <v>3842989905.4499998</v>
      </c>
      <c r="L164" s="73">
        <v>4155450686.2199998</v>
      </c>
      <c r="M164" s="73">
        <v>4585117206.5100002</v>
      </c>
      <c r="N164" s="73">
        <v>41961064669.169998</v>
      </c>
    </row>
    <row r="165" spans="1:14" x14ac:dyDescent="0.35">
      <c r="A165" s="18" t="s">
        <v>533</v>
      </c>
      <c r="B165" s="73">
        <v>433652420.70999998</v>
      </c>
      <c r="C165" s="73">
        <v>465310064.23000002</v>
      </c>
      <c r="D165" s="73">
        <v>454286212.94</v>
      </c>
      <c r="E165" s="73">
        <v>697501544.00999999</v>
      </c>
      <c r="F165" s="73">
        <v>754981575.22000003</v>
      </c>
      <c r="G165" s="73">
        <v>929630189.05999994</v>
      </c>
      <c r="H165" s="73">
        <v>945880602.15999997</v>
      </c>
      <c r="I165" s="73">
        <v>976005056.89999998</v>
      </c>
      <c r="J165" s="73">
        <v>1105157796.6700001</v>
      </c>
      <c r="K165" s="73">
        <v>1183468922.1400001</v>
      </c>
      <c r="L165" s="73">
        <v>1300250212.4300001</v>
      </c>
      <c r="M165" s="73">
        <v>1467606056.5699999</v>
      </c>
      <c r="N165" s="73">
        <v>10713730653.040001</v>
      </c>
    </row>
    <row r="166" spans="1:14" x14ac:dyDescent="0.35">
      <c r="A166" s="18"/>
      <c r="B166" s="73"/>
      <c r="C166" s="73"/>
      <c r="D166" s="73"/>
      <c r="E166" s="73"/>
      <c r="F166" s="73"/>
      <c r="G166" s="73"/>
      <c r="H166" s="73"/>
      <c r="I166" s="73"/>
      <c r="J166" s="73"/>
      <c r="K166" s="73"/>
      <c r="L166" s="73"/>
      <c r="M166" s="73"/>
      <c r="N166" s="73"/>
    </row>
    <row r="167" spans="1:14" x14ac:dyDescent="0.35">
      <c r="A167" s="82" t="s">
        <v>1883</v>
      </c>
      <c r="B167" s="73"/>
      <c r="C167" s="73"/>
      <c r="D167" s="73"/>
      <c r="E167" s="73"/>
      <c r="F167" s="73"/>
      <c r="G167" s="73"/>
      <c r="H167" s="73"/>
      <c r="I167" s="73"/>
      <c r="J167" s="73"/>
      <c r="K167" s="73"/>
      <c r="L167" s="73"/>
      <c r="M167" s="73"/>
      <c r="N167" s="73"/>
    </row>
    <row r="168" spans="1:14" x14ac:dyDescent="0.35">
      <c r="A168" s="18" t="s">
        <v>450</v>
      </c>
      <c r="B168" s="73">
        <v>3405105713.3499999</v>
      </c>
      <c r="C168" s="73">
        <v>3557354971.5599999</v>
      </c>
      <c r="D168" s="73">
        <v>3712471937.8899999</v>
      </c>
      <c r="E168" s="73">
        <v>3700834005.1999998</v>
      </c>
      <c r="F168" s="73">
        <v>4160847406.4499998</v>
      </c>
      <c r="G168" s="73">
        <v>4880031187.04</v>
      </c>
      <c r="H168" s="73">
        <v>4958063003.0500002</v>
      </c>
      <c r="I168" s="73">
        <v>5229325710.3000002</v>
      </c>
      <c r="J168" s="73">
        <v>5779301572.5699997</v>
      </c>
      <c r="K168" s="73">
        <v>5680508131.8699999</v>
      </c>
      <c r="L168" s="73">
        <v>5440035943.6199999</v>
      </c>
      <c r="M168" s="73">
        <v>5417958610.6199999</v>
      </c>
      <c r="N168" s="73">
        <v>55921838193.519997</v>
      </c>
    </row>
    <row r="169" spans="1:14" x14ac:dyDescent="0.35">
      <c r="A169" s="18" t="s">
        <v>451</v>
      </c>
      <c r="B169" s="73">
        <v>3209138635.21</v>
      </c>
      <c r="C169" s="73">
        <v>3333707147.5900002</v>
      </c>
      <c r="D169" s="73">
        <v>3417181577.52</v>
      </c>
      <c r="E169" s="73">
        <v>3346269029.54</v>
      </c>
      <c r="F169" s="73">
        <v>3580421629.98</v>
      </c>
      <c r="G169" s="73">
        <v>4193658677.3299999</v>
      </c>
      <c r="H169" s="73">
        <v>4237366620.1100001</v>
      </c>
      <c r="I169" s="73">
        <v>4474129298.25</v>
      </c>
      <c r="J169" s="73">
        <v>4972556758.6800003</v>
      </c>
      <c r="K169" s="73">
        <v>4654523166.5799999</v>
      </c>
      <c r="L169" s="73">
        <v>4587825845.5600004</v>
      </c>
      <c r="M169" s="73">
        <v>4563118605.1199999</v>
      </c>
      <c r="N169" s="73">
        <v>48569896991.470001</v>
      </c>
    </row>
    <row r="170" spans="1:14" x14ac:dyDescent="0.35">
      <c r="A170" s="18" t="s">
        <v>534</v>
      </c>
      <c r="B170" s="73">
        <v>195967078.13999999</v>
      </c>
      <c r="C170" s="73">
        <v>223647823.97</v>
      </c>
      <c r="D170" s="73">
        <v>295290360.37</v>
      </c>
      <c r="E170" s="73">
        <v>354564975.66000003</v>
      </c>
      <c r="F170" s="73">
        <v>580425776.47000003</v>
      </c>
      <c r="G170" s="73">
        <v>686372509.71000004</v>
      </c>
      <c r="H170" s="73">
        <v>720696382.94000006</v>
      </c>
      <c r="I170" s="73">
        <v>755196412.04999995</v>
      </c>
      <c r="J170" s="73">
        <v>806744573.88999999</v>
      </c>
      <c r="K170" s="73">
        <v>1025984830.29</v>
      </c>
      <c r="L170" s="73">
        <v>852210098.05999994</v>
      </c>
      <c r="M170" s="73">
        <v>854840005.5</v>
      </c>
      <c r="N170" s="73">
        <v>7351940827.0500002</v>
      </c>
    </row>
    <row r="171" spans="1:14" x14ac:dyDescent="0.35">
      <c r="A171" s="18" t="s">
        <v>1886</v>
      </c>
      <c r="B171" s="73">
        <v>37161083.93</v>
      </c>
      <c r="C171" s="73">
        <v>72236012.909999996</v>
      </c>
      <c r="D171" s="73">
        <v>38101589.719999999</v>
      </c>
      <c r="E171" s="73">
        <v>109855330.78</v>
      </c>
      <c r="F171" s="73">
        <v>97838637.900000006</v>
      </c>
      <c r="G171" s="73">
        <v>110511833.78</v>
      </c>
      <c r="H171" s="73">
        <v>117095091.44</v>
      </c>
      <c r="I171" s="73">
        <v>101970088.58</v>
      </c>
      <c r="J171" s="73">
        <v>100955700.43000001</v>
      </c>
      <c r="K171" s="73">
        <v>303755914.56999999</v>
      </c>
      <c r="L171" s="73">
        <v>285108728.19999999</v>
      </c>
      <c r="M171" s="73">
        <v>333387300.04000002</v>
      </c>
      <c r="N171" s="73">
        <v>1707977312.28</v>
      </c>
    </row>
    <row r="172" spans="1:14" x14ac:dyDescent="0.35">
      <c r="A172" s="18" t="s">
        <v>1884</v>
      </c>
      <c r="B172" s="73"/>
      <c r="C172" s="73"/>
      <c r="D172" s="73"/>
      <c r="E172" s="73"/>
      <c r="F172" s="73"/>
      <c r="G172" s="73"/>
      <c r="H172" s="73"/>
      <c r="I172" s="73"/>
      <c r="J172" s="73">
        <v>51128276.670000002</v>
      </c>
      <c r="K172" s="73">
        <v>42491240.859999999</v>
      </c>
      <c r="L172" s="73">
        <v>61431419.329999998</v>
      </c>
      <c r="M172" s="73">
        <v>66366228.689999998</v>
      </c>
      <c r="N172" s="73">
        <v>221417165.55000001</v>
      </c>
    </row>
    <row r="173" spans="1:14" x14ac:dyDescent="0.35">
      <c r="A173" s="18"/>
      <c r="B173" s="73"/>
      <c r="C173" s="73"/>
      <c r="D173" s="73"/>
      <c r="E173" s="73"/>
      <c r="F173" s="73"/>
      <c r="G173" s="73"/>
      <c r="H173" s="73"/>
      <c r="I173" s="73"/>
      <c r="J173" s="73"/>
      <c r="K173" s="73"/>
      <c r="L173" s="73"/>
      <c r="M173" s="73"/>
      <c r="N173" s="73"/>
    </row>
    <row r="174" spans="1:14" x14ac:dyDescent="0.35">
      <c r="A174" s="82" t="s">
        <v>532</v>
      </c>
      <c r="B174" s="73"/>
      <c r="C174" s="73"/>
      <c r="D174" s="73"/>
      <c r="E174" s="73"/>
      <c r="F174" s="73"/>
      <c r="G174" s="73"/>
      <c r="H174" s="73"/>
      <c r="I174" s="73"/>
      <c r="J174" s="73"/>
      <c r="K174" s="73"/>
      <c r="L174" s="73"/>
      <c r="M174" s="73"/>
      <c r="N174" s="73"/>
    </row>
    <row r="175" spans="1:14" x14ac:dyDescent="0.35">
      <c r="A175" s="18" t="s">
        <v>1836</v>
      </c>
      <c r="B175" s="6">
        <f t="shared" ref="B175:N175" si="28">B163/B4</f>
        <v>0.4666136108408675</v>
      </c>
      <c r="C175" s="6">
        <f t="shared" si="28"/>
        <v>0.47712974743402042</v>
      </c>
      <c r="D175" s="6">
        <f t="shared" si="28"/>
        <v>0.46016967058187186</v>
      </c>
      <c r="E175" s="6">
        <f t="shared" si="28"/>
        <v>0.50452080610708883</v>
      </c>
      <c r="F175" s="6">
        <f t="shared" si="28"/>
        <v>0.48756691875565039</v>
      </c>
      <c r="G175" s="6">
        <f t="shared" si="28"/>
        <v>0.45848925967105331</v>
      </c>
      <c r="H175" s="6">
        <f t="shared" si="28"/>
        <v>0.47186076300053909</v>
      </c>
      <c r="I175" s="6">
        <f t="shared" si="28"/>
        <v>0.473294686093084</v>
      </c>
      <c r="J175" s="6">
        <f t="shared" si="28"/>
        <v>0.46868379978205355</v>
      </c>
      <c r="K175" s="6">
        <f t="shared" si="28"/>
        <v>0.4585768293323535</v>
      </c>
      <c r="L175" s="6">
        <f t="shared" si="28"/>
        <v>0.49061533268431978</v>
      </c>
      <c r="M175" s="6">
        <f t="shared" si="28"/>
        <v>0.51544328308104626</v>
      </c>
      <c r="N175" s="6">
        <f t="shared" si="28"/>
        <v>0.47856216091763248</v>
      </c>
    </row>
    <row r="176" spans="1:14" x14ac:dyDescent="0.35">
      <c r="A176" s="18" t="s">
        <v>1839</v>
      </c>
      <c r="B176" s="6">
        <f t="shared" ref="B176:N176" si="29">B168/B4</f>
        <v>0.52762820202781402</v>
      </c>
      <c r="C176" s="6">
        <f t="shared" si="29"/>
        <v>0.51246410419383004</v>
      </c>
      <c r="D176" s="6">
        <f t="shared" si="29"/>
        <v>0.53434626316039791</v>
      </c>
      <c r="E176" s="6">
        <f t="shared" si="29"/>
        <v>0.48119541845475539</v>
      </c>
      <c r="F176" s="6">
        <f t="shared" si="29"/>
        <v>0.5006604936054081</v>
      </c>
      <c r="G176" s="6">
        <f t="shared" si="29"/>
        <v>0.5295193909556104</v>
      </c>
      <c r="H176" s="6">
        <f t="shared" si="29"/>
        <v>0.51595389989308693</v>
      </c>
      <c r="I176" s="6">
        <f t="shared" si="29"/>
        <v>0.51663118004889075</v>
      </c>
      <c r="J176" s="6">
        <f t="shared" si="29"/>
        <v>0.52216022157459363</v>
      </c>
      <c r="K176" s="6">
        <f t="shared" si="29"/>
        <v>0.51392365534630968</v>
      </c>
      <c r="L176" s="6">
        <f t="shared" si="29"/>
        <v>0.48389093673422989</v>
      </c>
      <c r="M176" s="6">
        <f t="shared" si="29"/>
        <v>0.45642458991107338</v>
      </c>
      <c r="N176" s="6">
        <f t="shared" si="29"/>
        <v>0.50596080758926476</v>
      </c>
    </row>
    <row r="177" spans="1:14" x14ac:dyDescent="0.35">
      <c r="A177" s="18" t="s">
        <v>1838</v>
      </c>
      <c r="B177" s="6">
        <f t="shared" ref="B177:N177" si="30">B164/B43</f>
        <v>0.44544077961891776</v>
      </c>
      <c r="C177" s="6">
        <f t="shared" si="30"/>
        <v>0.46060644656179789</v>
      </c>
      <c r="D177" s="6">
        <f t="shared" si="30"/>
        <v>0.44526375455904077</v>
      </c>
      <c r="E177" s="6">
        <f t="shared" si="30"/>
        <v>0.48747564165092561</v>
      </c>
      <c r="F177" s="6">
        <f t="shared" si="30"/>
        <v>0.47939847303479516</v>
      </c>
      <c r="G177" s="6">
        <f t="shared" si="30"/>
        <v>0.44005775335836866</v>
      </c>
      <c r="H177" s="6">
        <f t="shared" si="30"/>
        <v>0.45854132473949782</v>
      </c>
      <c r="I177" s="6">
        <f t="shared" si="30"/>
        <v>0.46021984894604401</v>
      </c>
      <c r="J177" s="6">
        <f t="shared" si="30"/>
        <v>0.44774376714081088</v>
      </c>
      <c r="K177" s="6">
        <f t="shared" si="30"/>
        <v>0.45224877830425447</v>
      </c>
      <c r="L177" s="6">
        <f t="shared" si="30"/>
        <v>0.47527384855274751</v>
      </c>
      <c r="M177" s="6">
        <f t="shared" si="30"/>
        <v>0.50120234118593854</v>
      </c>
      <c r="N177" s="6">
        <f t="shared" si="30"/>
        <v>0.46349960167730486</v>
      </c>
    </row>
    <row r="178" spans="1:14" x14ac:dyDescent="0.35">
      <c r="A178" s="18" t="s">
        <v>1837</v>
      </c>
      <c r="B178" s="6">
        <f t="shared" ref="B178:N178" si="31">B169/B43</f>
        <v>0.5545592203810823</v>
      </c>
      <c r="C178" s="6">
        <f t="shared" si="31"/>
        <v>0.53939355343820217</v>
      </c>
      <c r="D178" s="6">
        <f t="shared" si="31"/>
        <v>0.55473624544095912</v>
      </c>
      <c r="E178" s="6">
        <f t="shared" si="31"/>
        <v>0.51252435834907439</v>
      </c>
      <c r="F178" s="6">
        <f t="shared" si="31"/>
        <v>0.5206015269652049</v>
      </c>
      <c r="G178" s="6">
        <f t="shared" si="31"/>
        <v>0.55994224664163139</v>
      </c>
      <c r="H178" s="6">
        <f t="shared" si="31"/>
        <v>0.54145867526050206</v>
      </c>
      <c r="I178" s="6">
        <f t="shared" si="31"/>
        <v>0.53978015105395594</v>
      </c>
      <c r="J178" s="6">
        <f t="shared" si="31"/>
        <v>0.55225623285918912</v>
      </c>
      <c r="K178" s="6">
        <f t="shared" si="31"/>
        <v>0.54775122169574553</v>
      </c>
      <c r="L178" s="6">
        <f t="shared" si="31"/>
        <v>0.52472615144725243</v>
      </c>
      <c r="M178" s="6">
        <f t="shared" si="31"/>
        <v>0.49879765881406157</v>
      </c>
      <c r="N178" s="6">
        <f t="shared" si="31"/>
        <v>0.53650039832269514</v>
      </c>
    </row>
    <row r="179" spans="1:14" x14ac:dyDescent="0.35">
      <c r="A179" s="18" t="s">
        <v>1840</v>
      </c>
      <c r="B179" s="6">
        <f t="shared" ref="B179:N179" si="32">B165/B48</f>
        <v>0.65036750005823252</v>
      </c>
      <c r="C179" s="6">
        <f t="shared" si="32"/>
        <v>0.61128979561116858</v>
      </c>
      <c r="D179" s="6">
        <f t="shared" si="32"/>
        <v>0.57674090036021197</v>
      </c>
      <c r="E179" s="6">
        <f t="shared" si="32"/>
        <v>0.60029987708714228</v>
      </c>
      <c r="F179" s="6">
        <f t="shared" si="32"/>
        <v>0.52676343119297553</v>
      </c>
      <c r="G179" s="6">
        <f t="shared" si="32"/>
        <v>0.53844330385506201</v>
      </c>
      <c r="H179" s="6">
        <f t="shared" si="32"/>
        <v>0.53029960753483152</v>
      </c>
      <c r="I179" s="6">
        <f t="shared" si="32"/>
        <v>0.53241337554629153</v>
      </c>
      <c r="J179" s="6">
        <f t="shared" si="32"/>
        <v>0.54904904255193787</v>
      </c>
      <c r="K179" s="6">
        <f t="shared" si="32"/>
        <v>0.47089939915466678</v>
      </c>
      <c r="L179" s="6">
        <f t="shared" si="32"/>
        <v>0.53342087620573875</v>
      </c>
      <c r="M179" s="6">
        <f t="shared" si="32"/>
        <v>0.55259719134035568</v>
      </c>
      <c r="N179" s="6">
        <f t="shared" si="32"/>
        <v>0.541818597343252</v>
      </c>
    </row>
    <row r="180" spans="1:14" x14ac:dyDescent="0.35">
      <c r="A180" s="18" t="s">
        <v>1841</v>
      </c>
      <c r="B180" s="6">
        <f t="shared" ref="B180:N180" si="33">B170/B48</f>
        <v>0.29390039722356176</v>
      </c>
      <c r="C180" s="6">
        <f t="shared" si="33"/>
        <v>0.29381189686868064</v>
      </c>
      <c r="D180" s="6">
        <f t="shared" si="33"/>
        <v>0.37488707219467932</v>
      </c>
      <c r="E180" s="6">
        <f t="shared" si="33"/>
        <v>0.30515389268450432</v>
      </c>
      <c r="F180" s="6">
        <f t="shared" si="33"/>
        <v>0.40497289417571575</v>
      </c>
      <c r="G180" s="6">
        <f t="shared" si="33"/>
        <v>0.39754806389973013</v>
      </c>
      <c r="H180" s="6">
        <f t="shared" si="33"/>
        <v>0.40405206339161859</v>
      </c>
      <c r="I180" s="6">
        <f t="shared" si="33"/>
        <v>0.41196166771622034</v>
      </c>
      <c r="J180" s="6">
        <f t="shared" si="33"/>
        <v>0.40079555807589173</v>
      </c>
      <c r="K180" s="6">
        <f t="shared" si="33"/>
        <v>0.40823686290953615</v>
      </c>
      <c r="L180" s="6">
        <f t="shared" si="33"/>
        <v>0.34961475327812469</v>
      </c>
      <c r="M180" s="6">
        <f t="shared" si="33"/>
        <v>0.32187260605117513</v>
      </c>
      <c r="N180" s="6">
        <f t="shared" si="33"/>
        <v>0.37180496651113132</v>
      </c>
    </row>
    <row r="181" spans="1:14" x14ac:dyDescent="0.35">
      <c r="A181" s="18" t="s">
        <v>1885</v>
      </c>
      <c r="B181" s="6">
        <f>B171/B48</f>
        <v>5.5732102718205674E-2</v>
      </c>
      <c r="C181" s="6">
        <f t="shared" ref="C181:N181" si="34">C171/C48</f>
        <v>9.4898307520150743E-2</v>
      </c>
      <c r="D181" s="6">
        <f t="shared" si="34"/>
        <v>4.8372027445108746E-2</v>
      </c>
      <c r="E181" s="6">
        <f t="shared" si="34"/>
        <v>9.4546230228353303E-2</v>
      </c>
      <c r="F181" s="6">
        <f t="shared" si="34"/>
        <v>6.8263674631308835E-2</v>
      </c>
      <c r="G181" s="6">
        <f t="shared" si="34"/>
        <v>6.4008632245207919E-2</v>
      </c>
      <c r="H181" s="6">
        <f t="shared" si="34"/>
        <v>6.5648329073549894E-2</v>
      </c>
      <c r="I181" s="6">
        <f t="shared" si="34"/>
        <v>5.5624956737488136E-2</v>
      </c>
      <c r="J181" s="6">
        <f t="shared" si="34"/>
        <v>5.0155399372170416E-2</v>
      </c>
      <c r="K181" s="6">
        <f t="shared" si="34"/>
        <v>0.12086373793579713</v>
      </c>
      <c r="L181" s="6">
        <f t="shared" si="34"/>
        <v>0.11696437051613656</v>
      </c>
      <c r="M181" s="6">
        <f t="shared" si="34"/>
        <v>0.12553020260846912</v>
      </c>
      <c r="N181" s="6">
        <f t="shared" si="34"/>
        <v>8.6376436145616797E-2</v>
      </c>
    </row>
    <row r="182" spans="1:14" x14ac:dyDescent="0.35">
      <c r="A182" s="18"/>
      <c r="B182" s="6"/>
      <c r="C182" s="6"/>
      <c r="D182" s="6"/>
      <c r="E182" s="6"/>
      <c r="F182" s="6"/>
      <c r="G182" s="6"/>
      <c r="H182" s="6"/>
      <c r="I182" s="6"/>
      <c r="J182" s="6"/>
      <c r="K182" s="6"/>
      <c r="L182" s="6"/>
      <c r="M182" s="6"/>
      <c r="N182" s="6"/>
    </row>
    <row r="183" spans="1:14" x14ac:dyDescent="0.35">
      <c r="A183" s="82" t="s">
        <v>535</v>
      </c>
      <c r="B183" s="73"/>
      <c r="C183" s="73"/>
      <c r="D183" s="73"/>
      <c r="E183" s="73"/>
      <c r="F183" s="73"/>
      <c r="G183" s="73"/>
      <c r="H183" s="73"/>
      <c r="I183" s="73"/>
      <c r="J183" s="73"/>
      <c r="K183" s="73"/>
      <c r="L183" s="73"/>
      <c r="M183" s="73"/>
      <c r="N183" s="73"/>
    </row>
    <row r="184" spans="1:14" s="81" customFormat="1" x14ac:dyDescent="0.35">
      <c r="A184" s="73" t="s">
        <v>452</v>
      </c>
      <c r="B184" s="73">
        <v>1479035178.78</v>
      </c>
      <c r="C184" s="73">
        <v>1702917688.6500001</v>
      </c>
      <c r="D184" s="73">
        <v>1837195110.1400001</v>
      </c>
      <c r="E184" s="73">
        <v>2215558008.0599999</v>
      </c>
      <c r="F184" s="73">
        <v>2496995810.1999998</v>
      </c>
      <c r="G184" s="73">
        <v>2817873410.8200002</v>
      </c>
      <c r="H184" s="73">
        <v>2929738784.3099999</v>
      </c>
      <c r="I184" s="73">
        <v>3083903961.5300002</v>
      </c>
      <c r="J184" s="73">
        <v>3283519147.2600002</v>
      </c>
      <c r="K184" s="73">
        <v>3494399822.54</v>
      </c>
      <c r="L184" s="73">
        <v>3717358670.3600001</v>
      </c>
      <c r="M184" s="73">
        <v>4105139310.1799998</v>
      </c>
      <c r="N184" s="73">
        <v>33163634902.830002</v>
      </c>
    </row>
    <row r="185" spans="1:14" s="81" customFormat="1" x14ac:dyDescent="0.35">
      <c r="A185" s="73" t="s">
        <v>453</v>
      </c>
      <c r="B185" s="73">
        <v>1255543255.96</v>
      </c>
      <c r="C185" s="73">
        <v>1428311167.6199999</v>
      </c>
      <c r="D185" s="73">
        <v>1552693680.04</v>
      </c>
      <c r="E185" s="73">
        <v>1758818171.3699999</v>
      </c>
      <c r="F185" s="73">
        <v>1922477667.3399999</v>
      </c>
      <c r="G185" s="73">
        <v>2131767866.72</v>
      </c>
      <c r="H185" s="73">
        <v>2211097634.02</v>
      </c>
      <c r="I185" s="73">
        <v>2352296673.8000002</v>
      </c>
      <c r="J185" s="73">
        <v>2480449374.8899999</v>
      </c>
      <c r="K185" s="73">
        <v>2503564763.6399999</v>
      </c>
      <c r="L185" s="73">
        <v>2735722940.0999999</v>
      </c>
      <c r="M185" s="73">
        <v>2986031003.3800001</v>
      </c>
      <c r="N185" s="73">
        <v>25318774198.880001</v>
      </c>
    </row>
    <row r="186" spans="1:14" s="81" customFormat="1" x14ac:dyDescent="0.35">
      <c r="A186" s="73" t="s">
        <v>454</v>
      </c>
      <c r="B186" s="73">
        <v>223491922.81999999</v>
      </c>
      <c r="C186" s="73">
        <v>274606521.02999997</v>
      </c>
      <c r="D186" s="73">
        <v>284501430.10000002</v>
      </c>
      <c r="E186" s="73">
        <v>456739836.69</v>
      </c>
      <c r="F186" s="73">
        <v>574518142.86000001</v>
      </c>
      <c r="G186" s="73">
        <v>686105544.10000002</v>
      </c>
      <c r="H186" s="73">
        <v>718641150.28999996</v>
      </c>
      <c r="I186" s="73">
        <v>731607287.73000002</v>
      </c>
      <c r="J186" s="73">
        <v>801851902.46000004</v>
      </c>
      <c r="K186" s="73">
        <v>989337872.09000003</v>
      </c>
      <c r="L186" s="73">
        <v>979251903.5</v>
      </c>
      <c r="M186" s="73">
        <v>1115708715.3800001</v>
      </c>
      <c r="N186" s="73">
        <v>7836362229.0500002</v>
      </c>
    </row>
    <row r="187" spans="1:14" s="81" customFormat="1" x14ac:dyDescent="0.35">
      <c r="A187" s="73" t="s">
        <v>455</v>
      </c>
      <c r="B187" s="73"/>
      <c r="C187" s="73"/>
      <c r="D187" s="73"/>
      <c r="E187" s="73"/>
      <c r="F187" s="73"/>
      <c r="G187" s="73"/>
      <c r="H187" s="73"/>
      <c r="I187" s="73"/>
      <c r="J187" s="73">
        <v>1217869.9099999999</v>
      </c>
      <c r="K187" s="73">
        <v>1497186.81</v>
      </c>
      <c r="L187" s="73">
        <v>2383826.7599999998</v>
      </c>
      <c r="M187" s="73">
        <v>3399591.42</v>
      </c>
      <c r="N187" s="73">
        <v>8498474.9000000004</v>
      </c>
    </row>
    <row r="188" spans="1:14" s="81" customFormat="1" x14ac:dyDescent="0.35">
      <c r="A188" s="73"/>
      <c r="B188" s="73"/>
      <c r="C188" s="73"/>
      <c r="D188" s="73"/>
      <c r="E188" s="73"/>
      <c r="F188" s="73"/>
      <c r="G188" s="73"/>
      <c r="H188" s="73"/>
      <c r="I188" s="73"/>
      <c r="J188" s="73"/>
      <c r="K188" s="73"/>
      <c r="L188" s="73"/>
      <c r="M188" s="73"/>
      <c r="N188" s="73"/>
    </row>
    <row r="189" spans="1:14" s="81" customFormat="1" x14ac:dyDescent="0.35">
      <c r="A189" s="82" t="s">
        <v>536</v>
      </c>
      <c r="B189" s="73"/>
      <c r="C189" s="73"/>
      <c r="D189" s="73"/>
      <c r="E189" s="73"/>
      <c r="F189" s="73"/>
      <c r="G189" s="73"/>
      <c r="H189" s="73"/>
      <c r="I189" s="73"/>
      <c r="J189" s="73"/>
      <c r="K189" s="73"/>
      <c r="L189" s="73"/>
      <c r="M189" s="73"/>
      <c r="N189" s="73"/>
    </row>
    <row r="190" spans="1:14" s="81" customFormat="1" x14ac:dyDescent="0.35">
      <c r="A190" s="73" t="s">
        <v>537</v>
      </c>
      <c r="B190" s="73">
        <v>1144353579.1099999</v>
      </c>
      <c r="C190" s="73">
        <v>1271931176.1500001</v>
      </c>
      <c r="D190" s="73">
        <v>1383768793.9300001</v>
      </c>
      <c r="E190" s="73">
        <v>1675623742.3299999</v>
      </c>
      <c r="F190" s="73">
        <v>1924885363.6600001</v>
      </c>
      <c r="G190" s="73">
        <v>2211498662.1500001</v>
      </c>
      <c r="H190" s="73">
        <v>2296028339.02</v>
      </c>
      <c r="I190" s="73">
        <v>2399368527.71</v>
      </c>
      <c r="J190" s="73">
        <v>2570156209.1199999</v>
      </c>
      <c r="K190" s="73">
        <v>2732470109.23</v>
      </c>
      <c r="L190" s="73">
        <v>2877416337.3600001</v>
      </c>
      <c r="M190" s="73">
        <v>3120261920.8800001</v>
      </c>
      <c r="N190" s="73">
        <v>25607762760.650002</v>
      </c>
    </row>
    <row r="191" spans="1:14" s="81" customFormat="1" x14ac:dyDescent="0.35">
      <c r="A191" s="73" t="s">
        <v>538</v>
      </c>
      <c r="B191" s="73">
        <v>932111554.00999999</v>
      </c>
      <c r="C191" s="73">
        <v>1013460651.0599999</v>
      </c>
      <c r="D191" s="73">
        <v>1108226906.4000001</v>
      </c>
      <c r="E191" s="73">
        <v>1234512560.28</v>
      </c>
      <c r="F191" s="73">
        <v>1366267029.01</v>
      </c>
      <c r="G191" s="73">
        <v>1539685929.9300001</v>
      </c>
      <c r="H191" s="73">
        <v>1591702752.1800001</v>
      </c>
      <c r="I191" s="73">
        <v>1683635770.4100001</v>
      </c>
      <c r="J191" s="73">
        <v>1784583758.3599999</v>
      </c>
      <c r="K191" s="73">
        <v>1761934713.26</v>
      </c>
      <c r="L191" s="73">
        <v>1911766121.8199999</v>
      </c>
      <c r="M191" s="73">
        <v>2017737158.8900001</v>
      </c>
      <c r="N191" s="73">
        <v>17945624905.610001</v>
      </c>
    </row>
    <row r="192" spans="1:14" s="81" customFormat="1" x14ac:dyDescent="0.35">
      <c r="A192" s="73" t="s">
        <v>539</v>
      </c>
      <c r="B192" s="73">
        <v>212242025.09999999</v>
      </c>
      <c r="C192" s="73">
        <v>258470525.09</v>
      </c>
      <c r="D192" s="73">
        <v>275541887.52999997</v>
      </c>
      <c r="E192" s="73">
        <v>441111182.05000001</v>
      </c>
      <c r="F192" s="73">
        <v>558618334.64999998</v>
      </c>
      <c r="G192" s="73">
        <v>671812732.22000003</v>
      </c>
      <c r="H192" s="73">
        <v>704325586.84000003</v>
      </c>
      <c r="I192" s="73">
        <v>715732757.29999995</v>
      </c>
      <c r="J192" s="73">
        <v>784369220.55999994</v>
      </c>
      <c r="K192" s="73">
        <v>969308002.87</v>
      </c>
      <c r="L192" s="73">
        <v>963455655.99000001</v>
      </c>
      <c r="M192" s="73">
        <v>1099407691.75</v>
      </c>
      <c r="N192" s="73">
        <v>7654395601.9499998</v>
      </c>
    </row>
    <row r="193" spans="1:14" s="81" customFormat="1" x14ac:dyDescent="0.35">
      <c r="A193" s="73" t="s">
        <v>540</v>
      </c>
      <c r="B193" s="73"/>
      <c r="C193" s="73"/>
      <c r="D193" s="73"/>
      <c r="E193" s="73"/>
      <c r="F193" s="73"/>
      <c r="G193" s="73"/>
      <c r="H193" s="73"/>
      <c r="I193" s="73"/>
      <c r="J193" s="73">
        <v>1203230.2</v>
      </c>
      <c r="K193" s="73">
        <v>1227393.1000000001</v>
      </c>
      <c r="L193" s="73">
        <v>2194559.5499999998</v>
      </c>
      <c r="M193" s="73">
        <v>3117070.24</v>
      </c>
      <c r="N193" s="73">
        <v>7742253.0899999999</v>
      </c>
    </row>
    <row r="194" spans="1:14" s="81" customFormat="1" x14ac:dyDescent="0.35">
      <c r="A194" s="73"/>
      <c r="B194" s="6"/>
      <c r="C194" s="6"/>
      <c r="D194" s="6"/>
      <c r="E194" s="6"/>
      <c r="F194" s="6"/>
      <c r="G194" s="6"/>
      <c r="H194" s="6"/>
      <c r="I194" s="6"/>
      <c r="J194" s="6"/>
      <c r="K194" s="6"/>
      <c r="L194" s="6"/>
      <c r="M194" s="6"/>
      <c r="N194" s="6"/>
    </row>
    <row r="195" spans="1:14" s="81" customFormat="1" x14ac:dyDescent="0.35">
      <c r="A195" s="82" t="s">
        <v>541</v>
      </c>
      <c r="B195" s="6"/>
      <c r="C195" s="6"/>
      <c r="D195" s="6"/>
      <c r="E195" s="6"/>
      <c r="F195" s="6"/>
      <c r="G195" s="6"/>
      <c r="H195" s="6"/>
      <c r="I195" s="6"/>
      <c r="J195" s="6"/>
      <c r="K195" s="6"/>
      <c r="L195" s="6"/>
      <c r="M195" s="6"/>
      <c r="N195" s="6"/>
    </row>
    <row r="196" spans="1:14" s="81" customFormat="1" x14ac:dyDescent="0.35">
      <c r="A196" s="73" t="s">
        <v>537</v>
      </c>
      <c r="B196" s="6">
        <f>B190/B184</f>
        <v>0.77371626823233086</v>
      </c>
      <c r="C196" s="6">
        <f t="shared" ref="C196:N196" si="35">C190/C184</f>
        <v>0.74691289228332136</v>
      </c>
      <c r="D196" s="6">
        <f t="shared" si="35"/>
        <v>0.75319642769164152</v>
      </c>
      <c r="E196" s="6">
        <f t="shared" si="35"/>
        <v>0.75629874561362509</v>
      </c>
      <c r="F196" s="6">
        <f t="shared" si="35"/>
        <v>0.77088049399082659</v>
      </c>
      <c r="G196" s="6">
        <f t="shared" si="35"/>
        <v>0.78481121744445392</v>
      </c>
      <c r="H196" s="6">
        <f t="shared" si="35"/>
        <v>0.78369728772961278</v>
      </c>
      <c r="I196" s="6">
        <f t="shared" si="35"/>
        <v>0.77802958770467501</v>
      </c>
      <c r="J196" s="6">
        <f t="shared" si="35"/>
        <v>0.78274439522142558</v>
      </c>
      <c r="K196" s="6">
        <f t="shared" si="35"/>
        <v>0.78195691620766783</v>
      </c>
      <c r="L196" s="6">
        <f t="shared" si="35"/>
        <v>0.7740486169125409</v>
      </c>
      <c r="M196" s="6">
        <f t="shared" si="35"/>
        <v>0.76008673156165918</v>
      </c>
      <c r="N196" s="6">
        <f t="shared" si="35"/>
        <v>0.77216393304537245</v>
      </c>
    </row>
    <row r="197" spans="1:14" s="81" customFormat="1" x14ac:dyDescent="0.35">
      <c r="A197" s="73" t="s">
        <v>538</v>
      </c>
      <c r="B197" s="6">
        <f t="shared" ref="B197:N199" si="36">B191/B185</f>
        <v>0.74239700590586089</v>
      </c>
      <c r="C197" s="6">
        <f t="shared" si="36"/>
        <v>0.70955172376670073</v>
      </c>
      <c r="D197" s="6">
        <f t="shared" si="36"/>
        <v>0.71374471387778837</v>
      </c>
      <c r="E197" s="6">
        <f t="shared" si="36"/>
        <v>0.70189891165293028</v>
      </c>
      <c r="F197" s="6">
        <f t="shared" si="36"/>
        <v>0.71068031229741657</v>
      </c>
      <c r="G197" s="6">
        <f t="shared" si="36"/>
        <v>0.72225778142486285</v>
      </c>
      <c r="H197" s="6">
        <f t="shared" si="36"/>
        <v>0.71986995404003162</v>
      </c>
      <c r="I197" s="6">
        <f t="shared" si="36"/>
        <v>0.71574125371277386</v>
      </c>
      <c r="J197" s="6">
        <f t="shared" si="36"/>
        <v>0.71945985934066503</v>
      </c>
      <c r="K197" s="6">
        <f t="shared" si="36"/>
        <v>0.70377037528610842</v>
      </c>
      <c r="L197" s="6">
        <f t="shared" si="36"/>
        <v>0.69881569284575229</v>
      </c>
      <c r="M197" s="6">
        <f t="shared" si="36"/>
        <v>0.6757254551630737</v>
      </c>
      <c r="N197" s="6">
        <f t="shared" si="36"/>
        <v>0.70878727242663442</v>
      </c>
    </row>
    <row r="198" spans="1:14" s="81" customFormat="1" x14ac:dyDescent="0.35">
      <c r="A198" s="73" t="s">
        <v>539</v>
      </c>
      <c r="B198" s="6">
        <f t="shared" si="36"/>
        <v>0.94966306800688882</v>
      </c>
      <c r="C198" s="6">
        <f t="shared" si="36"/>
        <v>0.94123957479423015</v>
      </c>
      <c r="D198" s="6">
        <f t="shared" si="36"/>
        <v>0.96850791728234598</v>
      </c>
      <c r="E198" s="6">
        <f t="shared" si="36"/>
        <v>0.96578215127180267</v>
      </c>
      <c r="F198" s="6">
        <f t="shared" si="36"/>
        <v>0.97232496761399134</v>
      </c>
      <c r="G198" s="6">
        <f t="shared" si="36"/>
        <v>0.97916820232264901</v>
      </c>
      <c r="H198" s="6">
        <f t="shared" si="36"/>
        <v>0.98007967753555025</v>
      </c>
      <c r="I198" s="6">
        <f t="shared" si="36"/>
        <v>0.97830184212727722</v>
      </c>
      <c r="J198" s="6">
        <f t="shared" si="36"/>
        <v>0.97819711863703884</v>
      </c>
      <c r="K198" s="6">
        <f t="shared" si="36"/>
        <v>0.97975426819789435</v>
      </c>
      <c r="L198" s="6">
        <f t="shared" si="36"/>
        <v>0.98386906632140136</v>
      </c>
      <c r="M198" s="6">
        <f t="shared" si="36"/>
        <v>0.98538953455746003</v>
      </c>
      <c r="N198" s="6">
        <f t="shared" si="36"/>
        <v>0.97677919654792933</v>
      </c>
    </row>
    <row r="199" spans="1:14" s="81" customFormat="1" x14ac:dyDescent="0.35">
      <c r="A199" s="73" t="s">
        <v>540</v>
      </c>
      <c r="B199" s="6"/>
      <c r="C199" s="6"/>
      <c r="D199" s="6"/>
      <c r="E199" s="6"/>
      <c r="F199" s="6"/>
      <c r="G199" s="6"/>
      <c r="H199" s="6"/>
      <c r="I199" s="6"/>
      <c r="J199" s="6">
        <f t="shared" si="36"/>
        <v>0.9879792497706098</v>
      </c>
      <c r="K199" s="6">
        <f t="shared" si="36"/>
        <v>0.81979956796440123</v>
      </c>
      <c r="L199" s="6">
        <f t="shared" si="36"/>
        <v>0.92060362221959458</v>
      </c>
      <c r="M199" s="6">
        <f t="shared" si="36"/>
        <v>0.91689554858330602</v>
      </c>
      <c r="N199" s="6">
        <f t="shared" si="36"/>
        <v>0.91101676254877206</v>
      </c>
    </row>
    <row r="200" spans="1:14" s="81" customFormat="1" x14ac:dyDescent="0.35">
      <c r="A200" s="73"/>
      <c r="B200" s="6"/>
      <c r="C200" s="6"/>
      <c r="D200" s="6"/>
      <c r="E200" s="6"/>
      <c r="F200" s="6"/>
      <c r="G200" s="6"/>
      <c r="H200" s="6"/>
      <c r="I200" s="6"/>
      <c r="J200" s="6"/>
      <c r="K200" s="6"/>
      <c r="L200" s="6"/>
      <c r="M200" s="6"/>
      <c r="N200" s="6"/>
    </row>
    <row r="201" spans="1:14" s="81" customFormat="1" x14ac:dyDescent="0.35">
      <c r="A201" s="105" t="s">
        <v>542</v>
      </c>
      <c r="B201" s="6"/>
      <c r="C201" s="6"/>
      <c r="D201" s="6"/>
      <c r="E201" s="6"/>
      <c r="F201" s="6"/>
      <c r="G201" s="6"/>
      <c r="H201" s="6"/>
      <c r="I201" s="6"/>
      <c r="J201" s="6"/>
      <c r="K201" s="6"/>
      <c r="L201" s="6"/>
      <c r="M201" s="6"/>
      <c r="N201" s="6"/>
    </row>
    <row r="202" spans="1:14" x14ac:dyDescent="0.35">
      <c r="A202" s="73" t="s">
        <v>456</v>
      </c>
      <c r="B202" s="73">
        <v>5309254662.9499998</v>
      </c>
      <c r="C202" s="73">
        <v>5669735454.6400003</v>
      </c>
      <c r="D202" s="73">
        <v>5563920735.9499998</v>
      </c>
      <c r="E202" s="73">
        <v>6015293218.3599997</v>
      </c>
      <c r="F202" s="73">
        <v>6385831099.0799999</v>
      </c>
      <c r="G202" s="73">
        <v>7004464474.2200003</v>
      </c>
      <c r="H202" s="73">
        <v>7313479417.54</v>
      </c>
      <c r="I202" s="73">
        <v>7722602255.79</v>
      </c>
      <c r="J202" s="73">
        <v>8497905534.7299995</v>
      </c>
      <c r="K202" s="73">
        <v>8320743870.6599998</v>
      </c>
      <c r="L202" s="73">
        <v>8364860652.4399996</v>
      </c>
      <c r="M202" s="73">
        <v>8750173481.5499992</v>
      </c>
      <c r="N202" s="73">
        <v>84918264857.910004</v>
      </c>
    </row>
    <row r="203" spans="1:14" x14ac:dyDescent="0.35">
      <c r="A203" s="73" t="s">
        <v>457</v>
      </c>
      <c r="B203" s="73">
        <v>4854716105.2700005</v>
      </c>
      <c r="C203" s="73">
        <v>5167012078.6199999</v>
      </c>
      <c r="D203" s="73">
        <v>5051784460.4499998</v>
      </c>
      <c r="E203" s="73">
        <v>5294482549.96</v>
      </c>
      <c r="F203" s="73">
        <v>5511203444.1400003</v>
      </c>
      <c r="G203" s="73">
        <v>5949762673.8900003</v>
      </c>
      <c r="H203" s="73">
        <v>6234132927.8400002</v>
      </c>
      <c r="I203" s="73">
        <v>6605163455.5600004</v>
      </c>
      <c r="J203" s="73">
        <v>7219491637.8299999</v>
      </c>
      <c r="K203" s="73">
        <v>6735578358.7700005</v>
      </c>
      <c r="L203" s="73">
        <v>6831510409.96</v>
      </c>
      <c r="M203" s="73">
        <v>7130498652.7399998</v>
      </c>
      <c r="N203" s="73">
        <v>72585336755.029999</v>
      </c>
    </row>
    <row r="204" spans="1:14" x14ac:dyDescent="0.35">
      <c r="A204" s="73" t="s">
        <v>458</v>
      </c>
      <c r="B204" s="73">
        <v>454538557.68000001</v>
      </c>
      <c r="C204" s="73">
        <v>502723376.01999998</v>
      </c>
      <c r="D204" s="73">
        <v>512136275.5</v>
      </c>
      <c r="E204" s="73">
        <v>720810668.39999998</v>
      </c>
      <c r="F204" s="73">
        <v>874627654.94000006</v>
      </c>
      <c r="G204" s="73">
        <v>1054701800.33</v>
      </c>
      <c r="H204" s="73">
        <v>1079346489.7</v>
      </c>
      <c r="I204" s="73">
        <v>1117438800.23</v>
      </c>
      <c r="J204" s="73">
        <v>1228488850.4300001</v>
      </c>
      <c r="K204" s="73">
        <v>1543901664.1300001</v>
      </c>
      <c r="L204" s="73">
        <v>1474113382.7</v>
      </c>
      <c r="M204" s="73">
        <v>1556425670.3599999</v>
      </c>
      <c r="N204" s="73">
        <v>12119253190.42</v>
      </c>
    </row>
    <row r="205" spans="1:14" x14ac:dyDescent="0.35">
      <c r="A205" s="73" t="s">
        <v>459</v>
      </c>
      <c r="B205" s="73"/>
      <c r="C205" s="73"/>
      <c r="D205" s="73"/>
      <c r="E205" s="73"/>
      <c r="F205" s="73"/>
      <c r="G205" s="73"/>
      <c r="H205" s="73"/>
      <c r="I205" s="73"/>
      <c r="J205" s="73">
        <v>49925046.469999999</v>
      </c>
      <c r="K205" s="73">
        <v>41263847.759999998</v>
      </c>
      <c r="L205" s="73">
        <v>59236859.780000001</v>
      </c>
      <c r="M205" s="73">
        <v>63249158.450000003</v>
      </c>
      <c r="N205" s="73">
        <v>213674912.46000001</v>
      </c>
    </row>
    <row r="206" spans="1:14" x14ac:dyDescent="0.35">
      <c r="A206" s="73"/>
      <c r="B206" s="73"/>
      <c r="C206" s="73"/>
      <c r="D206" s="73"/>
      <c r="E206" s="73"/>
      <c r="F206" s="73"/>
      <c r="G206" s="73"/>
      <c r="H206" s="73"/>
      <c r="I206" s="73"/>
      <c r="J206" s="73"/>
      <c r="K206" s="73"/>
      <c r="L206" s="73"/>
      <c r="M206" s="73"/>
      <c r="N206" s="73"/>
    </row>
    <row r="207" spans="1:14" x14ac:dyDescent="0.35">
      <c r="A207" s="105" t="s">
        <v>553</v>
      </c>
      <c r="B207" s="73"/>
      <c r="C207" s="73"/>
      <c r="D207" s="73"/>
      <c r="E207" s="73"/>
      <c r="F207" s="73"/>
      <c r="G207" s="73"/>
      <c r="H207" s="73"/>
      <c r="I207" s="73"/>
      <c r="J207" s="73"/>
      <c r="K207" s="73"/>
      <c r="L207" s="73"/>
      <c r="M207" s="73"/>
      <c r="N207" s="73"/>
    </row>
    <row r="208" spans="1:14" x14ac:dyDescent="0.35">
      <c r="A208" s="73" t="s">
        <v>546</v>
      </c>
      <c r="B208" s="6">
        <f t="shared" ref="B208:N208" si="37">B202/B4</f>
        <v>0.82268003631644038</v>
      </c>
      <c r="C208" s="6">
        <f t="shared" si="37"/>
        <v>0.81676861713463655</v>
      </c>
      <c r="D208" s="6">
        <f t="shared" si="37"/>
        <v>0.80083036411186603</v>
      </c>
      <c r="E208" s="6">
        <f t="shared" si="37"/>
        <v>0.78212952358028454</v>
      </c>
      <c r="F208" s="6">
        <f t="shared" si="37"/>
        <v>0.76838514798453672</v>
      </c>
      <c r="G208" s="6">
        <f t="shared" si="37"/>
        <v>0.7600360776810714</v>
      </c>
      <c r="H208" s="6">
        <f t="shared" si="37"/>
        <v>0.76106701850023495</v>
      </c>
      <c r="I208" s="6">
        <f t="shared" si="37"/>
        <v>0.76295441085235571</v>
      </c>
      <c r="J208" s="6">
        <f t="shared" si="37"/>
        <v>0.76778624219835823</v>
      </c>
      <c r="K208" s="6">
        <f t="shared" si="37"/>
        <v>0.75278954029105005</v>
      </c>
      <c r="L208" s="6">
        <f t="shared" si="37"/>
        <v>0.74405395455292112</v>
      </c>
      <c r="M208" s="6">
        <f t="shared" si="37"/>
        <v>0.73714006141331168</v>
      </c>
      <c r="N208" s="6">
        <f t="shared" si="37"/>
        <v>0.76831011380391068</v>
      </c>
    </row>
    <row r="209" spans="1:14" x14ac:dyDescent="0.35">
      <c r="A209" s="73" t="s">
        <v>544</v>
      </c>
      <c r="B209" s="6">
        <f t="shared" ref="B209:N209" si="38">B203/B43</f>
        <v>0.83892529570753227</v>
      </c>
      <c r="C209" s="6">
        <f t="shared" si="38"/>
        <v>0.83602214662429664</v>
      </c>
      <c r="D209" s="6">
        <f t="shared" si="38"/>
        <v>0.82009336665125243</v>
      </c>
      <c r="E209" s="6">
        <f t="shared" si="38"/>
        <v>0.81091844312399552</v>
      </c>
      <c r="F209" s="6">
        <f t="shared" si="38"/>
        <v>0.80134163652988755</v>
      </c>
      <c r="G209" s="6">
        <f t="shared" si="38"/>
        <v>0.79441932091707246</v>
      </c>
      <c r="H209" s="6">
        <f t="shared" si="38"/>
        <v>0.79660922906370912</v>
      </c>
      <c r="I209" s="6">
        <f t="shared" si="38"/>
        <v>0.79687820581599722</v>
      </c>
      <c r="J209" s="6">
        <f t="shared" si="38"/>
        <v>0.80180266381208531</v>
      </c>
      <c r="K209" s="6">
        <f t="shared" si="38"/>
        <v>0.79265289758017576</v>
      </c>
      <c r="L209" s="6">
        <f t="shared" si="38"/>
        <v>0.7813444290740289</v>
      </c>
      <c r="M209" s="6">
        <f t="shared" si="38"/>
        <v>0.77943975205308069</v>
      </c>
      <c r="N209" s="6">
        <f t="shared" si="38"/>
        <v>0.80177361892078314</v>
      </c>
    </row>
    <row r="210" spans="1:14" x14ac:dyDescent="0.35">
      <c r="A210" s="73" t="s">
        <v>545</v>
      </c>
      <c r="B210" s="6">
        <f t="shared" ref="B210:N210" si="39">B204/B48</f>
        <v>0.68169135307584705</v>
      </c>
      <c r="C210" s="6">
        <f t="shared" si="39"/>
        <v>0.66044062529522485</v>
      </c>
      <c r="D210" s="6">
        <f t="shared" si="39"/>
        <v>0.65018468143123387</v>
      </c>
      <c r="E210" s="6">
        <f t="shared" si="39"/>
        <v>0.62036071369243773</v>
      </c>
      <c r="F210" s="6">
        <f t="shared" si="39"/>
        <v>0.61024252730698347</v>
      </c>
      <c r="G210" s="6">
        <f t="shared" si="39"/>
        <v>0.61088498268951341</v>
      </c>
      <c r="H210" s="6">
        <f t="shared" si="39"/>
        <v>0.60512607888874748</v>
      </c>
      <c r="I210" s="6">
        <f t="shared" si="39"/>
        <v>0.609565861765621</v>
      </c>
      <c r="J210" s="6">
        <f t="shared" si="39"/>
        <v>0.61032065207944974</v>
      </c>
      <c r="K210" s="6">
        <f t="shared" si="39"/>
        <v>0.61431470855869508</v>
      </c>
      <c r="L210" s="6">
        <f t="shared" si="39"/>
        <v>0.60474733609687581</v>
      </c>
      <c r="M210" s="6">
        <f t="shared" si="39"/>
        <v>0.58604040922336131</v>
      </c>
      <c r="N210" s="6">
        <f t="shared" si="39"/>
        <v>0.61289918303274515</v>
      </c>
    </row>
    <row r="211" spans="1:14" x14ac:dyDescent="0.35">
      <c r="A211" s="73" t="s">
        <v>547</v>
      </c>
      <c r="B211" s="6"/>
      <c r="C211" s="6"/>
      <c r="D211" s="6"/>
      <c r="E211" s="6"/>
      <c r="F211" s="6"/>
      <c r="G211" s="6"/>
      <c r="H211" s="6"/>
      <c r="I211" s="6"/>
      <c r="J211" s="6">
        <f>J205/J53</f>
        <v>0.97646644326062315</v>
      </c>
      <c r="K211" s="6">
        <f>K205/K53</f>
        <v>0.97111420906619295</v>
      </c>
      <c r="L211" s="6">
        <f>L205/L53</f>
        <v>0.96427626817132184</v>
      </c>
      <c r="M211" s="6">
        <f>M205/M53</f>
        <v>0.95303228311254529</v>
      </c>
      <c r="N211" s="6">
        <f>N205/N53</f>
        <v>0.96503318488985146</v>
      </c>
    </row>
    <row r="212" spans="1:14" x14ac:dyDescent="0.35">
      <c r="A212" s="73"/>
      <c r="B212" s="73"/>
      <c r="C212" s="73"/>
      <c r="D212" s="73"/>
      <c r="E212" s="73"/>
      <c r="F212" s="73"/>
      <c r="G212" s="73"/>
      <c r="H212" s="73"/>
      <c r="I212" s="73"/>
      <c r="J212" s="73"/>
      <c r="K212" s="73"/>
      <c r="L212" s="73"/>
      <c r="M212" s="73"/>
      <c r="N212" s="73"/>
    </row>
    <row r="213" spans="1:14" x14ac:dyDescent="0.35">
      <c r="A213" s="105" t="s">
        <v>543</v>
      </c>
      <c r="B213" s="73"/>
      <c r="C213" s="73"/>
      <c r="D213" s="73"/>
      <c r="E213" s="73"/>
      <c r="F213" s="73"/>
      <c r="G213" s="73"/>
      <c r="H213" s="73"/>
      <c r="I213" s="73"/>
      <c r="J213" s="73"/>
      <c r="K213" s="73"/>
      <c r="L213" s="73"/>
      <c r="M213" s="73"/>
      <c r="N213" s="73"/>
    </row>
    <row r="214" spans="1:14" x14ac:dyDescent="0.35">
      <c r="A214" s="73" t="s">
        <v>460</v>
      </c>
      <c r="B214" s="73">
        <v>1336021072.46</v>
      </c>
      <c r="C214" s="73">
        <v>1766220454.1199999</v>
      </c>
      <c r="D214" s="73">
        <v>1792192609.23</v>
      </c>
      <c r="E214" s="73">
        <v>2752446960.54</v>
      </c>
      <c r="F214" s="73">
        <v>3247063027.0700002</v>
      </c>
      <c r="G214" s="73">
        <v>3474486619.4200001</v>
      </c>
      <c r="H214" s="73">
        <v>3635277886.4200001</v>
      </c>
      <c r="I214" s="73">
        <v>3815957246.21</v>
      </c>
      <c r="J214" s="73">
        <v>4016183669.0999999</v>
      </c>
      <c r="K214" s="73">
        <v>4443909276.3400002</v>
      </c>
      <c r="L214" s="73">
        <v>4978496655.6199999</v>
      </c>
      <c r="M214" s="73">
        <v>5551704782.75</v>
      </c>
      <c r="N214" s="73">
        <v>40809960259.279999</v>
      </c>
    </row>
    <row r="215" spans="1:14" x14ac:dyDescent="0.35">
      <c r="A215" s="73" t="s">
        <v>461</v>
      </c>
      <c r="B215" s="73">
        <v>1080076108.1600001</v>
      </c>
      <c r="C215" s="73">
        <v>1399424147.9100001</v>
      </c>
      <c r="D215" s="73">
        <v>1489772611.8699999</v>
      </c>
      <c r="E215" s="73">
        <v>2165179506.5500002</v>
      </c>
      <c r="F215" s="73">
        <v>2505900105.9299998</v>
      </c>
      <c r="G215" s="73">
        <v>2708785407.9699998</v>
      </c>
      <c r="H215" s="73">
        <v>2870891657.0100002</v>
      </c>
      <c r="I215" s="73">
        <v>3014189836</v>
      </c>
      <c r="J215" s="73">
        <v>3156595563.9400001</v>
      </c>
      <c r="K215" s="73">
        <v>3487064176.6700001</v>
      </c>
      <c r="L215" s="73">
        <v>3932398656.6799998</v>
      </c>
      <c r="M215" s="73">
        <v>4378780434.0799999</v>
      </c>
      <c r="N215" s="73">
        <v>32189058212.77</v>
      </c>
    </row>
    <row r="216" spans="1:14" x14ac:dyDescent="0.35">
      <c r="A216" s="73" t="s">
        <v>462</v>
      </c>
      <c r="B216" s="73">
        <v>255944964.30000001</v>
      </c>
      <c r="C216" s="73">
        <v>366796306.20999998</v>
      </c>
      <c r="D216" s="73">
        <v>302419997.36000001</v>
      </c>
      <c r="E216" s="73">
        <v>587267453.99000001</v>
      </c>
      <c r="F216" s="73">
        <v>741162921.13999999</v>
      </c>
      <c r="G216" s="73">
        <v>765701211.45000005</v>
      </c>
      <c r="H216" s="73">
        <v>764386229.40999997</v>
      </c>
      <c r="I216" s="73">
        <v>801767410.21000004</v>
      </c>
      <c r="J216" s="73">
        <v>859004522.28999996</v>
      </c>
      <c r="K216" s="73">
        <v>950763495.27999997</v>
      </c>
      <c r="L216" s="73">
        <v>1039699959.65</v>
      </c>
      <c r="M216" s="73">
        <v>1164049239.8800001</v>
      </c>
      <c r="N216" s="73">
        <v>8598963711.1700001</v>
      </c>
    </row>
    <row r="217" spans="1:14" x14ac:dyDescent="0.35">
      <c r="A217" s="73" t="s">
        <v>463</v>
      </c>
      <c r="B217" s="73"/>
      <c r="C217" s="73"/>
      <c r="D217" s="73"/>
      <c r="E217" s="73"/>
      <c r="F217" s="73"/>
      <c r="G217" s="73"/>
      <c r="H217" s="73"/>
      <c r="I217" s="73"/>
      <c r="J217" s="73">
        <v>583582.87</v>
      </c>
      <c r="K217" s="73">
        <v>6081604.3899999997</v>
      </c>
      <c r="L217" s="73">
        <v>6398039.29</v>
      </c>
      <c r="M217" s="73">
        <v>8875108.7899999991</v>
      </c>
      <c r="N217" s="73">
        <v>21938335.34</v>
      </c>
    </row>
    <row r="218" spans="1:14" x14ac:dyDescent="0.35">
      <c r="A218" s="73"/>
      <c r="B218" s="73"/>
      <c r="C218" s="73"/>
      <c r="D218" s="73"/>
      <c r="E218" s="73"/>
      <c r="F218" s="73"/>
      <c r="G218" s="73"/>
      <c r="H218" s="73"/>
      <c r="I218" s="73"/>
      <c r="J218" s="73"/>
      <c r="K218" s="73"/>
      <c r="L218" s="73"/>
      <c r="M218" s="73"/>
      <c r="N218" s="73"/>
    </row>
    <row r="219" spans="1:14" x14ac:dyDescent="0.35">
      <c r="A219" s="105" t="s">
        <v>552</v>
      </c>
      <c r="B219" s="73"/>
      <c r="C219" s="73"/>
      <c r="D219" s="73"/>
      <c r="E219" s="73"/>
      <c r="F219" s="73"/>
      <c r="G219" s="73"/>
      <c r="H219" s="73"/>
      <c r="I219" s="73"/>
      <c r="J219" s="73"/>
      <c r="K219" s="73"/>
      <c r="L219" s="73"/>
      <c r="M219" s="73"/>
      <c r="N219" s="73"/>
    </row>
    <row r="220" spans="1:14" x14ac:dyDescent="0.35">
      <c r="A220" s="73" t="s">
        <v>548</v>
      </c>
      <c r="B220" s="6">
        <f t="shared" ref="B220:N220" si="40">B214/B5</f>
        <v>0.79967614510168328</v>
      </c>
      <c r="C220" s="6">
        <f t="shared" si="40"/>
        <v>0.80384801293298569</v>
      </c>
      <c r="D220" s="6">
        <f t="shared" si="40"/>
        <v>0.79808403328220212</v>
      </c>
      <c r="E220" s="6">
        <f t="shared" si="40"/>
        <v>0.83600493727097891</v>
      </c>
      <c r="F220" s="6">
        <f t="shared" si="40"/>
        <v>0.85020045554536605</v>
      </c>
      <c r="G220" s="6">
        <f t="shared" si="40"/>
        <v>0.85141010831401831</v>
      </c>
      <c r="H220" s="6">
        <f t="shared" si="40"/>
        <v>0.85155488934396806</v>
      </c>
      <c r="I220" s="6">
        <f t="shared" si="40"/>
        <v>0.8478976675470481</v>
      </c>
      <c r="J220" s="6">
        <f t="shared" si="40"/>
        <v>0.84916885330023339</v>
      </c>
      <c r="K220" s="6">
        <f t="shared" si="40"/>
        <v>0.85363940090639923</v>
      </c>
      <c r="L220" s="6">
        <f t="shared" si="40"/>
        <v>0.855641292339268</v>
      </c>
      <c r="M220" s="6">
        <f t="shared" si="40"/>
        <v>0.84932838548082945</v>
      </c>
      <c r="N220" s="6">
        <f t="shared" si="40"/>
        <v>0.84377665457171136</v>
      </c>
    </row>
    <row r="221" spans="1:14" x14ac:dyDescent="0.35">
      <c r="A221" s="73" t="s">
        <v>549</v>
      </c>
      <c r="B221" s="6">
        <f t="shared" ref="B221:N221" si="41">B215/B44</f>
        <v>0.76955475443727606</v>
      </c>
      <c r="C221" s="6">
        <f t="shared" si="41"/>
        <v>0.77134084232985234</v>
      </c>
      <c r="D221" s="6">
        <f t="shared" si="41"/>
        <v>0.77021108298712071</v>
      </c>
      <c r="E221" s="6">
        <f t="shared" si="41"/>
        <v>0.80505353695726212</v>
      </c>
      <c r="F221" s="6">
        <f t="shared" si="41"/>
        <v>0.81835711220679053</v>
      </c>
      <c r="G221" s="6">
        <f t="shared" si="41"/>
        <v>0.82062837583282233</v>
      </c>
      <c r="H221" s="6">
        <f t="shared" si="41"/>
        <v>0.82253752666275892</v>
      </c>
      <c r="I221" s="6">
        <f t="shared" si="41"/>
        <v>0.8184393148931276</v>
      </c>
      <c r="J221" s="6">
        <f t="shared" si="41"/>
        <v>0.81937115419678175</v>
      </c>
      <c r="K221" s="6">
        <f t="shared" si="41"/>
        <v>0.82461960819111479</v>
      </c>
      <c r="L221" s="6">
        <f t="shared" si="41"/>
        <v>0.82676719126277465</v>
      </c>
      <c r="M221" s="6">
        <f t="shared" si="41"/>
        <v>0.81891146558956041</v>
      </c>
      <c r="N221" s="6">
        <f t="shared" si="41"/>
        <v>0.8136314994014342</v>
      </c>
    </row>
    <row r="222" spans="1:14" x14ac:dyDescent="0.35">
      <c r="A222" s="73" t="s">
        <v>550</v>
      </c>
      <c r="B222" s="6">
        <f t="shared" ref="B222:N222" si="42">B216/B49</f>
        <v>0.95789627976020764</v>
      </c>
      <c r="C222" s="6">
        <f t="shared" si="42"/>
        <v>0.95786201412259209</v>
      </c>
      <c r="D222" s="6">
        <f t="shared" si="42"/>
        <v>0.97122629646117997</v>
      </c>
      <c r="E222" s="6">
        <f t="shared" si="42"/>
        <v>0.9740773668692041</v>
      </c>
      <c r="F222" s="6">
        <f t="shared" si="42"/>
        <v>0.97899803068676838</v>
      </c>
      <c r="G222" s="6">
        <f t="shared" si="42"/>
        <v>0.98167574179737915</v>
      </c>
      <c r="H222" s="6">
        <f t="shared" si="42"/>
        <v>0.98161611597499709</v>
      </c>
      <c r="I222" s="6">
        <f t="shared" si="42"/>
        <v>0.98058498513716852</v>
      </c>
      <c r="J222" s="6">
        <f t="shared" si="42"/>
        <v>0.98005369409111154</v>
      </c>
      <c r="K222" s="6">
        <f t="shared" si="42"/>
        <v>0.97936752562135998</v>
      </c>
      <c r="L222" s="6">
        <f t="shared" si="42"/>
        <v>0.98503429249404639</v>
      </c>
      <c r="M222" s="6">
        <f t="shared" si="42"/>
        <v>0.98618967256251067</v>
      </c>
      <c r="N222" s="6">
        <f t="shared" si="42"/>
        <v>0.97927706745298571</v>
      </c>
    </row>
    <row r="223" spans="1:14" x14ac:dyDescent="0.35">
      <c r="A223" s="73" t="s">
        <v>551</v>
      </c>
      <c r="B223" s="6"/>
      <c r="C223" s="6"/>
      <c r="D223" s="6"/>
      <c r="E223" s="6"/>
      <c r="F223" s="6"/>
      <c r="G223" s="6"/>
      <c r="H223" s="6"/>
      <c r="I223" s="6"/>
      <c r="J223" s="6">
        <f>J217/J54</f>
        <v>0.97552798826149301</v>
      </c>
      <c r="K223" s="6">
        <f>K217/K54</f>
        <v>0.9575221540592771</v>
      </c>
      <c r="L223" s="6">
        <f>L217/L54</f>
        <v>0.97126789075322362</v>
      </c>
      <c r="M223" s="6">
        <f>M217/M54</f>
        <v>0.96914909415148587</v>
      </c>
      <c r="N223" s="6">
        <f>N217/N54</f>
        <v>0.96667827422224017</v>
      </c>
    </row>
    <row r="224" spans="1:14" x14ac:dyDescent="0.35">
      <c r="A224" s="73"/>
      <c r="B224" s="6"/>
      <c r="C224" s="6"/>
      <c r="D224" s="6"/>
      <c r="E224" s="6"/>
      <c r="F224" s="6"/>
      <c r="G224" s="6"/>
      <c r="H224" s="6"/>
      <c r="I224" s="6"/>
      <c r="J224" s="6"/>
      <c r="K224" s="6"/>
      <c r="L224" s="6"/>
      <c r="M224" s="6"/>
      <c r="N224" s="6"/>
    </row>
    <row r="225" spans="1:14" x14ac:dyDescent="0.35">
      <c r="A225" s="105" t="s">
        <v>1845</v>
      </c>
      <c r="B225" s="73"/>
      <c r="C225" s="73"/>
      <c r="D225" s="73"/>
      <c r="E225" s="73"/>
      <c r="F225" s="73"/>
      <c r="G225" s="73"/>
      <c r="H225" s="73"/>
      <c r="I225" s="73"/>
      <c r="J225" s="73"/>
      <c r="K225" s="73"/>
      <c r="L225" s="73"/>
      <c r="M225" s="73"/>
      <c r="N225" s="73"/>
    </row>
    <row r="226" spans="1:14" x14ac:dyDescent="0.35">
      <c r="A226" s="18" t="s">
        <v>1773</v>
      </c>
      <c r="B226" s="73">
        <v>2713379038.6199999</v>
      </c>
      <c r="C226" s="73">
        <v>2682020445.8800001</v>
      </c>
      <c r="D226" s="73">
        <v>2768101974.0999999</v>
      </c>
      <c r="E226" s="73">
        <v>2767805464.5500002</v>
      </c>
      <c r="F226" s="73">
        <v>2288334552.4299998</v>
      </c>
      <c r="G226" s="73">
        <v>1637779910.23</v>
      </c>
      <c r="H226" s="73">
        <v>1664462355.46</v>
      </c>
      <c r="I226" s="73">
        <v>1738682040.5699999</v>
      </c>
      <c r="J226" s="73">
        <v>2041172311.22</v>
      </c>
      <c r="K226" s="73">
        <v>1959214082.0599999</v>
      </c>
      <c r="L226" s="73">
        <v>2285525596.5700002</v>
      </c>
      <c r="M226" s="73">
        <v>2358437273.73</v>
      </c>
      <c r="N226" s="73">
        <v>26904915045.419998</v>
      </c>
    </row>
    <row r="227" spans="1:14" x14ac:dyDescent="0.35">
      <c r="A227" s="18" t="s">
        <v>1772</v>
      </c>
      <c r="B227" s="73">
        <v>1250143276.3299999</v>
      </c>
      <c r="C227" s="73">
        <v>1216714837.03</v>
      </c>
      <c r="D227" s="73">
        <v>1232213870.1199999</v>
      </c>
      <c r="E227" s="73">
        <v>1316815834.97</v>
      </c>
      <c r="F227" s="73">
        <v>1372813252.02</v>
      </c>
      <c r="G227" s="73">
        <v>1463097583.9400001</v>
      </c>
      <c r="H227" s="73">
        <v>1526170287.74</v>
      </c>
      <c r="I227" s="73">
        <v>1600459237.47</v>
      </c>
      <c r="J227" s="73">
        <v>1792467286.7</v>
      </c>
      <c r="K227" s="73">
        <v>1654157879.4200001</v>
      </c>
      <c r="L227" s="73">
        <v>1870432083.5</v>
      </c>
      <c r="M227" s="73">
        <v>1947013636.05</v>
      </c>
      <c r="N227" s="73">
        <v>18242499065.290001</v>
      </c>
    </row>
    <row r="228" spans="1:14" s="53" customFormat="1" x14ac:dyDescent="0.35">
      <c r="A228" s="10" t="s">
        <v>1774</v>
      </c>
      <c r="B228" s="73">
        <v>2124389037</v>
      </c>
      <c r="C228" s="73">
        <v>2128812269.5899999</v>
      </c>
      <c r="D228" s="73">
        <v>2207795668.2600002</v>
      </c>
      <c r="E228" s="73">
        <v>2176552157.7600002</v>
      </c>
      <c r="F228" s="73">
        <v>1679996292.77</v>
      </c>
      <c r="G228" s="73">
        <v>987754995.87</v>
      </c>
      <c r="H228" s="73">
        <v>988357522.78999996</v>
      </c>
      <c r="I228" s="73">
        <v>1009363593.23</v>
      </c>
      <c r="J228" s="73">
        <v>1231947955.22</v>
      </c>
      <c r="K228" s="73">
        <v>1214883708.4100001</v>
      </c>
      <c r="L228" s="73">
        <v>1446062763.5</v>
      </c>
      <c r="M228" s="73">
        <v>1484235296.9300001</v>
      </c>
      <c r="N228" s="73">
        <v>18680151261.330002</v>
      </c>
    </row>
    <row r="229" spans="1:14" s="53" customFormat="1" x14ac:dyDescent="0.35">
      <c r="A229" s="10" t="s">
        <v>1775</v>
      </c>
      <c r="B229" s="73">
        <v>4196858650.9899998</v>
      </c>
      <c r="C229" s="73">
        <v>4552496039.04</v>
      </c>
      <c r="D229" s="73">
        <v>3911424145.73</v>
      </c>
      <c r="E229" s="73">
        <v>4413136948.4399996</v>
      </c>
      <c r="F229" s="73">
        <v>4345337619.8400002</v>
      </c>
      <c r="G229" s="73">
        <v>4298308621.9099998</v>
      </c>
      <c r="H229" s="73">
        <v>4557182416.96</v>
      </c>
      <c r="I229" s="73">
        <v>4979974623.3400002</v>
      </c>
      <c r="J229" s="73">
        <v>5839350376.5600004</v>
      </c>
      <c r="K229" s="73">
        <v>6268476220.1800003</v>
      </c>
      <c r="L229" s="73">
        <v>6384277903.46</v>
      </c>
      <c r="M229" s="73">
        <v>6776974491.7700005</v>
      </c>
      <c r="N229" s="73">
        <v>60523798058.220001</v>
      </c>
    </row>
    <row r="230" spans="1:14" x14ac:dyDescent="0.35">
      <c r="A230" s="18" t="s">
        <v>1842</v>
      </c>
      <c r="B230" s="73">
        <v>2499423040.3099999</v>
      </c>
      <c r="C230" s="73">
        <v>2488007913.6799998</v>
      </c>
      <c r="D230" s="73">
        <v>2548557170.0799999</v>
      </c>
      <c r="E230" s="73">
        <v>2499104373.9099998</v>
      </c>
      <c r="F230" s="73">
        <v>1992150927.21</v>
      </c>
      <c r="G230" s="73">
        <v>1386221953.22</v>
      </c>
      <c r="H230" s="73">
        <v>1410427962.9000001</v>
      </c>
      <c r="I230" s="73">
        <v>1476892667.51</v>
      </c>
      <c r="J230" s="73">
        <v>1576205424.9000001</v>
      </c>
      <c r="K230" s="73">
        <v>1470033986.98</v>
      </c>
      <c r="L230" s="73">
        <v>1732247148.25</v>
      </c>
      <c r="M230" s="73">
        <v>1762259334.9200001</v>
      </c>
      <c r="N230" s="73">
        <v>22841531903.869999</v>
      </c>
    </row>
    <row r="231" spans="1:14" x14ac:dyDescent="0.35">
      <c r="A231" s="18" t="s">
        <v>1843</v>
      </c>
      <c r="B231" s="73">
        <v>206612127.52000001</v>
      </c>
      <c r="C231" s="73">
        <v>181295746.16999999</v>
      </c>
      <c r="D231" s="73">
        <v>203150656.31999999</v>
      </c>
      <c r="E231" s="73">
        <v>250904031.49000001</v>
      </c>
      <c r="F231" s="73">
        <v>276796507.99000001</v>
      </c>
      <c r="G231" s="73">
        <v>227460735.61000001</v>
      </c>
      <c r="H231" s="73">
        <v>230145988.30000001</v>
      </c>
      <c r="I231" s="73">
        <v>249942961.11000001</v>
      </c>
      <c r="J231" s="73">
        <v>238857305.31</v>
      </c>
      <c r="K231" s="73">
        <v>279563052.50999999</v>
      </c>
      <c r="L231" s="73">
        <v>315403379.43000001</v>
      </c>
      <c r="M231" s="73">
        <v>356926918.17000002</v>
      </c>
      <c r="N231" s="73">
        <v>3017059409.9299998</v>
      </c>
    </row>
    <row r="232" spans="1:14" x14ac:dyDescent="0.35">
      <c r="A232" s="18" t="s">
        <v>1844</v>
      </c>
      <c r="B232" s="73"/>
      <c r="C232" s="73"/>
      <c r="D232" s="73"/>
      <c r="E232" s="73"/>
      <c r="F232" s="73"/>
      <c r="G232" s="73"/>
      <c r="H232" s="73"/>
      <c r="I232" s="73"/>
      <c r="J232" s="73">
        <v>211001013.97999999</v>
      </c>
      <c r="K232" s="73">
        <v>194433450.44999999</v>
      </c>
      <c r="L232" s="73">
        <v>220929865.69</v>
      </c>
      <c r="M232" s="73">
        <v>221420351.41</v>
      </c>
      <c r="N232" s="73">
        <v>847784681.52999997</v>
      </c>
    </row>
    <row r="233" spans="1:14" x14ac:dyDescent="0.35">
      <c r="A233" s="18" t="s">
        <v>1779</v>
      </c>
      <c r="B233" s="73">
        <v>1987620328.78</v>
      </c>
      <c r="C233" s="73">
        <v>2005587459.99</v>
      </c>
      <c r="D233" s="73">
        <v>2061655939.6600001</v>
      </c>
      <c r="E233" s="73">
        <v>1990507016.99</v>
      </c>
      <c r="F233" s="73">
        <v>1482464316.45</v>
      </c>
      <c r="G233" s="73">
        <v>843354884.12</v>
      </c>
      <c r="H233" s="73">
        <v>847745995.80999994</v>
      </c>
      <c r="I233" s="73">
        <v>873701942.11000001</v>
      </c>
      <c r="J233" s="73">
        <v>953846820.32000005</v>
      </c>
      <c r="K233" s="73">
        <v>922691743.02999997</v>
      </c>
      <c r="L233" s="73">
        <v>1113155248.54</v>
      </c>
      <c r="M233" s="73">
        <v>1126865533.4400001</v>
      </c>
      <c r="N233" s="73">
        <v>16209197229.24</v>
      </c>
    </row>
    <row r="234" spans="1:14" x14ac:dyDescent="0.35">
      <c r="A234" s="18" t="s">
        <v>1780</v>
      </c>
      <c r="B234" s="73">
        <v>129424837.43000001</v>
      </c>
      <c r="C234" s="73">
        <v>110508023.56999999</v>
      </c>
      <c r="D234" s="73">
        <v>129745580.90000001</v>
      </c>
      <c r="E234" s="73">
        <v>168248081.62</v>
      </c>
      <c r="F234" s="73">
        <v>180133189.59</v>
      </c>
      <c r="G234" s="73">
        <v>123140189.08</v>
      </c>
      <c r="H234" s="73">
        <v>118968030.05</v>
      </c>
      <c r="I234" s="73">
        <v>126227448.13</v>
      </c>
      <c r="J234" s="73">
        <v>106927484.78</v>
      </c>
      <c r="K234" s="73">
        <v>132464820.03</v>
      </c>
      <c r="L234" s="73">
        <v>152654876.19</v>
      </c>
      <c r="M234" s="73">
        <v>176486271.12</v>
      </c>
      <c r="N234" s="73">
        <v>1654928832.49</v>
      </c>
    </row>
    <row r="235" spans="1:14" x14ac:dyDescent="0.35">
      <c r="A235" s="18" t="s">
        <v>1781</v>
      </c>
      <c r="B235" s="73"/>
      <c r="C235" s="73"/>
      <c r="D235" s="73"/>
      <c r="E235" s="73"/>
      <c r="F235" s="73"/>
      <c r="G235" s="73"/>
      <c r="H235" s="73"/>
      <c r="I235" s="73"/>
      <c r="J235" s="73">
        <v>156164082.22</v>
      </c>
      <c r="K235" s="73">
        <v>144545472.22999999</v>
      </c>
      <c r="L235" s="73">
        <v>163307826.56999999</v>
      </c>
      <c r="M235" s="73">
        <v>163053174.22999999</v>
      </c>
      <c r="N235" s="73">
        <v>627070555.25</v>
      </c>
    </row>
    <row r="236" spans="1:14" x14ac:dyDescent="0.35">
      <c r="A236" s="18" t="s">
        <v>1782</v>
      </c>
      <c r="B236" s="73">
        <v>3532811335.1999998</v>
      </c>
      <c r="C236" s="73">
        <v>3771062156.6999998</v>
      </c>
      <c r="D236" s="73">
        <v>3261786806.5999999</v>
      </c>
      <c r="E236" s="73">
        <v>3589084620.96</v>
      </c>
      <c r="F236" s="73">
        <v>3362329448.0599999</v>
      </c>
      <c r="G236" s="73">
        <v>3363021479.9099998</v>
      </c>
      <c r="H236" s="73">
        <v>3574209993.8800001</v>
      </c>
      <c r="I236" s="73">
        <v>3615047486.96</v>
      </c>
      <c r="J236" s="73">
        <v>3982774221.3000002</v>
      </c>
      <c r="K236" s="73">
        <v>3735537866.0300002</v>
      </c>
      <c r="L236" s="73">
        <v>4259191197.5999999</v>
      </c>
      <c r="M236" s="73">
        <v>4485245487.8400002</v>
      </c>
      <c r="N236" s="73">
        <v>44532102101.040001</v>
      </c>
    </row>
    <row r="237" spans="1:14" x14ac:dyDescent="0.35">
      <c r="A237" s="18" t="s">
        <v>1783</v>
      </c>
      <c r="B237" s="73">
        <v>671391186.58000004</v>
      </c>
      <c r="C237" s="73">
        <v>794150668.37</v>
      </c>
      <c r="D237" s="73">
        <v>666031486.83000004</v>
      </c>
      <c r="E237" s="73">
        <v>841849386.63</v>
      </c>
      <c r="F237" s="73">
        <v>1000406958.51</v>
      </c>
      <c r="G237" s="73">
        <v>956547064.66999996</v>
      </c>
      <c r="H237" s="73">
        <v>1004615920.01</v>
      </c>
      <c r="I237" s="73">
        <v>1374361339.3699999</v>
      </c>
      <c r="J237" s="73">
        <v>1575421382.4300001</v>
      </c>
      <c r="K237" s="73">
        <v>2244477398.3899999</v>
      </c>
      <c r="L237" s="73">
        <v>1802774064.5899999</v>
      </c>
      <c r="M237" s="73">
        <v>1960071331.1099999</v>
      </c>
      <c r="N237" s="73">
        <v>14892098187.49</v>
      </c>
    </row>
    <row r="238" spans="1:14" x14ac:dyDescent="0.35">
      <c r="A238" s="18" t="s">
        <v>1784</v>
      </c>
      <c r="B238" s="73"/>
      <c r="C238" s="73"/>
      <c r="D238" s="73"/>
      <c r="E238" s="73"/>
      <c r="F238" s="73"/>
      <c r="G238" s="73"/>
      <c r="H238" s="73"/>
      <c r="I238" s="73"/>
      <c r="J238" s="73">
        <v>296164165.73000002</v>
      </c>
      <c r="K238" s="73">
        <v>303642628.88</v>
      </c>
      <c r="L238" s="73">
        <v>339257453.47000003</v>
      </c>
      <c r="M238" s="73">
        <v>349485131.95999998</v>
      </c>
      <c r="N238" s="73">
        <v>1288549380.04</v>
      </c>
    </row>
    <row r="239" spans="1:14" x14ac:dyDescent="0.35">
      <c r="A239" s="73"/>
      <c r="B239" s="73"/>
      <c r="C239" s="73"/>
      <c r="D239" s="73"/>
      <c r="E239" s="73"/>
      <c r="F239" s="73"/>
      <c r="G239" s="73"/>
      <c r="H239" s="73"/>
      <c r="I239" s="73"/>
      <c r="J239" s="73"/>
      <c r="K239" s="73"/>
      <c r="L239" s="73"/>
      <c r="M239" s="73"/>
      <c r="N239" s="73"/>
    </row>
    <row r="240" spans="1:14" x14ac:dyDescent="0.35">
      <c r="A240" s="105" t="s">
        <v>554</v>
      </c>
      <c r="B240" s="73"/>
      <c r="C240" s="73"/>
      <c r="D240" s="73"/>
      <c r="E240" s="73"/>
      <c r="F240" s="73"/>
      <c r="G240" s="73"/>
      <c r="H240" s="73"/>
      <c r="I240" s="73"/>
      <c r="J240" s="73"/>
      <c r="K240" s="73"/>
      <c r="L240" s="73"/>
      <c r="M240" s="73"/>
      <c r="N240" s="73"/>
    </row>
    <row r="241" spans="1:14" x14ac:dyDescent="0.35">
      <c r="A241" s="73" t="s">
        <v>464</v>
      </c>
      <c r="B241" s="6">
        <f t="shared" ref="B241:N241" si="43">B227/B6</f>
        <v>0.16506809483553972</v>
      </c>
      <c r="C241" s="6">
        <f t="shared" si="43"/>
        <v>0.15404979681098843</v>
      </c>
      <c r="D241" s="6">
        <f t="shared" si="43"/>
        <v>0.16761534965187272</v>
      </c>
      <c r="E241" s="6">
        <f t="shared" si="43"/>
        <v>0.1665126659722985</v>
      </c>
      <c r="F241" s="6">
        <f t="shared" si="43"/>
        <v>0.18555084401530111</v>
      </c>
      <c r="G241" s="6">
        <f t="shared" si="43"/>
        <v>0.21677635861784256</v>
      </c>
      <c r="H241" s="6">
        <f t="shared" si="43"/>
        <v>0.21581313906644137</v>
      </c>
      <c r="I241" s="6">
        <f t="shared" si="43"/>
        <v>0.21086928593312629</v>
      </c>
      <c r="J241" s="6">
        <f t="shared" si="43"/>
        <v>0.19961896157554948</v>
      </c>
      <c r="K241" s="6">
        <f t="shared" si="43"/>
        <v>0.18027723495839268</v>
      </c>
      <c r="L241" s="6">
        <f t="shared" si="43"/>
        <v>0.19186048013191087</v>
      </c>
      <c r="M241" s="6">
        <f t="shared" si="43"/>
        <v>0.18951003865857946</v>
      </c>
      <c r="N241" s="6">
        <f t="shared" si="43"/>
        <v>0.18668376330645439</v>
      </c>
    </row>
    <row r="242" spans="1:14" x14ac:dyDescent="0.35">
      <c r="A242" s="73" t="s">
        <v>465</v>
      </c>
      <c r="B242" s="6">
        <f t="shared" ref="B242:N242" si="44">B228/B6</f>
        <v>0.28050292927746862</v>
      </c>
      <c r="C242" s="6">
        <f t="shared" si="44"/>
        <v>0.26953160066625592</v>
      </c>
      <c r="D242" s="6">
        <f t="shared" si="44"/>
        <v>0.30032160152462117</v>
      </c>
      <c r="E242" s="6">
        <f t="shared" si="44"/>
        <v>0.27522717512326489</v>
      </c>
      <c r="F242" s="6">
        <f t="shared" si="44"/>
        <v>0.22707001815969433</v>
      </c>
      <c r="G242" s="6">
        <f t="shared" si="44"/>
        <v>0.14634835950905487</v>
      </c>
      <c r="H242" s="6">
        <f t="shared" si="44"/>
        <v>0.13976195266460323</v>
      </c>
      <c r="I242" s="6">
        <f t="shared" si="44"/>
        <v>0.1329891915821407</v>
      </c>
      <c r="J242" s="6">
        <f t="shared" si="44"/>
        <v>0.13719646286481815</v>
      </c>
      <c r="K242" s="6">
        <f t="shared" si="44"/>
        <v>0.13240324788402114</v>
      </c>
      <c r="L242" s="6">
        <f t="shared" si="44"/>
        <v>0.14833059085835976</v>
      </c>
      <c r="M242" s="6">
        <f t="shared" si="44"/>
        <v>0.14446611122368594</v>
      </c>
      <c r="N242" s="6">
        <f t="shared" si="44"/>
        <v>0.19116245664137893</v>
      </c>
    </row>
    <row r="243" spans="1:14" x14ac:dyDescent="0.35">
      <c r="A243" s="73" t="s">
        <v>466</v>
      </c>
      <c r="B243" s="6">
        <f t="shared" ref="B243:N243" si="45">B229/B6</f>
        <v>0.55415045213593817</v>
      </c>
      <c r="C243" s="6">
        <f t="shared" si="45"/>
        <v>0.57639725303986711</v>
      </c>
      <c r="D243" s="6">
        <f t="shared" si="45"/>
        <v>0.53206244607477438</v>
      </c>
      <c r="E243" s="6">
        <f t="shared" si="45"/>
        <v>0.55804553611123586</v>
      </c>
      <c r="F243" s="6">
        <f t="shared" si="45"/>
        <v>0.5873202795109711</v>
      </c>
      <c r="G243" s="6">
        <f t="shared" si="45"/>
        <v>0.63684862957954114</v>
      </c>
      <c r="H243" s="6">
        <f t="shared" si="45"/>
        <v>0.64442339796755366</v>
      </c>
      <c r="I243" s="6">
        <f t="shared" si="45"/>
        <v>0.65613898073957011</v>
      </c>
      <c r="J243" s="6">
        <f t="shared" si="45"/>
        <v>0.65030199830910029</v>
      </c>
      <c r="K243" s="6">
        <f t="shared" si="45"/>
        <v>0.68316547920608583</v>
      </c>
      <c r="L243" s="6">
        <f t="shared" si="45"/>
        <v>0.65487040917376615</v>
      </c>
      <c r="M243" s="6">
        <f t="shared" si="45"/>
        <v>0.65962799342744727</v>
      </c>
      <c r="N243" s="6">
        <f t="shared" si="45"/>
        <v>0.61936746443948743</v>
      </c>
    </row>
    <row r="244" spans="1:14" x14ac:dyDescent="0.35">
      <c r="A244" s="128"/>
      <c r="B244" s="129"/>
      <c r="C244" s="129"/>
      <c r="D244" s="129"/>
      <c r="E244" s="129"/>
      <c r="F244" s="129"/>
      <c r="G244" s="129"/>
      <c r="H244" s="129"/>
      <c r="I244" s="129"/>
      <c r="J244" s="129"/>
      <c r="K244" s="129"/>
      <c r="L244" s="129"/>
      <c r="M244" s="129"/>
      <c r="N244" s="129"/>
    </row>
    <row r="245" spans="1:14" x14ac:dyDescent="0.35">
      <c r="A245" s="128"/>
      <c r="B245" s="129"/>
      <c r="C245" s="129"/>
      <c r="D245" s="129"/>
      <c r="E245" s="129"/>
      <c r="F245" s="129"/>
      <c r="G245" s="129"/>
      <c r="H245" s="129"/>
      <c r="I245" s="129"/>
      <c r="J245" s="129"/>
      <c r="K245" s="129"/>
      <c r="L245" s="129"/>
      <c r="M245" s="129"/>
      <c r="N245" s="129"/>
    </row>
    <row r="246" spans="1:14" x14ac:dyDescent="0.35">
      <c r="A246" s="128"/>
      <c r="B246" s="129"/>
      <c r="C246" s="129"/>
      <c r="D246" s="129"/>
      <c r="E246" s="129"/>
      <c r="F246" s="129"/>
      <c r="G246" s="129"/>
      <c r="H246" s="129"/>
      <c r="I246" s="129"/>
      <c r="J246" s="129"/>
      <c r="K246" s="129"/>
      <c r="L246" s="129"/>
      <c r="M246" s="129"/>
      <c r="N246" s="129"/>
    </row>
    <row r="247" spans="1:14" x14ac:dyDescent="0.35">
      <c r="A247" s="128"/>
      <c r="B247" s="129"/>
      <c r="C247" s="129"/>
      <c r="D247" s="129"/>
      <c r="E247" s="129"/>
      <c r="F247" s="129"/>
      <c r="G247" s="129"/>
      <c r="H247" s="129"/>
      <c r="I247" s="129"/>
      <c r="J247" s="129"/>
      <c r="K247" s="129"/>
      <c r="L247" s="129"/>
      <c r="M247" s="129"/>
      <c r="N247" s="129"/>
    </row>
    <row r="248" spans="1:14" s="2" customFormat="1" ht="12.5" x14ac:dyDescent="0.25">
      <c r="A248" s="2" t="s">
        <v>301</v>
      </c>
      <c r="N248" s="4"/>
    </row>
    <row r="249" spans="1:14" s="2" customFormat="1" ht="12.5" x14ac:dyDescent="0.25">
      <c r="A249" s="2" t="s">
        <v>302</v>
      </c>
      <c r="N249" s="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83004-65CD-4370-BBB7-C056D675317F}">
  <dimension ref="A1:P40"/>
  <sheetViews>
    <sheetView topLeftCell="A17" workbookViewId="0">
      <selection activeCell="B21" sqref="B21"/>
    </sheetView>
  </sheetViews>
  <sheetFormatPr defaultRowHeight="14.5" x14ac:dyDescent="0.35"/>
  <cols>
    <col min="1" max="1" width="58.26953125" customWidth="1"/>
    <col min="2" max="2" width="13.81640625" style="81" bestFit="1" customWidth="1"/>
    <col min="3" max="3" width="7.54296875" style="81" bestFit="1" customWidth="1"/>
    <col min="4" max="4" width="6.54296875" style="81" bestFit="1" customWidth="1"/>
    <col min="5" max="14" width="7.54296875" style="81" bestFit="1" customWidth="1"/>
    <col min="16" max="16" width="10" customWidth="1"/>
  </cols>
  <sheetData>
    <row r="1" spans="1:16" x14ac:dyDescent="0.35">
      <c r="A1" s="85" t="s">
        <v>556</v>
      </c>
    </row>
    <row r="2" spans="1:16" x14ac:dyDescent="0.35">
      <c r="A2" s="85"/>
    </row>
    <row r="3" spans="1:16" s="89" customFormat="1" ht="13" x14ac:dyDescent="0.3">
      <c r="A3" s="86"/>
      <c r="B3" s="87">
        <v>2011</v>
      </c>
      <c r="C3" s="87">
        <v>2012</v>
      </c>
      <c r="D3" s="87">
        <v>2013</v>
      </c>
      <c r="E3" s="87">
        <v>2014</v>
      </c>
      <c r="F3" s="87">
        <v>2015</v>
      </c>
      <c r="G3" s="87">
        <v>2016</v>
      </c>
      <c r="H3" s="87">
        <v>2017</v>
      </c>
      <c r="I3" s="87">
        <v>2018</v>
      </c>
      <c r="J3" s="87">
        <v>2019</v>
      </c>
      <c r="K3" s="87">
        <v>2020</v>
      </c>
      <c r="L3" s="87">
        <v>2021</v>
      </c>
      <c r="M3" s="87">
        <v>2022</v>
      </c>
      <c r="N3" s="87" t="s">
        <v>0</v>
      </c>
      <c r="O3" s="88"/>
    </row>
    <row r="4" spans="1:16" s="89" customFormat="1" ht="13" x14ac:dyDescent="0.3">
      <c r="A4" s="72" t="s">
        <v>561</v>
      </c>
      <c r="B4" s="87"/>
      <c r="C4" s="87"/>
      <c r="D4" s="87"/>
      <c r="E4" s="87"/>
      <c r="F4" s="87"/>
      <c r="G4" s="87"/>
      <c r="H4" s="87"/>
      <c r="I4" s="87"/>
      <c r="J4" s="87"/>
      <c r="K4" s="87"/>
      <c r="L4" s="87"/>
      <c r="M4" s="87"/>
      <c r="N4" s="87"/>
      <c r="O4" s="88"/>
    </row>
    <row r="5" spans="1:16" s="78" customFormat="1" ht="13" x14ac:dyDescent="0.3">
      <c r="A5" s="74" t="s">
        <v>557</v>
      </c>
      <c r="B5" s="91">
        <f>PaidAmounts!B2/SummaryPeopleMM!B11</f>
        <v>4749.4075102807201</v>
      </c>
      <c r="C5" s="91">
        <f>PaidAmounts!C2/SummaryPeopleMM!C11</f>
        <v>4971.119463499308</v>
      </c>
      <c r="D5" s="91">
        <f>PaidAmounts!D2/SummaryPeopleMM!D11</f>
        <v>4771.4889082910495</v>
      </c>
      <c r="E5" s="91">
        <f>PaidAmounts!E2/SummaryPeopleMM!E11</f>
        <v>4983.0711450552026</v>
      </c>
      <c r="F5" s="91">
        <f>PaidAmounts!F2/SummaryPeopleMM!F11</f>
        <v>5233.4402978229282</v>
      </c>
      <c r="G5" s="91">
        <f>PaidAmounts!G2/SummaryPeopleMM!G11</f>
        <v>5607.640603615032</v>
      </c>
      <c r="H5" s="91">
        <f>PaidAmounts!H2/SummaryPeopleMM!H11</f>
        <v>5776.5432850764892</v>
      </c>
      <c r="I5" s="91">
        <f>PaidAmounts!I2/SummaryPeopleMM!I11</f>
        <v>6074.0454893972164</v>
      </c>
      <c r="J5" s="91">
        <f>PaidAmounts!J2/SummaryPeopleMM!J11</f>
        <v>6267.4861280742925</v>
      </c>
      <c r="K5" s="91">
        <f>PaidAmounts!K2/SummaryPeopleMM!K11</f>
        <v>6202.2418346498789</v>
      </c>
      <c r="L5" s="91">
        <f>PaidAmounts!L2/SummaryPeopleMM!L11</f>
        <v>6461.9543216458178</v>
      </c>
      <c r="M5" s="91">
        <f>PaidAmounts!M2/SummaryPeopleMM!M11</f>
        <v>6783.8068261470653</v>
      </c>
      <c r="N5" s="91">
        <f>PaidAmounts!N2/SummaryPeopleMM!N11</f>
        <v>39299.335071477872</v>
      </c>
      <c r="O5" s="77"/>
      <c r="P5" s="80"/>
    </row>
    <row r="6" spans="1:16" x14ac:dyDescent="0.35">
      <c r="A6" s="74" t="s">
        <v>558</v>
      </c>
      <c r="B6" s="90">
        <f>'Paid Amounts by LOB'!B4/SummaryPeoplebyLOB!B5</f>
        <v>8499.5525308710276</v>
      </c>
      <c r="C6" s="90">
        <f>'Paid Amounts by LOB'!C4/SummaryPeoplebyLOB!C5</f>
        <v>8505.2350150092389</v>
      </c>
      <c r="D6" s="90">
        <f>'Paid Amounts by LOB'!D4/SummaryPeoplebyLOB!D5</f>
        <v>8253.2457088213177</v>
      </c>
      <c r="E6" s="90">
        <f>'Paid Amounts by LOB'!E4/SummaryPeoplebyLOB!E5</f>
        <v>9111.0143184494391</v>
      </c>
      <c r="F6" s="90">
        <f>'Paid Amounts by LOB'!F4/SummaryPeoplebyLOB!F5</f>
        <v>9817.4611266071606</v>
      </c>
      <c r="G6" s="90">
        <f>'Paid Amounts by LOB'!G4/SummaryPeoplebyLOB!G5</f>
        <v>10080.926819321417</v>
      </c>
      <c r="H6" s="90">
        <f>'Paid Amounts by LOB'!H4/SummaryPeoplebyLOB!H5</f>
        <v>10591.288419149942</v>
      </c>
      <c r="I6" s="90">
        <f>'Paid Amounts by LOB'!I4/SummaryPeoplebyLOB!I5</f>
        <v>10852.949490536077</v>
      </c>
      <c r="J6" s="90">
        <f>'Paid Amounts by LOB'!J4/SummaryPeoplebyLOB!J5</f>
        <v>11398.633514401148</v>
      </c>
      <c r="K6" s="90">
        <f>'Paid Amounts by LOB'!K4/SummaryPeoplebyLOB!K5</f>
        <v>11201.034025930201</v>
      </c>
      <c r="L6" s="90">
        <f>'Paid Amounts by LOB'!L4/SummaryPeoplebyLOB!L5</f>
        <v>11869.546936767343</v>
      </c>
      <c r="M6" s="90">
        <f>'Paid Amounts by LOB'!M4/SummaryPeoplebyLOB!M5</f>
        <v>12308.303292044482</v>
      </c>
      <c r="N6" s="90">
        <f>'Paid Amounts by LOB'!N4/SummaryPeoplebyLOB!N5</f>
        <v>73562.542134461954</v>
      </c>
    </row>
    <row r="7" spans="1:16" x14ac:dyDescent="0.35">
      <c r="A7" s="74" t="s">
        <v>559</v>
      </c>
      <c r="B7" s="73">
        <f>'Paid Amounts by LOB'!B5/SummaryPeoplebyLOB!B6</f>
        <v>2132.9653138417189</v>
      </c>
      <c r="C7" s="73">
        <f>'Paid Amounts by LOB'!C5/SummaryPeoplebyLOB!C6</f>
        <v>2726.7364605156854</v>
      </c>
      <c r="D7" s="73">
        <f>'Paid Amounts by LOB'!D5/SummaryPeoplebyLOB!D6</f>
        <v>2789.9872968684967</v>
      </c>
      <c r="E7" s="73">
        <f>'Paid Amounts by LOB'!E5/SummaryPeoplebyLOB!E6</f>
        <v>2741.3733974939155</v>
      </c>
      <c r="F7" s="73">
        <f>'Paid Amounts by LOB'!F5/SummaryPeoplebyLOB!F6</f>
        <v>2839.2787515844302</v>
      </c>
      <c r="G7" s="73">
        <f>'Paid Amounts by LOB'!G5/SummaryPeoplebyLOB!G6</f>
        <v>2971.1014839922013</v>
      </c>
      <c r="H7" s="73">
        <f>'Paid Amounts by LOB'!H5/SummaryPeoplebyLOB!H6</f>
        <v>3241.0084974859151</v>
      </c>
      <c r="I7" s="73">
        <f>'Paid Amounts by LOB'!I5/SummaryPeoplebyLOB!I6</f>
        <v>3568.1975835877706</v>
      </c>
      <c r="J7" s="73">
        <f>'Paid Amounts by LOB'!J5/SummaryPeoplebyLOB!J6</f>
        <v>3731.2946839653341</v>
      </c>
      <c r="K7" s="73">
        <f>'Paid Amounts by LOB'!K5/SummaryPeoplebyLOB!K6</f>
        <v>4003.2566797856966</v>
      </c>
      <c r="L7" s="73">
        <f>'Paid Amounts by LOB'!L5/SummaryPeoplebyLOB!L6</f>
        <v>4107.6282521235498</v>
      </c>
      <c r="M7" s="73">
        <f>'Paid Amounts by LOB'!M5/SummaryPeoplebyLOB!M6</f>
        <v>4297.7449841972002</v>
      </c>
      <c r="N7" s="73">
        <f>'Paid Amounts by LOB'!N5/SummaryPeoplebyLOB!N6</f>
        <v>19168.449746932467</v>
      </c>
    </row>
    <row r="8" spans="1:16" x14ac:dyDescent="0.35">
      <c r="A8" s="74" t="s">
        <v>560</v>
      </c>
      <c r="B8" s="73">
        <f>'Paid Amounts by LOB'!B6/SummaryPeoplebyLOB!B7</f>
        <v>3272.805215075603</v>
      </c>
      <c r="C8" s="73">
        <f>'Paid Amounts by LOB'!C6/SummaryPeoplebyLOB!C7</f>
        <v>3248.4919918555233</v>
      </c>
      <c r="D8" s="73">
        <f>'Paid Amounts by LOB'!D6/SummaryPeoplebyLOB!D7</f>
        <v>3279.8333346033696</v>
      </c>
      <c r="E8" s="73">
        <f>'Paid Amounts by LOB'!E6/SummaryPeoplebyLOB!E7</f>
        <v>3562.9160837669351</v>
      </c>
      <c r="F8" s="73">
        <f>'Paid Amounts by LOB'!F6/SummaryPeoplebyLOB!F7</f>
        <v>3562.4676223917982</v>
      </c>
      <c r="G8" s="73">
        <f>'Paid Amounts by LOB'!G6/SummaryPeoplebyLOB!G7</f>
        <v>4017.1899466048458</v>
      </c>
      <c r="H8" s="73">
        <f>'Paid Amounts by LOB'!H6/SummaryPeoplebyLOB!H7</f>
        <v>3850.15851928558</v>
      </c>
      <c r="I8" s="73">
        <f>'Paid Amounts by LOB'!I6/SummaryPeoplebyLOB!I7</f>
        <v>3899.4967757319055</v>
      </c>
      <c r="J8" s="73">
        <f>'Paid Amounts by LOB'!J6/SummaryPeoplebyLOB!J7</f>
        <v>3689.2581294919391</v>
      </c>
      <c r="K8" s="73">
        <f>'Paid Amounts by LOB'!K6/SummaryPeoplebyLOB!K7</f>
        <v>3058.8066173635543</v>
      </c>
      <c r="L8" s="73">
        <f>'Paid Amounts by LOB'!L6/SummaryPeoplebyLOB!L7</f>
        <v>3203.548800642227</v>
      </c>
      <c r="M8" s="73">
        <f>'Paid Amounts by LOB'!M6/SummaryPeoplebyLOB!M7</f>
        <v>3347.6269410039686</v>
      </c>
      <c r="N8" s="73">
        <f>'Paid Amounts by LOB'!N6/SummaryPeoplebyLOB!N7</f>
        <v>18194.725879250385</v>
      </c>
    </row>
    <row r="9" spans="1:16" s="53" customFormat="1" x14ac:dyDescent="0.35">
      <c r="A9" s="10"/>
      <c r="B9" s="12"/>
      <c r="C9" s="12"/>
      <c r="D9" s="12"/>
      <c r="E9" s="12"/>
      <c r="F9" s="12"/>
      <c r="G9" s="12"/>
      <c r="H9" s="12"/>
      <c r="I9" s="12"/>
      <c r="J9" s="12"/>
      <c r="K9" s="12"/>
      <c r="L9" s="12"/>
      <c r="M9" s="12"/>
      <c r="N9" s="12"/>
    </row>
    <row r="10" spans="1:16" s="78" customFormat="1" ht="13" x14ac:dyDescent="0.3">
      <c r="A10" s="72" t="s">
        <v>562</v>
      </c>
      <c r="B10" s="91"/>
      <c r="C10" s="91"/>
      <c r="D10" s="91"/>
      <c r="E10" s="91"/>
      <c r="F10" s="91"/>
      <c r="G10" s="91"/>
      <c r="H10" s="91"/>
      <c r="I10" s="91"/>
      <c r="J10" s="91"/>
      <c r="K10" s="91"/>
      <c r="L10" s="91"/>
      <c r="M10" s="91"/>
      <c r="N10" s="91"/>
      <c r="O10" s="77"/>
      <c r="P10" s="80"/>
    </row>
    <row r="11" spans="1:16" s="78" customFormat="1" ht="13" x14ac:dyDescent="0.3">
      <c r="A11" s="74" t="s">
        <v>563</v>
      </c>
      <c r="B11" s="91">
        <f>PaidAmounts!B2/SummaryPeopleWclaims!B2</f>
        <v>6045.9446651756398</v>
      </c>
      <c r="C11" s="91">
        <f>PaidAmounts!C2/SummaryPeopleWclaims!C2</f>
        <v>6418.9127432768764</v>
      </c>
      <c r="D11" s="91">
        <f>PaidAmounts!D2/SummaryPeopleWclaims!D2</f>
        <v>6178.879757442669</v>
      </c>
      <c r="E11" s="91">
        <f>PaidAmounts!E2/SummaryPeopleWclaims!E2</f>
        <v>6438.9920415675679</v>
      </c>
      <c r="F11" s="91">
        <f>PaidAmounts!F2/SummaryPeopleWclaims!F2</f>
        <v>6758.0028968872348</v>
      </c>
      <c r="G11" s="91">
        <f>PaidAmounts!G2/SummaryPeopleWclaims!G2</f>
        <v>7207.620466366513</v>
      </c>
      <c r="H11" s="91">
        <f>PaidAmounts!H2/SummaryPeopleWclaims!H2</f>
        <v>7568.2223915154418</v>
      </c>
      <c r="I11" s="91">
        <f>PaidAmounts!I2/SummaryPeopleWclaims!I2</f>
        <v>7833.7041854524605</v>
      </c>
      <c r="J11" s="91">
        <f>PaidAmounts!J2/SummaryPeopleWclaims!J2</f>
        <v>7957.0807176355092</v>
      </c>
      <c r="K11" s="91">
        <f>PaidAmounts!K2/SummaryPeopleWclaims!K2</f>
        <v>8106.7841593781213</v>
      </c>
      <c r="L11" s="91">
        <f>PaidAmounts!L2/SummaryPeopleWclaims!L2</f>
        <v>8081.1763754178173</v>
      </c>
      <c r="M11" s="91">
        <f>PaidAmounts!M2/SummaryPeopleWclaims!M2</f>
        <v>8718.7566544310212</v>
      </c>
      <c r="N11" s="91">
        <f>PaidAmounts!N2/SummaryPeopleWclaims!N2</f>
        <v>45244.503823430678</v>
      </c>
      <c r="O11" s="77"/>
      <c r="P11" s="80"/>
    </row>
    <row r="12" spans="1:16" x14ac:dyDescent="0.35">
      <c r="A12" s="18" t="s">
        <v>564</v>
      </c>
      <c r="B12" s="90">
        <f>'Paid Amounts by LOB'!B4/SummaryPeopleWclaims!B25</f>
        <v>10078.865179670505</v>
      </c>
      <c r="C12" s="90">
        <f>'Paid Amounts by LOB'!C4/SummaryPeopleWclaims!C25</f>
        <v>10329.369183000214</v>
      </c>
      <c r="D12" s="90">
        <f>'Paid Amounts by LOB'!D4/SummaryPeopleWclaims!D25</f>
        <v>9843.3320486181456</v>
      </c>
      <c r="E12" s="90">
        <f>'Paid Amounts by LOB'!E4/SummaryPeopleWclaims!E25</f>
        <v>10805.977790237281</v>
      </c>
      <c r="F12" s="90">
        <f>'Paid Amounts by LOB'!F4/SummaryPeopleWclaims!F25</f>
        <v>11535.868409075767</v>
      </c>
      <c r="G12" s="90">
        <f>'Paid Amounts by LOB'!G4/SummaryPeopleWclaims!G25</f>
        <v>11959.54182984577</v>
      </c>
      <c r="H12" s="90">
        <f>'Paid Amounts by LOB'!H4/SummaryPeopleWclaims!H25</f>
        <v>12473.125277038278</v>
      </c>
      <c r="I12" s="90">
        <f>'Paid Amounts by LOB'!I4/SummaryPeopleWclaims!I25</f>
        <v>12818.219074785824</v>
      </c>
      <c r="J12" s="90">
        <f>'Paid Amounts by LOB'!J4/SummaryPeopleWclaims!J25</f>
        <v>13409.525876133406</v>
      </c>
      <c r="K12" s="90">
        <f>'Paid Amounts by LOB'!K4/SummaryPeopleWclaims!K25</f>
        <v>13227.35456820159</v>
      </c>
      <c r="L12" s="90">
        <f>'Paid Amounts by LOB'!L4/SummaryPeopleWclaims!L25</f>
        <v>13247.49773141307</v>
      </c>
      <c r="M12" s="90">
        <f>'Paid Amounts by LOB'!M4/SummaryPeopleWclaims!M25</f>
        <v>14224.778490371365</v>
      </c>
      <c r="N12" s="90">
        <f>'Paid Amounts by LOB'!N4/SummaryPeopleWclaims!N25</f>
        <v>79702.744603527157</v>
      </c>
    </row>
    <row r="13" spans="1:16" x14ac:dyDescent="0.35">
      <c r="A13" s="18" t="s">
        <v>565</v>
      </c>
      <c r="B13" s="73">
        <f>'Paid Amounts by LOB'!B5/SummaryPeopleWclaims!B42</f>
        <v>2732.3037896487608</v>
      </c>
      <c r="C13" s="73">
        <f>'Paid Amounts by LOB'!C5/SummaryPeopleWclaims!C42</f>
        <v>3486.7335171273417</v>
      </c>
      <c r="D13" s="73">
        <f>'Paid Amounts by LOB'!D5/SummaryPeopleWclaims!D42</f>
        <v>3547.4243247376103</v>
      </c>
      <c r="E13" s="73">
        <f>'Paid Amounts by LOB'!E5/SummaryPeopleWclaims!E42</f>
        <v>3667.3003421489093</v>
      </c>
      <c r="F13" s="73">
        <f>'Paid Amounts by LOB'!F5/SummaryPeopleWclaims!F42</f>
        <v>3887.6901243617517</v>
      </c>
      <c r="G13" s="73">
        <f>'Paid Amounts by LOB'!G5/SummaryPeopleWclaims!G42</f>
        <v>4109.9516055541126</v>
      </c>
      <c r="H13" s="73">
        <f>'Paid Amounts by LOB'!H5/SummaryPeopleWclaims!H42</f>
        <v>4348.7797424239952</v>
      </c>
      <c r="I13" s="73">
        <f>'Paid Amounts by LOB'!I5/SummaryPeopleWclaims!I42</f>
        <v>4622.138110830846</v>
      </c>
      <c r="J13" s="73">
        <f>'Paid Amounts by LOB'!J5/SummaryPeopleWclaims!J42</f>
        <v>4821.3253567307256</v>
      </c>
      <c r="K13" s="73">
        <f>'Paid Amounts by LOB'!K5/SummaryPeopleWclaims!K42</f>
        <v>5199.2723087240811</v>
      </c>
      <c r="L13" s="73">
        <f>'Paid Amounts by LOB'!L5/SummaryPeopleWclaims!L42</f>
        <v>5131.8353426242711</v>
      </c>
      <c r="M13" s="73">
        <f>'Paid Amounts by LOB'!M5/SummaryPeopleWclaims!M42</f>
        <v>5545.5671415809229</v>
      </c>
      <c r="N13" s="73">
        <f>'Paid Amounts by LOB'!N5/SummaryPeopleWclaims!N42</f>
        <v>21836.704265933204</v>
      </c>
    </row>
    <row r="14" spans="1:16" x14ac:dyDescent="0.35">
      <c r="A14" s="18" t="s">
        <v>566</v>
      </c>
      <c r="B14" s="73">
        <f>'Paid Amounts by LOB'!B6/SummaryPeopleWclaims!B58</f>
        <v>4617.4474476463729</v>
      </c>
      <c r="C14" s="73">
        <f>'Paid Amounts by LOB'!C6/SummaryPeopleWclaims!C58</f>
        <v>4671.3606459368493</v>
      </c>
      <c r="D14" s="73">
        <f>'Paid Amounts by LOB'!D6/SummaryPeopleWclaims!D58</f>
        <v>4757.6118969968193</v>
      </c>
      <c r="E14" s="73">
        <f>'Paid Amounts by LOB'!E6/SummaryPeopleWclaims!E58</f>
        <v>5053.9523233143054</v>
      </c>
      <c r="F14" s="73">
        <f>'Paid Amounts by LOB'!F6/SummaryPeopleWclaims!F58</f>
        <v>5137.023463843354</v>
      </c>
      <c r="G14" s="73">
        <f>'Paid Amounts by LOB'!G6/SummaryPeopleWclaims!G58</f>
        <v>5538.6980139490342</v>
      </c>
      <c r="H14" s="73">
        <f>'Paid Amounts by LOB'!H6/SummaryPeopleWclaims!H58</f>
        <v>5847.9738914046611</v>
      </c>
      <c r="I14" s="73">
        <f>'Paid Amounts by LOB'!I6/SummaryPeopleWclaims!I58</f>
        <v>5777.9718794163728</v>
      </c>
      <c r="J14" s="73">
        <f>'Paid Amounts by LOB'!J6/SummaryPeopleWclaims!J58</f>
        <v>5519.3820364768917</v>
      </c>
      <c r="K14" s="73">
        <f>'Paid Amounts by LOB'!K6/SummaryPeopleWclaims!K58</f>
        <v>5068.3580310333327</v>
      </c>
      <c r="L14" s="73">
        <f>'Paid Amounts by LOB'!L6/SummaryPeopleWclaims!L58</f>
        <v>5264.2475665731235</v>
      </c>
      <c r="M14" s="73">
        <f>'Paid Amounts by LOB'!M6/SummaryPeopleWclaims!M58</f>
        <v>5591.308346515314</v>
      </c>
      <c r="N14" s="73">
        <f>'Paid Amounts by LOB'!N6/SummaryPeopleWclaims!N58</f>
        <v>24137.752879741685</v>
      </c>
    </row>
    <row r="15" spans="1:16" x14ac:dyDescent="0.35">
      <c r="A15" s="18"/>
      <c r="B15" s="6"/>
      <c r="C15" s="6"/>
      <c r="D15" s="6"/>
      <c r="E15" s="6"/>
      <c r="F15" s="6"/>
      <c r="G15" s="6"/>
      <c r="H15" s="6"/>
      <c r="I15" s="6"/>
      <c r="J15" s="6"/>
      <c r="K15" s="6"/>
      <c r="L15" s="6"/>
      <c r="M15" s="6"/>
      <c r="N15" s="6"/>
    </row>
    <row r="16" spans="1:16" x14ac:dyDescent="0.35">
      <c r="A16" s="82" t="s">
        <v>1846</v>
      </c>
      <c r="B16" s="6"/>
      <c r="C16" s="6"/>
      <c r="D16" s="6"/>
      <c r="E16" s="6"/>
      <c r="F16" s="6"/>
      <c r="G16" s="6"/>
      <c r="H16" s="6"/>
      <c r="I16" s="6"/>
      <c r="J16" s="6"/>
      <c r="K16" s="6"/>
      <c r="L16" s="6"/>
      <c r="M16" s="6"/>
      <c r="N16" s="6"/>
    </row>
    <row r="17" spans="1:14" x14ac:dyDescent="0.35">
      <c r="A17" s="18" t="s">
        <v>266</v>
      </c>
      <c r="B17" s="73">
        <f>PaidAmounts!B55/SummaryPeopleWclaims!B18</f>
        <v>989.64851100310193</v>
      </c>
      <c r="C17" s="73">
        <f>PaidAmounts!C55/SummaryPeopleWclaims!C18</f>
        <v>933.98157192619681</v>
      </c>
      <c r="D17" s="73">
        <f>PaidAmounts!D55/SummaryPeopleWclaims!D18</f>
        <v>1335.5474119020782</v>
      </c>
      <c r="E17" s="73">
        <f>PaidAmounts!E55/SummaryPeopleWclaims!E18</f>
        <v>1342.7416281506062</v>
      </c>
      <c r="F17" s="73">
        <f>PaidAmounts!F55/SummaryPeopleWclaims!F18</f>
        <v>1366.1180709729711</v>
      </c>
      <c r="G17" s="73">
        <f>PaidAmounts!G55/SummaryPeopleWclaims!G18</f>
        <v>1392.8112148675866</v>
      </c>
      <c r="H17" s="73">
        <f>PaidAmounts!H55/SummaryPeopleWclaims!H18</f>
        <v>1502.7310030899353</v>
      </c>
      <c r="I17" s="73">
        <f>PaidAmounts!I55/SummaryPeopleWclaims!I18</f>
        <v>1707.8936964942689</v>
      </c>
      <c r="J17" s="73">
        <f>PaidAmounts!J55/SummaryPeopleWclaims!J18</f>
        <v>1642.0793550130193</v>
      </c>
      <c r="K17" s="73">
        <f>PaidAmounts!K55/SummaryPeopleWclaims!K18</f>
        <v>1754.795221683768</v>
      </c>
      <c r="L17" s="73">
        <f>PaidAmounts!L55/SummaryPeopleWclaims!L18</f>
        <v>1249.0222395038209</v>
      </c>
      <c r="M17" s="73">
        <f>PaidAmounts!M55/SummaryPeopleWclaims!M18</f>
        <v>1396.2262210283354</v>
      </c>
      <c r="N17" s="73">
        <f>PaidAmounts!N55/SummaryPeopleWclaims!N18</f>
        <v>3161.8962211743733</v>
      </c>
    </row>
    <row r="18" spans="1:14" x14ac:dyDescent="0.35">
      <c r="A18" s="18" t="s">
        <v>267</v>
      </c>
      <c r="B18" s="73"/>
      <c r="C18" s="73"/>
      <c r="D18" s="73"/>
      <c r="E18" s="73"/>
      <c r="F18" s="73"/>
      <c r="G18" s="73"/>
      <c r="H18" s="73"/>
      <c r="I18" s="73"/>
      <c r="J18" s="73">
        <f>PaidAmounts!J56/SummaryPeopleWclaims!J19</f>
        <v>467.69768736381047</v>
      </c>
      <c r="K18" s="73">
        <f>PaidAmounts!K56/SummaryPeopleWclaims!K19</f>
        <v>396.25644805959939</v>
      </c>
      <c r="L18" s="73">
        <f>PaidAmounts!L56/SummaryPeopleWclaims!L19</f>
        <v>449.86507823430208</v>
      </c>
      <c r="M18" s="73">
        <f>PaidAmounts!M56/SummaryPeopleWclaims!M19</f>
        <v>434.82550210828452</v>
      </c>
      <c r="N18" s="73">
        <f>PaidAmounts!N56/SummaryPeopleWclaims!N19</f>
        <v>782.8658381884095</v>
      </c>
    </row>
    <row r="19" spans="1:14" x14ac:dyDescent="0.35">
      <c r="A19" s="18"/>
      <c r="B19" s="73"/>
      <c r="C19" s="73"/>
      <c r="D19" s="73"/>
      <c r="E19" s="73"/>
      <c r="F19" s="73"/>
      <c r="G19" s="73"/>
      <c r="H19" s="73"/>
      <c r="I19" s="73"/>
      <c r="J19" s="73"/>
      <c r="K19" s="73"/>
      <c r="L19" s="73"/>
      <c r="M19" s="73"/>
      <c r="N19" s="73"/>
    </row>
    <row r="20" spans="1:14" x14ac:dyDescent="0.35">
      <c r="A20" s="72" t="s">
        <v>1847</v>
      </c>
      <c r="B20" s="73"/>
      <c r="C20" s="73"/>
      <c r="D20" s="73"/>
      <c r="E20" s="73"/>
      <c r="F20" s="73"/>
      <c r="G20" s="73"/>
      <c r="H20" s="73"/>
      <c r="I20" s="73"/>
      <c r="J20" s="73"/>
      <c r="K20" s="73"/>
      <c r="L20" s="73"/>
      <c r="M20" s="73"/>
      <c r="N20" s="73"/>
    </row>
    <row r="21" spans="1:14" x14ac:dyDescent="0.35">
      <c r="A21" s="18" t="s">
        <v>1887</v>
      </c>
      <c r="B21" s="73">
        <f>'Paid Amounts by LOB'!B43/SummaryPeoplebyLOB!B68</f>
        <v>7719.2181298046453</v>
      </c>
      <c r="C21" s="73">
        <f>'Paid Amounts by LOB'!C43/SummaryPeoplebyLOB!C68</f>
        <v>8004.663499169159</v>
      </c>
      <c r="D21" s="73">
        <f>'Paid Amounts by LOB'!D43/SummaryPeoplebyLOB!D68</f>
        <v>7779.6584620679205</v>
      </c>
      <c r="E21" s="73">
        <f>'Paid Amounts by LOB'!E43/SummaryPeoplebyLOB!E68</f>
        <v>8206.7400026899122</v>
      </c>
      <c r="F21" s="73">
        <f>'Paid Amounts by LOB'!F43/SummaryPeoplebyLOB!F68</f>
        <v>8481.5735074709683</v>
      </c>
      <c r="G21" s="73">
        <f>'Paid Amounts by LOB'!G43/SummaryPeoplebyLOB!G68</f>
        <v>8451.6141670541074</v>
      </c>
      <c r="H21" s="73">
        <f>'Paid Amounts by LOB'!H43/SummaryPeoplebyLOB!H68</f>
        <v>8897.3426560933185</v>
      </c>
      <c r="I21" s="73">
        <f>'Paid Amounts by LOB'!I43/SummaryPeoplebyLOB!I68</f>
        <v>9078.4520650391732</v>
      </c>
      <c r="J21" s="73">
        <f>'Paid Amounts by LOB'!J43/SummaryPeoplebyLOB!J68</f>
        <v>9448.7129292129011</v>
      </c>
      <c r="K21" s="73">
        <f>'Paid Amounts by LOB'!K43/SummaryPeoplebyLOB!K68</f>
        <v>8765.4193490132402</v>
      </c>
      <c r="L21" s="73">
        <f>'Paid Amounts by LOB'!L43/SummaryPeoplebyLOB!L68</f>
        <v>9358.4445241291032</v>
      </c>
      <c r="M21" s="73">
        <f>'Paid Amounts by LOB'!M43/SummaryPeoplebyLOB!M68</f>
        <v>9657.6171717360448</v>
      </c>
      <c r="N21" s="73">
        <f>'Paid Amounts by LOB'!N43/SummaryPeoplebyLOB!N68</f>
        <v>62917.222067454772</v>
      </c>
    </row>
    <row r="22" spans="1:14" x14ac:dyDescent="0.35">
      <c r="A22" s="18" t="s">
        <v>208</v>
      </c>
      <c r="B22" s="73">
        <f>'Paid Amounts by LOB'!B164/SummaryPeoplebyLOB!B69</f>
        <v>8430.7357475249319</v>
      </c>
      <c r="C22" s="73">
        <f>'Paid Amounts by LOB'!C164/SummaryPeoplebyLOB!C69</f>
        <v>8877.6104322539213</v>
      </c>
      <c r="D22" s="73">
        <f>'Paid Amounts by LOB'!D164/SummaryPeoplebyLOB!D69</f>
        <v>7878.3216075013861</v>
      </c>
      <c r="E22" s="73">
        <f>'Paid Amounts by LOB'!E164/SummaryPeoplebyLOB!E69</f>
        <v>8668.6642372525894</v>
      </c>
      <c r="F22" s="73">
        <f>'Paid Amounts by LOB'!F164/SummaryPeoplebyLOB!F69</f>
        <v>9029.8686297370514</v>
      </c>
      <c r="G22" s="73">
        <f>'Paid Amounts by LOB'!G164/SummaryPeoplebyLOB!G69</f>
        <v>8557.2482292169716</v>
      </c>
      <c r="H22" s="73">
        <f>'Paid Amounts by LOB'!H164/SummaryPeoplebyLOB!H69</f>
        <v>9144.6698994421658</v>
      </c>
      <c r="I22" s="73">
        <f>'Paid Amounts by LOB'!I164/SummaryPeoplebyLOB!I69</f>
        <v>9489.8188387835053</v>
      </c>
      <c r="J22" s="73">
        <f>'Paid Amounts by LOB'!J164/SummaryPeoplebyLOB!J69</f>
        <v>9833.1641532273807</v>
      </c>
      <c r="K22" s="73">
        <f>'Paid Amounts by LOB'!K164/SummaryPeoplebyLOB!K69</f>
        <v>8935.7311727160686</v>
      </c>
      <c r="L22" s="73">
        <f>'Paid Amounts by LOB'!L164/SummaryPeoplebyLOB!L69</f>
        <v>9159.5522031679138</v>
      </c>
      <c r="M22" s="73">
        <f>'Paid Amounts by LOB'!M164/SummaryPeoplebyLOB!M69</f>
        <v>9623.8245098166808</v>
      </c>
      <c r="N22" s="73">
        <f>'Paid Amounts by LOB'!N164/SummaryPeoplebyLOB!N69</f>
        <v>56275.534804073301</v>
      </c>
    </row>
    <row r="23" spans="1:14" x14ac:dyDescent="0.35">
      <c r="A23" s="18" t="s">
        <v>209</v>
      </c>
      <c r="B23" s="73">
        <f>'Paid Amounts by LOB'!B169/SummaryPeoplebyLOB!B70</f>
        <v>6461.0234012426208</v>
      </c>
      <c r="C23" s="73">
        <f>'Paid Amounts by LOB'!C169/SummaryPeoplebyLOB!C70</f>
        <v>6557.3943330599213</v>
      </c>
      <c r="D23" s="73">
        <f>'Paid Amounts by LOB'!D169/SummaryPeoplebyLOB!D70</f>
        <v>6755.259071314902</v>
      </c>
      <c r="E23" s="73">
        <f>'Paid Amounts by LOB'!E169/SummaryPeoplebyLOB!E70</f>
        <v>6823.5780519904238</v>
      </c>
      <c r="F23" s="73">
        <f>'Paid Amounts by LOB'!F169/SummaryPeoplebyLOB!F70</f>
        <v>7086.4497108950245</v>
      </c>
      <c r="G23" s="73">
        <f>'Paid Amounts by LOB'!G169/SummaryPeoplebyLOB!G70</f>
        <v>7429.229110156055</v>
      </c>
      <c r="H23" s="73">
        <f>'Paid Amounts by LOB'!H169/SummaryPeoplebyLOB!H70</f>
        <v>7777.0680220939921</v>
      </c>
      <c r="I23" s="73">
        <f>'Paid Amounts by LOB'!I169/SummaryPeoplebyLOB!I70</f>
        <v>7714.9072362669485</v>
      </c>
      <c r="J23" s="73">
        <f>'Paid Amounts by LOB'!J169/SummaryPeoplebyLOB!J70</f>
        <v>8218.6402064677368</v>
      </c>
      <c r="K23" s="73">
        <f>'Paid Amounts by LOB'!K169/SummaryPeoplebyLOB!K70</f>
        <v>7697.7527314193103</v>
      </c>
      <c r="L23" s="73">
        <f>'Paid Amounts by LOB'!L169/SummaryPeoplebyLOB!L70</f>
        <v>5725.3855179686343</v>
      </c>
      <c r="M23" s="73">
        <f>'Paid Amounts by LOB'!M169/SummaryPeoplebyLOB!M70</f>
        <v>7845.492019951068</v>
      </c>
      <c r="N23" s="73">
        <f>'Paid Amounts by LOB'!N169/SummaryPeoplebyLOB!N70</f>
        <v>36679.724226695827</v>
      </c>
    </row>
    <row r="24" spans="1:14" x14ac:dyDescent="0.35">
      <c r="A24" s="18" t="s">
        <v>1888</v>
      </c>
      <c r="B24" s="73">
        <f>'Paid Amounts by LOB'!B48/SummaryPeoplebyLOB!B84</f>
        <v>1807.7135953347267</v>
      </c>
      <c r="C24" s="73">
        <f>'Paid Amounts by LOB'!C48/SummaryPeoplebyLOB!C84</f>
        <v>1664.2519685206362</v>
      </c>
      <c r="D24" s="73">
        <f>'Paid Amounts by LOB'!D48/SummaryPeoplebyLOB!D84</f>
        <v>1561.6636590970372</v>
      </c>
      <c r="E24" s="73">
        <f>'Paid Amounts by LOB'!E48/SummaryPeoplebyLOB!E84</f>
        <v>2190.6520559012069</v>
      </c>
      <c r="F24" s="73">
        <f>'Paid Amounts by LOB'!F48/SummaryPeoplebyLOB!F84</f>
        <v>2458.3135905972349</v>
      </c>
      <c r="G24" s="73">
        <f>'Paid Amounts by LOB'!G48/SummaryPeoplebyLOB!G84</f>
        <v>2446.8327247127318</v>
      </c>
      <c r="H24" s="73">
        <f>'Paid Amounts by LOB'!H48/SummaryPeoplebyLOB!H84</f>
        <v>2525.8323418940427</v>
      </c>
      <c r="I24" s="73">
        <f>'Paid Amounts by LOB'!I48/SummaryPeoplebyLOB!I84</f>
        <v>2528.2160816042256</v>
      </c>
      <c r="J24" s="73">
        <f>'Paid Amounts by LOB'!J48/SummaryPeoplebyLOB!J84</f>
        <v>2651.0159269595588</v>
      </c>
      <c r="K24" s="73">
        <f>'Paid Amounts by LOB'!K48/SummaryPeoplebyLOB!K84</f>
        <v>3233.2099597201122</v>
      </c>
      <c r="L24" s="73">
        <f>'Paid Amounts by LOB'!L48/SummaryPeoplebyLOB!L84</f>
        <v>3208.1972728002593</v>
      </c>
      <c r="M24" s="73">
        <f>'Paid Amounts by LOB'!M48/SummaryPeoplebyLOB!M84</f>
        <v>3405.0542613414909</v>
      </c>
      <c r="N24" s="73">
        <f>'Paid Amounts by LOB'!N48/SummaryPeoplebyLOB!N84</f>
        <v>16476.145903529428</v>
      </c>
    </row>
    <row r="25" spans="1:14" x14ac:dyDescent="0.35">
      <c r="A25" s="18" t="s">
        <v>208</v>
      </c>
      <c r="B25" s="73">
        <f>'Paid Amounts by LOB'!B165/SummaryPeoplebyLOB!B85</f>
        <v>1515.8167003163394</v>
      </c>
      <c r="C25" s="73">
        <f>'Paid Amounts by LOB'!C165/SummaryPeoplebyLOB!C85</f>
        <v>1541.037351811251</v>
      </c>
      <c r="D25" s="73">
        <f>'Paid Amounts by LOB'!D165/SummaryPeoplebyLOB!D85</f>
        <v>1380.2763460305596</v>
      </c>
      <c r="E25" s="73">
        <f>'Paid Amounts by LOB'!E165/SummaryPeoplebyLOB!E85</f>
        <v>1985.882595478746</v>
      </c>
      <c r="F25" s="73">
        <f>'Paid Amounts by LOB'!F165/SummaryPeoplebyLOB!F85</f>
        <v>2128.9035321486376</v>
      </c>
      <c r="G25" s="73">
        <f>'Paid Amounts by LOB'!G165/SummaryPeoplebyLOB!G85</f>
        <v>2438.1120694167971</v>
      </c>
      <c r="H25" s="73">
        <f>'Paid Amounts by LOB'!H165/SummaryPeoplebyLOB!H85</f>
        <v>2395.204433865274</v>
      </c>
      <c r="I25" s="73">
        <f>'Paid Amounts by LOB'!I165/SummaryPeoplebyLOB!I85</f>
        <v>2440.7692807270255</v>
      </c>
      <c r="J25" s="73">
        <f>'Paid Amounts by LOB'!J165/SummaryPeoplebyLOB!J85</f>
        <v>2715.2820214292383</v>
      </c>
      <c r="K25" s="73">
        <f>'Paid Amounts by LOB'!K165/SummaryPeoplebyLOB!K85</f>
        <v>2781.033773093644</v>
      </c>
      <c r="L25" s="73">
        <f>'Paid Amounts by LOB'!L165/SummaryPeoplebyLOB!L85</f>
        <v>2908.8566868010303</v>
      </c>
      <c r="M25" s="73">
        <f>'Paid Amounts by LOB'!M165/SummaryPeoplebyLOB!M85</f>
        <v>3122.5262157717134</v>
      </c>
      <c r="N25" s="73">
        <f>'Paid Amounts by LOB'!N165/SummaryPeoplebyLOB!N85</f>
        <v>14652.858641683877</v>
      </c>
    </row>
    <row r="26" spans="1:14" x14ac:dyDescent="0.35">
      <c r="A26" s="18" t="s">
        <v>269</v>
      </c>
      <c r="B26" s="73">
        <f>'Paid Amounts by LOB'!B170/SummaryPeoplebyLOB!B86</f>
        <v>2516.366554181594</v>
      </c>
      <c r="C26" s="73">
        <f>'Paid Amounts by LOB'!C170/SummaryPeoplebyLOB!C86</f>
        <v>1891.8094719968872</v>
      </c>
      <c r="D26" s="73">
        <f>'Paid Amounts by LOB'!D170/SummaryPeoplebyLOB!D86</f>
        <v>2338.2667941814611</v>
      </c>
      <c r="E26" s="73">
        <f>'Paid Amounts by LOB'!E170/SummaryPeoplebyLOB!E86</f>
        <v>2587.1024338384982</v>
      </c>
      <c r="F26" s="73">
        <f>'Paid Amounts by LOB'!F170/SummaryPeoplebyLOB!F86</f>
        <v>2790.9244958142804</v>
      </c>
      <c r="G26" s="73">
        <f>'Paid Amounts by LOB'!G170/SummaryPeoplebyLOB!G86</f>
        <v>1192.8221169443484</v>
      </c>
      <c r="H26" s="73">
        <f>'Paid Amounts by LOB'!H170/SummaryPeoplebyLOB!H86</f>
        <v>1241.9290284747306</v>
      </c>
      <c r="I26" s="73">
        <f>'Paid Amounts by LOB'!I170/SummaryPeoplebyLOB!I86</f>
        <v>1232.8972440077187</v>
      </c>
      <c r="J26" s="73">
        <f>'Paid Amounts by LOB'!J170/SummaryPeoplebyLOB!J86</f>
        <v>1239.3646266595383</v>
      </c>
      <c r="K26" s="73">
        <f>'Paid Amounts by LOB'!K170/SummaryPeoplebyLOB!K86</f>
        <v>1527.4859684940195</v>
      </c>
      <c r="L26" s="73">
        <f>'Paid Amounts by LOB'!L170/SummaryPeoplebyLOB!L86</f>
        <v>1293.8523733149525</v>
      </c>
      <c r="M26" s="73">
        <f>'Paid Amounts by LOB'!M170/SummaryPeoplebyLOB!M86</f>
        <v>1292.8908028766532</v>
      </c>
      <c r="N26" s="73">
        <f>'Paid Amounts by LOB'!N170/SummaryPeoplebyLOB!N86</f>
        <v>8141.1612842696704</v>
      </c>
    </row>
    <row r="27" spans="1:14" x14ac:dyDescent="0.35">
      <c r="A27" s="18"/>
      <c r="B27" s="73"/>
      <c r="C27" s="73"/>
      <c r="D27" s="73"/>
      <c r="E27" s="73"/>
      <c r="F27" s="73"/>
      <c r="G27" s="73"/>
      <c r="H27" s="73"/>
      <c r="I27" s="73"/>
      <c r="J27" s="73"/>
      <c r="K27" s="73"/>
      <c r="L27" s="73"/>
      <c r="M27" s="73"/>
      <c r="N27" s="73"/>
    </row>
    <row r="28" spans="1:14" x14ac:dyDescent="0.35">
      <c r="A28" s="72" t="s">
        <v>270</v>
      </c>
      <c r="B28" s="73"/>
      <c r="C28" s="73"/>
      <c r="D28" s="73"/>
      <c r="E28" s="73"/>
      <c r="F28" s="73"/>
      <c r="G28" s="73"/>
      <c r="H28" s="73"/>
      <c r="I28" s="73"/>
      <c r="J28" s="73"/>
      <c r="K28" s="73"/>
      <c r="L28" s="73"/>
      <c r="M28" s="73"/>
      <c r="N28" s="73"/>
    </row>
    <row r="29" spans="1:14" x14ac:dyDescent="0.35">
      <c r="A29" s="18" t="s">
        <v>271</v>
      </c>
      <c r="B29" s="73">
        <f>'Paid Amounts by LOB'!B44/SummaryPeoplebyLOB!B6</f>
        <v>1791.8409580646437</v>
      </c>
      <c r="C29" s="73">
        <f>'Paid Amounts by LOB'!C44/SummaryPeoplebyLOB!C6</f>
        <v>2251.5170178120902</v>
      </c>
      <c r="D29" s="73">
        <f>'Paid Amounts by LOB'!D44/SummaryPeoplebyLOB!D6</f>
        <v>2403.125148946744</v>
      </c>
      <c r="E29" s="73">
        <f>'Paid Amounts by LOB'!E44/SummaryPeoplebyLOB!E6</f>
        <v>2239.3770489351764</v>
      </c>
      <c r="F29" s="73">
        <f>'Paid Amounts by LOB'!F44/SummaryPeoplebyLOB!F6</f>
        <v>2276.4574668449904</v>
      </c>
      <c r="G29" s="73">
        <f>'Paid Amounts by LOB'!G44/SummaryPeoplebyLOB!G6</f>
        <v>2403.2210315117823</v>
      </c>
      <c r="H29" s="73">
        <f>'Paid Amounts by LOB'!H44/SummaryPeoplebyLOB!H6</f>
        <v>2649.8194541895978</v>
      </c>
      <c r="I29" s="73">
        <f>'Paid Amounts by LOB'!I44/SummaryPeoplebyLOB!I6</f>
        <v>2919.9334480237917</v>
      </c>
      <c r="J29" s="73">
        <f>'Paid Amounts by LOB'!J44/SummaryPeoplebyLOB!J6</f>
        <v>3039.3331785473379</v>
      </c>
      <c r="K29" s="73">
        <f>'Paid Amounts by LOB'!K44/SummaryPeoplebyLOB!K6</f>
        <v>3251.8386459638223</v>
      </c>
      <c r="L29" s="73">
        <f>'Paid Amounts by LOB'!L44/SummaryPeoplebyLOB!L6</f>
        <v>3357.8319140752956</v>
      </c>
      <c r="M29" s="73">
        <f>'Paid Amounts by LOB'!M44/SummaryPeoplebyLOB!M6</f>
        <v>3515.654061401784</v>
      </c>
      <c r="N29" s="73">
        <f>'Paid Amounts by LOB'!N44/SummaryPeoplebyLOB!N6</f>
        <v>15679.378371131896</v>
      </c>
    </row>
    <row r="30" spans="1:14" x14ac:dyDescent="0.35">
      <c r="A30" s="18" t="s">
        <v>265</v>
      </c>
      <c r="B30" s="73">
        <f>'Paid Amounts by LOB'!B49/SummaryPeoplebyLOB!B6</f>
        <v>341.12435577707504</v>
      </c>
      <c r="C30" s="73">
        <f>'Paid Amounts by LOB'!C49/SummaryPeoplebyLOB!C6</f>
        <v>475.21944270359552</v>
      </c>
      <c r="D30" s="73">
        <f>'Paid Amounts by LOB'!D49/SummaryPeoplebyLOB!D6</f>
        <v>386.86214792175281</v>
      </c>
      <c r="E30" s="73">
        <f>'Paid Amounts by LOB'!E49/SummaryPeoplebyLOB!E6</f>
        <v>501.9963485587391</v>
      </c>
      <c r="F30" s="73">
        <f>'Paid Amounts by LOB'!F49/SummaryPeoplebyLOB!F6</f>
        <v>562.82128473943976</v>
      </c>
      <c r="G30" s="73">
        <f>'Paid Amounts by LOB'!G49/SummaryPeoplebyLOB!G6</f>
        <v>567.88045248041897</v>
      </c>
      <c r="H30" s="73">
        <f>'Paid Amounts by LOB'!H49/SummaryPeoplebyLOB!H6</f>
        <v>591.18904329631732</v>
      </c>
      <c r="I30" s="73">
        <f>'Paid Amounts by LOB'!I49/SummaryPeoplebyLOB!I6</f>
        <v>648.26413556397904</v>
      </c>
      <c r="J30" s="73">
        <f>'Paid Amounts by LOB'!J49/SummaryPeoplebyLOB!J6</f>
        <v>691.48954797303429</v>
      </c>
      <c r="K30" s="73">
        <f>'Paid Amounts by LOB'!K49/SummaryPeoplebyLOB!K6</f>
        <v>746.53384955871309</v>
      </c>
      <c r="L30" s="73">
        <f>'Paid Amounts by LOB'!L49/SummaryPeoplebyLOB!L6</f>
        <v>745.14591439721676</v>
      </c>
      <c r="M30" s="73">
        <f>'Paid Amounts by LOB'!M49/SummaryPeoplebyLOB!M6</f>
        <v>776.06986205835494</v>
      </c>
      <c r="N30" s="73">
        <f>'Paid Amounts by LOB'!N49/SummaryPeoplebyLOB!N6</f>
        <v>3480.0770205572289</v>
      </c>
    </row>
    <row r="31" spans="1:14" x14ac:dyDescent="0.35">
      <c r="A31" s="18"/>
      <c r="B31" s="73"/>
      <c r="C31" s="73"/>
      <c r="D31" s="73"/>
      <c r="E31" s="73"/>
      <c r="F31" s="73"/>
      <c r="G31" s="73"/>
      <c r="H31" s="73"/>
      <c r="I31" s="73"/>
      <c r="J31" s="73"/>
      <c r="K31" s="73"/>
      <c r="L31" s="73"/>
      <c r="M31" s="73"/>
      <c r="N31" s="73"/>
    </row>
    <row r="32" spans="1:14" x14ac:dyDescent="0.35">
      <c r="A32" s="72" t="s">
        <v>567</v>
      </c>
      <c r="B32" s="73"/>
      <c r="C32" s="73"/>
      <c r="D32" s="73"/>
      <c r="E32" s="73"/>
      <c r="F32" s="73"/>
      <c r="G32" s="73"/>
      <c r="H32" s="73"/>
      <c r="I32" s="73"/>
      <c r="J32" s="73"/>
      <c r="K32" s="73"/>
      <c r="L32" s="73"/>
      <c r="M32" s="73"/>
      <c r="N32" s="73"/>
    </row>
    <row r="33" spans="1:14" x14ac:dyDescent="0.35">
      <c r="A33" s="18" t="s">
        <v>1887</v>
      </c>
      <c r="B33" s="73">
        <f>'Paid Amounts by LOB'!B45/SummaryPeoplebyLOB!B98</f>
        <v>3541.1968572817714</v>
      </c>
      <c r="C33" s="73">
        <f>'Paid Amounts by LOB'!C45/SummaryPeoplebyLOB!C98</f>
        <v>3723.9805970381035</v>
      </c>
      <c r="D33" s="73">
        <f>'Paid Amounts by LOB'!D45/SummaryPeoplebyLOB!D98</f>
        <v>3427.093472566085</v>
      </c>
      <c r="E33" s="73">
        <f>'Paid Amounts by LOB'!E45/SummaryPeoplebyLOB!E98</f>
        <v>3522.8137694080615</v>
      </c>
      <c r="F33" s="73">
        <f>'Paid Amounts by LOB'!F45/SummaryPeoplebyLOB!F98</f>
        <v>3701.6697569978242</v>
      </c>
      <c r="G33" s="73">
        <f>'Paid Amounts by LOB'!G45/SummaryPeoplebyLOB!G98</f>
        <v>4088.0461699358293</v>
      </c>
      <c r="H33" s="73">
        <f>'Paid Amounts by LOB'!H45/SummaryPeoplebyLOB!H98</f>
        <v>4251.8814513647794</v>
      </c>
      <c r="I33" s="73">
        <f>'Paid Amounts by LOB'!I45/SummaryPeoplebyLOB!I98</f>
        <v>4391.8467101759425</v>
      </c>
      <c r="J33" s="73">
        <f>'Paid Amounts by LOB'!J45/SummaryPeoplebyLOB!J98</f>
        <v>4567.4213728864024</v>
      </c>
      <c r="K33" s="73">
        <f>'Paid Amounts by LOB'!K45/SummaryPeoplebyLOB!K98</f>
        <v>4289.6525179924165</v>
      </c>
      <c r="L33" s="73">
        <f>'Paid Amounts by LOB'!L45/SummaryPeoplebyLOB!L98</f>
        <v>4936.1360359303253</v>
      </c>
      <c r="M33" s="73">
        <f>'Paid Amounts by LOB'!M45/SummaryPeoplebyLOB!M98</f>
        <v>5141.1251116199328</v>
      </c>
      <c r="N33" s="73">
        <f>'Paid Amounts by LOB'!N45/SummaryPeoplebyLOB!N98</f>
        <v>21024.60515327238</v>
      </c>
    </row>
    <row r="34" spans="1:14" x14ac:dyDescent="0.35">
      <c r="A34" s="18" t="s">
        <v>1888</v>
      </c>
      <c r="B34" s="73">
        <f>'Paid Amounts by LOB'!B50/SummaryPeoplebyLOB!B99</f>
        <v>499.75058144910798</v>
      </c>
      <c r="C34" s="73">
        <f>'Paid Amounts by LOB'!C50/SummaryPeoplebyLOB!C99</f>
        <v>506.70229159154684</v>
      </c>
      <c r="D34" s="73">
        <f>'Paid Amounts by LOB'!D50/SummaryPeoplebyLOB!D99</f>
        <v>501.50505201647167</v>
      </c>
      <c r="E34" s="73">
        <f>'Paid Amounts by LOB'!E50/SummaryPeoplebyLOB!E99</f>
        <v>612.06104204211158</v>
      </c>
      <c r="F34" s="73">
        <f>'Paid Amounts by LOB'!F50/SummaryPeoplebyLOB!F99</f>
        <v>711.66638966649157</v>
      </c>
      <c r="G34" s="73">
        <f>'Paid Amounts by LOB'!G50/SummaryPeoplebyLOB!G99</f>
        <v>796.87566631108325</v>
      </c>
      <c r="H34" s="73">
        <f>'Paid Amounts by LOB'!H50/SummaryPeoplebyLOB!H99</f>
        <v>799.33067824359262</v>
      </c>
      <c r="I34" s="73">
        <f>'Paid Amounts by LOB'!I50/SummaryPeoplebyLOB!I99</f>
        <v>960.14805076056268</v>
      </c>
      <c r="J34" s="73">
        <f>'Paid Amounts by LOB'!J50/SummaryPeoplebyLOB!J99</f>
        <v>963.684519206549</v>
      </c>
      <c r="K34" s="73">
        <f>'Paid Amounts by LOB'!K50/SummaryPeoplebyLOB!K99</f>
        <v>1051.0649152451138</v>
      </c>
      <c r="L34" s="73">
        <f>'Paid Amounts by LOB'!L50/SummaryPeoplebyLOB!L99</f>
        <v>879.12677370932545</v>
      </c>
      <c r="M34" s="73">
        <f>'Paid Amounts by LOB'!M50/SummaryPeoplebyLOB!M99</f>
        <v>966.71426093658181</v>
      </c>
      <c r="N34" s="73">
        <f>'Paid Amounts by LOB'!N50/SummaryPeoplebyLOB!N99</f>
        <v>3953.2643263044611</v>
      </c>
    </row>
    <row r="39" spans="1:14" s="2" customFormat="1" ht="12.5" x14ac:dyDescent="0.25">
      <c r="A39" s="2" t="s">
        <v>301</v>
      </c>
      <c r="N39" s="4"/>
    </row>
    <row r="40" spans="1:14" s="2" customFormat="1" ht="12.5" x14ac:dyDescent="0.25">
      <c r="A40" s="2" t="s">
        <v>302</v>
      </c>
      <c r="N40" s="4"/>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4DCE9-2596-4B16-9594-B508FB9F659F}">
  <dimension ref="A1:N33"/>
  <sheetViews>
    <sheetView topLeftCell="A9" workbookViewId="0">
      <selection activeCell="A30" sqref="A30"/>
    </sheetView>
  </sheetViews>
  <sheetFormatPr defaultColWidth="9.1796875" defaultRowHeight="14" x14ac:dyDescent="0.3"/>
  <cols>
    <col min="1" max="1" width="47.81640625" style="93" customWidth="1"/>
    <col min="2" max="13" width="7.26953125" style="93" bestFit="1" customWidth="1"/>
    <col min="14" max="16384" width="9.1796875" style="93"/>
  </cols>
  <sheetData>
    <row r="1" spans="1:14" ht="18" x14ac:dyDescent="0.4">
      <c r="A1" s="106" t="s">
        <v>1848</v>
      </c>
      <c r="B1" s="92"/>
      <c r="C1" s="92"/>
      <c r="D1" s="92"/>
      <c r="E1" s="92"/>
      <c r="F1" s="92"/>
      <c r="G1" s="92"/>
      <c r="H1" s="92"/>
      <c r="I1" s="92"/>
      <c r="J1" s="92"/>
      <c r="K1" s="92"/>
      <c r="L1" s="92"/>
      <c r="M1" s="92"/>
    </row>
    <row r="2" spans="1:14" x14ac:dyDescent="0.3">
      <c r="A2" s="85"/>
      <c r="B2" s="92"/>
      <c r="C2" s="92"/>
      <c r="D2" s="92"/>
      <c r="E2" s="92"/>
      <c r="F2" s="92"/>
      <c r="G2" s="92"/>
      <c r="H2" s="92"/>
      <c r="I2" s="92"/>
      <c r="J2" s="92"/>
      <c r="K2" s="92"/>
      <c r="L2" s="92"/>
      <c r="M2" s="92"/>
    </row>
    <row r="3" spans="1:14" s="97" customFormat="1" x14ac:dyDescent="0.3">
      <c r="A3" s="94"/>
      <c r="B3" s="95">
        <v>2011</v>
      </c>
      <c r="C3" s="95">
        <v>2012</v>
      </c>
      <c r="D3" s="95">
        <v>2013</v>
      </c>
      <c r="E3" s="95">
        <v>2014</v>
      </c>
      <c r="F3" s="95">
        <v>2015</v>
      </c>
      <c r="G3" s="95">
        <v>2016</v>
      </c>
      <c r="H3" s="95">
        <v>2017</v>
      </c>
      <c r="I3" s="95">
        <v>2018</v>
      </c>
      <c r="J3" s="95">
        <v>2019</v>
      </c>
      <c r="K3" s="95">
        <v>2020</v>
      </c>
      <c r="L3" s="95">
        <v>2021</v>
      </c>
      <c r="M3" s="95">
        <v>2022</v>
      </c>
      <c r="N3" s="96"/>
    </row>
    <row r="4" spans="1:14" x14ac:dyDescent="0.3">
      <c r="A4" s="98" t="s">
        <v>272</v>
      </c>
      <c r="B4" s="99" t="s">
        <v>1895</v>
      </c>
      <c r="C4" s="99" t="s">
        <v>1895</v>
      </c>
      <c r="D4" s="99" t="s">
        <v>1895</v>
      </c>
      <c r="E4" s="99" t="s">
        <v>1895</v>
      </c>
      <c r="F4" s="99" t="s">
        <v>1895</v>
      </c>
      <c r="G4" s="99" t="s">
        <v>1895</v>
      </c>
      <c r="H4" s="99" t="s">
        <v>1895</v>
      </c>
      <c r="I4" s="99" t="s">
        <v>1895</v>
      </c>
      <c r="J4" s="99" t="s">
        <v>1895</v>
      </c>
      <c r="K4" s="99">
        <v>39</v>
      </c>
      <c r="L4" s="99">
        <v>32</v>
      </c>
      <c r="M4" s="99">
        <v>39</v>
      </c>
    </row>
    <row r="5" spans="1:14" x14ac:dyDescent="0.3">
      <c r="A5" s="98" t="s">
        <v>273</v>
      </c>
      <c r="B5" s="99">
        <v>38</v>
      </c>
      <c r="C5" s="99">
        <v>38</v>
      </c>
      <c r="D5" s="99" t="s">
        <v>1895</v>
      </c>
      <c r="E5" s="99" t="s">
        <v>1895</v>
      </c>
      <c r="F5" s="99" t="s">
        <v>1895</v>
      </c>
      <c r="G5" s="99">
        <v>31</v>
      </c>
      <c r="H5" s="99">
        <v>31</v>
      </c>
      <c r="I5" s="99">
        <v>58</v>
      </c>
      <c r="J5" s="99">
        <v>82</v>
      </c>
      <c r="K5" s="99">
        <v>187</v>
      </c>
      <c r="L5" s="99">
        <v>146</v>
      </c>
      <c r="M5" s="99">
        <v>201</v>
      </c>
    </row>
    <row r="6" spans="1:14" x14ac:dyDescent="0.3">
      <c r="A6" s="98" t="s">
        <v>274</v>
      </c>
      <c r="B6" s="99">
        <v>206</v>
      </c>
      <c r="C6" s="99">
        <v>205</v>
      </c>
      <c r="D6" s="99">
        <v>176</v>
      </c>
      <c r="E6" s="99">
        <v>216</v>
      </c>
      <c r="F6" s="99">
        <v>188</v>
      </c>
      <c r="G6" s="99">
        <v>208</v>
      </c>
      <c r="H6" s="99">
        <v>230</v>
      </c>
      <c r="I6" s="99">
        <v>374</v>
      </c>
      <c r="J6" s="99">
        <v>537</v>
      </c>
      <c r="K6" s="99">
        <v>1124</v>
      </c>
      <c r="L6" s="99">
        <v>959</v>
      </c>
      <c r="M6" s="99">
        <v>1146</v>
      </c>
    </row>
    <row r="7" spans="1:14" x14ac:dyDescent="0.3">
      <c r="A7" s="98" t="s">
        <v>275</v>
      </c>
      <c r="B7" s="99">
        <v>1322</v>
      </c>
      <c r="C7" s="99">
        <v>1704</v>
      </c>
      <c r="D7" s="99">
        <v>1845</v>
      </c>
      <c r="E7" s="99">
        <v>2115</v>
      </c>
      <c r="F7" s="99">
        <v>2682</v>
      </c>
      <c r="G7" s="99">
        <v>2697</v>
      </c>
      <c r="H7" s="99">
        <v>2851</v>
      </c>
      <c r="I7" s="99">
        <v>3839</v>
      </c>
      <c r="J7" s="99">
        <v>4442</v>
      </c>
      <c r="K7" s="99">
        <v>7212</v>
      </c>
      <c r="L7" s="99">
        <v>6111</v>
      </c>
      <c r="M7" s="99">
        <v>6947</v>
      </c>
    </row>
    <row r="8" spans="1:14" x14ac:dyDescent="0.3">
      <c r="A8" s="98"/>
      <c r="B8" s="98"/>
      <c r="C8" s="98"/>
      <c r="D8" s="98"/>
      <c r="E8" s="98"/>
      <c r="F8" s="98"/>
      <c r="G8" s="98"/>
      <c r="H8" s="98"/>
      <c r="I8" s="98"/>
      <c r="J8" s="98"/>
      <c r="K8" s="98"/>
      <c r="L8" s="98"/>
      <c r="M8" s="98"/>
    </row>
    <row r="9" spans="1:14" x14ac:dyDescent="0.3">
      <c r="A9" s="100" t="s">
        <v>262</v>
      </c>
      <c r="B9" s="98"/>
      <c r="C9" s="98"/>
      <c r="D9" s="98"/>
      <c r="E9" s="98"/>
      <c r="F9" s="98"/>
      <c r="G9" s="98"/>
      <c r="H9" s="98"/>
      <c r="I9" s="98"/>
      <c r="J9" s="98"/>
      <c r="K9" s="98"/>
      <c r="L9" s="98"/>
      <c r="M9" s="98"/>
    </row>
    <row r="10" spans="1:14" x14ac:dyDescent="0.3">
      <c r="A10" s="98" t="s">
        <v>272</v>
      </c>
      <c r="B10" s="99"/>
      <c r="C10" s="99"/>
      <c r="D10" s="99" t="s">
        <v>1895</v>
      </c>
      <c r="E10" s="99" t="s">
        <v>1895</v>
      </c>
      <c r="F10" s="99" t="s">
        <v>1895</v>
      </c>
      <c r="G10" s="99" t="s">
        <v>1895</v>
      </c>
      <c r="H10" s="99" t="s">
        <v>1895</v>
      </c>
      <c r="I10" s="99" t="s">
        <v>1895</v>
      </c>
      <c r="J10" s="99" t="s">
        <v>1895</v>
      </c>
      <c r="K10" s="99" t="s">
        <v>1895</v>
      </c>
      <c r="L10" s="99" t="s">
        <v>1895</v>
      </c>
      <c r="M10" s="99" t="s">
        <v>1895</v>
      </c>
    </row>
    <row r="11" spans="1:14" x14ac:dyDescent="0.3">
      <c r="A11" s="98" t="s">
        <v>273</v>
      </c>
      <c r="B11" s="99" t="s">
        <v>1895</v>
      </c>
      <c r="C11" s="99" t="s">
        <v>1895</v>
      </c>
      <c r="D11" s="99" t="s">
        <v>1895</v>
      </c>
      <c r="E11" s="99" t="s">
        <v>1895</v>
      </c>
      <c r="F11" s="99" t="s">
        <v>1895</v>
      </c>
      <c r="G11" s="99" t="s">
        <v>1895</v>
      </c>
      <c r="H11" s="99" t="s">
        <v>1895</v>
      </c>
      <c r="I11" s="99" t="s">
        <v>1895</v>
      </c>
      <c r="J11" s="99" t="s">
        <v>1895</v>
      </c>
      <c r="K11" s="99">
        <v>50</v>
      </c>
      <c r="L11" s="99">
        <v>38</v>
      </c>
      <c r="M11" s="99">
        <v>59</v>
      </c>
    </row>
    <row r="12" spans="1:14" x14ac:dyDescent="0.3">
      <c r="A12" s="98" t="s">
        <v>274</v>
      </c>
      <c r="B12" s="99" t="s">
        <v>1895</v>
      </c>
      <c r="C12" s="99" t="s">
        <v>1895</v>
      </c>
      <c r="D12" s="99">
        <v>38</v>
      </c>
      <c r="E12" s="99">
        <v>81</v>
      </c>
      <c r="F12" s="99">
        <v>126</v>
      </c>
      <c r="G12" s="99">
        <v>117</v>
      </c>
      <c r="H12" s="99">
        <v>115</v>
      </c>
      <c r="I12" s="99">
        <v>138</v>
      </c>
      <c r="J12" s="99">
        <v>258</v>
      </c>
      <c r="K12" s="99">
        <v>524</v>
      </c>
      <c r="L12" s="99">
        <v>523</v>
      </c>
      <c r="M12" s="99">
        <v>560</v>
      </c>
    </row>
    <row r="13" spans="1:14" x14ac:dyDescent="0.3">
      <c r="A13" s="98" t="s">
        <v>275</v>
      </c>
      <c r="B13" s="99">
        <v>306</v>
      </c>
      <c r="C13" s="99">
        <v>434</v>
      </c>
      <c r="D13" s="99">
        <v>670</v>
      </c>
      <c r="E13" s="99">
        <v>1107</v>
      </c>
      <c r="F13" s="99">
        <v>1632</v>
      </c>
      <c r="G13" s="99">
        <v>1671</v>
      </c>
      <c r="H13" s="99">
        <v>1745</v>
      </c>
      <c r="I13" s="99">
        <v>1931</v>
      </c>
      <c r="J13" s="99">
        <v>2108</v>
      </c>
      <c r="K13" s="99">
        <v>2948</v>
      </c>
      <c r="L13" s="99">
        <v>2827</v>
      </c>
      <c r="M13" s="99">
        <v>3150</v>
      </c>
    </row>
    <row r="14" spans="1:14" x14ac:dyDescent="0.3">
      <c r="A14" s="98"/>
      <c r="B14" s="98"/>
      <c r="C14" s="98"/>
      <c r="D14" s="98"/>
      <c r="E14" s="98"/>
      <c r="F14" s="98"/>
      <c r="G14" s="98"/>
      <c r="H14" s="98"/>
      <c r="I14" s="98"/>
      <c r="J14" s="98"/>
      <c r="K14" s="98"/>
      <c r="L14" s="98"/>
      <c r="M14" s="98"/>
    </row>
    <row r="15" spans="1:14" x14ac:dyDescent="0.3">
      <c r="A15" s="100" t="s">
        <v>263</v>
      </c>
      <c r="B15" s="98"/>
      <c r="C15" s="98"/>
      <c r="D15" s="98"/>
      <c r="E15" s="98"/>
      <c r="F15" s="98"/>
      <c r="G15" s="98"/>
      <c r="H15" s="98"/>
      <c r="I15" s="98"/>
      <c r="J15" s="98"/>
      <c r="K15" s="98"/>
      <c r="L15" s="98"/>
      <c r="M15" s="98"/>
    </row>
    <row r="16" spans="1:14" x14ac:dyDescent="0.3">
      <c r="A16" s="98" t="s">
        <v>272</v>
      </c>
      <c r="B16" s="99"/>
      <c r="C16" s="99"/>
      <c r="D16" s="99"/>
      <c r="E16" s="99"/>
      <c r="F16" s="99" t="s">
        <v>1895</v>
      </c>
      <c r="G16" s="99" t="s">
        <v>1895</v>
      </c>
      <c r="H16" s="99" t="s">
        <v>1895</v>
      </c>
      <c r="I16" s="99" t="s">
        <v>1895</v>
      </c>
      <c r="J16" s="99" t="s">
        <v>1895</v>
      </c>
      <c r="K16" s="99" t="s">
        <v>1895</v>
      </c>
      <c r="L16" s="99" t="s">
        <v>1895</v>
      </c>
      <c r="M16" s="99" t="s">
        <v>1895</v>
      </c>
    </row>
    <row r="17" spans="1:14" x14ac:dyDescent="0.3">
      <c r="A17" s="98" t="s">
        <v>273</v>
      </c>
      <c r="B17" s="99"/>
      <c r="C17" s="99" t="s">
        <v>1895</v>
      </c>
      <c r="D17" s="99" t="s">
        <v>1895</v>
      </c>
      <c r="E17" s="99" t="s">
        <v>1895</v>
      </c>
      <c r="F17" s="99" t="s">
        <v>1895</v>
      </c>
      <c r="G17" s="99" t="s">
        <v>1895</v>
      </c>
      <c r="H17" s="99" t="s">
        <v>1895</v>
      </c>
      <c r="I17" s="99" t="s">
        <v>1895</v>
      </c>
      <c r="J17" s="99" t="s">
        <v>1895</v>
      </c>
      <c r="K17" s="99" t="s">
        <v>1895</v>
      </c>
      <c r="L17" s="99" t="s">
        <v>1895</v>
      </c>
      <c r="M17" s="99" t="s">
        <v>1895</v>
      </c>
    </row>
    <row r="18" spans="1:14" x14ac:dyDescent="0.3">
      <c r="A18" s="98" t="s">
        <v>274</v>
      </c>
      <c r="B18" s="99"/>
      <c r="C18" s="99" t="s">
        <v>1895</v>
      </c>
      <c r="D18" s="99" t="s">
        <v>1895</v>
      </c>
      <c r="E18" s="99" t="s">
        <v>1895</v>
      </c>
      <c r="F18" s="99" t="s">
        <v>1895</v>
      </c>
      <c r="G18" s="99">
        <v>35</v>
      </c>
      <c r="H18" s="99">
        <v>36</v>
      </c>
      <c r="I18" s="99">
        <v>51</v>
      </c>
      <c r="J18" s="99">
        <v>70</v>
      </c>
      <c r="K18" s="99">
        <v>133</v>
      </c>
      <c r="L18" s="99">
        <v>145</v>
      </c>
      <c r="M18" s="99">
        <v>193</v>
      </c>
    </row>
    <row r="19" spans="1:14" x14ac:dyDescent="0.3">
      <c r="A19" s="98" t="s">
        <v>275</v>
      </c>
      <c r="B19" s="99" t="s">
        <v>1895</v>
      </c>
      <c r="C19" s="99">
        <v>33</v>
      </c>
      <c r="D19" s="99">
        <v>34</v>
      </c>
      <c r="E19" s="99">
        <v>153</v>
      </c>
      <c r="F19" s="99">
        <v>286</v>
      </c>
      <c r="G19" s="99">
        <v>343</v>
      </c>
      <c r="H19" s="99">
        <v>282</v>
      </c>
      <c r="I19" s="99">
        <v>372</v>
      </c>
      <c r="J19" s="99">
        <v>447</v>
      </c>
      <c r="K19" s="99">
        <v>573</v>
      </c>
      <c r="L19" s="99">
        <v>684</v>
      </c>
      <c r="M19" s="99">
        <v>862</v>
      </c>
    </row>
    <row r="20" spans="1:14" x14ac:dyDescent="0.3">
      <c r="A20" s="98"/>
      <c r="B20" s="98"/>
      <c r="C20" s="98"/>
      <c r="D20" s="98"/>
      <c r="E20" s="98"/>
      <c r="F20" s="98"/>
      <c r="G20" s="98"/>
      <c r="H20" s="98"/>
      <c r="I20" s="98"/>
      <c r="J20" s="98"/>
      <c r="K20" s="98"/>
      <c r="L20" s="98"/>
      <c r="M20" s="98"/>
    </row>
    <row r="21" spans="1:14" x14ac:dyDescent="0.3">
      <c r="A21" s="100" t="s">
        <v>264</v>
      </c>
      <c r="B21" s="98"/>
      <c r="C21" s="98"/>
      <c r="D21" s="98"/>
      <c r="E21" s="98"/>
      <c r="F21" s="98"/>
      <c r="G21" s="98"/>
      <c r="H21" s="98"/>
      <c r="I21" s="98"/>
      <c r="J21" s="98"/>
      <c r="K21" s="98"/>
      <c r="L21" s="98"/>
      <c r="M21" s="98"/>
    </row>
    <row r="22" spans="1:14" x14ac:dyDescent="0.3">
      <c r="A22" s="98" t="s">
        <v>272</v>
      </c>
      <c r="B22" s="99" t="s">
        <v>1893</v>
      </c>
      <c r="C22" s="99" t="s">
        <v>1893</v>
      </c>
      <c r="D22" s="99" t="s">
        <v>1893</v>
      </c>
      <c r="E22" s="99" t="s">
        <v>1893</v>
      </c>
      <c r="F22" s="99" t="s">
        <v>1893</v>
      </c>
      <c r="G22" s="99" t="s">
        <v>1893</v>
      </c>
      <c r="H22" s="99" t="s">
        <v>1893</v>
      </c>
      <c r="I22" s="99" t="s">
        <v>1893</v>
      </c>
      <c r="J22" s="99" t="s">
        <v>1893</v>
      </c>
      <c r="K22" s="99" t="s">
        <v>1893</v>
      </c>
      <c r="L22" s="99" t="s">
        <v>1893</v>
      </c>
      <c r="M22" s="99" t="s">
        <v>1893</v>
      </c>
    </row>
    <row r="23" spans="1:14" x14ac:dyDescent="0.3">
      <c r="A23" s="98" t="s">
        <v>273</v>
      </c>
      <c r="B23" s="99">
        <v>33</v>
      </c>
      <c r="C23" s="99">
        <v>35</v>
      </c>
      <c r="D23" s="99" t="s">
        <v>1893</v>
      </c>
      <c r="E23" s="99" t="s">
        <v>1893</v>
      </c>
      <c r="F23" s="99" t="s">
        <v>1893</v>
      </c>
      <c r="G23" s="99" t="s">
        <v>1893</v>
      </c>
      <c r="H23" s="99" t="s">
        <v>1893</v>
      </c>
      <c r="I23" s="99" t="s">
        <v>1893</v>
      </c>
      <c r="J23" s="99">
        <v>41</v>
      </c>
      <c r="K23" s="99">
        <v>79</v>
      </c>
      <c r="L23" s="99">
        <v>50</v>
      </c>
      <c r="M23" s="99">
        <v>63</v>
      </c>
    </row>
    <row r="24" spans="1:14" x14ac:dyDescent="0.3">
      <c r="A24" s="98" t="s">
        <v>274</v>
      </c>
      <c r="B24" s="99">
        <v>186</v>
      </c>
      <c r="C24" s="99">
        <v>174</v>
      </c>
      <c r="D24" s="99">
        <v>130</v>
      </c>
      <c r="E24" s="99">
        <v>117</v>
      </c>
      <c r="F24" s="99">
        <v>40</v>
      </c>
      <c r="G24" s="99">
        <v>53</v>
      </c>
      <c r="H24" s="99">
        <v>74</v>
      </c>
      <c r="I24" s="99">
        <v>155</v>
      </c>
      <c r="J24" s="99">
        <v>213</v>
      </c>
      <c r="K24" s="99">
        <v>444</v>
      </c>
      <c r="L24" s="99">
        <v>350</v>
      </c>
      <c r="M24" s="99">
        <v>457</v>
      </c>
    </row>
    <row r="25" spans="1:14" x14ac:dyDescent="0.3">
      <c r="A25" s="98" t="s">
        <v>275</v>
      </c>
      <c r="B25" s="99">
        <v>974</v>
      </c>
      <c r="C25" s="99">
        <v>1140</v>
      </c>
      <c r="D25" s="99">
        <v>1118</v>
      </c>
      <c r="E25" s="99">
        <v>786</v>
      </c>
      <c r="F25" s="99">
        <v>678</v>
      </c>
      <c r="G25" s="99">
        <v>644</v>
      </c>
      <c r="H25" s="99">
        <v>791</v>
      </c>
      <c r="I25" s="99">
        <v>1439</v>
      </c>
      <c r="J25" s="99">
        <v>1759</v>
      </c>
      <c r="K25" s="99">
        <v>3365</v>
      </c>
      <c r="L25" s="99">
        <v>2365</v>
      </c>
      <c r="M25" s="99">
        <v>2706</v>
      </c>
    </row>
    <row r="26" spans="1:14" x14ac:dyDescent="0.3">
      <c r="A26" s="98"/>
      <c r="B26" s="98"/>
      <c r="C26" s="98"/>
      <c r="D26" s="99"/>
      <c r="E26" s="98"/>
      <c r="F26" s="98"/>
      <c r="G26" s="98"/>
      <c r="H26" s="98"/>
      <c r="I26" s="98"/>
      <c r="J26" s="98"/>
      <c r="K26" s="98"/>
      <c r="L26" s="98"/>
      <c r="M26" s="98"/>
    </row>
    <row r="29" spans="1:14" x14ac:dyDescent="0.3">
      <c r="A29" s="93" t="s">
        <v>568</v>
      </c>
    </row>
    <row r="30" spans="1:14" x14ac:dyDescent="0.3">
      <c r="A30" s="40" t="s">
        <v>1896</v>
      </c>
    </row>
    <row r="31" spans="1:14" x14ac:dyDescent="0.3">
      <c r="A31" s="40"/>
    </row>
    <row r="32" spans="1:14" s="2" customFormat="1" ht="12.5" x14ac:dyDescent="0.25">
      <c r="A32" s="2" t="s">
        <v>301</v>
      </c>
      <c r="N32" s="4"/>
    </row>
    <row r="33" spans="1:14" s="2" customFormat="1" ht="12.5" x14ac:dyDescent="0.25">
      <c r="A33" s="2" t="s">
        <v>302</v>
      </c>
      <c r="N33" s="4"/>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9"/>
  <sheetViews>
    <sheetView topLeftCell="A52" workbookViewId="0">
      <selection activeCell="H41" sqref="H41"/>
    </sheetView>
  </sheetViews>
  <sheetFormatPr defaultColWidth="9.1796875" defaultRowHeight="12.5" x14ac:dyDescent="0.25"/>
  <cols>
    <col min="1" max="1" width="35.1796875" style="2" customWidth="1"/>
    <col min="2" max="8" width="10.1796875" style="2" customWidth="1"/>
    <col min="9" max="13" width="11.1796875" style="2" customWidth="1"/>
    <col min="14" max="14" width="12.7265625" style="2" bestFit="1" customWidth="1"/>
    <col min="15" max="15" width="12.7265625" style="2" customWidth="1"/>
    <col min="16" max="16384" width="9.1796875" style="2"/>
  </cols>
  <sheetData>
    <row r="1" spans="1:16" s="3" customFormat="1" ht="13" x14ac:dyDescent="0.3">
      <c r="A1" s="1"/>
      <c r="B1" s="1">
        <v>2011</v>
      </c>
      <c r="C1" s="1">
        <v>2012</v>
      </c>
      <c r="D1" s="1">
        <v>2013</v>
      </c>
      <c r="E1" s="1">
        <v>2014</v>
      </c>
      <c r="F1" s="1">
        <v>2015</v>
      </c>
      <c r="G1" s="1">
        <v>2016</v>
      </c>
      <c r="H1" s="1">
        <v>2017</v>
      </c>
      <c r="I1" s="1">
        <v>2018</v>
      </c>
      <c r="J1" s="1">
        <v>2019</v>
      </c>
      <c r="K1" s="1">
        <v>2020</v>
      </c>
      <c r="L1" s="1">
        <v>2021</v>
      </c>
      <c r="M1" s="1">
        <v>2022</v>
      </c>
      <c r="N1" s="1" t="s">
        <v>49</v>
      </c>
      <c r="O1" s="44"/>
    </row>
    <row r="2" spans="1:16" s="57" customFormat="1" ht="15.5" x14ac:dyDescent="0.35">
      <c r="A2" s="56" t="s">
        <v>48</v>
      </c>
      <c r="B2" s="26"/>
      <c r="C2" s="26"/>
      <c r="D2" s="26"/>
      <c r="E2" s="5"/>
      <c r="F2" s="5"/>
      <c r="G2" s="5"/>
      <c r="H2" s="5"/>
      <c r="I2" s="5"/>
      <c r="J2" s="5"/>
      <c r="K2" s="5"/>
      <c r="L2" s="5"/>
      <c r="M2" s="5"/>
      <c r="N2" s="5"/>
      <c r="O2" s="61"/>
    </row>
    <row r="3" spans="1:16" s="41" customFormat="1" ht="13" x14ac:dyDescent="0.3">
      <c r="A3" s="9" t="s">
        <v>238</v>
      </c>
      <c r="B3" s="13">
        <f>claims!B4</f>
        <v>44449404</v>
      </c>
      <c r="C3" s="13">
        <f>claims!C4</f>
        <v>45987229</v>
      </c>
      <c r="D3" s="13">
        <f>claims!D4</f>
        <v>43895528</v>
      </c>
      <c r="E3" s="13">
        <f>claims!E4</f>
        <v>47770863</v>
      </c>
      <c r="F3" s="13">
        <f>claims!F4</f>
        <v>48488895</v>
      </c>
      <c r="G3" s="13">
        <f>claims!G4</f>
        <v>50578479</v>
      </c>
      <c r="H3" s="13">
        <f>claims!H4</f>
        <v>51961110</v>
      </c>
      <c r="I3" s="13">
        <f>claims!I4</f>
        <v>55021342</v>
      </c>
      <c r="J3" s="13">
        <f>claims!J4</f>
        <v>58573007</v>
      </c>
      <c r="K3" s="13">
        <f>claims!K4</f>
        <v>53562378</v>
      </c>
      <c r="L3" s="13">
        <f>claims!L4</f>
        <v>60096137</v>
      </c>
      <c r="M3" s="13">
        <f>claims!M4</f>
        <v>59598938</v>
      </c>
      <c r="N3" s="13">
        <f>claims!N4</f>
        <v>619983310</v>
      </c>
      <c r="O3" s="52"/>
      <c r="P3" s="21" t="s">
        <v>44</v>
      </c>
    </row>
    <row r="4" spans="1:16" s="21" customFormat="1" x14ac:dyDescent="0.25">
      <c r="A4" s="16" t="s">
        <v>39</v>
      </c>
      <c r="B4" s="8">
        <v>2688588</v>
      </c>
      <c r="C4" s="8">
        <v>2671873</v>
      </c>
      <c r="D4" s="8">
        <v>2532416</v>
      </c>
      <c r="E4" s="8">
        <v>2760318</v>
      </c>
      <c r="F4" s="8">
        <v>2757137</v>
      </c>
      <c r="G4" s="8">
        <v>2875375</v>
      </c>
      <c r="H4" s="8">
        <v>2910647</v>
      </c>
      <c r="I4" s="8">
        <v>3074194</v>
      </c>
      <c r="J4" s="8">
        <v>3357283</v>
      </c>
      <c r="K4" s="8">
        <v>3231486</v>
      </c>
      <c r="L4" s="8">
        <v>3220926</v>
      </c>
      <c r="M4" s="8">
        <v>3332689</v>
      </c>
      <c r="N4" s="8">
        <v>35412932</v>
      </c>
      <c r="O4" s="31"/>
      <c r="P4" s="21" t="s">
        <v>46</v>
      </c>
    </row>
    <row r="5" spans="1:16" s="21" customFormat="1" x14ac:dyDescent="0.25">
      <c r="A5" s="16" t="s">
        <v>40</v>
      </c>
      <c r="B5" s="8">
        <v>2274317</v>
      </c>
      <c r="C5" s="8">
        <v>2338383</v>
      </c>
      <c r="D5" s="8">
        <v>2471895</v>
      </c>
      <c r="E5" s="8">
        <v>2863568</v>
      </c>
      <c r="F5" s="8">
        <v>2977981</v>
      </c>
      <c r="G5" s="8">
        <v>3173640</v>
      </c>
      <c r="H5" s="8">
        <v>3150070</v>
      </c>
      <c r="I5" s="8">
        <v>3241418</v>
      </c>
      <c r="J5" s="8">
        <v>3500737</v>
      </c>
      <c r="K5" s="8">
        <v>3061130</v>
      </c>
      <c r="L5" s="8">
        <v>3349083</v>
      </c>
      <c r="M5" s="8">
        <v>3702490</v>
      </c>
      <c r="N5" s="8">
        <v>36104712</v>
      </c>
      <c r="O5" s="31"/>
      <c r="P5" s="21" t="s">
        <v>45</v>
      </c>
    </row>
    <row r="6" spans="1:16" s="21" customFormat="1" x14ac:dyDescent="0.25">
      <c r="A6" s="16" t="s">
        <v>41</v>
      </c>
      <c r="B6" s="8">
        <v>7889087</v>
      </c>
      <c r="C6" s="8">
        <v>8038065</v>
      </c>
      <c r="D6" s="8">
        <v>8048966</v>
      </c>
      <c r="E6" s="8">
        <v>8803820</v>
      </c>
      <c r="F6" s="8">
        <v>8773503</v>
      </c>
      <c r="G6" s="8">
        <v>9171805</v>
      </c>
      <c r="H6" s="8">
        <v>9186381</v>
      </c>
      <c r="I6" s="8">
        <v>9602746</v>
      </c>
      <c r="J6" s="8">
        <v>10280197</v>
      </c>
      <c r="K6" s="8">
        <v>9443095</v>
      </c>
      <c r="L6" s="8">
        <v>10999473</v>
      </c>
      <c r="M6" s="8">
        <v>10795995</v>
      </c>
      <c r="N6" s="8">
        <v>111033133</v>
      </c>
      <c r="O6" s="31"/>
    </row>
    <row r="7" spans="1:16" s="21" customFormat="1" x14ac:dyDescent="0.25">
      <c r="A7" s="16" t="s">
        <v>42</v>
      </c>
      <c r="B7" s="8">
        <v>27962519</v>
      </c>
      <c r="C7" s="8">
        <v>29316127</v>
      </c>
      <c r="D7" s="8">
        <v>27351154</v>
      </c>
      <c r="E7" s="8">
        <v>29525666</v>
      </c>
      <c r="F7" s="8">
        <v>28798771</v>
      </c>
      <c r="G7" s="8">
        <v>29327921</v>
      </c>
      <c r="H7" s="8">
        <v>30362473</v>
      </c>
      <c r="I7" s="8">
        <v>32028626</v>
      </c>
      <c r="J7" s="8">
        <v>33875066</v>
      </c>
      <c r="K7" s="8">
        <v>28822062</v>
      </c>
      <c r="L7" s="8">
        <v>32918042</v>
      </c>
      <c r="M7" s="8">
        <v>31552100</v>
      </c>
      <c r="N7" s="8">
        <v>361840527</v>
      </c>
      <c r="O7" s="31"/>
      <c r="P7" s="21" t="s">
        <v>47</v>
      </c>
    </row>
    <row r="8" spans="1:16" s="21" customFormat="1" x14ac:dyDescent="0.25">
      <c r="A8" s="16" t="s">
        <v>240</v>
      </c>
      <c r="B8" s="8">
        <v>109486</v>
      </c>
      <c r="C8" s="8">
        <v>118868</v>
      </c>
      <c r="D8" s="8">
        <v>147840</v>
      </c>
      <c r="E8" s="8">
        <v>159476</v>
      </c>
      <c r="F8" s="8">
        <v>193885</v>
      </c>
      <c r="G8" s="8">
        <v>57245</v>
      </c>
      <c r="H8" s="8">
        <v>2313</v>
      </c>
      <c r="I8" s="8">
        <v>2984</v>
      </c>
      <c r="J8" s="8">
        <v>1866</v>
      </c>
      <c r="K8" s="8">
        <v>2099</v>
      </c>
      <c r="L8" s="8">
        <v>4229</v>
      </c>
      <c r="M8" s="8">
        <v>26698</v>
      </c>
      <c r="N8" s="8">
        <v>826989</v>
      </c>
      <c r="O8" s="31"/>
    </row>
    <row r="9" spans="1:16" s="21" customFormat="1" x14ac:dyDescent="0.25">
      <c r="A9" s="16" t="s">
        <v>43</v>
      </c>
      <c r="B9" s="8">
        <v>3525407</v>
      </c>
      <c r="C9" s="8">
        <v>3503913</v>
      </c>
      <c r="D9" s="8">
        <v>3343257</v>
      </c>
      <c r="E9" s="8">
        <v>3658015</v>
      </c>
      <c r="F9" s="8">
        <v>4987618</v>
      </c>
      <c r="G9" s="8">
        <v>5972493</v>
      </c>
      <c r="H9" s="8">
        <v>6349226</v>
      </c>
      <c r="I9" s="8">
        <v>7071374</v>
      </c>
      <c r="J9" s="8">
        <v>7557858</v>
      </c>
      <c r="K9" s="8">
        <v>9002506</v>
      </c>
      <c r="L9" s="8">
        <v>9604384</v>
      </c>
      <c r="M9" s="8">
        <v>10188966</v>
      </c>
      <c r="N9" s="8">
        <v>74765017</v>
      </c>
      <c r="O9" s="31"/>
    </row>
    <row r="10" spans="1:16" s="21" customFormat="1" x14ac:dyDescent="0.25">
      <c r="A10" s="16"/>
      <c r="B10" s="16"/>
      <c r="C10" s="16"/>
      <c r="D10" s="16"/>
      <c r="E10" s="16"/>
      <c r="F10" s="16"/>
      <c r="G10" s="16"/>
      <c r="H10" s="16"/>
      <c r="I10" s="15"/>
      <c r="J10" s="15"/>
      <c r="K10" s="15"/>
      <c r="L10" s="15"/>
      <c r="M10" s="15"/>
      <c r="N10" s="16"/>
      <c r="O10" s="42"/>
    </row>
    <row r="11" spans="1:16" s="41" customFormat="1" ht="13" x14ac:dyDescent="0.3">
      <c r="A11" s="9" t="s">
        <v>239</v>
      </c>
      <c r="B11" s="13"/>
      <c r="C11" s="13"/>
      <c r="D11" s="13"/>
      <c r="E11" s="13"/>
      <c r="F11" s="13"/>
      <c r="G11" s="13"/>
      <c r="H11" s="13"/>
      <c r="I11" s="13"/>
      <c r="J11" s="13"/>
      <c r="K11" s="13"/>
      <c r="L11" s="13"/>
      <c r="M11" s="13"/>
      <c r="N11" s="13"/>
      <c r="O11" s="52"/>
    </row>
    <row r="12" spans="1:16" s="21" customFormat="1" x14ac:dyDescent="0.25">
      <c r="A12" s="16" t="s">
        <v>39</v>
      </c>
      <c r="B12" s="7">
        <f>B4/B3</f>
        <v>6.04864803136618E-2</v>
      </c>
      <c r="C12" s="7">
        <f t="shared" ref="C12:N12" si="0">C4/C3</f>
        <v>5.8100326070962008E-2</v>
      </c>
      <c r="D12" s="7">
        <f t="shared" si="0"/>
        <v>5.7691890618105791E-2</v>
      </c>
      <c r="E12" s="7">
        <f t="shared" si="0"/>
        <v>5.7782460408973564E-2</v>
      </c>
      <c r="F12" s="7">
        <f t="shared" si="0"/>
        <v>5.6861205024366916E-2</v>
      </c>
      <c r="G12" s="7">
        <f t="shared" si="0"/>
        <v>5.6849772014694232E-2</v>
      </c>
      <c r="H12" s="7">
        <f t="shared" si="0"/>
        <v>5.601587417974712E-2</v>
      </c>
      <c r="I12" s="7">
        <f t="shared" si="0"/>
        <v>5.5872755702687148E-2</v>
      </c>
      <c r="J12" s="7">
        <f t="shared" si="0"/>
        <v>5.7317921205581948E-2</v>
      </c>
      <c r="K12" s="7">
        <f t="shared" si="0"/>
        <v>6.0331264605167453E-2</v>
      </c>
      <c r="L12" s="7">
        <f t="shared" si="0"/>
        <v>5.3596223664093418E-2</v>
      </c>
      <c r="M12" s="7">
        <f t="shared" si="0"/>
        <v>5.5918597072988116E-2</v>
      </c>
      <c r="N12" s="7">
        <f t="shared" si="0"/>
        <v>5.7119169869266316E-2</v>
      </c>
      <c r="O12" s="43"/>
    </row>
    <row r="13" spans="1:16" s="21" customFormat="1" x14ac:dyDescent="0.25">
      <c r="A13" s="16" t="s">
        <v>40</v>
      </c>
      <c r="B13" s="7">
        <f t="shared" ref="B13" si="1">B5/B3</f>
        <v>5.116642283887541E-2</v>
      </c>
      <c r="C13" s="7">
        <f t="shared" ref="C13:N13" si="2">C5/C3</f>
        <v>5.0848530143009919E-2</v>
      </c>
      <c r="D13" s="7">
        <f t="shared" si="2"/>
        <v>5.631313968930958E-2</v>
      </c>
      <c r="E13" s="7">
        <f t="shared" si="2"/>
        <v>5.9943819729612172E-2</v>
      </c>
      <c r="F13" s="7">
        <f t="shared" si="2"/>
        <v>6.1415732406358198E-2</v>
      </c>
      <c r="G13" s="7">
        <f t="shared" si="2"/>
        <v>6.2746845352941519E-2</v>
      </c>
      <c r="H13" s="7">
        <f t="shared" si="2"/>
        <v>6.0623608695041346E-2</v>
      </c>
      <c r="I13" s="7">
        <f t="shared" si="2"/>
        <v>5.8912012724080774E-2</v>
      </c>
      <c r="J13" s="7">
        <f t="shared" si="2"/>
        <v>5.9767069838159409E-2</v>
      </c>
      <c r="K13" s="7">
        <f t="shared" si="2"/>
        <v>5.7150748609406402E-2</v>
      </c>
      <c r="L13" s="7">
        <f t="shared" si="2"/>
        <v>5.5728756741885092E-2</v>
      </c>
      <c r="M13" s="7">
        <f t="shared" si="2"/>
        <v>6.2123422400580358E-2</v>
      </c>
      <c r="N13" s="7">
        <f t="shared" si="2"/>
        <v>5.8234974099544715E-2</v>
      </c>
      <c r="O13" s="43"/>
    </row>
    <row r="14" spans="1:16" s="21" customFormat="1" x14ac:dyDescent="0.25">
      <c r="A14" s="16" t="s">
        <v>41</v>
      </c>
      <c r="B14" s="7">
        <f t="shared" ref="B14" si="3">B6/B3</f>
        <v>0.17748465198768471</v>
      </c>
      <c r="C14" s="7">
        <f t="shared" ref="C14:N14" si="4">C6/C3</f>
        <v>0.17478907024382792</v>
      </c>
      <c r="D14" s="7">
        <f t="shared" si="4"/>
        <v>0.18336642402387779</v>
      </c>
      <c r="E14" s="7">
        <f t="shared" si="4"/>
        <v>0.18429267229273208</v>
      </c>
      <c r="F14" s="7">
        <f t="shared" si="4"/>
        <v>0.1809383983693586</v>
      </c>
      <c r="G14" s="7">
        <f t="shared" si="4"/>
        <v>0.18133809440967966</v>
      </c>
      <c r="H14" s="7">
        <f t="shared" si="4"/>
        <v>0.17679339413649939</v>
      </c>
      <c r="I14" s="7">
        <f t="shared" si="4"/>
        <v>0.17452765874013032</v>
      </c>
      <c r="J14" s="7">
        <f t="shared" si="4"/>
        <v>0.17551082873378859</v>
      </c>
      <c r="K14" s="7">
        <f t="shared" si="4"/>
        <v>0.17630089164450466</v>
      </c>
      <c r="L14" s="7">
        <f t="shared" si="4"/>
        <v>0.18303128202732899</v>
      </c>
      <c r="M14" s="7">
        <f t="shared" si="4"/>
        <v>0.18114408347343369</v>
      </c>
      <c r="N14" s="7">
        <f t="shared" si="4"/>
        <v>0.17909051938833645</v>
      </c>
      <c r="O14" s="43"/>
    </row>
    <row r="15" spans="1:16" s="21" customFormat="1" x14ac:dyDescent="0.25">
      <c r="A15" s="16" t="s">
        <v>42</v>
      </c>
      <c r="B15" s="7">
        <f t="shared" ref="B15" si="5">B7/B3</f>
        <v>0.62908647773994897</v>
      </c>
      <c r="C15" s="7">
        <f t="shared" ref="C15:N15" si="6">C7/C3</f>
        <v>0.63748409368174808</v>
      </c>
      <c r="D15" s="7">
        <f t="shared" si="6"/>
        <v>0.62309659425898689</v>
      </c>
      <c r="E15" s="7">
        <f t="shared" si="6"/>
        <v>0.61806850757542309</v>
      </c>
      <c r="F15" s="7">
        <f t="shared" si="6"/>
        <v>0.59392508325875437</v>
      </c>
      <c r="G15" s="7">
        <f t="shared" si="6"/>
        <v>0.57984980133546526</v>
      </c>
      <c r="H15" s="7">
        <f t="shared" si="6"/>
        <v>0.58433072349686144</v>
      </c>
      <c r="I15" s="7">
        <f t="shared" si="6"/>
        <v>0.58211277362155212</v>
      </c>
      <c r="J15" s="7">
        <f t="shared" si="6"/>
        <v>0.57833919982970994</v>
      </c>
      <c r="K15" s="7">
        <f t="shared" si="6"/>
        <v>0.53810273322816249</v>
      </c>
      <c r="L15" s="7">
        <f t="shared" si="6"/>
        <v>0.54775637242706632</v>
      </c>
      <c r="M15" s="7">
        <f t="shared" si="6"/>
        <v>0.52940708440140327</v>
      </c>
      <c r="N15" s="7">
        <f t="shared" si="6"/>
        <v>0.58362946415444639</v>
      </c>
      <c r="O15" s="43"/>
    </row>
    <row r="16" spans="1:16" s="21" customFormat="1" x14ac:dyDescent="0.25">
      <c r="A16" s="16" t="s">
        <v>240</v>
      </c>
      <c r="B16" s="23">
        <f>B8/B3</f>
        <v>2.4631601359604281E-3</v>
      </c>
      <c r="C16" s="23">
        <f t="shared" ref="C16:N16" si="7">C8/C3</f>
        <v>2.5848045769402629E-3</v>
      </c>
      <c r="D16" s="23">
        <f t="shared" si="7"/>
        <v>3.3679968492462374E-3</v>
      </c>
      <c r="E16" s="23">
        <f t="shared" si="7"/>
        <v>3.3383529202727614E-3</v>
      </c>
      <c r="F16" s="23">
        <f t="shared" si="7"/>
        <v>3.9985444089827163E-3</v>
      </c>
      <c r="G16" s="23">
        <f t="shared" si="7"/>
        <v>1.1318054858865962E-3</v>
      </c>
      <c r="H16" s="23">
        <f t="shared" si="7"/>
        <v>4.4514060611869149E-5</v>
      </c>
      <c r="I16" s="23">
        <f t="shared" si="7"/>
        <v>5.423350088407513E-5</v>
      </c>
      <c r="J16" s="23">
        <f t="shared" si="7"/>
        <v>3.1857678059792969E-5</v>
      </c>
      <c r="K16" s="23">
        <f t="shared" si="7"/>
        <v>3.9187953903017525E-5</v>
      </c>
      <c r="L16" s="23">
        <f t="shared" si="7"/>
        <v>7.0370579726280916E-5</v>
      </c>
      <c r="M16" s="23">
        <f t="shared" si="7"/>
        <v>4.4796100225812747E-4</v>
      </c>
      <c r="N16" s="23">
        <f t="shared" si="7"/>
        <v>1.3338891332413448E-3</v>
      </c>
      <c r="O16" s="58"/>
    </row>
    <row r="17" spans="1:15" s="21" customFormat="1" x14ac:dyDescent="0.25">
      <c r="A17" s="16" t="s">
        <v>43</v>
      </c>
      <c r="B17" s="7">
        <f t="shared" ref="B17" si="8">B9/B3</f>
        <v>7.9312806983868667E-2</v>
      </c>
      <c r="C17" s="7">
        <f t="shared" ref="C17:N17" si="9">C9/C3</f>
        <v>7.6193175283511869E-2</v>
      </c>
      <c r="D17" s="7">
        <f t="shared" si="9"/>
        <v>7.6163954560473673E-2</v>
      </c>
      <c r="E17" s="7">
        <f t="shared" si="9"/>
        <v>7.6574187072986313E-2</v>
      </c>
      <c r="F17" s="7">
        <f t="shared" si="9"/>
        <v>0.10286103653217918</v>
      </c>
      <c r="G17" s="7">
        <f t="shared" si="9"/>
        <v>0.11808368140133277</v>
      </c>
      <c r="H17" s="7">
        <f t="shared" si="9"/>
        <v>0.12219188543123886</v>
      </c>
      <c r="I17" s="7">
        <f t="shared" si="9"/>
        <v>0.1285205657106655</v>
      </c>
      <c r="J17" s="7">
        <f t="shared" si="9"/>
        <v>0.1290331227147003</v>
      </c>
      <c r="K17" s="7">
        <f t="shared" si="9"/>
        <v>0.16807517395885596</v>
      </c>
      <c r="L17" s="7">
        <f t="shared" si="9"/>
        <v>0.15981699455989992</v>
      </c>
      <c r="M17" s="7">
        <f t="shared" si="9"/>
        <v>0.17095885164933644</v>
      </c>
      <c r="N17" s="7">
        <f t="shared" si="9"/>
        <v>0.12059198335516484</v>
      </c>
      <c r="O17" s="43"/>
    </row>
    <row r="18" spans="1:15" s="21" customFormat="1" x14ac:dyDescent="0.25">
      <c r="A18" s="16"/>
      <c r="B18" s="7"/>
      <c r="C18" s="7"/>
      <c r="D18" s="7"/>
      <c r="E18" s="7"/>
      <c r="F18" s="7"/>
      <c r="G18" s="7"/>
      <c r="H18" s="7"/>
      <c r="I18" s="7"/>
      <c r="J18" s="7"/>
      <c r="K18" s="7"/>
      <c r="L18" s="7"/>
      <c r="M18" s="7"/>
      <c r="N18" s="16"/>
      <c r="O18" s="42"/>
    </row>
    <row r="19" spans="1:15" s="21" customFormat="1" ht="13" x14ac:dyDescent="0.3">
      <c r="A19" s="9" t="s">
        <v>243</v>
      </c>
      <c r="B19" s="7"/>
      <c r="C19" s="7"/>
      <c r="D19" s="7"/>
      <c r="E19" s="7"/>
      <c r="F19" s="7"/>
      <c r="G19" s="7"/>
      <c r="H19" s="7"/>
      <c r="I19" s="7"/>
      <c r="J19" s="7"/>
      <c r="K19" s="7"/>
      <c r="L19" s="7"/>
      <c r="M19" s="7"/>
      <c r="N19" s="16"/>
      <c r="O19" s="42"/>
    </row>
    <row r="20" spans="1:15" s="21" customFormat="1" x14ac:dyDescent="0.25">
      <c r="A20" s="16" t="s">
        <v>39</v>
      </c>
      <c r="B20" s="8">
        <v>1376740</v>
      </c>
      <c r="C20" s="8">
        <v>1408916</v>
      </c>
      <c r="D20" s="8">
        <v>1372097</v>
      </c>
      <c r="E20" s="8">
        <v>1353213</v>
      </c>
      <c r="F20" s="8">
        <v>1373069</v>
      </c>
      <c r="G20" s="8">
        <v>1497060</v>
      </c>
      <c r="H20" s="8">
        <v>1483389</v>
      </c>
      <c r="I20" s="8">
        <v>1526730</v>
      </c>
      <c r="J20" s="8">
        <v>1676516</v>
      </c>
      <c r="K20" s="8">
        <v>1521726</v>
      </c>
      <c r="L20" s="8">
        <v>1457660</v>
      </c>
      <c r="M20" s="8">
        <v>1518886</v>
      </c>
      <c r="N20" s="8">
        <v>17566002</v>
      </c>
      <c r="O20" s="31"/>
    </row>
    <row r="21" spans="1:15" s="21" customFormat="1" x14ac:dyDescent="0.25">
      <c r="A21" s="16" t="s">
        <v>40</v>
      </c>
      <c r="B21" s="8">
        <v>836016</v>
      </c>
      <c r="C21" s="8">
        <v>907249</v>
      </c>
      <c r="D21" s="8">
        <v>1016454</v>
      </c>
      <c r="E21" s="8">
        <v>974676</v>
      </c>
      <c r="F21" s="8">
        <v>1034896</v>
      </c>
      <c r="G21" s="8">
        <v>1203051</v>
      </c>
      <c r="H21" s="8">
        <v>1185966</v>
      </c>
      <c r="I21" s="8">
        <v>1240885</v>
      </c>
      <c r="J21" s="8">
        <v>1386030</v>
      </c>
      <c r="K21" s="8">
        <v>1206087</v>
      </c>
      <c r="L21" s="8">
        <v>1240389</v>
      </c>
      <c r="M21" s="8">
        <v>1357759</v>
      </c>
      <c r="N21" s="8">
        <v>13589458</v>
      </c>
      <c r="O21" s="31"/>
    </row>
    <row r="22" spans="1:15" s="21" customFormat="1" x14ac:dyDescent="0.25">
      <c r="A22" s="16" t="s">
        <v>41</v>
      </c>
      <c r="B22" s="8">
        <v>3918427</v>
      </c>
      <c r="C22" s="8">
        <v>4167101</v>
      </c>
      <c r="D22" s="8">
        <v>4259787</v>
      </c>
      <c r="E22" s="8">
        <v>4349884</v>
      </c>
      <c r="F22" s="8">
        <v>4486878</v>
      </c>
      <c r="G22" s="8">
        <v>5029098</v>
      </c>
      <c r="H22" s="8">
        <v>4983521</v>
      </c>
      <c r="I22" s="8">
        <v>5229075</v>
      </c>
      <c r="J22" s="8">
        <v>5714093</v>
      </c>
      <c r="K22" s="8">
        <v>5217178</v>
      </c>
      <c r="L22" s="8">
        <v>5687908</v>
      </c>
      <c r="M22" s="8">
        <v>5758127</v>
      </c>
      <c r="N22" s="8">
        <v>58801077</v>
      </c>
      <c r="O22" s="31"/>
    </row>
    <row r="23" spans="1:15" s="21" customFormat="1" x14ac:dyDescent="0.25">
      <c r="A23" s="16" t="s">
        <v>42</v>
      </c>
      <c r="B23" s="8">
        <v>9956401</v>
      </c>
      <c r="C23" s="8">
        <v>10547490</v>
      </c>
      <c r="D23" s="8">
        <v>9906127</v>
      </c>
      <c r="E23" s="8">
        <v>9965789</v>
      </c>
      <c r="F23" s="8">
        <v>10002955</v>
      </c>
      <c r="G23" s="8">
        <v>10928407</v>
      </c>
      <c r="H23" s="8">
        <v>10740133</v>
      </c>
      <c r="I23" s="8">
        <v>11286486</v>
      </c>
      <c r="J23" s="8">
        <v>12206840</v>
      </c>
      <c r="K23" s="8">
        <v>10785701</v>
      </c>
      <c r="L23" s="8">
        <v>12183677</v>
      </c>
      <c r="M23" s="8">
        <v>11522273</v>
      </c>
      <c r="N23" s="8">
        <v>130032279</v>
      </c>
      <c r="O23" s="31"/>
    </row>
    <row r="24" spans="1:15" s="21" customFormat="1" x14ac:dyDescent="0.25">
      <c r="A24" s="16" t="s">
        <v>240</v>
      </c>
      <c r="B24" s="8">
        <v>102313</v>
      </c>
      <c r="C24" s="8">
        <v>112270</v>
      </c>
      <c r="D24" s="8">
        <v>142661</v>
      </c>
      <c r="E24" s="8">
        <v>157050</v>
      </c>
      <c r="F24" s="8">
        <v>192169</v>
      </c>
      <c r="G24" s="8">
        <v>54418</v>
      </c>
      <c r="H24" s="18">
        <v>225</v>
      </c>
      <c r="I24" s="18">
        <v>475</v>
      </c>
      <c r="J24" s="18">
        <v>582</v>
      </c>
      <c r="K24" s="18">
        <v>505</v>
      </c>
      <c r="L24" s="18">
        <v>740</v>
      </c>
      <c r="M24" s="8">
        <v>21760</v>
      </c>
      <c r="N24" s="8">
        <v>785168</v>
      </c>
      <c r="O24" s="31"/>
    </row>
    <row r="25" spans="1:15" s="21" customFormat="1" x14ac:dyDescent="0.25">
      <c r="A25" s="16" t="s">
        <v>43</v>
      </c>
      <c r="B25" s="8">
        <v>1372437</v>
      </c>
      <c r="C25" s="8">
        <v>1452739</v>
      </c>
      <c r="D25" s="8">
        <v>1396688</v>
      </c>
      <c r="E25" s="8">
        <v>1283128</v>
      </c>
      <c r="F25" s="8">
        <v>1405274</v>
      </c>
      <c r="G25" s="8">
        <v>1813889</v>
      </c>
      <c r="H25" s="8">
        <v>1888482</v>
      </c>
      <c r="I25" s="8">
        <v>1903829</v>
      </c>
      <c r="J25" s="8">
        <v>1740962</v>
      </c>
      <c r="K25" s="8">
        <v>2021438</v>
      </c>
      <c r="L25" s="8">
        <v>2093314</v>
      </c>
      <c r="M25" s="8">
        <v>2347725</v>
      </c>
      <c r="N25" s="8">
        <v>20719905</v>
      </c>
      <c r="O25" s="31"/>
    </row>
    <row r="26" spans="1:15" s="21" customFormat="1" x14ac:dyDescent="0.25">
      <c r="A26" s="16"/>
      <c r="B26" s="7"/>
      <c r="C26" s="7"/>
      <c r="D26" s="7"/>
      <c r="E26" s="7"/>
      <c r="F26" s="7"/>
      <c r="G26" s="7"/>
      <c r="H26" s="7"/>
      <c r="I26" s="7"/>
      <c r="J26" s="7"/>
      <c r="K26" s="7"/>
      <c r="L26" s="7"/>
      <c r="M26" s="7"/>
      <c r="N26" s="16"/>
      <c r="O26" s="42"/>
    </row>
    <row r="27" spans="1:15" s="21" customFormat="1" ht="13" x14ac:dyDescent="0.3">
      <c r="A27" s="9" t="s">
        <v>244</v>
      </c>
      <c r="B27" s="7"/>
      <c r="C27" s="7"/>
      <c r="D27" s="7"/>
      <c r="E27" s="7"/>
      <c r="F27" s="7"/>
      <c r="G27" s="7"/>
      <c r="H27" s="7"/>
      <c r="I27" s="7"/>
      <c r="J27" s="7"/>
      <c r="K27" s="7"/>
      <c r="L27" s="7"/>
      <c r="M27" s="7"/>
      <c r="N27" s="16"/>
      <c r="O27" s="42"/>
    </row>
    <row r="28" spans="1:15" s="21" customFormat="1" x14ac:dyDescent="0.25">
      <c r="A28" s="16" t="s">
        <v>39</v>
      </c>
      <c r="B28" s="7">
        <f>B20/B4</f>
        <v>0.51206804463904476</v>
      </c>
      <c r="C28" s="7">
        <f t="shared" ref="C28:N28" si="10">C20/C4</f>
        <v>0.52731398535783702</v>
      </c>
      <c r="D28" s="7">
        <f t="shared" si="10"/>
        <v>0.5418134303368799</v>
      </c>
      <c r="E28" s="7">
        <f t="shared" si="10"/>
        <v>0.49023808126454993</v>
      </c>
      <c r="F28" s="7">
        <f t="shared" si="10"/>
        <v>0.49800535845697913</v>
      </c>
      <c r="G28" s="7">
        <f t="shared" si="10"/>
        <v>0.52064861105073257</v>
      </c>
      <c r="H28" s="7">
        <f t="shared" si="10"/>
        <v>0.50964235786751189</v>
      </c>
      <c r="I28" s="7">
        <f t="shared" si="10"/>
        <v>0.49662773396864351</v>
      </c>
      <c r="J28" s="7">
        <f t="shared" si="10"/>
        <v>0.49936689876903434</v>
      </c>
      <c r="K28" s="7">
        <f t="shared" si="10"/>
        <v>0.47090595472175961</v>
      </c>
      <c r="L28" s="7">
        <f t="shared" si="10"/>
        <v>0.45255929505986786</v>
      </c>
      <c r="M28" s="7">
        <f t="shared" si="10"/>
        <v>0.45575389722833426</v>
      </c>
      <c r="N28" s="7">
        <f t="shared" si="10"/>
        <v>0.49603353938612033</v>
      </c>
      <c r="O28" s="43"/>
    </row>
    <row r="29" spans="1:15" s="21" customFormat="1" x14ac:dyDescent="0.25">
      <c r="A29" s="16" t="s">
        <v>40</v>
      </c>
      <c r="B29" s="7">
        <f t="shared" ref="B29:N33" si="11">B21/B5</f>
        <v>0.36758991820401465</v>
      </c>
      <c r="C29" s="7">
        <f t="shared" si="11"/>
        <v>0.38798135292635982</v>
      </c>
      <c r="D29" s="7">
        <f t="shared" si="11"/>
        <v>0.41120435940847</v>
      </c>
      <c r="E29" s="7">
        <f t="shared" si="11"/>
        <v>0.34037117330547068</v>
      </c>
      <c r="F29" s="7">
        <f t="shared" si="11"/>
        <v>0.34751598482327456</v>
      </c>
      <c r="G29" s="7">
        <f t="shared" si="11"/>
        <v>0.37907607668166521</v>
      </c>
      <c r="H29" s="7">
        <f t="shared" si="11"/>
        <v>0.37648877643988865</v>
      </c>
      <c r="I29" s="7">
        <f t="shared" si="11"/>
        <v>0.38282165397983231</v>
      </c>
      <c r="J29" s="7">
        <f t="shared" si="11"/>
        <v>0.39592520089341188</v>
      </c>
      <c r="K29" s="7">
        <f t="shared" si="11"/>
        <v>0.39400058148461514</v>
      </c>
      <c r="L29" s="7">
        <f t="shared" si="11"/>
        <v>0.37036675412344217</v>
      </c>
      <c r="M29" s="7">
        <f t="shared" si="11"/>
        <v>0.36671510253910206</v>
      </c>
      <c r="N29" s="7">
        <f t="shared" si="11"/>
        <v>0.37639015095868927</v>
      </c>
      <c r="O29" s="43"/>
    </row>
    <row r="30" spans="1:15" s="21" customFormat="1" x14ac:dyDescent="0.25">
      <c r="A30" s="16" t="s">
        <v>41</v>
      </c>
      <c r="B30" s="7">
        <f t="shared" si="11"/>
        <v>0.49668954088096634</v>
      </c>
      <c r="C30" s="7">
        <f t="shared" si="11"/>
        <v>0.51842091349099562</v>
      </c>
      <c r="D30" s="7">
        <f t="shared" si="11"/>
        <v>0.52923406559302155</v>
      </c>
      <c r="E30" s="7">
        <f t="shared" si="11"/>
        <v>0.49409051979708807</v>
      </c>
      <c r="F30" s="7">
        <f t="shared" si="11"/>
        <v>0.5114123742819715</v>
      </c>
      <c r="G30" s="7">
        <f t="shared" si="11"/>
        <v>0.54832151359519743</v>
      </c>
      <c r="H30" s="7">
        <f t="shared" si="11"/>
        <v>0.54249012750505343</v>
      </c>
      <c r="I30" s="7">
        <f t="shared" si="11"/>
        <v>0.54453955149912325</v>
      </c>
      <c r="J30" s="7">
        <f t="shared" si="11"/>
        <v>0.55583497086680345</v>
      </c>
      <c r="K30" s="7">
        <f t="shared" si="11"/>
        <v>0.55248602285585391</v>
      </c>
      <c r="L30" s="7">
        <f t="shared" si="11"/>
        <v>0.51710731959612977</v>
      </c>
      <c r="M30" s="7">
        <f t="shared" si="11"/>
        <v>0.53335769421901358</v>
      </c>
      <c r="N30" s="7">
        <f t="shared" si="11"/>
        <v>0.52958135478353119</v>
      </c>
      <c r="O30" s="43"/>
    </row>
    <row r="31" spans="1:15" s="21" customFormat="1" x14ac:dyDescent="0.25">
      <c r="A31" s="16" t="s">
        <v>42</v>
      </c>
      <c r="B31" s="7">
        <f t="shared" si="11"/>
        <v>0.35606237764201432</v>
      </c>
      <c r="C31" s="7">
        <f t="shared" si="11"/>
        <v>0.35978456499386841</v>
      </c>
      <c r="D31" s="7">
        <f t="shared" si="11"/>
        <v>0.36218314591040657</v>
      </c>
      <c r="E31" s="7">
        <f t="shared" si="11"/>
        <v>0.33752969365703722</v>
      </c>
      <c r="F31" s="7">
        <f t="shared" si="11"/>
        <v>0.34733964862597783</v>
      </c>
      <c r="G31" s="7">
        <f t="shared" si="11"/>
        <v>0.37262808366130012</v>
      </c>
      <c r="H31" s="7">
        <f t="shared" si="11"/>
        <v>0.35373050805183098</v>
      </c>
      <c r="I31" s="7">
        <f t="shared" si="11"/>
        <v>0.35238745489737838</v>
      </c>
      <c r="J31" s="7">
        <f t="shared" si="11"/>
        <v>0.36034881821337261</v>
      </c>
      <c r="K31" s="7">
        <f t="shared" si="11"/>
        <v>0.37421684125167726</v>
      </c>
      <c r="L31" s="7">
        <f t="shared" si="11"/>
        <v>0.37012155826279097</v>
      </c>
      <c r="M31" s="7">
        <f t="shared" si="11"/>
        <v>0.36518244427470753</v>
      </c>
      <c r="N31" s="7">
        <f t="shared" si="11"/>
        <v>0.35936350214303109</v>
      </c>
      <c r="O31" s="43"/>
    </row>
    <row r="32" spans="1:15" s="21" customFormat="1" x14ac:dyDescent="0.25">
      <c r="A32" s="16" t="s">
        <v>240</v>
      </c>
      <c r="B32" s="7">
        <f t="shared" si="11"/>
        <v>0.93448477430904409</v>
      </c>
      <c r="C32" s="7">
        <f t="shared" si="11"/>
        <v>0.94449305111552306</v>
      </c>
      <c r="D32" s="7">
        <f t="shared" si="11"/>
        <v>0.96496888528138525</v>
      </c>
      <c r="E32" s="7">
        <f t="shared" si="11"/>
        <v>0.98478767965085656</v>
      </c>
      <c r="F32" s="7">
        <f t="shared" si="11"/>
        <v>0.99114939268122859</v>
      </c>
      <c r="G32" s="7">
        <f t="shared" si="11"/>
        <v>0.95061577430343258</v>
      </c>
      <c r="H32" s="7">
        <f t="shared" si="11"/>
        <v>9.727626459143969E-2</v>
      </c>
      <c r="I32" s="7">
        <f t="shared" si="11"/>
        <v>0.1591823056300268</v>
      </c>
      <c r="J32" s="7">
        <f t="shared" si="11"/>
        <v>0.31189710610932475</v>
      </c>
      <c r="K32" s="7">
        <f t="shared" si="11"/>
        <v>0.24059075750357314</v>
      </c>
      <c r="L32" s="7">
        <f t="shared" si="11"/>
        <v>0.17498226531094821</v>
      </c>
      <c r="M32" s="7">
        <f t="shared" si="11"/>
        <v>0.81504232526781029</v>
      </c>
      <c r="N32" s="7">
        <f t="shared" si="11"/>
        <v>0.94942979894533064</v>
      </c>
      <c r="O32" s="43"/>
    </row>
    <row r="33" spans="1:15" s="21" customFormat="1" x14ac:dyDescent="0.25">
      <c r="A33" s="16" t="s">
        <v>43</v>
      </c>
      <c r="B33" s="7">
        <f t="shared" si="11"/>
        <v>0.38929888095190146</v>
      </c>
      <c r="C33" s="7">
        <f t="shared" si="11"/>
        <v>0.41460475759529419</v>
      </c>
      <c r="D33" s="7">
        <f t="shared" si="11"/>
        <v>0.41776267872915546</v>
      </c>
      <c r="E33" s="7">
        <f t="shared" si="11"/>
        <v>0.35077166167990015</v>
      </c>
      <c r="F33" s="7">
        <f t="shared" si="11"/>
        <v>0.28175253197017092</v>
      </c>
      <c r="G33" s="7">
        <f t="shared" si="11"/>
        <v>0.30370717889497734</v>
      </c>
      <c r="H33" s="7">
        <f t="shared" si="11"/>
        <v>0.2974349944386922</v>
      </c>
      <c r="I33" s="7">
        <f t="shared" si="11"/>
        <v>0.26923042113173479</v>
      </c>
      <c r="J33" s="7">
        <f t="shared" si="11"/>
        <v>0.23035124502206841</v>
      </c>
      <c r="K33" s="7">
        <f t="shared" si="11"/>
        <v>0.22454169983335751</v>
      </c>
      <c r="L33" s="7">
        <f t="shared" si="11"/>
        <v>0.21795400933573669</v>
      </c>
      <c r="M33" s="7">
        <f t="shared" si="11"/>
        <v>0.2304183761139256</v>
      </c>
      <c r="N33" s="7">
        <f t="shared" si="11"/>
        <v>0.27713368940984795</v>
      </c>
      <c r="O33" s="43"/>
    </row>
    <row r="34" spans="1:15" s="21" customFormat="1" x14ac:dyDescent="0.25">
      <c r="A34" s="16"/>
      <c r="B34" s="7"/>
      <c r="C34" s="7"/>
      <c r="D34" s="7"/>
      <c r="E34" s="7"/>
      <c r="F34" s="7"/>
      <c r="G34" s="7"/>
      <c r="H34" s="7"/>
      <c r="I34" s="7"/>
      <c r="J34" s="7"/>
      <c r="K34" s="7"/>
      <c r="L34" s="7"/>
      <c r="M34" s="7"/>
      <c r="N34" s="16"/>
      <c r="O34" s="42"/>
    </row>
    <row r="35" spans="1:15" s="21" customFormat="1" ht="13" x14ac:dyDescent="0.3">
      <c r="A35" s="9" t="s">
        <v>245</v>
      </c>
      <c r="B35" s="7"/>
      <c r="C35" s="7"/>
      <c r="D35" s="7"/>
      <c r="E35" s="7"/>
      <c r="F35" s="7"/>
      <c r="G35" s="7"/>
      <c r="H35" s="7"/>
      <c r="I35" s="7"/>
      <c r="J35" s="7"/>
      <c r="K35" s="7"/>
      <c r="L35" s="7"/>
      <c r="M35" s="7"/>
      <c r="N35" s="16"/>
      <c r="O35" s="42"/>
    </row>
    <row r="36" spans="1:15" s="21" customFormat="1" x14ac:dyDescent="0.25">
      <c r="A36" s="16" t="s">
        <v>39</v>
      </c>
      <c r="B36" s="8">
        <v>670872</v>
      </c>
      <c r="C36" s="8">
        <v>679771</v>
      </c>
      <c r="D36" s="8">
        <v>624510</v>
      </c>
      <c r="E36" s="8">
        <v>864458</v>
      </c>
      <c r="F36" s="8">
        <v>942667</v>
      </c>
      <c r="G36" s="8">
        <v>1011029</v>
      </c>
      <c r="H36" s="8">
        <v>1062363</v>
      </c>
      <c r="I36" s="8">
        <v>1181682</v>
      </c>
      <c r="J36" s="8">
        <v>1302303</v>
      </c>
      <c r="K36" s="8">
        <v>1360973</v>
      </c>
      <c r="L36" s="8">
        <v>1395197</v>
      </c>
      <c r="M36" s="8">
        <v>1453369</v>
      </c>
      <c r="N36" s="8">
        <v>12549194</v>
      </c>
      <c r="O36" s="31"/>
    </row>
    <row r="37" spans="1:15" s="21" customFormat="1" x14ac:dyDescent="0.25">
      <c r="A37" s="16" t="s">
        <v>40</v>
      </c>
      <c r="B37" s="8">
        <v>855896</v>
      </c>
      <c r="C37" s="8">
        <v>831725</v>
      </c>
      <c r="D37" s="8">
        <v>860131</v>
      </c>
      <c r="E37" s="8">
        <v>1290523</v>
      </c>
      <c r="F37" s="8">
        <v>1411196</v>
      </c>
      <c r="G37" s="8">
        <v>1495222</v>
      </c>
      <c r="H37" s="8">
        <v>1472434</v>
      </c>
      <c r="I37" s="8">
        <v>1502172</v>
      </c>
      <c r="J37" s="8">
        <v>1580433</v>
      </c>
      <c r="K37" s="8">
        <v>1404892</v>
      </c>
      <c r="L37" s="8">
        <v>1598229</v>
      </c>
      <c r="M37" s="8">
        <v>1780524</v>
      </c>
      <c r="N37" s="8">
        <v>16083377</v>
      </c>
      <c r="O37" s="31"/>
    </row>
    <row r="38" spans="1:15" s="21" customFormat="1" x14ac:dyDescent="0.25">
      <c r="A38" s="16" t="s">
        <v>41</v>
      </c>
      <c r="B38" s="8">
        <v>1287816</v>
      </c>
      <c r="C38" s="8">
        <v>1195121</v>
      </c>
      <c r="D38" s="8">
        <v>1348661</v>
      </c>
      <c r="E38" s="8">
        <v>1953360</v>
      </c>
      <c r="F38" s="8">
        <v>2118521</v>
      </c>
      <c r="G38" s="8">
        <v>2252828</v>
      </c>
      <c r="H38" s="8">
        <v>2245438</v>
      </c>
      <c r="I38" s="8">
        <v>2383444</v>
      </c>
      <c r="J38" s="8">
        <v>2442664</v>
      </c>
      <c r="K38" s="8">
        <v>2304602</v>
      </c>
      <c r="L38" s="8">
        <v>2982318</v>
      </c>
      <c r="M38" s="8">
        <v>2899760</v>
      </c>
      <c r="N38" s="8">
        <v>25414533</v>
      </c>
      <c r="O38" s="31"/>
    </row>
    <row r="39" spans="1:15" s="21" customFormat="1" x14ac:dyDescent="0.25">
      <c r="A39" s="16" t="s">
        <v>42</v>
      </c>
      <c r="B39" s="8">
        <v>5628326</v>
      </c>
      <c r="C39" s="8">
        <v>5933159</v>
      </c>
      <c r="D39" s="8">
        <v>6039322</v>
      </c>
      <c r="E39" s="8">
        <v>7635945</v>
      </c>
      <c r="F39" s="8">
        <v>8184823</v>
      </c>
      <c r="G39" s="8">
        <v>9001991</v>
      </c>
      <c r="H39" s="8">
        <v>9938153</v>
      </c>
      <c r="I39" s="8">
        <v>10858761</v>
      </c>
      <c r="J39" s="8">
        <v>11138294</v>
      </c>
      <c r="K39" s="8">
        <v>9293415</v>
      </c>
      <c r="L39" s="8">
        <v>10461370</v>
      </c>
      <c r="M39" s="8">
        <v>10335471</v>
      </c>
      <c r="N39" s="8">
        <v>104449030</v>
      </c>
      <c r="O39" s="31"/>
    </row>
    <row r="40" spans="1:15" s="21" customFormat="1" x14ac:dyDescent="0.25">
      <c r="A40" s="16" t="s">
        <v>240</v>
      </c>
      <c r="B40" s="18">
        <v>917</v>
      </c>
      <c r="C40" s="8">
        <v>1704</v>
      </c>
      <c r="D40" s="18">
        <v>610</v>
      </c>
      <c r="E40" s="18">
        <v>406</v>
      </c>
      <c r="F40" s="18">
        <v>417</v>
      </c>
      <c r="G40" s="18">
        <v>221</v>
      </c>
      <c r="H40" s="8">
        <v>1477</v>
      </c>
      <c r="I40" s="8">
        <v>1933</v>
      </c>
      <c r="J40" s="18">
        <v>460</v>
      </c>
      <c r="K40" s="18">
        <v>423</v>
      </c>
      <c r="L40" s="18">
        <v>499</v>
      </c>
      <c r="M40" s="8">
        <v>1095</v>
      </c>
      <c r="N40" s="8">
        <v>10162</v>
      </c>
      <c r="O40" s="31"/>
    </row>
    <row r="41" spans="1:15" s="21" customFormat="1" x14ac:dyDescent="0.25">
      <c r="A41" s="16" t="s">
        <v>43</v>
      </c>
      <c r="B41" s="8">
        <v>710131</v>
      </c>
      <c r="C41" s="8">
        <v>755191</v>
      </c>
      <c r="D41" s="8">
        <v>768788</v>
      </c>
      <c r="E41" s="8">
        <v>1437150</v>
      </c>
      <c r="F41" s="8">
        <v>2726954</v>
      </c>
      <c r="G41" s="8">
        <v>3493908</v>
      </c>
      <c r="H41" s="8">
        <v>3786317</v>
      </c>
      <c r="I41" s="8">
        <v>4518632</v>
      </c>
      <c r="J41" s="8">
        <v>5103451</v>
      </c>
      <c r="K41" s="8">
        <v>5030159</v>
      </c>
      <c r="L41" s="8">
        <v>5078709</v>
      </c>
      <c r="M41" s="8">
        <v>5161320</v>
      </c>
      <c r="N41" s="8">
        <v>38570710</v>
      </c>
      <c r="O41" s="31"/>
    </row>
    <row r="42" spans="1:15" s="21" customFormat="1" x14ac:dyDescent="0.25">
      <c r="A42" s="16"/>
      <c r="B42" s="7"/>
      <c r="C42" s="7"/>
      <c r="D42" s="7"/>
      <c r="E42" s="7"/>
      <c r="F42" s="7"/>
      <c r="G42" s="7"/>
      <c r="H42" s="7"/>
      <c r="I42" s="7"/>
      <c r="J42" s="7"/>
      <c r="K42" s="7"/>
      <c r="L42" s="7"/>
      <c r="M42" s="7"/>
      <c r="N42" s="16"/>
      <c r="O42" s="42"/>
    </row>
    <row r="43" spans="1:15" s="21" customFormat="1" ht="13" x14ac:dyDescent="0.3">
      <c r="A43" s="9" t="s">
        <v>246</v>
      </c>
      <c r="B43" s="7"/>
      <c r="C43" s="7"/>
      <c r="D43" s="7"/>
      <c r="E43" s="7"/>
      <c r="F43" s="7"/>
      <c r="G43" s="7"/>
      <c r="H43" s="7"/>
      <c r="I43" s="7"/>
      <c r="J43" s="7"/>
      <c r="K43" s="7"/>
      <c r="L43" s="7"/>
      <c r="M43" s="7"/>
      <c r="N43" s="16"/>
      <c r="O43" s="42"/>
    </row>
    <row r="44" spans="1:15" s="21" customFormat="1" x14ac:dyDescent="0.25">
      <c r="A44" s="16" t="s">
        <v>39</v>
      </c>
      <c r="B44" s="7">
        <f>B36/B4</f>
        <v>0.24952577337993029</v>
      </c>
      <c r="C44" s="7">
        <f t="shared" ref="C44:N44" si="12">C36/C4</f>
        <v>0.25441740681536884</v>
      </c>
      <c r="D44" s="7">
        <f t="shared" si="12"/>
        <v>0.24660640273951831</v>
      </c>
      <c r="E44" s="7">
        <f t="shared" si="12"/>
        <v>0.3131733372749082</v>
      </c>
      <c r="F44" s="7">
        <f t="shared" si="12"/>
        <v>0.34190067450402356</v>
      </c>
      <c r="G44" s="7">
        <f t="shared" si="12"/>
        <v>0.35161639786114857</v>
      </c>
      <c r="H44" s="7">
        <f t="shared" si="12"/>
        <v>0.36499204472407681</v>
      </c>
      <c r="I44" s="7">
        <f t="shared" si="12"/>
        <v>0.38438758256635724</v>
      </c>
      <c r="J44" s="7">
        <f t="shared" si="12"/>
        <v>0.38790384963078778</v>
      </c>
      <c r="K44" s="7">
        <f t="shared" si="12"/>
        <v>0.42116011024030431</v>
      </c>
      <c r="L44" s="7">
        <f t="shared" si="12"/>
        <v>0.43316642481075318</v>
      </c>
      <c r="M44" s="7">
        <f t="shared" si="12"/>
        <v>0.43609499716295158</v>
      </c>
      <c r="N44" s="7">
        <f t="shared" si="12"/>
        <v>0.35436755137925319</v>
      </c>
      <c r="O44" s="43"/>
    </row>
    <row r="45" spans="1:15" s="21" customFormat="1" x14ac:dyDescent="0.25">
      <c r="A45" s="16" t="s">
        <v>40</v>
      </c>
      <c r="B45" s="7">
        <f t="shared" ref="B45:N49" si="13">B37/B5</f>
        <v>0.37633100398932956</v>
      </c>
      <c r="C45" s="7">
        <f t="shared" si="13"/>
        <v>0.3556838208283245</v>
      </c>
      <c r="D45" s="7">
        <f t="shared" si="13"/>
        <v>0.34796421369030645</v>
      </c>
      <c r="E45" s="7">
        <f t="shared" si="13"/>
        <v>0.45066958423896342</v>
      </c>
      <c r="F45" s="7">
        <f t="shared" si="13"/>
        <v>0.47387676415665514</v>
      </c>
      <c r="G45" s="7">
        <f t="shared" si="13"/>
        <v>0.47113787323073819</v>
      </c>
      <c r="H45" s="7">
        <f t="shared" si="13"/>
        <v>0.46742897776874798</v>
      </c>
      <c r="I45" s="7">
        <f t="shared" si="13"/>
        <v>0.4634305109677308</v>
      </c>
      <c r="J45" s="7">
        <f t="shared" si="13"/>
        <v>0.45145722172216879</v>
      </c>
      <c r="K45" s="7">
        <f t="shared" si="13"/>
        <v>0.45894555278606264</v>
      </c>
      <c r="L45" s="7">
        <f t="shared" si="13"/>
        <v>0.47721391198725144</v>
      </c>
      <c r="M45" s="7">
        <f t="shared" si="13"/>
        <v>0.48089907062544396</v>
      </c>
      <c r="N45" s="7">
        <f t="shared" si="13"/>
        <v>0.44546476371283616</v>
      </c>
      <c r="O45" s="43"/>
    </row>
    <row r="46" spans="1:15" s="21" customFormat="1" x14ac:dyDescent="0.25">
      <c r="A46" s="16" t="s">
        <v>41</v>
      </c>
      <c r="B46" s="7">
        <f t="shared" si="13"/>
        <v>0.16324018229232357</v>
      </c>
      <c r="C46" s="7">
        <f t="shared" si="13"/>
        <v>0.14868267425058146</v>
      </c>
      <c r="D46" s="7">
        <f t="shared" si="13"/>
        <v>0.16755705018507969</v>
      </c>
      <c r="E46" s="7">
        <f t="shared" si="13"/>
        <v>0.22187641273901557</v>
      </c>
      <c r="F46" s="7">
        <f t="shared" si="13"/>
        <v>0.2414680886300489</v>
      </c>
      <c r="G46" s="7">
        <f t="shared" si="13"/>
        <v>0.24562537036057788</v>
      </c>
      <c r="H46" s="7">
        <f t="shared" si="13"/>
        <v>0.24443118568672473</v>
      </c>
      <c r="I46" s="7">
        <f t="shared" si="13"/>
        <v>0.24820441986073566</v>
      </c>
      <c r="J46" s="7">
        <f t="shared" si="13"/>
        <v>0.2376086761761472</v>
      </c>
      <c r="K46" s="7">
        <f t="shared" si="13"/>
        <v>0.24405155301307463</v>
      </c>
      <c r="L46" s="7">
        <f t="shared" si="13"/>
        <v>0.27113280790816069</v>
      </c>
      <c r="M46" s="7">
        <f t="shared" si="13"/>
        <v>0.26859590060943894</v>
      </c>
      <c r="N46" s="7">
        <f t="shared" si="13"/>
        <v>0.22889143369484133</v>
      </c>
      <c r="O46" s="43"/>
    </row>
    <row r="47" spans="1:15" s="21" customFormat="1" x14ac:dyDescent="0.25">
      <c r="A47" s="16" t="s">
        <v>42</v>
      </c>
      <c r="B47" s="7">
        <f t="shared" si="13"/>
        <v>0.20128107914741158</v>
      </c>
      <c r="C47" s="7">
        <f t="shared" si="13"/>
        <v>0.20238549928508634</v>
      </c>
      <c r="D47" s="7">
        <f t="shared" si="13"/>
        <v>0.22080684420116239</v>
      </c>
      <c r="E47" s="7">
        <f t="shared" si="13"/>
        <v>0.25862058454498538</v>
      </c>
      <c r="F47" s="7">
        <f t="shared" si="13"/>
        <v>0.28420737121038953</v>
      </c>
      <c r="G47" s="7">
        <f t="shared" si="13"/>
        <v>0.30694269123269941</v>
      </c>
      <c r="H47" s="7">
        <f t="shared" si="13"/>
        <v>0.32731698106409185</v>
      </c>
      <c r="I47" s="7">
        <f t="shared" si="13"/>
        <v>0.33903299504636886</v>
      </c>
      <c r="J47" s="7">
        <f t="shared" si="13"/>
        <v>0.32880508631333738</v>
      </c>
      <c r="K47" s="7">
        <f t="shared" si="13"/>
        <v>0.32244101757882554</v>
      </c>
      <c r="L47" s="7">
        <f t="shared" si="13"/>
        <v>0.3178004937231686</v>
      </c>
      <c r="M47" s="7">
        <f t="shared" si="13"/>
        <v>0.32756840273706028</v>
      </c>
      <c r="N47" s="7">
        <f t="shared" si="13"/>
        <v>0.28866039651771785</v>
      </c>
      <c r="O47" s="43"/>
    </row>
    <row r="48" spans="1:15" s="21" customFormat="1" x14ac:dyDescent="0.25">
      <c r="A48" s="16" t="s">
        <v>240</v>
      </c>
      <c r="B48" s="7">
        <f t="shared" si="13"/>
        <v>8.3755000639351151E-3</v>
      </c>
      <c r="C48" s="7">
        <f t="shared" si="13"/>
        <v>1.4335228993505401E-2</v>
      </c>
      <c r="D48" s="7">
        <f t="shared" si="13"/>
        <v>4.126082251082251E-3</v>
      </c>
      <c r="E48" s="7">
        <f t="shared" si="13"/>
        <v>2.5458376181996035E-3</v>
      </c>
      <c r="F48" s="7">
        <f t="shared" si="13"/>
        <v>2.1507594708203314E-3</v>
      </c>
      <c r="G48" s="7">
        <f t="shared" si="13"/>
        <v>3.8605991789675952E-3</v>
      </c>
      <c r="H48" s="7">
        <f t="shared" si="13"/>
        <v>0.63856463467358404</v>
      </c>
      <c r="I48" s="7">
        <f t="shared" si="13"/>
        <v>0.64778820375335122</v>
      </c>
      <c r="J48" s="7">
        <f t="shared" si="13"/>
        <v>0.2465166130760986</v>
      </c>
      <c r="K48" s="7">
        <f t="shared" si="13"/>
        <v>0.20152453549309196</v>
      </c>
      <c r="L48" s="7">
        <f t="shared" si="13"/>
        <v>0.11799479782454481</v>
      </c>
      <c r="M48" s="7">
        <f t="shared" si="13"/>
        <v>4.1014308187879239E-2</v>
      </c>
      <c r="N48" s="7">
        <f t="shared" si="13"/>
        <v>1.2287950625703606E-2</v>
      </c>
      <c r="O48" s="43"/>
    </row>
    <row r="49" spans="1:15" s="21" customFormat="1" x14ac:dyDescent="0.25">
      <c r="A49" s="16" t="s">
        <v>43</v>
      </c>
      <c r="B49" s="7">
        <f t="shared" si="13"/>
        <v>0.20143234525829215</v>
      </c>
      <c r="C49" s="7">
        <f t="shared" si="13"/>
        <v>0.21552789695406249</v>
      </c>
      <c r="D49" s="7">
        <f t="shared" si="13"/>
        <v>0.22995181046506447</v>
      </c>
      <c r="E49" s="7">
        <f t="shared" si="13"/>
        <v>0.39287701116589191</v>
      </c>
      <c r="F49" s="7">
        <f t="shared" si="13"/>
        <v>0.54674475872049544</v>
      </c>
      <c r="G49" s="7">
        <f t="shared" si="13"/>
        <v>0.58499993218912105</v>
      </c>
      <c r="H49" s="7">
        <f t="shared" si="13"/>
        <v>0.59634308181816176</v>
      </c>
      <c r="I49" s="7">
        <f t="shared" si="13"/>
        <v>0.63900339594539901</v>
      </c>
      <c r="J49" s="7">
        <f t="shared" si="13"/>
        <v>0.67525097719486127</v>
      </c>
      <c r="K49" s="7">
        <f t="shared" si="13"/>
        <v>0.55875097445089184</v>
      </c>
      <c r="L49" s="7">
        <f t="shared" si="13"/>
        <v>0.52879070641073911</v>
      </c>
      <c r="M49" s="7">
        <f t="shared" si="13"/>
        <v>0.50655974315745089</v>
      </c>
      <c r="N49" s="7">
        <f t="shared" si="13"/>
        <v>0.51589247950013839</v>
      </c>
      <c r="O49" s="43"/>
    </row>
    <row r="50" spans="1:15" s="21" customFormat="1" x14ac:dyDescent="0.25">
      <c r="A50" s="16"/>
      <c r="B50" s="7"/>
      <c r="C50" s="7"/>
      <c r="D50" s="7"/>
      <c r="E50" s="7"/>
      <c r="F50" s="7"/>
      <c r="G50" s="7"/>
      <c r="H50" s="7"/>
      <c r="I50" s="7"/>
      <c r="J50" s="7"/>
      <c r="K50" s="7"/>
      <c r="L50" s="7"/>
      <c r="M50" s="7"/>
      <c r="N50" s="16"/>
      <c r="O50" s="42"/>
    </row>
    <row r="51" spans="1:15" s="21" customFormat="1" ht="13" x14ac:dyDescent="0.3">
      <c r="A51" s="9" t="s">
        <v>247</v>
      </c>
      <c r="B51" s="7"/>
      <c r="C51" s="7"/>
      <c r="D51" s="7"/>
      <c r="E51" s="7"/>
      <c r="F51" s="7"/>
      <c r="G51" s="7"/>
      <c r="H51" s="7"/>
      <c r="I51" s="7"/>
      <c r="J51" s="7"/>
      <c r="K51" s="7"/>
      <c r="L51" s="7"/>
      <c r="M51" s="7"/>
      <c r="N51" s="16"/>
      <c r="O51" s="42"/>
    </row>
    <row r="52" spans="1:15" s="21" customFormat="1" x14ac:dyDescent="0.25">
      <c r="A52" s="16" t="s">
        <v>39</v>
      </c>
      <c r="B52" s="8">
        <v>640965</v>
      </c>
      <c r="C52" s="8">
        <v>583186</v>
      </c>
      <c r="D52" s="8">
        <v>535809</v>
      </c>
      <c r="E52" s="8">
        <v>542647</v>
      </c>
      <c r="F52" s="8">
        <v>441401</v>
      </c>
      <c r="G52" s="8">
        <v>367286</v>
      </c>
      <c r="H52" s="8">
        <v>364895</v>
      </c>
      <c r="I52" s="8">
        <v>365782</v>
      </c>
      <c r="J52" s="8">
        <v>378464</v>
      </c>
      <c r="K52" s="8">
        <v>348787</v>
      </c>
      <c r="L52" s="8">
        <v>368069</v>
      </c>
      <c r="M52" s="8">
        <v>360434</v>
      </c>
      <c r="N52" s="8">
        <v>5297725</v>
      </c>
      <c r="O52" s="31"/>
    </row>
    <row r="53" spans="1:15" s="21" customFormat="1" x14ac:dyDescent="0.25">
      <c r="A53" s="16" t="s">
        <v>40</v>
      </c>
      <c r="B53" s="8">
        <v>582402</v>
      </c>
      <c r="C53" s="8">
        <v>599409</v>
      </c>
      <c r="D53" s="8">
        <v>595301</v>
      </c>
      <c r="E53" s="8">
        <v>598369</v>
      </c>
      <c r="F53" s="8">
        <v>531889</v>
      </c>
      <c r="G53" s="8">
        <v>475367</v>
      </c>
      <c r="H53" s="8">
        <v>491670</v>
      </c>
      <c r="I53" s="8">
        <v>498361</v>
      </c>
      <c r="J53" s="8">
        <v>534274</v>
      </c>
      <c r="K53" s="8">
        <v>450151</v>
      </c>
      <c r="L53" s="8">
        <v>510465</v>
      </c>
      <c r="M53" s="8">
        <v>564207</v>
      </c>
      <c r="N53" s="8">
        <v>6431865</v>
      </c>
      <c r="O53" s="31"/>
    </row>
    <row r="54" spans="1:15" s="21" customFormat="1" x14ac:dyDescent="0.25">
      <c r="A54" s="16" t="s">
        <v>41</v>
      </c>
      <c r="B54" s="8">
        <v>2682836</v>
      </c>
      <c r="C54" s="8">
        <v>2675843</v>
      </c>
      <c r="D54" s="8">
        <v>2440509</v>
      </c>
      <c r="E54" s="8">
        <v>2500576</v>
      </c>
      <c r="F54" s="8">
        <v>2168104</v>
      </c>
      <c r="G54" s="8">
        <v>1889879</v>
      </c>
      <c r="H54" s="8">
        <v>1957422</v>
      </c>
      <c r="I54" s="8">
        <v>1990227</v>
      </c>
      <c r="J54" s="8">
        <v>2123440</v>
      </c>
      <c r="K54" s="8">
        <v>1921315</v>
      </c>
      <c r="L54" s="8">
        <v>2329247</v>
      </c>
      <c r="M54" s="8">
        <v>2138108</v>
      </c>
      <c r="N54" s="8">
        <v>26817506</v>
      </c>
      <c r="O54" s="31"/>
    </row>
    <row r="55" spans="1:15" s="21" customFormat="1" x14ac:dyDescent="0.25">
      <c r="A55" s="16" t="s">
        <v>42</v>
      </c>
      <c r="B55" s="8">
        <v>12377779</v>
      </c>
      <c r="C55" s="8">
        <v>12835478</v>
      </c>
      <c r="D55" s="8">
        <v>11405675</v>
      </c>
      <c r="E55" s="8">
        <v>11923932</v>
      </c>
      <c r="F55" s="8">
        <v>10610993</v>
      </c>
      <c r="G55" s="8">
        <v>9397523</v>
      </c>
      <c r="H55" s="8">
        <v>9684187</v>
      </c>
      <c r="I55" s="8">
        <v>9883379</v>
      </c>
      <c r="J55" s="8">
        <v>10529932</v>
      </c>
      <c r="K55" s="8">
        <v>8742946</v>
      </c>
      <c r="L55" s="8">
        <v>10272995</v>
      </c>
      <c r="M55" s="8">
        <v>9694356</v>
      </c>
      <c r="N55" s="8">
        <v>127359175</v>
      </c>
      <c r="O55" s="31"/>
    </row>
    <row r="56" spans="1:15" s="21" customFormat="1" x14ac:dyDescent="0.25">
      <c r="A56" s="16" t="s">
        <v>240</v>
      </c>
      <c r="B56" s="8">
        <v>6256</v>
      </c>
      <c r="C56" s="8">
        <v>4894</v>
      </c>
      <c r="D56" s="8">
        <v>4569</v>
      </c>
      <c r="E56" s="8">
        <v>2020</v>
      </c>
      <c r="F56" s="8">
        <v>1299</v>
      </c>
      <c r="G56" s="8">
        <v>2606</v>
      </c>
      <c r="H56" s="18">
        <v>611</v>
      </c>
      <c r="I56" s="18">
        <v>576</v>
      </c>
      <c r="J56" s="18">
        <v>824</v>
      </c>
      <c r="K56" s="8">
        <v>1171</v>
      </c>
      <c r="L56" s="8">
        <v>2990</v>
      </c>
      <c r="M56" s="8">
        <v>3843</v>
      </c>
      <c r="N56" s="8">
        <v>31659</v>
      </c>
      <c r="O56" s="31"/>
    </row>
    <row r="57" spans="1:15" s="21" customFormat="1" x14ac:dyDescent="0.25">
      <c r="A57" s="16" t="s">
        <v>43</v>
      </c>
      <c r="B57" s="8">
        <v>1442839</v>
      </c>
      <c r="C57" s="8">
        <v>1295983</v>
      </c>
      <c r="D57" s="8">
        <v>1177778</v>
      </c>
      <c r="E57" s="8">
        <v>937737</v>
      </c>
      <c r="F57" s="8">
        <v>855390</v>
      </c>
      <c r="G57" s="8">
        <v>664696</v>
      </c>
      <c r="H57" s="8">
        <v>674427</v>
      </c>
      <c r="I57" s="8">
        <v>648913</v>
      </c>
      <c r="J57" s="8">
        <v>713445</v>
      </c>
      <c r="K57" s="8">
        <v>1950909</v>
      </c>
      <c r="L57" s="8">
        <v>2432361</v>
      </c>
      <c r="M57" s="8">
        <v>2679921</v>
      </c>
      <c r="N57" s="8">
        <v>15474399</v>
      </c>
      <c r="O57" s="31"/>
    </row>
    <row r="58" spans="1:15" s="21" customFormat="1" x14ac:dyDescent="0.25">
      <c r="A58" s="16"/>
      <c r="B58" s="7"/>
      <c r="C58" s="7"/>
      <c r="D58" s="7"/>
      <c r="E58" s="7"/>
      <c r="F58" s="7"/>
      <c r="G58" s="7"/>
      <c r="H58" s="7"/>
      <c r="I58" s="7"/>
      <c r="J58" s="7"/>
      <c r="K58" s="7"/>
      <c r="L58" s="7"/>
      <c r="M58" s="7"/>
      <c r="N58" s="16"/>
      <c r="O58" s="42"/>
    </row>
    <row r="59" spans="1:15" s="21" customFormat="1" ht="13" x14ac:dyDescent="0.3">
      <c r="A59" s="9" t="s">
        <v>248</v>
      </c>
      <c r="B59" s="7"/>
      <c r="C59" s="7"/>
      <c r="D59" s="7"/>
      <c r="E59" s="7"/>
      <c r="F59" s="7"/>
      <c r="G59" s="7"/>
      <c r="H59" s="7"/>
      <c r="I59" s="7"/>
      <c r="J59" s="7"/>
      <c r="K59" s="7"/>
      <c r="L59" s="7"/>
      <c r="M59" s="7"/>
      <c r="N59" s="16"/>
      <c r="O59" s="42"/>
    </row>
    <row r="60" spans="1:15" s="21" customFormat="1" x14ac:dyDescent="0.25">
      <c r="A60" s="16" t="s">
        <v>39</v>
      </c>
      <c r="B60" s="7">
        <f>B52/B4</f>
        <v>0.23840209061410675</v>
      </c>
      <c r="C60" s="7">
        <f t="shared" ref="C60:M60" si="14">C52/C4</f>
        <v>0.21826860782679416</v>
      </c>
      <c r="D60" s="7">
        <f t="shared" si="14"/>
        <v>0.21158016692360182</v>
      </c>
      <c r="E60" s="7">
        <f t="shared" si="14"/>
        <v>0.19658858146054187</v>
      </c>
      <c r="F60" s="7">
        <f t="shared" si="14"/>
        <v>0.16009396703899734</v>
      </c>
      <c r="G60" s="7">
        <f t="shared" si="14"/>
        <v>0.12773499108811895</v>
      </c>
      <c r="H60" s="7">
        <f t="shared" si="14"/>
        <v>0.12536559740841124</v>
      </c>
      <c r="I60" s="7">
        <f t="shared" si="14"/>
        <v>0.11898468346499928</v>
      </c>
      <c r="J60" s="7">
        <f t="shared" si="14"/>
        <v>0.11272925160017788</v>
      </c>
      <c r="K60" s="7">
        <f t="shared" si="14"/>
        <v>0.10793393503793611</v>
      </c>
      <c r="L60" s="7">
        <f t="shared" si="14"/>
        <v>0.11427428012937894</v>
      </c>
      <c r="M60" s="7">
        <f t="shared" si="14"/>
        <v>0.10815110560871416</v>
      </c>
      <c r="N60" s="7">
        <f t="shared" ref="N60" si="15">N52/N4</f>
        <v>0.14959859861363639</v>
      </c>
      <c r="O60" s="43"/>
    </row>
    <row r="61" spans="1:15" s="21" customFormat="1" x14ac:dyDescent="0.25">
      <c r="A61" s="16" t="s">
        <v>40</v>
      </c>
      <c r="B61" s="7">
        <f t="shared" ref="B61:M65" si="16">B53/B5</f>
        <v>0.25607775872932403</v>
      </c>
      <c r="C61" s="7">
        <f t="shared" si="16"/>
        <v>0.25633482624531567</v>
      </c>
      <c r="D61" s="7">
        <f t="shared" si="16"/>
        <v>0.24082778596987331</v>
      </c>
      <c r="E61" s="7">
        <f t="shared" si="16"/>
        <v>0.20895924245556594</v>
      </c>
      <c r="F61" s="7">
        <f t="shared" si="16"/>
        <v>0.1786072510200703</v>
      </c>
      <c r="G61" s="7">
        <f t="shared" si="16"/>
        <v>0.14978605008759657</v>
      </c>
      <c r="H61" s="7">
        <f t="shared" si="16"/>
        <v>0.15608224579136337</v>
      </c>
      <c r="I61" s="7">
        <f t="shared" si="16"/>
        <v>0.15374783505243692</v>
      </c>
      <c r="J61" s="7">
        <f t="shared" si="16"/>
        <v>0.15261757738441933</v>
      </c>
      <c r="K61" s="7">
        <f t="shared" si="16"/>
        <v>0.14705386572932219</v>
      </c>
      <c r="L61" s="7">
        <f t="shared" si="16"/>
        <v>0.15241933388930642</v>
      </c>
      <c r="M61" s="7">
        <f t="shared" si="16"/>
        <v>0.15238582683545399</v>
      </c>
      <c r="N61" s="7">
        <f t="shared" ref="N61" si="17">N53/N5</f>
        <v>0.17814475296188487</v>
      </c>
      <c r="O61" s="43"/>
    </row>
    <row r="62" spans="1:15" s="21" customFormat="1" x14ac:dyDescent="0.25">
      <c r="A62" s="16" t="s">
        <v>41</v>
      </c>
      <c r="B62" s="7">
        <f t="shared" si="16"/>
        <v>0.3400692627676688</v>
      </c>
      <c r="C62" s="7">
        <f t="shared" si="16"/>
        <v>0.33289641225842287</v>
      </c>
      <c r="D62" s="7">
        <f t="shared" si="16"/>
        <v>0.30320776606585242</v>
      </c>
      <c r="E62" s="7">
        <f t="shared" si="16"/>
        <v>0.28403306746389634</v>
      </c>
      <c r="F62" s="7">
        <f t="shared" si="16"/>
        <v>0.24711953708797957</v>
      </c>
      <c r="G62" s="7">
        <f t="shared" si="16"/>
        <v>0.20605311604422466</v>
      </c>
      <c r="H62" s="7">
        <f t="shared" si="16"/>
        <v>0.21307868680822187</v>
      </c>
      <c r="I62" s="7">
        <f t="shared" si="16"/>
        <v>0.20725602864014106</v>
      </c>
      <c r="J62" s="7">
        <f t="shared" si="16"/>
        <v>0.20655635295704936</v>
      </c>
      <c r="K62" s="7">
        <f t="shared" si="16"/>
        <v>0.20346242413107143</v>
      </c>
      <c r="L62" s="7">
        <f t="shared" si="16"/>
        <v>0.21175987249570957</v>
      </c>
      <c r="M62" s="7">
        <f t="shared" si="16"/>
        <v>0.19804640517154742</v>
      </c>
      <c r="N62" s="7">
        <f t="shared" ref="N62" si="18">N54/N6</f>
        <v>0.24152705841417624</v>
      </c>
      <c r="O62" s="43"/>
    </row>
    <row r="63" spans="1:15" s="21" customFormat="1" x14ac:dyDescent="0.25">
      <c r="A63" s="16" t="s">
        <v>42</v>
      </c>
      <c r="B63" s="7">
        <f t="shared" si="16"/>
        <v>0.44265607830253062</v>
      </c>
      <c r="C63" s="7">
        <f t="shared" si="16"/>
        <v>0.43782993572104528</v>
      </c>
      <c r="D63" s="7">
        <f t="shared" si="16"/>
        <v>0.41700891304257215</v>
      </c>
      <c r="E63" s="7">
        <f t="shared" si="16"/>
        <v>0.4038497217979774</v>
      </c>
      <c r="F63" s="7">
        <f t="shared" si="16"/>
        <v>0.3684529801636327</v>
      </c>
      <c r="G63" s="7">
        <f t="shared" si="16"/>
        <v>0.32042922510600053</v>
      </c>
      <c r="H63" s="7">
        <f t="shared" si="16"/>
        <v>0.31895251088407722</v>
      </c>
      <c r="I63" s="7">
        <f t="shared" si="16"/>
        <v>0.30857955005625282</v>
      </c>
      <c r="J63" s="7">
        <f t="shared" si="16"/>
        <v>0.31084609547329001</v>
      </c>
      <c r="K63" s="7">
        <f t="shared" si="16"/>
        <v>0.30334214116949715</v>
      </c>
      <c r="L63" s="7">
        <f t="shared" si="16"/>
        <v>0.31207794801404043</v>
      </c>
      <c r="M63" s="7">
        <f t="shared" si="16"/>
        <v>0.30724915298823219</v>
      </c>
      <c r="N63" s="7">
        <f t="shared" ref="N63" si="19">N55/N7</f>
        <v>0.35197598250236906</v>
      </c>
      <c r="O63" s="43"/>
    </row>
    <row r="64" spans="1:15" s="21" customFormat="1" x14ac:dyDescent="0.25">
      <c r="A64" s="16" t="s">
        <v>240</v>
      </c>
      <c r="B64" s="7">
        <f t="shared" si="16"/>
        <v>5.7139725627020806E-2</v>
      </c>
      <c r="C64" s="7">
        <f t="shared" si="16"/>
        <v>4.11717198909715E-2</v>
      </c>
      <c r="D64" s="7">
        <f t="shared" si="16"/>
        <v>3.0905032467532467E-2</v>
      </c>
      <c r="E64" s="7">
        <f t="shared" si="16"/>
        <v>1.2666482730943842E-2</v>
      </c>
      <c r="F64" s="7">
        <f t="shared" si="16"/>
        <v>6.6998478479511053E-3</v>
      </c>
      <c r="G64" s="7">
        <f t="shared" si="16"/>
        <v>4.5523626517599787E-2</v>
      </c>
      <c r="H64" s="7">
        <f t="shared" si="16"/>
        <v>0.26415910073497623</v>
      </c>
      <c r="I64" s="7">
        <f t="shared" si="16"/>
        <v>0.19302949061662197</v>
      </c>
      <c r="J64" s="7">
        <f t="shared" si="16"/>
        <v>0.44158628081457663</v>
      </c>
      <c r="K64" s="7">
        <f t="shared" si="16"/>
        <v>0.55788470700333492</v>
      </c>
      <c r="L64" s="7">
        <f t="shared" si="16"/>
        <v>0.70702293686450701</v>
      </c>
      <c r="M64" s="7">
        <f t="shared" si="16"/>
        <v>0.14394336654431045</v>
      </c>
      <c r="N64" s="7">
        <f t="shared" ref="N64" si="20">N56/N8</f>
        <v>3.8282250428965804E-2</v>
      </c>
      <c r="O64" s="43"/>
    </row>
    <row r="65" spans="1:15" s="21" customFormat="1" x14ac:dyDescent="0.25">
      <c r="A65" s="16" t="s">
        <v>43</v>
      </c>
      <c r="B65" s="7">
        <f t="shared" si="16"/>
        <v>0.40926877378980642</v>
      </c>
      <c r="C65" s="7">
        <f t="shared" si="16"/>
        <v>0.36986734545064331</v>
      </c>
      <c r="D65" s="7">
        <f t="shared" si="16"/>
        <v>0.35228461347721696</v>
      </c>
      <c r="E65" s="7">
        <f t="shared" si="16"/>
        <v>0.25635132715420794</v>
      </c>
      <c r="F65" s="7">
        <f t="shared" si="16"/>
        <v>0.17150270930933365</v>
      </c>
      <c r="G65" s="7">
        <f t="shared" si="16"/>
        <v>0.11129288891590161</v>
      </c>
      <c r="H65" s="7">
        <f t="shared" si="16"/>
        <v>0.10622192374314601</v>
      </c>
      <c r="I65" s="7">
        <f t="shared" si="16"/>
        <v>9.1766182922866188E-2</v>
      </c>
      <c r="J65" s="7">
        <f t="shared" si="16"/>
        <v>9.4397777783070277E-2</v>
      </c>
      <c r="K65" s="7">
        <f t="shared" si="16"/>
        <v>0.21670732571575071</v>
      </c>
      <c r="L65" s="7">
        <f t="shared" si="16"/>
        <v>0.25325528425352423</v>
      </c>
      <c r="M65" s="7">
        <f t="shared" si="16"/>
        <v>0.26302188072862348</v>
      </c>
      <c r="N65" s="7">
        <f t="shared" ref="N65" si="21">N57/N9</f>
        <v>0.2069737909642955</v>
      </c>
      <c r="O65" s="43"/>
    </row>
    <row r="66" spans="1:15" s="21" customFormat="1" x14ac:dyDescent="0.25">
      <c r="A66" s="2"/>
      <c r="B66" s="2"/>
      <c r="C66" s="2"/>
      <c r="D66" s="2"/>
      <c r="E66" s="2"/>
      <c r="F66" s="2"/>
      <c r="G66" s="2"/>
      <c r="H66" s="2"/>
      <c r="I66" s="2"/>
      <c r="J66" s="2"/>
      <c r="K66" s="2"/>
      <c r="L66" s="2"/>
      <c r="M66" s="2"/>
      <c r="N66" s="2"/>
      <c r="O66" s="2"/>
    </row>
    <row r="67" spans="1:15" s="21" customFormat="1" x14ac:dyDescent="0.25">
      <c r="A67" s="2"/>
      <c r="B67" s="2"/>
      <c r="C67" s="2"/>
      <c r="D67" s="2"/>
      <c r="E67" s="2"/>
      <c r="F67" s="2"/>
      <c r="G67" s="2"/>
      <c r="H67" s="2"/>
      <c r="I67" s="2"/>
      <c r="J67" s="2"/>
      <c r="K67" s="2"/>
      <c r="L67" s="2"/>
      <c r="M67" s="2"/>
      <c r="N67" s="2"/>
      <c r="O67" s="2"/>
    </row>
    <row r="68" spans="1:15" x14ac:dyDescent="0.25">
      <c r="A68" s="2" t="s">
        <v>301</v>
      </c>
      <c r="N68" s="4"/>
    </row>
    <row r="69" spans="1:15" x14ac:dyDescent="0.25">
      <c r="A69" s="2" t="s">
        <v>302</v>
      </c>
      <c r="N69" s="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45B7A-4704-43F1-B6D0-78CABBF6B670}">
  <dimension ref="A1:O69"/>
  <sheetViews>
    <sheetView topLeftCell="A49" workbookViewId="0">
      <selection activeCell="B4" sqref="B4:N9"/>
    </sheetView>
  </sheetViews>
  <sheetFormatPr defaultColWidth="9.1796875" defaultRowHeight="12.5" x14ac:dyDescent="0.25"/>
  <cols>
    <col min="1" max="1" width="36.7265625" style="2" customWidth="1"/>
    <col min="2" max="8" width="10.1796875" style="2" customWidth="1"/>
    <col min="9" max="13" width="11.1796875" style="2" customWidth="1"/>
    <col min="14" max="14" width="12.7265625" style="2" bestFit="1" customWidth="1"/>
    <col min="15" max="16384" width="9.1796875" style="2"/>
  </cols>
  <sheetData>
    <row r="1" spans="1:15" s="3" customFormat="1" ht="13" x14ac:dyDescent="0.3">
      <c r="A1" s="1"/>
      <c r="B1" s="1">
        <v>2011</v>
      </c>
      <c r="C1" s="1">
        <v>2012</v>
      </c>
      <c r="D1" s="1">
        <v>2013</v>
      </c>
      <c r="E1" s="1">
        <v>2014</v>
      </c>
      <c r="F1" s="1">
        <v>2015</v>
      </c>
      <c r="G1" s="1">
        <v>2016</v>
      </c>
      <c r="H1" s="1">
        <v>2017</v>
      </c>
      <c r="I1" s="1">
        <v>2018</v>
      </c>
      <c r="J1" s="1">
        <v>2019</v>
      </c>
      <c r="K1" s="1">
        <v>2020</v>
      </c>
      <c r="L1" s="1">
        <v>2021</v>
      </c>
      <c r="M1" s="1">
        <v>2022</v>
      </c>
      <c r="N1" s="1" t="s">
        <v>49</v>
      </c>
    </row>
    <row r="2" spans="1:15" s="57" customFormat="1" ht="15.5" x14ac:dyDescent="0.35">
      <c r="A2" s="56" t="s">
        <v>48</v>
      </c>
      <c r="B2" s="26"/>
      <c r="C2" s="26"/>
      <c r="D2" s="26"/>
      <c r="E2" s="5"/>
      <c r="F2" s="5"/>
      <c r="G2" s="5"/>
      <c r="H2" s="5"/>
      <c r="I2" s="5"/>
      <c r="J2" s="5"/>
      <c r="K2" s="5"/>
      <c r="L2" s="5"/>
      <c r="M2" s="5"/>
      <c r="N2" s="5"/>
    </row>
    <row r="3" spans="1:15" s="41" customFormat="1" ht="13" x14ac:dyDescent="0.3">
      <c r="A3" s="17" t="s">
        <v>253</v>
      </c>
      <c r="B3" s="13">
        <f>SummaryPeopleWclaims!B3</f>
        <v>2468919</v>
      </c>
      <c r="C3" s="13">
        <f>SummaryPeopleWclaims!C3</f>
        <v>2497456</v>
      </c>
      <c r="D3" s="13">
        <f>SummaryPeopleWclaims!D3</f>
        <v>2507474</v>
      </c>
      <c r="E3" s="13">
        <f>SummaryPeopleWclaims!E3</f>
        <v>2721879</v>
      </c>
      <c r="F3" s="13">
        <f>SummaryPeopleWclaims!F3</f>
        <v>2676311</v>
      </c>
      <c r="G3" s="13">
        <f>SummaryPeopleWclaims!G3</f>
        <v>2540985</v>
      </c>
      <c r="H3" s="13">
        <f>SummaryPeopleWclaims!H3</f>
        <v>2548773</v>
      </c>
      <c r="I3" s="13">
        <f>SummaryPeopleWclaims!I3</f>
        <v>2564199</v>
      </c>
      <c r="J3" s="13">
        <f>SummaryPeopleWclaims!J3</f>
        <v>2657690</v>
      </c>
      <c r="K3" s="13">
        <f>SummaryPeopleWclaims!K3</f>
        <v>2636167</v>
      </c>
      <c r="L3" s="13">
        <f>SummaryPeopleWclaims!L3</f>
        <v>2825696</v>
      </c>
      <c r="M3" s="13">
        <f>SummaryPeopleWclaims!M3</f>
        <v>2788309</v>
      </c>
      <c r="N3" s="13">
        <f>SummaryPeopleWclaims!N3</f>
        <v>5266258</v>
      </c>
      <c r="O3" s="21" t="s">
        <v>44</v>
      </c>
    </row>
    <row r="4" spans="1:15" s="21" customFormat="1" x14ac:dyDescent="0.25">
      <c r="A4" s="16" t="s">
        <v>39</v>
      </c>
      <c r="B4" s="8">
        <v>284930</v>
      </c>
      <c r="C4" s="8">
        <v>278449</v>
      </c>
      <c r="D4" s="8">
        <v>302323</v>
      </c>
      <c r="E4" s="8">
        <v>298488</v>
      </c>
      <c r="F4" s="8">
        <v>288123</v>
      </c>
      <c r="G4" s="8">
        <v>279541</v>
      </c>
      <c r="H4" s="8">
        <v>275274</v>
      </c>
      <c r="I4" s="8">
        <v>273673</v>
      </c>
      <c r="J4" s="8">
        <v>279632</v>
      </c>
      <c r="K4" s="8">
        <v>258061</v>
      </c>
      <c r="L4" s="8">
        <v>255185</v>
      </c>
      <c r="M4" s="8">
        <v>255724</v>
      </c>
      <c r="N4" s="8">
        <v>1940861</v>
      </c>
      <c r="O4" s="21" t="s">
        <v>46</v>
      </c>
    </row>
    <row r="5" spans="1:15" s="21" customFormat="1" x14ac:dyDescent="0.25">
      <c r="A5" s="16" t="s">
        <v>40</v>
      </c>
      <c r="B5" s="8">
        <v>532934</v>
      </c>
      <c r="C5" s="8">
        <v>542455</v>
      </c>
      <c r="D5" s="8">
        <v>584659</v>
      </c>
      <c r="E5" s="8">
        <v>641586</v>
      </c>
      <c r="F5" s="8">
        <v>656229</v>
      </c>
      <c r="G5" s="8">
        <v>655557</v>
      </c>
      <c r="H5" s="8">
        <v>641824</v>
      </c>
      <c r="I5" s="8">
        <v>638982</v>
      </c>
      <c r="J5" s="8">
        <v>660571</v>
      </c>
      <c r="K5" s="8">
        <v>576240</v>
      </c>
      <c r="L5" s="8">
        <v>620948</v>
      </c>
      <c r="M5" s="8">
        <v>692390</v>
      </c>
      <c r="N5" s="8">
        <v>2972172</v>
      </c>
      <c r="O5" s="21" t="s">
        <v>45</v>
      </c>
    </row>
    <row r="6" spans="1:15" s="21" customFormat="1" x14ac:dyDescent="0.25">
      <c r="A6" s="16" t="s">
        <v>41</v>
      </c>
      <c r="B6" s="8">
        <v>1157347</v>
      </c>
      <c r="C6" s="8">
        <v>1170065</v>
      </c>
      <c r="D6" s="8">
        <v>1185607</v>
      </c>
      <c r="E6" s="8">
        <v>1285315</v>
      </c>
      <c r="F6" s="8">
        <v>1276082</v>
      </c>
      <c r="G6" s="8">
        <v>1255690</v>
      </c>
      <c r="H6" s="8">
        <v>1265040</v>
      </c>
      <c r="I6" s="8">
        <v>1289290</v>
      </c>
      <c r="J6" s="8">
        <v>1340490</v>
      </c>
      <c r="K6" s="8">
        <v>1315442</v>
      </c>
      <c r="L6" s="8">
        <v>1492989</v>
      </c>
      <c r="M6" s="8">
        <v>1413993</v>
      </c>
      <c r="N6" s="8">
        <v>3831512</v>
      </c>
    </row>
    <row r="7" spans="1:15" s="21" customFormat="1" x14ac:dyDescent="0.25">
      <c r="A7" s="16" t="s">
        <v>42</v>
      </c>
      <c r="B7" s="8">
        <v>2329859</v>
      </c>
      <c r="C7" s="8">
        <v>2363460</v>
      </c>
      <c r="D7" s="8">
        <v>2367885</v>
      </c>
      <c r="E7" s="8">
        <v>2578842</v>
      </c>
      <c r="F7" s="8">
        <v>2538019</v>
      </c>
      <c r="G7" s="8">
        <v>2416296</v>
      </c>
      <c r="H7" s="8">
        <v>2425895</v>
      </c>
      <c r="I7" s="8">
        <v>2454997</v>
      </c>
      <c r="J7" s="8">
        <v>2548053</v>
      </c>
      <c r="K7" s="8">
        <v>2487638</v>
      </c>
      <c r="L7" s="8">
        <v>2671336</v>
      </c>
      <c r="M7" s="8">
        <v>2615355</v>
      </c>
      <c r="N7" s="8">
        <v>5117096</v>
      </c>
      <c r="O7" s="21" t="s">
        <v>47</v>
      </c>
    </row>
    <row r="8" spans="1:15" s="21" customFormat="1" x14ac:dyDescent="0.25">
      <c r="A8" s="16" t="s">
        <v>240</v>
      </c>
      <c r="B8" s="8">
        <v>12556</v>
      </c>
      <c r="C8" s="8">
        <v>13572</v>
      </c>
      <c r="D8" s="8">
        <v>15713</v>
      </c>
      <c r="E8" s="8">
        <v>16494</v>
      </c>
      <c r="F8" s="8">
        <v>19730</v>
      </c>
      <c r="G8" s="8">
        <v>17229</v>
      </c>
      <c r="H8" s="18">
        <v>526</v>
      </c>
      <c r="I8" s="18">
        <v>670</v>
      </c>
      <c r="J8" s="18">
        <v>853</v>
      </c>
      <c r="K8" s="8">
        <v>1259</v>
      </c>
      <c r="L8" s="8">
        <v>2805</v>
      </c>
      <c r="M8" s="8">
        <v>15799</v>
      </c>
      <c r="N8" s="8">
        <v>60716</v>
      </c>
    </row>
    <row r="9" spans="1:15" s="21" customFormat="1" x14ac:dyDescent="0.25">
      <c r="A9" s="16" t="s">
        <v>43</v>
      </c>
      <c r="B9" s="8">
        <v>853808</v>
      </c>
      <c r="C9" s="8">
        <v>798522</v>
      </c>
      <c r="D9" s="8">
        <v>804044</v>
      </c>
      <c r="E9" s="8">
        <v>885173</v>
      </c>
      <c r="F9" s="8">
        <v>922835</v>
      </c>
      <c r="G9" s="8">
        <v>919084</v>
      </c>
      <c r="H9" s="8">
        <v>924543</v>
      </c>
      <c r="I9" s="8">
        <v>931171</v>
      </c>
      <c r="J9" s="8">
        <v>989783</v>
      </c>
      <c r="K9" s="8">
        <v>1324016</v>
      </c>
      <c r="L9" s="8">
        <v>1421563</v>
      </c>
      <c r="M9" s="8">
        <v>1437305</v>
      </c>
      <c r="N9" s="8">
        <v>3590149</v>
      </c>
    </row>
    <row r="10" spans="1:15" s="21" customFormat="1" x14ac:dyDescent="0.25">
      <c r="A10" s="16"/>
      <c r="B10" s="16"/>
      <c r="C10" s="16"/>
      <c r="D10" s="16"/>
      <c r="E10" s="16"/>
      <c r="F10" s="16"/>
      <c r="G10" s="16"/>
      <c r="H10" s="16"/>
      <c r="I10" s="15"/>
      <c r="J10" s="15"/>
      <c r="K10" s="15"/>
      <c r="L10" s="15"/>
      <c r="M10" s="15"/>
      <c r="N10" s="16"/>
    </row>
    <row r="11" spans="1:15" s="41" customFormat="1" ht="13" x14ac:dyDescent="0.3">
      <c r="A11" s="17" t="s">
        <v>254</v>
      </c>
      <c r="B11" s="13"/>
      <c r="C11" s="13"/>
      <c r="D11" s="13"/>
      <c r="E11" s="13"/>
      <c r="F11" s="13"/>
      <c r="G11" s="13"/>
      <c r="H11" s="13"/>
      <c r="I11" s="13"/>
      <c r="J11" s="13"/>
      <c r="K11" s="13"/>
      <c r="L11" s="13"/>
      <c r="M11" s="13"/>
      <c r="N11" s="13"/>
    </row>
    <row r="12" spans="1:15" s="21" customFormat="1" x14ac:dyDescent="0.25">
      <c r="A12" s="16" t="s">
        <v>39</v>
      </c>
      <c r="B12" s="7">
        <f>B4/B3</f>
        <v>0.11540678329260701</v>
      </c>
      <c r="C12" s="7">
        <f t="shared" ref="C12:N12" si="0">C4/C3</f>
        <v>0.11149305533310697</v>
      </c>
      <c r="D12" s="7">
        <f t="shared" si="0"/>
        <v>0.12056874767195991</v>
      </c>
      <c r="E12" s="7">
        <f t="shared" si="0"/>
        <v>0.10966247948567882</v>
      </c>
      <c r="F12" s="7">
        <f t="shared" si="0"/>
        <v>0.10765677083119264</v>
      </c>
      <c r="G12" s="7">
        <f t="shared" si="0"/>
        <v>0.11001284934779229</v>
      </c>
      <c r="H12" s="7">
        <f t="shared" si="0"/>
        <v>0.10800255652425697</v>
      </c>
      <c r="I12" s="7">
        <f t="shared" si="0"/>
        <v>0.106728455942772</v>
      </c>
      <c r="J12" s="7">
        <f t="shared" si="0"/>
        <v>0.10521618397932039</v>
      </c>
      <c r="K12" s="7">
        <f t="shared" si="0"/>
        <v>9.789250832743146E-2</v>
      </c>
      <c r="L12" s="7">
        <f t="shared" si="0"/>
        <v>9.0308723939164018E-2</v>
      </c>
      <c r="M12" s="7">
        <f t="shared" si="0"/>
        <v>9.1712934255134562E-2</v>
      </c>
      <c r="N12" s="7">
        <f t="shared" si="0"/>
        <v>0.36854650873542466</v>
      </c>
    </row>
    <row r="13" spans="1:15" s="21" customFormat="1" x14ac:dyDescent="0.25">
      <c r="A13" s="16" t="s">
        <v>40</v>
      </c>
      <c r="B13" s="7">
        <f>B5/B3</f>
        <v>0.21585722334349566</v>
      </c>
      <c r="C13" s="7">
        <f t="shared" ref="C13:N13" si="1">C5/C3</f>
        <v>0.21720302579905312</v>
      </c>
      <c r="D13" s="7">
        <f t="shared" si="1"/>
        <v>0.23316652535579632</v>
      </c>
      <c r="E13" s="7">
        <f t="shared" si="1"/>
        <v>0.23571437231412565</v>
      </c>
      <c r="F13" s="7">
        <f t="shared" si="1"/>
        <v>0.24519908187052999</v>
      </c>
      <c r="G13" s="7">
        <f t="shared" si="1"/>
        <v>0.25799325851982596</v>
      </c>
      <c r="H13" s="7">
        <f t="shared" si="1"/>
        <v>0.25181685461985043</v>
      </c>
      <c r="I13" s="7">
        <f t="shared" si="1"/>
        <v>0.24919360782840957</v>
      </c>
      <c r="J13" s="7">
        <f t="shared" si="1"/>
        <v>0.24855080916133937</v>
      </c>
      <c r="K13" s="7">
        <f t="shared" si="1"/>
        <v>0.21859009690964193</v>
      </c>
      <c r="L13" s="7">
        <f t="shared" si="1"/>
        <v>0.21975046147922495</v>
      </c>
      <c r="M13" s="7">
        <f t="shared" si="1"/>
        <v>0.24831896321390493</v>
      </c>
      <c r="N13" s="7">
        <f t="shared" si="1"/>
        <v>0.56438024874588366</v>
      </c>
    </row>
    <row r="14" spans="1:15" s="21" customFormat="1" x14ac:dyDescent="0.25">
      <c r="A14" s="16" t="s">
        <v>41</v>
      </c>
      <c r="B14" s="7">
        <f>B6/B3</f>
        <v>0.46876669505965973</v>
      </c>
      <c r="C14" s="7">
        <f t="shared" ref="C14:N14" si="2">C6/C3</f>
        <v>0.46850274839676853</v>
      </c>
      <c r="D14" s="7">
        <f t="shared" si="2"/>
        <v>0.47282922973478486</v>
      </c>
      <c r="E14" s="7">
        <f t="shared" si="2"/>
        <v>0.47221606838511188</v>
      </c>
      <c r="F14" s="7">
        <f t="shared" si="2"/>
        <v>0.47680632034169423</v>
      </c>
      <c r="G14" s="7">
        <f t="shared" si="2"/>
        <v>0.4941745031946273</v>
      </c>
      <c r="H14" s="7">
        <f t="shared" si="2"/>
        <v>0.49633294138002876</v>
      </c>
      <c r="I14" s="7">
        <f t="shared" si="2"/>
        <v>0.50280418953443162</v>
      </c>
      <c r="J14" s="7">
        <f t="shared" si="2"/>
        <v>0.50438162464395775</v>
      </c>
      <c r="K14" s="7">
        <f t="shared" si="2"/>
        <v>0.49899797698704218</v>
      </c>
      <c r="L14" s="7">
        <f t="shared" si="2"/>
        <v>0.52836150810278248</v>
      </c>
      <c r="M14" s="7">
        <f t="shared" si="2"/>
        <v>0.50711488576050934</v>
      </c>
      <c r="N14" s="7">
        <f t="shared" si="2"/>
        <v>0.72755873335487931</v>
      </c>
    </row>
    <row r="15" spans="1:15" s="21" customFormat="1" x14ac:dyDescent="0.25">
      <c r="A15" s="16" t="s">
        <v>42</v>
      </c>
      <c r="B15" s="7">
        <f>B7/B3</f>
        <v>0.94367575444961949</v>
      </c>
      <c r="C15" s="7">
        <f t="shared" ref="C15:N15" si="3">C7/C3</f>
        <v>0.94634700270995764</v>
      </c>
      <c r="D15" s="7">
        <f t="shared" si="3"/>
        <v>0.9443308285549521</v>
      </c>
      <c r="E15" s="7">
        <f t="shared" si="3"/>
        <v>0.94744917022395192</v>
      </c>
      <c r="F15" s="7">
        <f t="shared" si="3"/>
        <v>0.94832738048754428</v>
      </c>
      <c r="G15" s="7">
        <f t="shared" si="3"/>
        <v>0.95092887207126375</v>
      </c>
      <c r="H15" s="7">
        <f t="shared" si="3"/>
        <v>0.9517893511897686</v>
      </c>
      <c r="I15" s="7">
        <f t="shared" si="3"/>
        <v>0.95741282170377573</v>
      </c>
      <c r="J15" s="7">
        <f t="shared" si="3"/>
        <v>0.95874725795709803</v>
      </c>
      <c r="K15" s="7">
        <f t="shared" si="3"/>
        <v>0.94365721139821568</v>
      </c>
      <c r="L15" s="7">
        <f t="shared" si="3"/>
        <v>0.94537275064267356</v>
      </c>
      <c r="M15" s="7">
        <f t="shared" si="3"/>
        <v>0.93797172408079588</v>
      </c>
      <c r="N15" s="7">
        <f t="shared" si="3"/>
        <v>0.9716759034593444</v>
      </c>
    </row>
    <row r="16" spans="1:15" s="21" customFormat="1" x14ac:dyDescent="0.25">
      <c r="A16" s="16" t="s">
        <v>240</v>
      </c>
      <c r="B16" s="7">
        <f>B8/B3</f>
        <v>5.0856265434386467E-3</v>
      </c>
      <c r="C16" s="7">
        <f t="shared" ref="C16:N16" si="4">C8/C3</f>
        <v>5.4343299741817274E-3</v>
      </c>
      <c r="D16" s="7">
        <f t="shared" si="4"/>
        <v>6.2664657739222819E-3</v>
      </c>
      <c r="E16" s="7">
        <f t="shared" si="4"/>
        <v>6.0597844356784416E-3</v>
      </c>
      <c r="F16" s="7">
        <f t="shared" si="4"/>
        <v>7.3720879225172261E-3</v>
      </c>
      <c r="G16" s="7">
        <f t="shared" si="4"/>
        <v>6.7804414429837251E-3</v>
      </c>
      <c r="H16" s="7">
        <f t="shared" si="4"/>
        <v>2.0637381202641427E-4</v>
      </c>
      <c r="I16" s="7">
        <f t="shared" si="4"/>
        <v>2.6129017287659809E-4</v>
      </c>
      <c r="J16" s="7">
        <f t="shared" si="4"/>
        <v>3.2095541616968117E-4</v>
      </c>
      <c r="K16" s="7">
        <f t="shared" si="4"/>
        <v>4.7758734556649861E-4</v>
      </c>
      <c r="L16" s="7">
        <f t="shared" si="4"/>
        <v>9.9267578677961102E-4</v>
      </c>
      <c r="M16" s="7">
        <f t="shared" si="4"/>
        <v>5.6661582342559594E-3</v>
      </c>
      <c r="N16" s="7">
        <f t="shared" si="4"/>
        <v>1.1529249041729441E-2</v>
      </c>
    </row>
    <row r="17" spans="1:14" s="21" customFormat="1" x14ac:dyDescent="0.25">
      <c r="A17" s="16" t="s">
        <v>43</v>
      </c>
      <c r="B17" s="7">
        <f>B9/B3</f>
        <v>0.34582260495382799</v>
      </c>
      <c r="C17" s="7">
        <f t="shared" ref="C17:N17" si="5">C9/C3</f>
        <v>0.31973416148272482</v>
      </c>
      <c r="D17" s="7">
        <f t="shared" si="5"/>
        <v>0.32065895797922533</v>
      </c>
      <c r="E17" s="7">
        <f t="shared" si="5"/>
        <v>0.32520659441510807</v>
      </c>
      <c r="F17" s="7">
        <f t="shared" si="5"/>
        <v>0.34481605463640064</v>
      </c>
      <c r="G17" s="7">
        <f t="shared" si="5"/>
        <v>0.36170382745273977</v>
      </c>
      <c r="H17" s="7">
        <f t="shared" si="5"/>
        <v>0.36274042451014665</v>
      </c>
      <c r="I17" s="7">
        <f t="shared" si="5"/>
        <v>0.36314303219055932</v>
      </c>
      <c r="J17" s="7">
        <f t="shared" si="5"/>
        <v>0.37242229153889278</v>
      </c>
      <c r="K17" s="7">
        <f t="shared" si="5"/>
        <v>0.50225042647146401</v>
      </c>
      <c r="L17" s="7">
        <f t="shared" si="5"/>
        <v>0.50308419589368425</v>
      </c>
      <c r="M17" s="7">
        <f t="shared" si="5"/>
        <v>0.51547550863265157</v>
      </c>
      <c r="N17" s="7">
        <f t="shared" si="5"/>
        <v>0.68172675930423465</v>
      </c>
    </row>
    <row r="18" spans="1:14" s="21" customFormat="1" x14ac:dyDescent="0.25">
      <c r="A18" s="16"/>
      <c r="B18" s="7"/>
      <c r="C18" s="7"/>
      <c r="D18" s="7"/>
      <c r="E18" s="7"/>
      <c r="F18" s="7"/>
      <c r="G18" s="7"/>
      <c r="H18" s="7"/>
      <c r="I18" s="7"/>
      <c r="J18" s="7"/>
      <c r="K18" s="7"/>
      <c r="L18" s="7"/>
      <c r="M18" s="7"/>
      <c r="N18" s="16"/>
    </row>
    <row r="19" spans="1:14" s="21" customFormat="1" ht="13" x14ac:dyDescent="0.3">
      <c r="A19" s="17" t="s">
        <v>255</v>
      </c>
      <c r="B19" s="7"/>
      <c r="C19" s="7"/>
      <c r="D19" s="7"/>
      <c r="E19" s="7"/>
      <c r="F19" s="7"/>
      <c r="G19" s="7"/>
      <c r="H19" s="7"/>
      <c r="I19" s="7"/>
      <c r="J19" s="7"/>
      <c r="K19" s="7"/>
      <c r="L19" s="7"/>
      <c r="M19" s="7"/>
      <c r="N19" s="16"/>
    </row>
    <row r="20" spans="1:14" s="21" customFormat="1" x14ac:dyDescent="0.25">
      <c r="A20" s="16" t="s">
        <v>39</v>
      </c>
      <c r="B20" s="8">
        <v>118844</v>
      </c>
      <c r="C20" s="8">
        <v>120971</v>
      </c>
      <c r="D20" s="8">
        <v>135843</v>
      </c>
      <c r="E20" s="8">
        <v>124343</v>
      </c>
      <c r="F20" s="8">
        <v>124592</v>
      </c>
      <c r="G20" s="8">
        <v>130631</v>
      </c>
      <c r="H20" s="8">
        <v>130183</v>
      </c>
      <c r="I20" s="8">
        <v>131515</v>
      </c>
      <c r="J20" s="8">
        <v>135145</v>
      </c>
      <c r="K20" s="8">
        <v>121874</v>
      </c>
      <c r="L20" s="8">
        <v>115933</v>
      </c>
      <c r="M20" s="8">
        <v>118354</v>
      </c>
      <c r="N20" s="8">
        <v>728428</v>
      </c>
    </row>
    <row r="21" spans="1:14" s="21" customFormat="1" x14ac:dyDescent="0.25">
      <c r="A21" s="16" t="s">
        <v>40</v>
      </c>
      <c r="B21" s="8">
        <v>174265</v>
      </c>
      <c r="C21" s="8">
        <v>185014</v>
      </c>
      <c r="D21" s="8">
        <v>214651</v>
      </c>
      <c r="E21" s="8">
        <v>195909</v>
      </c>
      <c r="F21" s="8">
        <v>208636</v>
      </c>
      <c r="G21" s="8">
        <v>227952</v>
      </c>
      <c r="H21" s="8">
        <v>225755</v>
      </c>
      <c r="I21" s="8">
        <v>232317</v>
      </c>
      <c r="J21" s="8">
        <v>245681</v>
      </c>
      <c r="K21" s="8">
        <v>218957</v>
      </c>
      <c r="L21" s="8">
        <v>222809</v>
      </c>
      <c r="M21" s="8">
        <v>237160</v>
      </c>
      <c r="N21" s="8">
        <v>926724</v>
      </c>
    </row>
    <row r="22" spans="1:14" s="21" customFormat="1" x14ac:dyDescent="0.25">
      <c r="A22" s="16" t="s">
        <v>41</v>
      </c>
      <c r="B22" s="8">
        <v>426588</v>
      </c>
      <c r="C22" s="8">
        <v>446181</v>
      </c>
      <c r="D22" s="8">
        <v>470363</v>
      </c>
      <c r="E22" s="8">
        <v>474552</v>
      </c>
      <c r="F22" s="8">
        <v>491595</v>
      </c>
      <c r="G22" s="8">
        <v>531319</v>
      </c>
      <c r="H22" s="8">
        <v>535560</v>
      </c>
      <c r="I22" s="8">
        <v>555537</v>
      </c>
      <c r="J22" s="8">
        <v>586286</v>
      </c>
      <c r="K22" s="8">
        <v>573503</v>
      </c>
      <c r="L22" s="8">
        <v>602946</v>
      </c>
      <c r="M22" s="8">
        <v>591516</v>
      </c>
      <c r="N22" s="8">
        <v>1194361</v>
      </c>
    </row>
    <row r="23" spans="1:14" s="21" customFormat="1" x14ac:dyDescent="0.25">
      <c r="A23" s="16" t="s">
        <v>42</v>
      </c>
      <c r="B23" s="8">
        <v>574119</v>
      </c>
      <c r="C23" s="8">
        <v>595119</v>
      </c>
      <c r="D23" s="8">
        <v>616188</v>
      </c>
      <c r="E23" s="8">
        <v>617336</v>
      </c>
      <c r="F23" s="8">
        <v>643409</v>
      </c>
      <c r="G23" s="8">
        <v>702637</v>
      </c>
      <c r="H23" s="8">
        <v>692221</v>
      </c>
      <c r="I23" s="8">
        <v>724416</v>
      </c>
      <c r="J23" s="8">
        <v>760750</v>
      </c>
      <c r="K23" s="8">
        <v>761165</v>
      </c>
      <c r="L23" s="8">
        <v>795862</v>
      </c>
      <c r="M23" s="8">
        <v>760541</v>
      </c>
      <c r="N23" s="8">
        <v>1288909</v>
      </c>
    </row>
    <row r="24" spans="1:14" s="21" customFormat="1" x14ac:dyDescent="0.25">
      <c r="A24" s="16" t="s">
        <v>240</v>
      </c>
      <c r="B24" s="8">
        <v>10114</v>
      </c>
      <c r="C24" s="8">
        <v>10819</v>
      </c>
      <c r="D24" s="8">
        <v>13838</v>
      </c>
      <c r="E24" s="8">
        <v>15604</v>
      </c>
      <c r="F24" s="8">
        <v>19130</v>
      </c>
      <c r="G24" s="8">
        <v>15190</v>
      </c>
      <c r="H24" s="18">
        <v>101</v>
      </c>
      <c r="I24" s="18">
        <v>246</v>
      </c>
      <c r="J24" s="18">
        <v>281</v>
      </c>
      <c r="K24" s="18">
        <v>206</v>
      </c>
      <c r="L24" s="18">
        <v>340</v>
      </c>
      <c r="M24" s="8">
        <v>12001</v>
      </c>
      <c r="N24" s="8">
        <v>44221</v>
      </c>
    </row>
    <row r="25" spans="1:14" s="21" customFormat="1" x14ac:dyDescent="0.25">
      <c r="A25" s="16" t="s">
        <v>43</v>
      </c>
      <c r="B25" s="8">
        <v>294025</v>
      </c>
      <c r="C25" s="8">
        <v>299251</v>
      </c>
      <c r="D25" s="8">
        <v>311175</v>
      </c>
      <c r="E25" s="8">
        <v>303072</v>
      </c>
      <c r="F25" s="8">
        <v>335168</v>
      </c>
      <c r="G25" s="8">
        <v>371704</v>
      </c>
      <c r="H25" s="8">
        <v>375777</v>
      </c>
      <c r="I25" s="8">
        <v>388943</v>
      </c>
      <c r="J25" s="8">
        <v>407859</v>
      </c>
      <c r="K25" s="8">
        <v>451453</v>
      </c>
      <c r="L25" s="8">
        <v>446851</v>
      </c>
      <c r="M25" s="8">
        <v>466086</v>
      </c>
      <c r="N25" s="8">
        <v>1106710</v>
      </c>
    </row>
    <row r="26" spans="1:14" s="21" customFormat="1" x14ac:dyDescent="0.25">
      <c r="A26" s="16"/>
      <c r="B26" s="7"/>
      <c r="C26" s="7"/>
      <c r="D26" s="7"/>
      <c r="E26" s="7"/>
      <c r="F26" s="7"/>
      <c r="G26" s="7"/>
      <c r="H26" s="7"/>
      <c r="I26" s="7"/>
      <c r="J26" s="7"/>
      <c r="K26" s="7"/>
      <c r="L26" s="7"/>
      <c r="M26" s="7"/>
      <c r="N26" s="16"/>
    </row>
    <row r="27" spans="1:14" s="21" customFormat="1" ht="13" x14ac:dyDescent="0.3">
      <c r="A27" s="17" t="s">
        <v>256</v>
      </c>
      <c r="B27" s="7"/>
      <c r="C27" s="7"/>
      <c r="D27" s="7"/>
      <c r="E27" s="7"/>
      <c r="F27" s="7"/>
      <c r="G27" s="7"/>
      <c r="H27" s="7"/>
      <c r="I27" s="7"/>
      <c r="J27" s="7"/>
      <c r="K27" s="7"/>
      <c r="L27" s="7"/>
      <c r="M27" s="7"/>
      <c r="N27" s="16"/>
    </row>
    <row r="28" spans="1:14" s="21" customFormat="1" x14ac:dyDescent="0.25">
      <c r="A28" s="16" t="s">
        <v>39</v>
      </c>
      <c r="B28" s="7">
        <f>B20/B4</f>
        <v>0.41709893658091463</v>
      </c>
      <c r="C28" s="7">
        <f t="shared" ref="C28:N28" si="6">C20/C4</f>
        <v>0.43444580515642001</v>
      </c>
      <c r="D28" s="7">
        <f t="shared" si="6"/>
        <v>0.44933068274659882</v>
      </c>
      <c r="E28" s="7">
        <f t="shared" si="6"/>
        <v>0.41657621076894213</v>
      </c>
      <c r="F28" s="7">
        <f t="shared" si="6"/>
        <v>0.43242642899039646</v>
      </c>
      <c r="G28" s="7">
        <f t="shared" si="6"/>
        <v>0.46730533267034174</v>
      </c>
      <c r="H28" s="7">
        <f t="shared" si="6"/>
        <v>0.47292152546190341</v>
      </c>
      <c r="I28" s="7">
        <f t="shared" si="6"/>
        <v>0.4805552612058917</v>
      </c>
      <c r="J28" s="7">
        <f t="shared" si="6"/>
        <v>0.48329590318704585</v>
      </c>
      <c r="K28" s="7">
        <f t="shared" si="6"/>
        <v>0.47226818465401593</v>
      </c>
      <c r="L28" s="7">
        <f t="shared" si="6"/>
        <v>0.45430961851205987</v>
      </c>
      <c r="M28" s="7">
        <f t="shared" si="6"/>
        <v>0.46281928954654239</v>
      </c>
      <c r="N28" s="7">
        <f t="shared" si="6"/>
        <v>0.37531178172986113</v>
      </c>
    </row>
    <row r="29" spans="1:14" s="21" customFormat="1" x14ac:dyDescent="0.25">
      <c r="A29" s="16" t="s">
        <v>40</v>
      </c>
      <c r="B29" s="7">
        <f t="shared" ref="B29:N33" si="7">B21/B5</f>
        <v>0.32699171004289462</v>
      </c>
      <c r="C29" s="7">
        <f t="shared" si="7"/>
        <v>0.34106792268483099</v>
      </c>
      <c r="D29" s="7">
        <f t="shared" si="7"/>
        <v>0.36713879372420505</v>
      </c>
      <c r="E29" s="7">
        <f t="shared" si="7"/>
        <v>0.30535111426994976</v>
      </c>
      <c r="F29" s="7">
        <f t="shared" si="7"/>
        <v>0.31793169762384776</v>
      </c>
      <c r="G29" s="7">
        <f t="shared" si="7"/>
        <v>0.34772262366201567</v>
      </c>
      <c r="H29" s="7">
        <f t="shared" si="7"/>
        <v>0.35173972927157598</v>
      </c>
      <c r="I29" s="7">
        <f t="shared" si="7"/>
        <v>0.36357362179216318</v>
      </c>
      <c r="J29" s="7">
        <f t="shared" si="7"/>
        <v>0.37192217036472991</v>
      </c>
      <c r="K29" s="7">
        <f t="shared" si="7"/>
        <v>0.37997535748993477</v>
      </c>
      <c r="L29" s="7">
        <f t="shared" si="7"/>
        <v>0.35882070640375685</v>
      </c>
      <c r="M29" s="7">
        <f t="shared" si="7"/>
        <v>0.3425237221796964</v>
      </c>
      <c r="N29" s="7">
        <f t="shared" si="7"/>
        <v>0.31180025920437981</v>
      </c>
    </row>
    <row r="30" spans="1:14" s="21" customFormat="1" x14ac:dyDescent="0.25">
      <c r="A30" s="16" t="s">
        <v>41</v>
      </c>
      <c r="B30" s="7">
        <f t="shared" si="7"/>
        <v>0.36859126951553856</v>
      </c>
      <c r="C30" s="7">
        <f t="shared" si="7"/>
        <v>0.3813300970458906</v>
      </c>
      <c r="D30" s="7">
        <f t="shared" si="7"/>
        <v>0.39672758342351216</v>
      </c>
      <c r="E30" s="7">
        <f t="shared" si="7"/>
        <v>0.36921066042176431</v>
      </c>
      <c r="F30" s="7">
        <f t="shared" si="7"/>
        <v>0.38523778252494745</v>
      </c>
      <c r="G30" s="7">
        <f t="shared" si="7"/>
        <v>0.42312911626277189</v>
      </c>
      <c r="H30" s="7">
        <f t="shared" si="7"/>
        <v>0.42335420223866438</v>
      </c>
      <c r="I30" s="7">
        <f t="shared" si="7"/>
        <v>0.43088599151470963</v>
      </c>
      <c r="J30" s="7">
        <f t="shared" si="7"/>
        <v>0.43736693298719126</v>
      </c>
      <c r="K30" s="7">
        <f t="shared" si="7"/>
        <v>0.43597741291520264</v>
      </c>
      <c r="L30" s="7">
        <f t="shared" si="7"/>
        <v>0.40385160238956885</v>
      </c>
      <c r="M30" s="7">
        <f t="shared" si="7"/>
        <v>0.4183302180420978</v>
      </c>
      <c r="N30" s="7">
        <f t="shared" si="7"/>
        <v>0.31172054269959221</v>
      </c>
    </row>
    <row r="31" spans="1:14" s="21" customFormat="1" x14ac:dyDescent="0.25">
      <c r="A31" s="16" t="s">
        <v>42</v>
      </c>
      <c r="B31" s="7">
        <f t="shared" si="7"/>
        <v>0.24641791627733695</v>
      </c>
      <c r="C31" s="7">
        <f t="shared" si="7"/>
        <v>0.25179990353126347</v>
      </c>
      <c r="D31" s="7">
        <f t="shared" si="7"/>
        <v>0.26022716474828805</v>
      </c>
      <c r="E31" s="7">
        <f t="shared" si="7"/>
        <v>0.23938496425915198</v>
      </c>
      <c r="F31" s="7">
        <f t="shared" si="7"/>
        <v>0.25350834647021947</v>
      </c>
      <c r="G31" s="7">
        <f t="shared" si="7"/>
        <v>0.29079094614236006</v>
      </c>
      <c r="H31" s="7">
        <f t="shared" si="7"/>
        <v>0.28534664525876019</v>
      </c>
      <c r="I31" s="7">
        <f t="shared" si="7"/>
        <v>0.29507816099164275</v>
      </c>
      <c r="J31" s="7">
        <f t="shared" si="7"/>
        <v>0.29856129366225898</v>
      </c>
      <c r="K31" s="7">
        <f t="shared" si="7"/>
        <v>0.30597900498384412</v>
      </c>
      <c r="L31" s="7">
        <f t="shared" si="7"/>
        <v>0.29792658055744392</v>
      </c>
      <c r="M31" s="7">
        <f t="shared" si="7"/>
        <v>0.29079838109931538</v>
      </c>
      <c r="N31" s="7">
        <f t="shared" si="7"/>
        <v>0.25188290389705409</v>
      </c>
    </row>
    <row r="32" spans="1:14" s="21" customFormat="1" x14ac:dyDescent="0.25">
      <c r="A32" s="16" t="s">
        <v>240</v>
      </c>
      <c r="B32" s="7">
        <f t="shared" si="7"/>
        <v>0.80551130933418291</v>
      </c>
      <c r="C32" s="7">
        <f t="shared" si="7"/>
        <v>0.79715590922487478</v>
      </c>
      <c r="D32" s="7">
        <f t="shared" si="7"/>
        <v>0.88067205498631707</v>
      </c>
      <c r="E32" s="7">
        <f t="shared" si="7"/>
        <v>0.94604098460046082</v>
      </c>
      <c r="F32" s="7">
        <f t="shared" si="7"/>
        <v>0.96958945767866189</v>
      </c>
      <c r="G32" s="7">
        <f t="shared" si="7"/>
        <v>0.88165302687329505</v>
      </c>
      <c r="H32" s="7">
        <f t="shared" si="7"/>
        <v>0.19201520912547529</v>
      </c>
      <c r="I32" s="7">
        <f t="shared" si="7"/>
        <v>0.36716417910447763</v>
      </c>
      <c r="J32" s="7">
        <f t="shared" si="7"/>
        <v>0.32942555685814773</v>
      </c>
      <c r="K32" s="7">
        <f t="shared" si="7"/>
        <v>0.1636219221604448</v>
      </c>
      <c r="L32" s="7">
        <f t="shared" si="7"/>
        <v>0.12121212121212122</v>
      </c>
      <c r="M32" s="7">
        <f t="shared" si="7"/>
        <v>0.75960503829356285</v>
      </c>
      <c r="N32" s="7">
        <f t="shared" si="7"/>
        <v>0.72832531787337773</v>
      </c>
    </row>
    <row r="33" spans="1:14" s="21" customFormat="1" x14ac:dyDescent="0.25">
      <c r="A33" s="16" t="s">
        <v>43</v>
      </c>
      <c r="B33" s="7">
        <f t="shared" si="7"/>
        <v>0.3443689916234095</v>
      </c>
      <c r="C33" s="7">
        <f t="shared" si="7"/>
        <v>0.37475611191676622</v>
      </c>
      <c r="D33" s="7">
        <f t="shared" si="7"/>
        <v>0.38701240230634143</v>
      </c>
      <c r="E33" s="7">
        <f t="shared" si="7"/>
        <v>0.34238730733992112</v>
      </c>
      <c r="F33" s="7">
        <f t="shared" si="7"/>
        <v>0.36319385372249646</v>
      </c>
      <c r="G33" s="7">
        <f t="shared" si="7"/>
        <v>0.40442875732794825</v>
      </c>
      <c r="H33" s="7">
        <f t="shared" si="7"/>
        <v>0.40644621180410212</v>
      </c>
      <c r="I33" s="7">
        <f t="shared" si="7"/>
        <v>0.41769234651852344</v>
      </c>
      <c r="J33" s="7">
        <f t="shared" si="7"/>
        <v>0.41206911009786995</v>
      </c>
      <c r="K33" s="7">
        <f t="shared" si="7"/>
        <v>0.3409724655895397</v>
      </c>
      <c r="L33" s="7">
        <f t="shared" si="7"/>
        <v>0.31433780986139903</v>
      </c>
      <c r="M33" s="7">
        <f t="shared" si="7"/>
        <v>0.32427772810920436</v>
      </c>
      <c r="N33" s="7">
        <f t="shared" si="7"/>
        <v>0.30826297181537593</v>
      </c>
    </row>
    <row r="34" spans="1:14" s="21" customFormat="1" x14ac:dyDescent="0.25">
      <c r="A34" s="16"/>
      <c r="B34" s="7"/>
      <c r="C34" s="7"/>
      <c r="D34" s="7"/>
      <c r="E34" s="7"/>
      <c r="F34" s="7"/>
      <c r="G34" s="7"/>
      <c r="H34" s="7"/>
      <c r="I34" s="7"/>
      <c r="J34" s="7"/>
      <c r="K34" s="7"/>
      <c r="L34" s="7"/>
      <c r="M34" s="7"/>
      <c r="N34" s="16"/>
    </row>
    <row r="35" spans="1:14" s="21" customFormat="1" ht="13" x14ac:dyDescent="0.3">
      <c r="A35" s="17" t="s">
        <v>257</v>
      </c>
      <c r="B35" s="7"/>
      <c r="C35" s="7"/>
      <c r="D35" s="7"/>
      <c r="E35" s="7"/>
      <c r="F35" s="7"/>
      <c r="G35" s="7"/>
      <c r="H35" s="7"/>
      <c r="I35" s="7"/>
      <c r="J35" s="7"/>
      <c r="K35" s="7"/>
      <c r="L35" s="7"/>
      <c r="M35" s="7"/>
      <c r="N35" s="16"/>
    </row>
    <row r="36" spans="1:14" s="21" customFormat="1" x14ac:dyDescent="0.25">
      <c r="A36" s="16" t="s">
        <v>39</v>
      </c>
      <c r="B36" s="8">
        <v>95348</v>
      </c>
      <c r="C36" s="8">
        <v>96794</v>
      </c>
      <c r="D36" s="8">
        <v>99918</v>
      </c>
      <c r="E36" s="8">
        <v>117137</v>
      </c>
      <c r="F36" s="8">
        <v>120857</v>
      </c>
      <c r="G36" s="8">
        <v>121303</v>
      </c>
      <c r="H36" s="8">
        <v>118966</v>
      </c>
      <c r="I36" s="8">
        <v>117068</v>
      </c>
      <c r="J36" s="8">
        <v>117758</v>
      </c>
      <c r="K36" s="8">
        <v>112629</v>
      </c>
      <c r="L36" s="8">
        <v>115965</v>
      </c>
      <c r="M36" s="8">
        <v>117347</v>
      </c>
      <c r="N36" s="8">
        <v>840994</v>
      </c>
    </row>
    <row r="37" spans="1:14" s="21" customFormat="1" x14ac:dyDescent="0.25">
      <c r="A37" s="16" t="s">
        <v>40</v>
      </c>
      <c r="B37" s="8">
        <v>211947</v>
      </c>
      <c r="C37" s="8">
        <v>209923</v>
      </c>
      <c r="D37" s="8">
        <v>217216</v>
      </c>
      <c r="E37" s="8">
        <v>312083</v>
      </c>
      <c r="F37" s="8">
        <v>335048</v>
      </c>
      <c r="G37" s="8">
        <v>344092</v>
      </c>
      <c r="H37" s="8">
        <v>332267</v>
      </c>
      <c r="I37" s="8">
        <v>326429</v>
      </c>
      <c r="J37" s="8">
        <v>329321</v>
      </c>
      <c r="K37" s="8">
        <v>287535</v>
      </c>
      <c r="L37" s="8">
        <v>318147</v>
      </c>
      <c r="M37" s="8">
        <v>371380</v>
      </c>
      <c r="N37" s="8">
        <v>1352986</v>
      </c>
    </row>
    <row r="38" spans="1:14" s="21" customFormat="1" x14ac:dyDescent="0.25">
      <c r="A38" s="16" t="s">
        <v>41</v>
      </c>
      <c r="B38" s="8">
        <v>243996</v>
      </c>
      <c r="C38" s="8">
        <v>237489</v>
      </c>
      <c r="D38" s="8">
        <v>253821</v>
      </c>
      <c r="E38" s="8">
        <v>367324</v>
      </c>
      <c r="F38" s="8">
        <v>394258</v>
      </c>
      <c r="G38" s="8">
        <v>407533</v>
      </c>
      <c r="H38" s="8">
        <v>405684</v>
      </c>
      <c r="I38" s="8">
        <v>412230</v>
      </c>
      <c r="J38" s="8">
        <v>417517</v>
      </c>
      <c r="K38" s="8">
        <v>411993</v>
      </c>
      <c r="L38" s="8">
        <v>492523</v>
      </c>
      <c r="M38" s="8">
        <v>485651</v>
      </c>
      <c r="N38" s="8">
        <v>1463020</v>
      </c>
    </row>
    <row r="39" spans="1:14" s="21" customFormat="1" x14ac:dyDescent="0.25">
      <c r="A39" s="16" t="s">
        <v>42</v>
      </c>
      <c r="B39" s="8">
        <v>551658</v>
      </c>
      <c r="C39" s="8">
        <v>573955</v>
      </c>
      <c r="D39" s="8">
        <v>574885</v>
      </c>
      <c r="E39" s="8">
        <v>802887</v>
      </c>
      <c r="F39" s="8">
        <v>866912</v>
      </c>
      <c r="G39" s="8">
        <v>877299</v>
      </c>
      <c r="H39" s="8">
        <v>882032</v>
      </c>
      <c r="I39" s="8">
        <v>885137</v>
      </c>
      <c r="J39" s="8">
        <v>892594</v>
      </c>
      <c r="K39" s="8">
        <v>864514</v>
      </c>
      <c r="L39" s="8">
        <v>967961</v>
      </c>
      <c r="M39" s="8">
        <v>997641</v>
      </c>
      <c r="N39" s="8">
        <v>2069799</v>
      </c>
    </row>
    <row r="40" spans="1:14" s="21" customFormat="1" x14ac:dyDescent="0.25">
      <c r="A40" s="16" t="s">
        <v>240</v>
      </c>
      <c r="B40" s="18">
        <v>289</v>
      </c>
      <c r="C40" s="8">
        <v>1110</v>
      </c>
      <c r="D40" s="18">
        <v>354</v>
      </c>
      <c r="E40" s="18">
        <v>139</v>
      </c>
      <c r="F40" s="18">
        <v>97</v>
      </c>
      <c r="G40" s="18">
        <v>102</v>
      </c>
      <c r="H40" s="18">
        <v>178</v>
      </c>
      <c r="I40" s="18">
        <v>228</v>
      </c>
      <c r="J40" s="18">
        <v>190</v>
      </c>
      <c r="K40" s="18">
        <v>261</v>
      </c>
      <c r="L40" s="18">
        <v>318</v>
      </c>
      <c r="M40" s="18">
        <v>828</v>
      </c>
      <c r="N40" s="8">
        <v>3647</v>
      </c>
    </row>
    <row r="41" spans="1:14" s="21" customFormat="1" x14ac:dyDescent="0.25">
      <c r="A41" s="16" t="s">
        <v>43</v>
      </c>
      <c r="B41" s="8">
        <v>166834</v>
      </c>
      <c r="C41" s="8">
        <v>169400</v>
      </c>
      <c r="D41" s="8">
        <v>173636</v>
      </c>
      <c r="E41" s="8">
        <v>277130</v>
      </c>
      <c r="F41" s="8">
        <v>310196</v>
      </c>
      <c r="G41" s="8">
        <v>320337</v>
      </c>
      <c r="H41" s="8">
        <v>316670</v>
      </c>
      <c r="I41" s="8">
        <v>320293</v>
      </c>
      <c r="J41" s="8">
        <v>337577</v>
      </c>
      <c r="K41" s="8">
        <v>471417</v>
      </c>
      <c r="L41" s="8">
        <v>517850</v>
      </c>
      <c r="M41" s="8">
        <v>522095</v>
      </c>
      <c r="N41" s="8">
        <v>1350282</v>
      </c>
    </row>
    <row r="42" spans="1:14" s="21" customFormat="1" x14ac:dyDescent="0.25">
      <c r="A42" s="16"/>
      <c r="B42" s="7"/>
      <c r="C42" s="7"/>
      <c r="D42" s="7"/>
      <c r="E42" s="7"/>
      <c r="F42" s="7"/>
      <c r="G42" s="7"/>
      <c r="H42" s="7"/>
      <c r="I42" s="7"/>
      <c r="J42" s="7"/>
      <c r="K42" s="7"/>
      <c r="L42" s="7"/>
      <c r="M42" s="7"/>
      <c r="N42" s="16"/>
    </row>
    <row r="43" spans="1:14" s="21" customFormat="1" ht="13" x14ac:dyDescent="0.3">
      <c r="A43" s="17" t="s">
        <v>258</v>
      </c>
      <c r="B43" s="7"/>
      <c r="C43" s="7"/>
      <c r="D43" s="7"/>
      <c r="E43" s="7"/>
      <c r="F43" s="7"/>
      <c r="G43" s="7"/>
      <c r="H43" s="7"/>
      <c r="I43" s="7"/>
      <c r="J43" s="7"/>
      <c r="K43" s="7"/>
      <c r="L43" s="7"/>
      <c r="M43" s="7"/>
      <c r="N43" s="16"/>
    </row>
    <row r="44" spans="1:14" s="21" customFormat="1" x14ac:dyDescent="0.25">
      <c r="A44" s="16" t="s">
        <v>39</v>
      </c>
      <c r="B44" s="7">
        <f>B36/B4</f>
        <v>0.33463657740497665</v>
      </c>
      <c r="C44" s="7">
        <f t="shared" ref="C44:N44" si="8">C36/C4</f>
        <v>0.3476184148623267</v>
      </c>
      <c r="D44" s="7">
        <f t="shared" si="8"/>
        <v>0.33050082196855679</v>
      </c>
      <c r="E44" s="7">
        <f t="shared" si="8"/>
        <v>0.3924345367317949</v>
      </c>
      <c r="F44" s="7">
        <f t="shared" si="8"/>
        <v>0.41946321536288322</v>
      </c>
      <c r="G44" s="7">
        <f t="shared" si="8"/>
        <v>0.43393634565233724</v>
      </c>
      <c r="H44" s="7">
        <f t="shared" si="8"/>
        <v>0.43217303486707792</v>
      </c>
      <c r="I44" s="7">
        <f t="shared" si="8"/>
        <v>0.42776598349124684</v>
      </c>
      <c r="J44" s="7">
        <f t="shared" si="8"/>
        <v>0.42111775476340335</v>
      </c>
      <c r="K44" s="7">
        <f t="shared" si="8"/>
        <v>0.436443321540256</v>
      </c>
      <c r="L44" s="7">
        <f t="shared" si="8"/>
        <v>0.45443501773223349</v>
      </c>
      <c r="M44" s="7">
        <f t="shared" si="8"/>
        <v>0.45888145031361938</v>
      </c>
      <c r="N44" s="7">
        <f t="shared" si="8"/>
        <v>0.43330975273345179</v>
      </c>
    </row>
    <row r="45" spans="1:14" s="21" customFormat="1" x14ac:dyDescent="0.25">
      <c r="A45" s="16" t="s">
        <v>40</v>
      </c>
      <c r="B45" s="7">
        <f t="shared" ref="B45:N49" si="9">B37/B5</f>
        <v>0.3976984016782566</v>
      </c>
      <c r="C45" s="7">
        <f t="shared" si="9"/>
        <v>0.38698693900876568</v>
      </c>
      <c r="D45" s="7">
        <f t="shared" si="9"/>
        <v>0.37152596641803171</v>
      </c>
      <c r="E45" s="7">
        <f t="shared" si="9"/>
        <v>0.48642426736244243</v>
      </c>
      <c r="F45" s="7">
        <f t="shared" si="9"/>
        <v>0.51056567143481923</v>
      </c>
      <c r="G45" s="7">
        <f t="shared" si="9"/>
        <v>0.52488494516876483</v>
      </c>
      <c r="H45" s="7">
        <f t="shared" si="9"/>
        <v>0.51769176596699407</v>
      </c>
      <c r="I45" s="7">
        <f t="shared" si="9"/>
        <v>0.5108578958405714</v>
      </c>
      <c r="J45" s="7">
        <f t="shared" si="9"/>
        <v>0.49853989957173417</v>
      </c>
      <c r="K45" s="7">
        <f t="shared" si="9"/>
        <v>0.49898479800083301</v>
      </c>
      <c r="L45" s="7">
        <f t="shared" si="9"/>
        <v>0.51235691233404412</v>
      </c>
      <c r="M45" s="7">
        <f t="shared" si="9"/>
        <v>0.5363740088678346</v>
      </c>
      <c r="N45" s="7">
        <f t="shared" si="9"/>
        <v>0.455217934897442</v>
      </c>
    </row>
    <row r="46" spans="1:14" s="21" customFormat="1" x14ac:dyDescent="0.25">
      <c r="A46" s="16" t="s">
        <v>41</v>
      </c>
      <c r="B46" s="7">
        <f t="shared" si="9"/>
        <v>0.21082354730258082</v>
      </c>
      <c r="C46" s="7">
        <f t="shared" si="9"/>
        <v>0.20297077512787751</v>
      </c>
      <c r="D46" s="7">
        <f t="shared" si="9"/>
        <v>0.21408527446278572</v>
      </c>
      <c r="E46" s="7">
        <f t="shared" si="9"/>
        <v>0.28578519662495189</v>
      </c>
      <c r="F46" s="7">
        <f t="shared" si="9"/>
        <v>0.30895976904305522</v>
      </c>
      <c r="G46" s="7">
        <f t="shared" si="9"/>
        <v>0.32454905271205475</v>
      </c>
      <c r="H46" s="7">
        <f t="shared" si="9"/>
        <v>0.32068867387592487</v>
      </c>
      <c r="I46" s="7">
        <f t="shared" si="9"/>
        <v>0.31973411722731115</v>
      </c>
      <c r="J46" s="7">
        <f t="shared" si="9"/>
        <v>0.31146595647860109</v>
      </c>
      <c r="K46" s="7">
        <f t="shared" si="9"/>
        <v>0.31319738916653111</v>
      </c>
      <c r="L46" s="7">
        <f t="shared" si="9"/>
        <v>0.32989057521522264</v>
      </c>
      <c r="M46" s="7">
        <f t="shared" si="9"/>
        <v>0.34346068191285245</v>
      </c>
      <c r="N46" s="7">
        <f t="shared" si="9"/>
        <v>0.38183881454632007</v>
      </c>
    </row>
    <row r="47" spans="1:14" s="21" customFormat="1" x14ac:dyDescent="0.25">
      <c r="A47" s="16" t="s">
        <v>42</v>
      </c>
      <c r="B47" s="7">
        <f t="shared" si="9"/>
        <v>0.23677741871933022</v>
      </c>
      <c r="C47" s="7">
        <f t="shared" si="9"/>
        <v>0.24284523537525493</v>
      </c>
      <c r="D47" s="7">
        <f t="shared" si="9"/>
        <v>0.24278417237323602</v>
      </c>
      <c r="E47" s="7">
        <f t="shared" si="9"/>
        <v>0.31133625092192541</v>
      </c>
      <c r="F47" s="7">
        <f t="shared" si="9"/>
        <v>0.34157033497385164</v>
      </c>
      <c r="G47" s="7">
        <f t="shared" si="9"/>
        <v>0.36307596420306121</v>
      </c>
      <c r="H47" s="7">
        <f t="shared" si="9"/>
        <v>0.36359034500668824</v>
      </c>
      <c r="I47" s="7">
        <f t="shared" si="9"/>
        <v>0.36054504343589827</v>
      </c>
      <c r="J47" s="7">
        <f t="shared" si="9"/>
        <v>0.35030433040443038</v>
      </c>
      <c r="K47" s="7">
        <f t="shared" si="9"/>
        <v>0.34752403685745276</v>
      </c>
      <c r="L47" s="7">
        <f t="shared" si="9"/>
        <v>0.36235089857659236</v>
      </c>
      <c r="M47" s="7">
        <f t="shared" si="9"/>
        <v>0.38145529000843098</v>
      </c>
      <c r="N47" s="7">
        <f t="shared" si="9"/>
        <v>0.40448703717889989</v>
      </c>
    </row>
    <row r="48" spans="1:14" s="21" customFormat="1" x14ac:dyDescent="0.25">
      <c r="A48" s="16" t="s">
        <v>240</v>
      </c>
      <c r="B48" s="7">
        <f t="shared" si="9"/>
        <v>2.301688435807582E-2</v>
      </c>
      <c r="C48" s="7">
        <f t="shared" si="9"/>
        <v>8.1786030061892126E-2</v>
      </c>
      <c r="D48" s="7">
        <f t="shared" si="9"/>
        <v>2.2529116018583338E-2</v>
      </c>
      <c r="E48" s="7">
        <f t="shared" si="9"/>
        <v>8.4273068994785982E-3</v>
      </c>
      <c r="F48" s="7">
        <f t="shared" si="9"/>
        <v>4.9163710086163204E-3</v>
      </c>
      <c r="G48" s="7">
        <f t="shared" si="9"/>
        <v>5.9202507400313428E-3</v>
      </c>
      <c r="H48" s="7">
        <f t="shared" si="9"/>
        <v>0.33840304182509506</v>
      </c>
      <c r="I48" s="7">
        <f t="shared" si="9"/>
        <v>0.34029850746268658</v>
      </c>
      <c r="J48" s="7">
        <f t="shared" si="9"/>
        <v>0.22274325908558029</v>
      </c>
      <c r="K48" s="7">
        <f t="shared" si="9"/>
        <v>0.20730738681493249</v>
      </c>
      <c r="L48" s="7">
        <f t="shared" si="9"/>
        <v>0.11336898395721925</v>
      </c>
      <c r="M48" s="7">
        <f t="shared" si="9"/>
        <v>5.2408380277232734E-2</v>
      </c>
      <c r="N48" s="7">
        <f t="shared" si="9"/>
        <v>6.0066539297713946E-2</v>
      </c>
    </row>
    <row r="49" spans="1:14" s="21" customFormat="1" x14ac:dyDescent="0.25">
      <c r="A49" s="16" t="s">
        <v>43</v>
      </c>
      <c r="B49" s="7">
        <f t="shared" si="9"/>
        <v>0.19539990255420422</v>
      </c>
      <c r="C49" s="7">
        <f t="shared" si="9"/>
        <v>0.21214193221977604</v>
      </c>
      <c r="D49" s="7">
        <f t="shared" si="9"/>
        <v>0.21595335578649924</v>
      </c>
      <c r="E49" s="7">
        <f t="shared" si="9"/>
        <v>0.31308004198049422</v>
      </c>
      <c r="F49" s="7">
        <f t="shared" si="9"/>
        <v>0.33613376172338499</v>
      </c>
      <c r="G49" s="7">
        <f t="shared" si="9"/>
        <v>0.34853941533091642</v>
      </c>
      <c r="H49" s="7">
        <f t="shared" si="9"/>
        <v>0.34251516695275397</v>
      </c>
      <c r="I49" s="7">
        <f t="shared" si="9"/>
        <v>0.34396797151114028</v>
      </c>
      <c r="J49" s="7">
        <f t="shared" si="9"/>
        <v>0.3410616266393745</v>
      </c>
      <c r="K49" s="7">
        <f t="shared" si="9"/>
        <v>0.35605083322255926</v>
      </c>
      <c r="L49" s="7">
        <f t="shared" si="9"/>
        <v>0.36428213170995588</v>
      </c>
      <c r="M49" s="7">
        <f t="shared" si="9"/>
        <v>0.363245796821134</v>
      </c>
      <c r="N49" s="7">
        <f t="shared" si="9"/>
        <v>0.37610750974402457</v>
      </c>
    </row>
    <row r="50" spans="1:14" s="21" customFormat="1" x14ac:dyDescent="0.25">
      <c r="A50" s="16"/>
      <c r="B50" s="7"/>
      <c r="C50" s="7"/>
      <c r="D50" s="7"/>
      <c r="E50" s="7"/>
      <c r="F50" s="7"/>
      <c r="G50" s="7"/>
      <c r="H50" s="7"/>
      <c r="I50" s="7"/>
      <c r="J50" s="7"/>
      <c r="K50" s="7"/>
      <c r="L50" s="7"/>
      <c r="M50" s="7"/>
      <c r="N50" s="16"/>
    </row>
    <row r="51" spans="1:14" s="21" customFormat="1" ht="13" x14ac:dyDescent="0.3">
      <c r="A51" s="17" t="s">
        <v>259</v>
      </c>
      <c r="B51" s="7"/>
      <c r="C51" s="7"/>
      <c r="D51" s="7"/>
      <c r="E51" s="7"/>
      <c r="F51" s="7"/>
      <c r="G51" s="7"/>
      <c r="H51" s="7"/>
      <c r="I51" s="7"/>
      <c r="J51" s="7"/>
      <c r="K51" s="7"/>
      <c r="L51" s="7"/>
      <c r="M51" s="7"/>
      <c r="N51" s="16"/>
    </row>
    <row r="52" spans="1:14" s="21" customFormat="1" x14ac:dyDescent="0.25">
      <c r="A52" s="16" t="s">
        <v>39</v>
      </c>
      <c r="B52" s="8">
        <v>96430</v>
      </c>
      <c r="C52" s="8">
        <v>86723</v>
      </c>
      <c r="D52" s="8">
        <v>92836</v>
      </c>
      <c r="E52" s="8">
        <v>83324</v>
      </c>
      <c r="F52" s="8">
        <v>69035</v>
      </c>
      <c r="G52" s="8">
        <v>52632</v>
      </c>
      <c r="H52" s="8">
        <v>51326</v>
      </c>
      <c r="I52" s="8">
        <v>50766</v>
      </c>
      <c r="J52" s="8">
        <v>52952</v>
      </c>
      <c r="K52" s="8">
        <v>48629</v>
      </c>
      <c r="L52" s="8">
        <v>49075</v>
      </c>
      <c r="M52" s="8">
        <v>47443</v>
      </c>
      <c r="N52" s="8">
        <v>609195</v>
      </c>
    </row>
    <row r="53" spans="1:14" s="21" customFormat="1" x14ac:dyDescent="0.25">
      <c r="A53" s="16" t="s">
        <v>40</v>
      </c>
      <c r="B53" s="8">
        <v>183208</v>
      </c>
      <c r="C53" s="8">
        <v>182636</v>
      </c>
      <c r="D53" s="8">
        <v>192203</v>
      </c>
      <c r="E53" s="8">
        <v>177272</v>
      </c>
      <c r="F53" s="8">
        <v>158465</v>
      </c>
      <c r="G53" s="8">
        <v>128635</v>
      </c>
      <c r="H53" s="8">
        <v>130259</v>
      </c>
      <c r="I53" s="8">
        <v>127876</v>
      </c>
      <c r="J53" s="8">
        <v>135989</v>
      </c>
      <c r="K53" s="8">
        <v>116274</v>
      </c>
      <c r="L53" s="8">
        <v>130760</v>
      </c>
      <c r="M53" s="8">
        <v>142995</v>
      </c>
      <c r="N53" s="8">
        <v>1113034</v>
      </c>
    </row>
    <row r="54" spans="1:14" s="21" customFormat="1" x14ac:dyDescent="0.25">
      <c r="A54" s="16" t="s">
        <v>41</v>
      </c>
      <c r="B54" s="8">
        <v>560061</v>
      </c>
      <c r="C54" s="8">
        <v>555422</v>
      </c>
      <c r="D54" s="8">
        <v>538724</v>
      </c>
      <c r="E54" s="8">
        <v>527748</v>
      </c>
      <c r="F54" s="8">
        <v>475790</v>
      </c>
      <c r="G54" s="8">
        <v>398554</v>
      </c>
      <c r="H54" s="8">
        <v>408585</v>
      </c>
      <c r="I54" s="8">
        <v>410316</v>
      </c>
      <c r="J54" s="8">
        <v>429843</v>
      </c>
      <c r="K54" s="8">
        <v>421155</v>
      </c>
      <c r="L54" s="8">
        <v>500570</v>
      </c>
      <c r="M54" s="8">
        <v>444878</v>
      </c>
      <c r="N54" s="8">
        <v>1913636</v>
      </c>
    </row>
    <row r="55" spans="1:14" s="21" customFormat="1" x14ac:dyDescent="0.25">
      <c r="A55" s="16" t="s">
        <v>42</v>
      </c>
      <c r="B55" s="8">
        <v>1327731</v>
      </c>
      <c r="C55" s="8">
        <v>1321759</v>
      </c>
      <c r="D55" s="8">
        <v>1303767</v>
      </c>
      <c r="E55" s="8">
        <v>1305905</v>
      </c>
      <c r="F55" s="8">
        <v>1177561</v>
      </c>
      <c r="G55" s="8">
        <v>974197</v>
      </c>
      <c r="H55" s="8">
        <v>992510</v>
      </c>
      <c r="I55" s="8">
        <v>987757</v>
      </c>
      <c r="J55" s="8">
        <v>1044732</v>
      </c>
      <c r="K55" s="8">
        <v>1006658</v>
      </c>
      <c r="L55" s="8">
        <v>1072635</v>
      </c>
      <c r="M55" s="8">
        <v>1030692</v>
      </c>
      <c r="N55" s="8">
        <v>2936284</v>
      </c>
    </row>
    <row r="56" spans="1:14" s="21" customFormat="1" x14ac:dyDescent="0.25">
      <c r="A56" s="16" t="s">
        <v>240</v>
      </c>
      <c r="B56" s="8">
        <v>2160</v>
      </c>
      <c r="C56" s="8">
        <v>1647</v>
      </c>
      <c r="D56" s="8">
        <v>1526</v>
      </c>
      <c r="E56" s="18">
        <v>755</v>
      </c>
      <c r="F56" s="18">
        <v>506</v>
      </c>
      <c r="G56" s="8">
        <v>1940</v>
      </c>
      <c r="H56" s="18">
        <v>250</v>
      </c>
      <c r="I56" s="18">
        <v>210</v>
      </c>
      <c r="J56" s="18">
        <v>404</v>
      </c>
      <c r="K56" s="18">
        <v>824</v>
      </c>
      <c r="L56" s="8">
        <v>2171</v>
      </c>
      <c r="M56" s="8">
        <v>3022</v>
      </c>
      <c r="N56" s="8">
        <v>13016</v>
      </c>
    </row>
    <row r="57" spans="1:14" s="21" customFormat="1" x14ac:dyDescent="0.25">
      <c r="A57" s="16" t="s">
        <v>43</v>
      </c>
      <c r="B57" s="8">
        <v>434935</v>
      </c>
      <c r="C57" s="8">
        <v>369498</v>
      </c>
      <c r="D57" s="8">
        <v>360290</v>
      </c>
      <c r="E57" s="8">
        <v>353154</v>
      </c>
      <c r="F57" s="8">
        <v>327764</v>
      </c>
      <c r="G57" s="8">
        <v>278373</v>
      </c>
      <c r="H57" s="8">
        <v>284196</v>
      </c>
      <c r="I57" s="8">
        <v>276520</v>
      </c>
      <c r="J57" s="8">
        <v>303026</v>
      </c>
      <c r="K57" s="8">
        <v>474688</v>
      </c>
      <c r="L57" s="8">
        <v>535737</v>
      </c>
      <c r="M57" s="8">
        <v>537301</v>
      </c>
      <c r="N57" s="8">
        <v>1726204</v>
      </c>
    </row>
    <row r="58" spans="1:14" s="21" customFormat="1" x14ac:dyDescent="0.25">
      <c r="A58" s="16"/>
      <c r="B58" s="7"/>
      <c r="C58" s="7"/>
      <c r="D58" s="7"/>
      <c r="E58" s="7"/>
      <c r="F58" s="7"/>
      <c r="G58" s="7"/>
      <c r="H58" s="7"/>
      <c r="I58" s="7"/>
      <c r="J58" s="7"/>
      <c r="K58" s="7"/>
      <c r="L58" s="7"/>
      <c r="M58" s="7"/>
      <c r="N58" s="16"/>
    </row>
    <row r="59" spans="1:14" s="21" customFormat="1" ht="13" x14ac:dyDescent="0.3">
      <c r="A59" s="17" t="s">
        <v>260</v>
      </c>
      <c r="B59" s="7"/>
      <c r="C59" s="7"/>
      <c r="D59" s="7"/>
      <c r="E59" s="7"/>
      <c r="F59" s="7"/>
      <c r="G59" s="7"/>
      <c r="H59" s="7"/>
      <c r="I59" s="7"/>
      <c r="J59" s="7"/>
      <c r="K59" s="7"/>
      <c r="L59" s="7"/>
      <c r="M59" s="7"/>
      <c r="N59" s="16"/>
    </row>
    <row r="60" spans="1:14" s="21" customFormat="1" x14ac:dyDescent="0.25">
      <c r="A60" s="16" t="s">
        <v>39</v>
      </c>
      <c r="B60" s="7">
        <f>B52/B4</f>
        <v>0.33843400133366092</v>
      </c>
      <c r="C60" s="7">
        <f t="shared" ref="C60:N60" si="10">C52/C4</f>
        <v>0.31145021170842774</v>
      </c>
      <c r="D60" s="7">
        <f t="shared" si="10"/>
        <v>0.30707554502965373</v>
      </c>
      <c r="E60" s="7">
        <f t="shared" si="10"/>
        <v>0.27915360081477314</v>
      </c>
      <c r="F60" s="7">
        <f t="shared" si="10"/>
        <v>0.23960253086355479</v>
      </c>
      <c r="G60" s="7">
        <f t="shared" si="10"/>
        <v>0.18828007340604777</v>
      </c>
      <c r="H60" s="7">
        <f t="shared" si="10"/>
        <v>0.18645422379156767</v>
      </c>
      <c r="I60" s="7">
        <f t="shared" si="10"/>
        <v>0.18549875216042502</v>
      </c>
      <c r="J60" s="7">
        <f t="shared" si="10"/>
        <v>0.1893631630142473</v>
      </c>
      <c r="K60" s="7">
        <f t="shared" si="10"/>
        <v>0.18843994249421647</v>
      </c>
      <c r="L60" s="7">
        <f t="shared" si="10"/>
        <v>0.19231146031310617</v>
      </c>
      <c r="M60" s="7">
        <f t="shared" si="10"/>
        <v>0.18552423706808904</v>
      </c>
      <c r="N60" s="7">
        <f t="shared" si="10"/>
        <v>0.31387873732328075</v>
      </c>
    </row>
    <row r="61" spans="1:14" s="21" customFormat="1" x14ac:dyDescent="0.25">
      <c r="A61" s="16" t="s">
        <v>40</v>
      </c>
      <c r="B61" s="7">
        <f t="shared" ref="B61:N65" si="11">B53/B5</f>
        <v>0.34377239958418865</v>
      </c>
      <c r="C61" s="7">
        <f t="shared" si="11"/>
        <v>0.33668414891557824</v>
      </c>
      <c r="D61" s="7">
        <f t="shared" si="11"/>
        <v>0.32874376345869988</v>
      </c>
      <c r="E61" s="7">
        <f t="shared" si="11"/>
        <v>0.2763027871555801</v>
      </c>
      <c r="F61" s="7">
        <f t="shared" si="11"/>
        <v>0.24147820349298796</v>
      </c>
      <c r="G61" s="7">
        <f t="shared" si="11"/>
        <v>0.19622244900138355</v>
      </c>
      <c r="H61" s="7">
        <f t="shared" si="11"/>
        <v>0.20295127636236726</v>
      </c>
      <c r="I61" s="7">
        <f t="shared" si="11"/>
        <v>0.2001245731491654</v>
      </c>
      <c r="J61" s="7">
        <f t="shared" si="11"/>
        <v>0.2058658342555153</v>
      </c>
      <c r="K61" s="7">
        <f t="shared" si="11"/>
        <v>0.20178050812161599</v>
      </c>
      <c r="L61" s="7">
        <f t="shared" si="11"/>
        <v>0.21058124029709413</v>
      </c>
      <c r="M61" s="7">
        <f t="shared" si="11"/>
        <v>0.20652377995060586</v>
      </c>
      <c r="N61" s="7">
        <f t="shared" si="11"/>
        <v>0.37448505671946308</v>
      </c>
    </row>
    <row r="62" spans="1:14" s="21" customFormat="1" x14ac:dyDescent="0.25">
      <c r="A62" s="16" t="s">
        <v>41</v>
      </c>
      <c r="B62" s="7">
        <f t="shared" si="11"/>
        <v>0.48391796064620207</v>
      </c>
      <c r="C62" s="7">
        <f t="shared" si="11"/>
        <v>0.4746932862704209</v>
      </c>
      <c r="D62" s="7">
        <f t="shared" si="11"/>
        <v>0.45438665594923106</v>
      </c>
      <c r="E62" s="7">
        <f t="shared" si="11"/>
        <v>0.41059818021263272</v>
      </c>
      <c r="F62" s="7">
        <f t="shared" si="11"/>
        <v>0.37285221482631992</v>
      </c>
      <c r="G62" s="7">
        <f t="shared" si="11"/>
        <v>0.31739840247194767</v>
      </c>
      <c r="H62" s="7">
        <f t="shared" si="11"/>
        <v>0.32298188199582623</v>
      </c>
      <c r="I62" s="7">
        <f t="shared" si="11"/>
        <v>0.3182495792257754</v>
      </c>
      <c r="J62" s="7">
        <f t="shared" si="11"/>
        <v>0.32066110153749749</v>
      </c>
      <c r="K62" s="7">
        <f t="shared" si="11"/>
        <v>0.32016234847298475</v>
      </c>
      <c r="L62" s="7">
        <f t="shared" si="11"/>
        <v>0.33528043408223368</v>
      </c>
      <c r="M62" s="7">
        <f t="shared" si="11"/>
        <v>0.3146253199273264</v>
      </c>
      <c r="N62" s="7">
        <f t="shared" si="11"/>
        <v>0.49944669362904254</v>
      </c>
    </row>
    <row r="63" spans="1:14" s="21" customFormat="1" x14ac:dyDescent="0.25">
      <c r="A63" s="16" t="s">
        <v>42</v>
      </c>
      <c r="B63" s="7">
        <f t="shared" si="11"/>
        <v>0.5698761169667349</v>
      </c>
      <c r="C63" s="7">
        <f t="shared" si="11"/>
        <v>0.55924745923349661</v>
      </c>
      <c r="D63" s="7">
        <f t="shared" si="11"/>
        <v>0.55060402004320308</v>
      </c>
      <c r="E63" s="7">
        <f t="shared" si="11"/>
        <v>0.50639201626156238</v>
      </c>
      <c r="F63" s="7">
        <f t="shared" si="11"/>
        <v>0.46396855185087266</v>
      </c>
      <c r="G63" s="7">
        <f t="shared" si="11"/>
        <v>0.40317783913891342</v>
      </c>
      <c r="H63" s="7">
        <f t="shared" si="11"/>
        <v>0.40913147518750814</v>
      </c>
      <c r="I63" s="7">
        <f t="shared" si="11"/>
        <v>0.40234550184786377</v>
      </c>
      <c r="J63" s="7">
        <f t="shared" si="11"/>
        <v>0.41001187965870411</v>
      </c>
      <c r="K63" s="7">
        <f t="shared" si="11"/>
        <v>0.40466418345434507</v>
      </c>
      <c r="L63" s="7">
        <f t="shared" si="11"/>
        <v>0.40153503714995042</v>
      </c>
      <c r="M63" s="7">
        <f t="shared" si="11"/>
        <v>0.39409258016598131</v>
      </c>
      <c r="N63" s="7">
        <f t="shared" si="11"/>
        <v>0.57381843139155486</v>
      </c>
    </row>
    <row r="64" spans="1:14" s="21" customFormat="1" x14ac:dyDescent="0.25">
      <c r="A64" s="16" t="s">
        <v>240</v>
      </c>
      <c r="B64" s="7">
        <f t="shared" si="11"/>
        <v>0.17202930869703728</v>
      </c>
      <c r="C64" s="7">
        <f t="shared" si="11"/>
        <v>0.1213527851458886</v>
      </c>
      <c r="D64" s="7">
        <f t="shared" si="11"/>
        <v>9.7117036848469424E-2</v>
      </c>
      <c r="E64" s="7">
        <f t="shared" si="11"/>
        <v>4.57742209288226E-2</v>
      </c>
      <c r="F64" s="7">
        <f t="shared" si="11"/>
        <v>2.5646224024328434E-2</v>
      </c>
      <c r="G64" s="7">
        <f t="shared" si="11"/>
        <v>0.11260084740843926</v>
      </c>
      <c r="H64" s="7">
        <f t="shared" si="11"/>
        <v>0.47528517110266161</v>
      </c>
      <c r="I64" s="7">
        <f t="shared" si="11"/>
        <v>0.31343283582089554</v>
      </c>
      <c r="J64" s="7">
        <f t="shared" si="11"/>
        <v>0.47362250879249707</v>
      </c>
      <c r="K64" s="7">
        <f t="shared" si="11"/>
        <v>0.6544876886417792</v>
      </c>
      <c r="L64" s="7">
        <f t="shared" si="11"/>
        <v>0.77397504456327981</v>
      </c>
      <c r="M64" s="7">
        <f t="shared" si="11"/>
        <v>0.19127792898284701</v>
      </c>
      <c r="N64" s="7">
        <f t="shared" si="11"/>
        <v>0.21437512352592397</v>
      </c>
    </row>
    <row r="65" spans="1:14" s="21" customFormat="1" x14ac:dyDescent="0.25">
      <c r="A65" s="16" t="s">
        <v>43</v>
      </c>
      <c r="B65" s="7">
        <f t="shared" si="11"/>
        <v>0.5094060959841088</v>
      </c>
      <c r="C65" s="7">
        <f t="shared" si="11"/>
        <v>0.46272738885090203</v>
      </c>
      <c r="D65" s="7">
        <f t="shared" si="11"/>
        <v>0.448097367805742</v>
      </c>
      <c r="E65" s="7">
        <f t="shared" si="11"/>
        <v>0.39896607781755655</v>
      </c>
      <c r="F65" s="7">
        <f t="shared" si="11"/>
        <v>0.35517075100099149</v>
      </c>
      <c r="G65" s="7">
        <f t="shared" si="11"/>
        <v>0.30288091186442151</v>
      </c>
      <c r="H65" s="7">
        <f t="shared" si="11"/>
        <v>0.30739078658320923</v>
      </c>
      <c r="I65" s="7">
        <f t="shared" si="11"/>
        <v>0.29695941991320607</v>
      </c>
      <c r="J65" s="7">
        <f t="shared" si="11"/>
        <v>0.30615397516425319</v>
      </c>
      <c r="K65" s="7">
        <f t="shared" si="11"/>
        <v>0.35852134717405226</v>
      </c>
      <c r="L65" s="7">
        <f t="shared" si="11"/>
        <v>0.37686476083015669</v>
      </c>
      <c r="M65" s="7">
        <f t="shared" si="11"/>
        <v>0.37382531891282644</v>
      </c>
      <c r="N65" s="7">
        <f t="shared" si="11"/>
        <v>0.48081681289550937</v>
      </c>
    </row>
    <row r="66" spans="1:14" s="21" customFormat="1" x14ac:dyDescent="0.25">
      <c r="A66" s="2"/>
      <c r="B66" s="2"/>
      <c r="C66" s="2"/>
      <c r="D66" s="2"/>
      <c r="E66" s="2"/>
      <c r="F66" s="2"/>
      <c r="G66" s="2"/>
      <c r="H66" s="2"/>
      <c r="I66" s="2"/>
      <c r="J66" s="2"/>
      <c r="K66" s="2"/>
      <c r="L66" s="2"/>
      <c r="M66" s="2"/>
      <c r="N66" s="2"/>
    </row>
    <row r="67" spans="1:14" s="21" customFormat="1" x14ac:dyDescent="0.25">
      <c r="A67" s="2"/>
      <c r="B67" s="2"/>
      <c r="C67" s="2"/>
      <c r="D67" s="2"/>
      <c r="E67" s="2"/>
      <c r="F67" s="2"/>
      <c r="G67" s="2"/>
      <c r="H67" s="2"/>
      <c r="I67" s="2"/>
      <c r="J67" s="2"/>
      <c r="K67" s="2"/>
      <c r="L67" s="2"/>
      <c r="M67" s="2"/>
      <c r="N67" s="2"/>
    </row>
    <row r="68" spans="1:14" x14ac:dyDescent="0.25">
      <c r="A68" s="2" t="s">
        <v>301</v>
      </c>
      <c r="N68" s="4"/>
    </row>
    <row r="69" spans="1:14" x14ac:dyDescent="0.25">
      <c r="A69" s="2" t="s">
        <v>302</v>
      </c>
      <c r="N69" s="4"/>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B5F8-6172-4CBB-B3B4-7833FA907B27}">
  <dimension ref="A1:O69"/>
  <sheetViews>
    <sheetView topLeftCell="A45" workbookViewId="0">
      <selection activeCell="B4" sqref="B4"/>
    </sheetView>
  </sheetViews>
  <sheetFormatPr defaultColWidth="9.1796875" defaultRowHeight="12.5" x14ac:dyDescent="0.25"/>
  <cols>
    <col min="1" max="1" width="35.1796875" style="2" customWidth="1"/>
    <col min="2" max="13" width="14.81640625" style="2" bestFit="1" customWidth="1"/>
    <col min="14" max="14" width="15.81640625" style="2" bestFit="1" customWidth="1"/>
    <col min="15" max="15" width="12.7265625" style="2" customWidth="1"/>
    <col min="16" max="16384" width="9.1796875" style="2"/>
  </cols>
  <sheetData>
    <row r="1" spans="1:15" s="3" customFormat="1" ht="13" x14ac:dyDescent="0.3">
      <c r="A1" s="1"/>
      <c r="B1" s="1">
        <v>2011</v>
      </c>
      <c r="C1" s="1">
        <v>2012</v>
      </c>
      <c r="D1" s="1">
        <v>2013</v>
      </c>
      <c r="E1" s="1">
        <v>2014</v>
      </c>
      <c r="F1" s="1">
        <v>2015</v>
      </c>
      <c r="G1" s="1">
        <v>2016</v>
      </c>
      <c r="H1" s="1">
        <v>2017</v>
      </c>
      <c r="I1" s="1">
        <v>2018</v>
      </c>
      <c r="J1" s="1">
        <v>2019</v>
      </c>
      <c r="K1" s="1">
        <v>2020</v>
      </c>
      <c r="L1" s="1">
        <v>2021</v>
      </c>
      <c r="M1" s="1">
        <v>2022</v>
      </c>
      <c r="N1" s="1" t="s">
        <v>49</v>
      </c>
      <c r="O1" s="44"/>
    </row>
    <row r="2" spans="1:15" s="57" customFormat="1" ht="15.5" x14ac:dyDescent="0.35">
      <c r="A2" s="56" t="s">
        <v>48</v>
      </c>
      <c r="B2" s="26"/>
      <c r="C2" s="26"/>
      <c r="D2" s="26"/>
      <c r="E2" s="5"/>
      <c r="F2" s="5"/>
      <c r="G2" s="5"/>
      <c r="H2" s="5"/>
      <c r="I2" s="5"/>
      <c r="J2" s="5"/>
      <c r="K2" s="5"/>
      <c r="L2" s="5"/>
      <c r="M2" s="5"/>
      <c r="N2" s="5"/>
      <c r="O2" s="61"/>
    </row>
    <row r="3" spans="1:15" s="41" customFormat="1" ht="13" x14ac:dyDescent="0.3">
      <c r="A3" s="9" t="s">
        <v>238</v>
      </c>
      <c r="B3" s="71">
        <f>PaidAmounts!B3</f>
        <v>13796398459.440001</v>
      </c>
      <c r="C3" s="71">
        <f>PaidAmounts!C3</f>
        <v>14829156717</v>
      </c>
      <c r="D3" s="71">
        <f>PaidAmounts!D3</f>
        <v>14486639521.629999</v>
      </c>
      <c r="E3" s="71">
        <f>PaidAmounts!E3</f>
        <v>15937634523.43</v>
      </c>
      <c r="F3" s="71">
        <f>PaidAmounts!F3</f>
        <v>15944763047.49</v>
      </c>
      <c r="G3" s="71">
        <f>PaidAmounts!G3</f>
        <v>16230144081.389999</v>
      </c>
      <c r="H3" s="71">
        <f>PaidAmounts!H3</f>
        <v>17020795028.299999</v>
      </c>
      <c r="I3" s="71">
        <f>PaidAmounts!I3</f>
        <v>17801971404.060001</v>
      </c>
      <c r="J3" s="71">
        <f>PaidAmounts!J3</f>
        <v>19176833789.189999</v>
      </c>
      <c r="K3" s="71">
        <f>PaidAmounts!K3</f>
        <v>18621601154.48</v>
      </c>
      <c r="L3" s="71">
        <f>PaidAmounts!L3</f>
        <v>20272504261.639999</v>
      </c>
      <c r="M3" s="71">
        <f>PaidAmounts!M3</f>
        <v>21565858327.209999</v>
      </c>
      <c r="N3" s="71">
        <f>PaidAmounts!N3</f>
        <v>205684300315.26001</v>
      </c>
      <c r="O3" s="52"/>
    </row>
    <row r="4" spans="1:15" s="21" customFormat="1" x14ac:dyDescent="0.25">
      <c r="A4" s="16" t="s">
        <v>39</v>
      </c>
      <c r="B4" s="73">
        <v>5221355765.5200005</v>
      </c>
      <c r="C4" s="73">
        <v>5562428280.8100004</v>
      </c>
      <c r="D4" s="73">
        <v>5506926399.25</v>
      </c>
      <c r="E4" s="73">
        <v>5941857826.3699999</v>
      </c>
      <c r="F4" s="73">
        <v>5903402142.3299999</v>
      </c>
      <c r="G4" s="73">
        <v>6128460306.8800001</v>
      </c>
      <c r="H4" s="73">
        <v>6295497342.5200005</v>
      </c>
      <c r="I4" s="73">
        <v>6347265524.54</v>
      </c>
      <c r="J4" s="73">
        <v>6619585701.29</v>
      </c>
      <c r="K4" s="73">
        <v>6617344077.2799997</v>
      </c>
      <c r="L4" s="73">
        <v>6751752232.3699999</v>
      </c>
      <c r="M4" s="73">
        <v>7252533979.5200005</v>
      </c>
      <c r="N4" s="73">
        <v>74148409578.679993</v>
      </c>
      <c r="O4" s="31"/>
    </row>
    <row r="5" spans="1:15" s="21" customFormat="1" x14ac:dyDescent="0.25">
      <c r="A5" s="16" t="s">
        <v>40</v>
      </c>
      <c r="B5" s="73">
        <v>764966883.40999997</v>
      </c>
      <c r="C5" s="73">
        <v>815169857.83000004</v>
      </c>
      <c r="D5" s="73">
        <v>862276804.27999997</v>
      </c>
      <c r="E5" s="73">
        <v>1021448280.41</v>
      </c>
      <c r="F5" s="73">
        <v>1041079118.16</v>
      </c>
      <c r="G5" s="73">
        <v>1093548247.1600001</v>
      </c>
      <c r="H5" s="73">
        <v>1146278173.0999999</v>
      </c>
      <c r="I5" s="73">
        <v>1236853692.3800001</v>
      </c>
      <c r="J5" s="73">
        <v>1381097810.3199999</v>
      </c>
      <c r="K5" s="73">
        <v>1253572341.8399999</v>
      </c>
      <c r="L5" s="73">
        <v>1403642745</v>
      </c>
      <c r="M5" s="73">
        <v>1518895853.0899999</v>
      </c>
      <c r="N5" s="73">
        <v>13538829806.98</v>
      </c>
      <c r="O5" s="31"/>
    </row>
    <row r="6" spans="1:15" s="21" customFormat="1" x14ac:dyDescent="0.25">
      <c r="A6" s="16" t="s">
        <v>41</v>
      </c>
      <c r="B6" s="73">
        <v>2953389408.9200001</v>
      </c>
      <c r="C6" s="73">
        <v>3128595327.71</v>
      </c>
      <c r="D6" s="73">
        <v>3128105345.9400001</v>
      </c>
      <c r="E6" s="73">
        <v>3530730713.21</v>
      </c>
      <c r="F6" s="73">
        <v>3485680823.1199999</v>
      </c>
      <c r="G6" s="73">
        <v>3510798848.5799999</v>
      </c>
      <c r="H6" s="73">
        <v>3710548642.1100001</v>
      </c>
      <c r="I6" s="73">
        <v>4016324784.9400001</v>
      </c>
      <c r="J6" s="73">
        <v>4440371788.6700001</v>
      </c>
      <c r="K6" s="73">
        <v>4247757408.7399998</v>
      </c>
      <c r="L6" s="73">
        <v>4667788403.3900003</v>
      </c>
      <c r="M6" s="73">
        <v>4979625386.0900002</v>
      </c>
      <c r="N6" s="73">
        <v>45799716881.419998</v>
      </c>
      <c r="O6" s="31"/>
    </row>
    <row r="7" spans="1:15" s="21" customFormat="1" x14ac:dyDescent="0.25">
      <c r="A7" s="16" t="s">
        <v>42</v>
      </c>
      <c r="B7" s="73">
        <v>4218936257.5599999</v>
      </c>
      <c r="C7" s="73">
        <v>4667950704.0299997</v>
      </c>
      <c r="D7" s="73">
        <v>4341956803.3800001</v>
      </c>
      <c r="E7" s="73">
        <v>4800658313.7600002</v>
      </c>
      <c r="F7" s="73">
        <v>4790653092.9200001</v>
      </c>
      <c r="G7" s="73">
        <v>4742480252.21</v>
      </c>
      <c r="H7" s="73">
        <v>5068143584.8199997</v>
      </c>
      <c r="I7" s="73">
        <v>5391293043.9899998</v>
      </c>
      <c r="J7" s="73">
        <v>5899944361.4200001</v>
      </c>
      <c r="K7" s="73">
        <v>5316357977.8699999</v>
      </c>
      <c r="L7" s="73">
        <v>6066051898.6700001</v>
      </c>
      <c r="M7" s="73">
        <v>6310234451.9200001</v>
      </c>
      <c r="N7" s="73">
        <v>61614660742.550003</v>
      </c>
      <c r="O7" s="31"/>
    </row>
    <row r="8" spans="1:15" s="21" customFormat="1" x14ac:dyDescent="0.25">
      <c r="A8" s="16" t="s">
        <v>240</v>
      </c>
      <c r="B8" s="73">
        <v>15177486.130000001</v>
      </c>
      <c r="C8" s="73">
        <v>18055799.27</v>
      </c>
      <c r="D8" s="73">
        <v>22025909.98</v>
      </c>
      <c r="E8" s="73">
        <v>24044383.07</v>
      </c>
      <c r="F8" s="73">
        <v>30013536.59</v>
      </c>
      <c r="G8" s="73">
        <v>10005268.029999999</v>
      </c>
      <c r="H8" s="73">
        <v>950628.13</v>
      </c>
      <c r="I8" s="73">
        <v>425189.22</v>
      </c>
      <c r="J8" s="73">
        <v>375613.09</v>
      </c>
      <c r="K8" s="73">
        <v>384236.35</v>
      </c>
      <c r="L8" s="73">
        <v>590292.07999999996</v>
      </c>
      <c r="M8" s="73">
        <v>2486509.42</v>
      </c>
      <c r="N8" s="73">
        <v>124534851.36</v>
      </c>
      <c r="O8" s="31"/>
    </row>
    <row r="9" spans="1:15" s="21" customFormat="1" x14ac:dyDescent="0.25">
      <c r="A9" s="16" t="s">
        <v>43</v>
      </c>
      <c r="B9" s="73">
        <v>622572657.89999998</v>
      </c>
      <c r="C9" s="73">
        <v>636956747.35000002</v>
      </c>
      <c r="D9" s="73">
        <v>625348258.79999995</v>
      </c>
      <c r="E9" s="73">
        <v>618895006.61000001</v>
      </c>
      <c r="F9" s="73">
        <v>693934334.37</v>
      </c>
      <c r="G9" s="73">
        <v>744851158.52999997</v>
      </c>
      <c r="H9" s="73">
        <v>799376657.62</v>
      </c>
      <c r="I9" s="73">
        <v>809809168.99000001</v>
      </c>
      <c r="J9" s="73">
        <v>835458514.39999998</v>
      </c>
      <c r="K9" s="73">
        <v>1186185112.4000001</v>
      </c>
      <c r="L9" s="73">
        <v>1382678690.1300001</v>
      </c>
      <c r="M9" s="73">
        <v>1502082147.1700001</v>
      </c>
      <c r="N9" s="73">
        <v>10458148454.27</v>
      </c>
      <c r="O9" s="31"/>
    </row>
    <row r="10" spans="1:15" s="21" customFormat="1" x14ac:dyDescent="0.25">
      <c r="A10" s="16"/>
      <c r="B10" s="16"/>
      <c r="C10" s="16"/>
      <c r="D10" s="16"/>
      <c r="E10" s="16"/>
      <c r="F10" s="16"/>
      <c r="G10" s="16"/>
      <c r="H10" s="16"/>
      <c r="I10" s="15"/>
      <c r="J10" s="15"/>
      <c r="K10" s="15"/>
      <c r="L10" s="15"/>
      <c r="M10" s="15"/>
      <c r="N10" s="16"/>
      <c r="O10" s="42"/>
    </row>
    <row r="11" spans="1:15" s="41" customFormat="1" ht="13" x14ac:dyDescent="0.3">
      <c r="A11" s="9" t="s">
        <v>276</v>
      </c>
      <c r="B11" s="13"/>
      <c r="C11" s="13"/>
      <c r="D11" s="13"/>
      <c r="E11" s="13"/>
      <c r="F11" s="13"/>
      <c r="G11" s="13"/>
      <c r="H11" s="13"/>
      <c r="I11" s="13"/>
      <c r="J11" s="13"/>
      <c r="K11" s="13"/>
      <c r="L11" s="13"/>
      <c r="M11" s="13"/>
      <c r="N11" s="13"/>
      <c r="O11" s="52"/>
    </row>
    <row r="12" spans="1:15" s="21" customFormat="1" x14ac:dyDescent="0.25">
      <c r="A12" s="16" t="s">
        <v>39</v>
      </c>
      <c r="B12" s="12">
        <f>B4/APACgrouperClaims!B4</f>
        <v>1942.0438406777091</v>
      </c>
      <c r="C12" s="12">
        <f>C4/APACgrouperClaims!C4</f>
        <v>2081.8460611002097</v>
      </c>
      <c r="D12" s="12">
        <f>D4/APACgrouperClaims!D4</f>
        <v>2174.5741612949846</v>
      </c>
      <c r="E12" s="12">
        <f>E4/APACgrouperClaims!E4</f>
        <v>2152.5990216960508</v>
      </c>
      <c r="F12" s="12">
        <f>F4/APACgrouperClaims!F4</f>
        <v>2141.1348592144677</v>
      </c>
      <c r="G12" s="12">
        <f>G4/APACgrouperClaims!G4</f>
        <v>2131.3603640846845</v>
      </c>
      <c r="H12" s="12">
        <f>H4/APACgrouperClaims!H4</f>
        <v>2162.9202519302412</v>
      </c>
      <c r="I12" s="12">
        <f>I4/APACgrouperClaims!I4</f>
        <v>2064.6925745545009</v>
      </c>
      <c r="J12" s="12">
        <f>J4/APACgrouperClaims!J4</f>
        <v>1971.7091771203084</v>
      </c>
      <c r="K12" s="12">
        <f>K4/APACgrouperClaims!K4</f>
        <v>2047.7712350540896</v>
      </c>
      <c r="L12" s="12">
        <f>L4/APACgrouperClaims!L4</f>
        <v>2096.2146390106445</v>
      </c>
      <c r="M12" s="12">
        <f>M4/APACgrouperClaims!M4</f>
        <v>2176.1808496142307</v>
      </c>
      <c r="N12" s="12">
        <f>N4/APACgrouperClaims!N4</f>
        <v>2093.8229452076998</v>
      </c>
      <c r="O12" s="43"/>
    </row>
    <row r="13" spans="1:15" s="21" customFormat="1" x14ac:dyDescent="0.25">
      <c r="A13" s="16" t="s">
        <v>40</v>
      </c>
      <c r="B13" s="12">
        <f>B5/APACgrouperClaims!B5</f>
        <v>336.35015849153831</v>
      </c>
      <c r="C13" s="12">
        <f>C5/APACgrouperClaims!C5</f>
        <v>348.60408146569659</v>
      </c>
      <c r="D13" s="12">
        <f>D5/APACgrouperClaims!D5</f>
        <v>348.8322943652542</v>
      </c>
      <c r="E13" s="12">
        <f>E5/APACgrouperClaims!E5</f>
        <v>356.70474052301182</v>
      </c>
      <c r="F13" s="12">
        <f>F5/APACgrouperClaims!F5</f>
        <v>349.59226340262074</v>
      </c>
      <c r="G13" s="12">
        <f>G5/APACgrouperClaims!G5</f>
        <v>344.57224107334167</v>
      </c>
      <c r="H13" s="12">
        <f>H5/APACgrouperClaims!H5</f>
        <v>363.88974629135225</v>
      </c>
      <c r="I13" s="12">
        <f>I5/APACgrouperClaims!I5</f>
        <v>381.57796753766411</v>
      </c>
      <c r="J13" s="12">
        <f>J5/APACgrouperClaims!J5</f>
        <v>394.51630051614842</v>
      </c>
      <c r="K13" s="12">
        <f>K5/APACgrouperClaims!K5</f>
        <v>409.51293863377248</v>
      </c>
      <c r="L13" s="12">
        <f>L5/APACgrouperClaims!L5</f>
        <v>419.11255857200314</v>
      </c>
      <c r="M13" s="12">
        <f>M5/APACgrouperClaims!M5</f>
        <v>410.23631477465165</v>
      </c>
      <c r="N13" s="12">
        <f>N5/APACgrouperClaims!N5</f>
        <v>374.98789097057471</v>
      </c>
      <c r="O13" s="43"/>
    </row>
    <row r="14" spans="1:15" s="21" customFormat="1" x14ac:dyDescent="0.25">
      <c r="A14" s="16" t="s">
        <v>41</v>
      </c>
      <c r="B14" s="12">
        <f>B6/APACgrouperClaims!B6</f>
        <v>374.3639040766061</v>
      </c>
      <c r="C14" s="12">
        <f>C6/APACgrouperClaims!C6</f>
        <v>389.22244690855325</v>
      </c>
      <c r="D14" s="12">
        <f>D6/APACgrouperClaims!D6</f>
        <v>388.63443403040839</v>
      </c>
      <c r="E14" s="12">
        <f>E6/APACgrouperClaims!E6</f>
        <v>401.04530910559282</v>
      </c>
      <c r="F14" s="12">
        <f>F6/APACgrouperClaims!F6</f>
        <v>397.29636191154202</v>
      </c>
      <c r="G14" s="12">
        <f>G6/APACgrouperClaims!G6</f>
        <v>382.78167150086597</v>
      </c>
      <c r="H14" s="12">
        <f>H6/APACgrouperClaims!H6</f>
        <v>403.91843557435732</v>
      </c>
      <c r="I14" s="12">
        <f>I6/APACgrouperClaims!I6</f>
        <v>418.24752887767727</v>
      </c>
      <c r="J14" s="12">
        <f>J6/APACgrouperClaims!J6</f>
        <v>431.9345036549397</v>
      </c>
      <c r="K14" s="12">
        <f>K6/APACgrouperClaims!K6</f>
        <v>449.82682147537429</v>
      </c>
      <c r="L14" s="12">
        <f>L6/APACgrouperClaims!L6</f>
        <v>424.36473123666929</v>
      </c>
      <c r="M14" s="12">
        <f>M6/APACgrouperClaims!M6</f>
        <v>461.24747057496785</v>
      </c>
      <c r="N14" s="12">
        <f>N6/APACgrouperClaims!N6</f>
        <v>412.48693650227807</v>
      </c>
      <c r="O14" s="43"/>
    </row>
    <row r="15" spans="1:15" s="21" customFormat="1" x14ac:dyDescent="0.25">
      <c r="A15" s="16" t="s">
        <v>42</v>
      </c>
      <c r="B15" s="12">
        <f>B7/APACgrouperClaims!B7</f>
        <v>150.87826163157905</v>
      </c>
      <c r="C15" s="12">
        <f>C7/APACgrouperClaims!C7</f>
        <v>159.22808302849828</v>
      </c>
      <c r="D15" s="12">
        <f>D7/APACgrouperClaims!D7</f>
        <v>158.74857797151813</v>
      </c>
      <c r="E15" s="12">
        <f>E7/APACgrouperClaims!E7</f>
        <v>162.59271895035323</v>
      </c>
      <c r="F15" s="12">
        <f>F7/APACgrouperClaims!F7</f>
        <v>166.34922000386752</v>
      </c>
      <c r="G15" s="12">
        <f>G7/APACgrouperClaims!G7</f>
        <v>161.7052996088608</v>
      </c>
      <c r="H15" s="12">
        <f>H7/APACgrouperClaims!H7</f>
        <v>166.92130396690678</v>
      </c>
      <c r="I15" s="12">
        <f>I7/APACgrouperClaims!I7</f>
        <v>168.32732830905701</v>
      </c>
      <c r="J15" s="12">
        <f>J7/APACgrouperClaims!J7</f>
        <v>174.16775989218738</v>
      </c>
      <c r="K15" s="12">
        <f>K7/APACgrouperClaims!K7</f>
        <v>184.45446331598342</v>
      </c>
      <c r="L15" s="12">
        <f>L7/APACgrouperClaims!L7</f>
        <v>184.27742144171273</v>
      </c>
      <c r="M15" s="12">
        <f>M7/APACgrouperClaims!M7</f>
        <v>199.99411931123444</v>
      </c>
      <c r="N15" s="12">
        <f>N7/APACgrouperClaims!N7</f>
        <v>170.28125968473952</v>
      </c>
      <c r="O15" s="43"/>
    </row>
    <row r="16" spans="1:15" s="21" customFormat="1" x14ac:dyDescent="0.25">
      <c r="A16" s="16" t="s">
        <v>240</v>
      </c>
      <c r="B16" s="12">
        <f>B8/APACgrouperClaims!B8</f>
        <v>138.62490300129699</v>
      </c>
      <c r="C16" s="12">
        <f>C8/APACgrouperClaims!C8</f>
        <v>151.89789741562069</v>
      </c>
      <c r="D16" s="12">
        <f>D8/APACgrouperClaims!D8</f>
        <v>148.98478070887447</v>
      </c>
      <c r="E16" s="12">
        <f>E8/APACgrouperClaims!E8</f>
        <v>150.7711697684918</v>
      </c>
      <c r="F16" s="12">
        <f>F8/APACgrouperClaims!F8</f>
        <v>154.80071480516801</v>
      </c>
      <c r="G16" s="12">
        <f>G8/APACgrouperClaims!G8</f>
        <v>174.77977168311642</v>
      </c>
      <c r="H16" s="12">
        <f>H8/APACgrouperClaims!H8</f>
        <v>410.99357111975792</v>
      </c>
      <c r="I16" s="12">
        <f>I8/APACgrouperClaims!I8</f>
        <v>142.48968498659517</v>
      </c>
      <c r="J16" s="12">
        <f>J8/APACgrouperClaims!J8</f>
        <v>201.29318863879959</v>
      </c>
      <c r="K16" s="12">
        <f>K8/APACgrouperClaims!K8</f>
        <v>183.05686040971889</v>
      </c>
      <c r="L16" s="12">
        <f>L8/APACgrouperClaims!L8</f>
        <v>139.5819531804209</v>
      </c>
      <c r="M16" s="12">
        <f>M8/APACgrouperClaims!M8</f>
        <v>93.134670012735029</v>
      </c>
      <c r="N16" s="12">
        <f>N8/APACgrouperClaims!N8</f>
        <v>150.58828032779155</v>
      </c>
      <c r="O16" s="58"/>
    </row>
    <row r="17" spans="1:15" s="21" customFormat="1" x14ac:dyDescent="0.25">
      <c r="A17" s="16" t="s">
        <v>43</v>
      </c>
      <c r="B17" s="12">
        <f>B9/APACgrouperClaims!B9</f>
        <v>176.5959669053814</v>
      </c>
      <c r="C17" s="12">
        <f>C9/APACgrouperClaims!C9</f>
        <v>181.78440713282552</v>
      </c>
      <c r="D17" s="12">
        <f>D9/APACgrouperClaims!D9</f>
        <v>187.04761817592842</v>
      </c>
      <c r="E17" s="12">
        <f>E9/APACgrouperClaims!E9</f>
        <v>169.18875581702099</v>
      </c>
      <c r="F17" s="12">
        <f>F9/APACgrouperClaims!F9</f>
        <v>139.13141190243519</v>
      </c>
      <c r="G17" s="12">
        <f>G9/APACgrouperClaims!G9</f>
        <v>124.71360929682128</v>
      </c>
      <c r="H17" s="12">
        <f>H9/APACgrouperClaims!H9</f>
        <v>125.90143391021205</v>
      </c>
      <c r="I17" s="12">
        <f>I9/APACgrouperClaims!I9</f>
        <v>114.51935210752535</v>
      </c>
      <c r="J17" s="12">
        <f>J9/APACgrouperClaims!J9</f>
        <v>110.5417056525804</v>
      </c>
      <c r="K17" s="12">
        <f>K9/APACgrouperClaims!K9</f>
        <v>131.7616575206948</v>
      </c>
      <c r="L17" s="12">
        <f>L9/APACgrouperClaims!L9</f>
        <v>143.96328698748405</v>
      </c>
      <c r="M17" s="12">
        <f>M9/APACgrouperClaims!M9</f>
        <v>147.42243198868266</v>
      </c>
      <c r="N17" s="12">
        <f>N9/APACgrouperClaims!N9</f>
        <v>139.88023909992557</v>
      </c>
      <c r="O17" s="43"/>
    </row>
    <row r="18" spans="1:15" s="21" customFormat="1" x14ac:dyDescent="0.25">
      <c r="A18" s="16"/>
      <c r="B18" s="7"/>
      <c r="C18" s="7"/>
      <c r="D18" s="7"/>
      <c r="E18" s="7"/>
      <c r="F18" s="7"/>
      <c r="G18" s="7"/>
      <c r="H18" s="7"/>
      <c r="I18" s="7"/>
      <c r="J18" s="7"/>
      <c r="K18" s="7"/>
      <c r="L18" s="7"/>
      <c r="M18" s="7"/>
      <c r="N18" s="16"/>
      <c r="O18" s="42"/>
    </row>
    <row r="19" spans="1:15" s="21" customFormat="1" ht="13" x14ac:dyDescent="0.3">
      <c r="A19" s="9" t="s">
        <v>243</v>
      </c>
      <c r="B19" s="7"/>
      <c r="C19" s="7"/>
      <c r="D19" s="7"/>
      <c r="E19" s="7"/>
      <c r="F19" s="7"/>
      <c r="G19" s="7"/>
      <c r="H19" s="7"/>
      <c r="I19" s="7"/>
      <c r="J19" s="7"/>
      <c r="K19" s="7"/>
      <c r="L19" s="7"/>
      <c r="M19" s="7"/>
      <c r="N19" s="16"/>
      <c r="O19" s="42"/>
    </row>
    <row r="20" spans="1:15" s="21" customFormat="1" x14ac:dyDescent="0.25">
      <c r="A20" s="16" t="s">
        <v>39</v>
      </c>
      <c r="B20" s="73">
        <v>2543650654.1900001</v>
      </c>
      <c r="C20" s="73">
        <v>2603861582.75</v>
      </c>
      <c r="D20" s="73">
        <v>2615102940.8400002</v>
      </c>
      <c r="E20" s="73">
        <v>2745907552.1500001</v>
      </c>
      <c r="F20" s="73">
        <v>2841135541.1500001</v>
      </c>
      <c r="G20" s="73">
        <v>3141516440.04</v>
      </c>
      <c r="H20" s="73">
        <v>3266947337.2199998</v>
      </c>
      <c r="I20" s="73">
        <v>3296023377.6100001</v>
      </c>
      <c r="J20" s="73">
        <v>3484515409.9200001</v>
      </c>
      <c r="K20" s="73">
        <v>3196178570.3800001</v>
      </c>
      <c r="L20" s="73">
        <v>3087648211.3299999</v>
      </c>
      <c r="M20" s="73">
        <v>3211056975.0500002</v>
      </c>
      <c r="N20" s="73">
        <v>36033544592.629997</v>
      </c>
      <c r="O20" s="31"/>
    </row>
    <row r="21" spans="1:15" s="21" customFormat="1" x14ac:dyDescent="0.25">
      <c r="A21" s="16" t="s">
        <v>40</v>
      </c>
      <c r="B21" s="73">
        <v>246417327.28999999</v>
      </c>
      <c r="C21" s="73">
        <v>270596833.06999999</v>
      </c>
      <c r="D21" s="73">
        <v>305743417.72000003</v>
      </c>
      <c r="E21" s="73">
        <v>323084347.27999997</v>
      </c>
      <c r="F21" s="73">
        <v>347290887.64999998</v>
      </c>
      <c r="G21" s="73">
        <v>398551727.27999997</v>
      </c>
      <c r="H21" s="73">
        <v>418269510.67000002</v>
      </c>
      <c r="I21" s="73">
        <v>463792962.97000003</v>
      </c>
      <c r="J21" s="73">
        <v>526780221.36000001</v>
      </c>
      <c r="K21" s="73">
        <v>467871998.51999998</v>
      </c>
      <c r="L21" s="73">
        <v>483530008.26999998</v>
      </c>
      <c r="M21" s="73">
        <v>519967014.75999999</v>
      </c>
      <c r="N21" s="73">
        <v>4771896256.8400002</v>
      </c>
      <c r="O21" s="31"/>
    </row>
    <row r="22" spans="1:15" s="21" customFormat="1" x14ac:dyDescent="0.25">
      <c r="A22" s="16" t="s">
        <v>41</v>
      </c>
      <c r="B22" s="73">
        <v>1202411469.95</v>
      </c>
      <c r="C22" s="73">
        <v>1303821663.9100001</v>
      </c>
      <c r="D22" s="73">
        <v>1349273376.46</v>
      </c>
      <c r="E22" s="73">
        <v>1478876127.5699999</v>
      </c>
      <c r="F22" s="73">
        <v>1574469935.3399999</v>
      </c>
      <c r="G22" s="73">
        <v>1737936384.8699999</v>
      </c>
      <c r="H22" s="73">
        <v>1818661109.1099999</v>
      </c>
      <c r="I22" s="73">
        <v>2023792888.3299999</v>
      </c>
      <c r="J22" s="73">
        <v>2263348975.4000001</v>
      </c>
      <c r="K22" s="73">
        <v>2191520423.8899999</v>
      </c>
      <c r="L22" s="73">
        <v>2287807081.6599998</v>
      </c>
      <c r="M22" s="73">
        <v>2444817803.3499999</v>
      </c>
      <c r="N22" s="73">
        <v>21676737239.84</v>
      </c>
      <c r="O22" s="31"/>
    </row>
    <row r="23" spans="1:15" s="21" customFormat="1" x14ac:dyDescent="0.25">
      <c r="A23" s="16" t="s">
        <v>42</v>
      </c>
      <c r="B23" s="73">
        <v>1472038454.9400001</v>
      </c>
      <c r="C23" s="73">
        <v>1648393229.1099999</v>
      </c>
      <c r="D23" s="73">
        <v>1528125609.0599999</v>
      </c>
      <c r="E23" s="73">
        <v>1624403121.1400001</v>
      </c>
      <c r="F23" s="73">
        <v>1699590256.3599999</v>
      </c>
      <c r="G23" s="73">
        <v>1738540608.6700001</v>
      </c>
      <c r="H23" s="73">
        <v>1825756482.55</v>
      </c>
      <c r="I23" s="73">
        <v>2006896225.6400001</v>
      </c>
      <c r="J23" s="73">
        <v>2223062388.4899998</v>
      </c>
      <c r="K23" s="73">
        <v>2076485649.3099999</v>
      </c>
      <c r="L23" s="73">
        <v>2312358564.98</v>
      </c>
      <c r="M23" s="73">
        <v>2365759678.1599998</v>
      </c>
      <c r="N23" s="73">
        <v>22521410268.41</v>
      </c>
      <c r="O23" s="31"/>
    </row>
    <row r="24" spans="1:15" s="21" customFormat="1" x14ac:dyDescent="0.25">
      <c r="A24" s="16" t="s">
        <v>240</v>
      </c>
      <c r="B24" s="73">
        <v>14219368.109999999</v>
      </c>
      <c r="C24" s="73">
        <v>17268300.52</v>
      </c>
      <c r="D24" s="73">
        <v>21289031.640000001</v>
      </c>
      <c r="E24" s="73">
        <v>23649792.670000002</v>
      </c>
      <c r="F24" s="73">
        <v>29836858.77</v>
      </c>
      <c r="G24" s="73">
        <v>9795635.3399999999</v>
      </c>
      <c r="H24" s="73">
        <v>883529.94</v>
      </c>
      <c r="I24" s="73">
        <v>342298.15</v>
      </c>
      <c r="J24" s="73">
        <v>235707.22</v>
      </c>
      <c r="K24" s="73">
        <v>167418.42000000001</v>
      </c>
      <c r="L24" s="73">
        <v>200416.58</v>
      </c>
      <c r="M24" s="73">
        <v>2077935.39</v>
      </c>
      <c r="N24" s="73">
        <v>119966292.75</v>
      </c>
      <c r="O24" s="31"/>
    </row>
    <row r="25" spans="1:15" s="21" customFormat="1" x14ac:dyDescent="0.25">
      <c r="A25" s="16" t="s">
        <v>43</v>
      </c>
      <c r="B25" s="73">
        <v>308090384.80000001</v>
      </c>
      <c r="C25" s="73">
        <v>336531120.31999999</v>
      </c>
      <c r="D25" s="73">
        <v>340476991.13</v>
      </c>
      <c r="E25" s="73">
        <v>333074169.43000001</v>
      </c>
      <c r="F25" s="73">
        <v>385146993.88</v>
      </c>
      <c r="G25" s="73">
        <v>463107807.62</v>
      </c>
      <c r="H25" s="73">
        <v>495317710.52999997</v>
      </c>
      <c r="I25" s="73">
        <v>497951473.26999998</v>
      </c>
      <c r="J25" s="73">
        <v>506132693.80000001</v>
      </c>
      <c r="K25" s="73">
        <v>565289011.50999999</v>
      </c>
      <c r="L25" s="73">
        <v>571732248.96000004</v>
      </c>
      <c r="M25" s="73">
        <v>604556404.91999996</v>
      </c>
      <c r="N25" s="73">
        <v>5407407010.1700001</v>
      </c>
      <c r="O25" s="31"/>
    </row>
    <row r="26" spans="1:15" s="21" customFormat="1" x14ac:dyDescent="0.25">
      <c r="A26" s="16"/>
      <c r="B26" s="7"/>
      <c r="C26" s="7"/>
      <c r="D26" s="7"/>
      <c r="E26" s="7"/>
      <c r="F26" s="7"/>
      <c r="G26" s="7"/>
      <c r="H26" s="7"/>
      <c r="I26" s="7"/>
      <c r="J26" s="7"/>
      <c r="K26" s="7"/>
      <c r="L26" s="7"/>
      <c r="M26" s="7"/>
      <c r="N26" s="16"/>
      <c r="O26" s="42"/>
    </row>
    <row r="27" spans="1:15" s="21" customFormat="1" ht="13" x14ac:dyDescent="0.3">
      <c r="A27" s="9" t="s">
        <v>244</v>
      </c>
      <c r="B27" s="7"/>
      <c r="C27" s="7"/>
      <c r="D27" s="7"/>
      <c r="E27" s="7"/>
      <c r="F27" s="7"/>
      <c r="G27" s="7"/>
      <c r="H27" s="7"/>
      <c r="I27" s="7"/>
      <c r="J27" s="7"/>
      <c r="K27" s="7"/>
      <c r="L27" s="7"/>
      <c r="M27" s="7"/>
      <c r="N27" s="16"/>
      <c r="O27" s="42"/>
    </row>
    <row r="28" spans="1:15" s="21" customFormat="1" x14ac:dyDescent="0.25">
      <c r="A28" s="16" t="s">
        <v>39</v>
      </c>
      <c r="B28" s="12">
        <f>B20/APACgrouperClaims!B20</f>
        <v>1847.589707708064</v>
      </c>
      <c r="C28" s="12">
        <f>C20/APACgrouperClaims!C20</f>
        <v>1848.1311751374815</v>
      </c>
      <c r="D28" s="12">
        <f>D20/APACgrouperClaims!D20</f>
        <v>1905.9169583783071</v>
      </c>
      <c r="E28" s="12">
        <f>E20/APACgrouperClaims!E20</f>
        <v>2029.1761549364364</v>
      </c>
      <c r="F28" s="12">
        <f>F20/APACgrouperClaims!F20</f>
        <v>2069.1862835370985</v>
      </c>
      <c r="G28" s="12">
        <f>G20/APACgrouperClaims!G20</f>
        <v>2098.4572696084324</v>
      </c>
      <c r="H28" s="12">
        <f>H20/APACgrouperClaims!H20</f>
        <v>2202.35375698485</v>
      </c>
      <c r="I28" s="12">
        <f>I20/APACgrouperClaims!I20</f>
        <v>2158.8777174811526</v>
      </c>
      <c r="J28" s="12">
        <f>J20/APACgrouperClaims!J20</f>
        <v>2078.4265762569521</v>
      </c>
      <c r="K28" s="12">
        <f>K20/APACgrouperClaims!K20</f>
        <v>2100.3640408194378</v>
      </c>
      <c r="L28" s="12">
        <f>L20/APACgrouperClaims!L20</f>
        <v>2118.2225013583416</v>
      </c>
      <c r="M28" s="12">
        <f>M20/APACgrouperClaims!M20</f>
        <v>2114.0868867380436</v>
      </c>
      <c r="N28" s="12">
        <f>N20/APACgrouperClaims!N20</f>
        <v>2051.3230382548059</v>
      </c>
      <c r="O28" s="43"/>
    </row>
    <row r="29" spans="1:15" s="21" customFormat="1" x14ac:dyDescent="0.25">
      <c r="A29" s="16" t="s">
        <v>40</v>
      </c>
      <c r="B29" s="12">
        <f>B21/APACgrouperClaims!B21</f>
        <v>294.75192734349582</v>
      </c>
      <c r="C29" s="12">
        <f>C21/APACgrouperClaims!C21</f>
        <v>298.26082262973011</v>
      </c>
      <c r="D29" s="12">
        <f>D21/APACgrouperClaims!D21</f>
        <v>300.79415076334004</v>
      </c>
      <c r="E29" s="12">
        <f>E21/APACgrouperClaims!E21</f>
        <v>331.47871423939847</v>
      </c>
      <c r="F29" s="12">
        <f>F21/APACgrouperClaims!F21</f>
        <v>335.58047151597839</v>
      </c>
      <c r="G29" s="12">
        <f>G21/APACgrouperClaims!G21</f>
        <v>331.28414945002328</v>
      </c>
      <c r="H29" s="12">
        <f>H21/APACgrouperClaims!H21</f>
        <v>352.68254795668679</v>
      </c>
      <c r="I29" s="12">
        <f>I21/APACgrouperClaims!I21</f>
        <v>373.75982703473733</v>
      </c>
      <c r="J29" s="12">
        <f>J21/APACgrouperClaims!J21</f>
        <v>380.06408328824051</v>
      </c>
      <c r="K29" s="12">
        <f>K21/APACgrouperClaims!K21</f>
        <v>387.92557959749172</v>
      </c>
      <c r="L29" s="12">
        <f>L21/APACgrouperClaims!L21</f>
        <v>389.82126435336011</v>
      </c>
      <c r="M29" s="12">
        <f>M21/APACgrouperClaims!M21</f>
        <v>382.95972610750511</v>
      </c>
      <c r="N29" s="12">
        <f>N21/APACgrouperClaims!N21</f>
        <v>351.14691526623062</v>
      </c>
      <c r="O29" s="43"/>
    </row>
    <row r="30" spans="1:15" s="21" customFormat="1" x14ac:dyDescent="0.25">
      <c r="A30" s="16" t="s">
        <v>41</v>
      </c>
      <c r="B30" s="12">
        <f>B22/APACgrouperClaims!B22</f>
        <v>306.86075559146565</v>
      </c>
      <c r="C30" s="12">
        <f>C22/APACgrouperClaims!C22</f>
        <v>312.88458424933788</v>
      </c>
      <c r="D30" s="12">
        <f>D22/APACgrouperClaims!D22</f>
        <v>316.74667687844487</v>
      </c>
      <c r="E30" s="12">
        <f>E22/APACgrouperClaims!E22</f>
        <v>339.98058972836975</v>
      </c>
      <c r="F30" s="12">
        <f>F22/APACgrouperClaims!F22</f>
        <v>350.90544814010985</v>
      </c>
      <c r="G30" s="12">
        <f>G22/APACgrouperClaims!G22</f>
        <v>345.57616194196254</v>
      </c>
      <c r="H30" s="12">
        <f>H22/APACgrouperClaims!H22</f>
        <v>364.9349745109933</v>
      </c>
      <c r="I30" s="12">
        <f>I22/APACgrouperClaims!I22</f>
        <v>387.02693847955896</v>
      </c>
      <c r="J30" s="12">
        <f>J22/APACgrouperClaims!J22</f>
        <v>396.09942914824802</v>
      </c>
      <c r="K30" s="12">
        <f>K22/APACgrouperClaims!K22</f>
        <v>420.0585879741883</v>
      </c>
      <c r="L30" s="12">
        <f>L22/APACgrouperClaims!L22</f>
        <v>402.22294060663427</v>
      </c>
      <c r="M30" s="12">
        <f>M22/APACgrouperClaims!M22</f>
        <v>424.58559933638139</v>
      </c>
      <c r="N30" s="12">
        <f>N22/APACgrouperClaims!N22</f>
        <v>368.64524164820995</v>
      </c>
      <c r="O30" s="43"/>
    </row>
    <row r="31" spans="1:15" s="21" customFormat="1" x14ac:dyDescent="0.25">
      <c r="A31" s="16" t="s">
        <v>42</v>
      </c>
      <c r="B31" s="12">
        <f>B23/APACgrouperClaims!B23</f>
        <v>147.8484499509411</v>
      </c>
      <c r="C31" s="12">
        <f>C23/APACgrouperClaims!C23</f>
        <v>156.28298572551384</v>
      </c>
      <c r="D31" s="12">
        <f>D23/APACgrouperClaims!D23</f>
        <v>154.26065192380432</v>
      </c>
      <c r="E31" s="12">
        <f>E23/APACgrouperClaims!E23</f>
        <v>162.99794438152364</v>
      </c>
      <c r="F31" s="12">
        <f>F23/APACgrouperClaims!F23</f>
        <v>169.90881758040499</v>
      </c>
      <c r="G31" s="12">
        <f>G23/APACgrouperClaims!G23</f>
        <v>159.08454074505096</v>
      </c>
      <c r="H31" s="12">
        <f>H23/APACgrouperClaims!H23</f>
        <v>169.99384295799689</v>
      </c>
      <c r="I31" s="12">
        <f>I23/APACgrouperClaims!I23</f>
        <v>177.81408895913219</v>
      </c>
      <c r="J31" s="12">
        <f>J23/APACgrouperClaims!J23</f>
        <v>182.11612411484052</v>
      </c>
      <c r="K31" s="12">
        <f>K23/APACgrouperClaims!K23</f>
        <v>192.52208542680722</v>
      </c>
      <c r="L31" s="12">
        <f>L23/APACgrouperClaims!L23</f>
        <v>189.79151901187137</v>
      </c>
      <c r="M31" s="12">
        <f>M23/APACgrouperClaims!M23</f>
        <v>205.32057157125161</v>
      </c>
      <c r="N31" s="12">
        <f>N23/APACgrouperClaims!N23</f>
        <v>173.19861223389</v>
      </c>
      <c r="O31" s="43"/>
    </row>
    <row r="32" spans="1:15" s="21" customFormat="1" x14ac:dyDescent="0.25">
      <c r="A32" s="16" t="s">
        <v>240</v>
      </c>
      <c r="B32" s="12">
        <f>B24/APACgrouperClaims!B24</f>
        <v>138.97909464095471</v>
      </c>
      <c r="C32" s="12">
        <f>C24/APACgrouperClaims!C24</f>
        <v>153.810461565868</v>
      </c>
      <c r="D32" s="12">
        <f>D24/APACgrouperClaims!D24</f>
        <v>149.22811167733298</v>
      </c>
      <c r="E32" s="12">
        <f>E24/APACgrouperClaims!E24</f>
        <v>150.5876642470551</v>
      </c>
      <c r="F32" s="12">
        <f>F24/APACgrouperClaims!F24</f>
        <v>155.26364174242462</v>
      </c>
      <c r="G32" s="12">
        <f>G24/APACgrouperClaims!G24</f>
        <v>180.00726487559263</v>
      </c>
      <c r="H32" s="12">
        <f>H24/APACgrouperClaims!H24</f>
        <v>3926.7997333333333</v>
      </c>
      <c r="I32" s="12">
        <f>I24/APACgrouperClaims!I24</f>
        <v>720.62768421052635</v>
      </c>
      <c r="J32" s="12">
        <f>J24/APACgrouperClaims!J24</f>
        <v>404.99522336769758</v>
      </c>
      <c r="K32" s="12">
        <f>K24/APACgrouperClaims!K24</f>
        <v>331.52162376237624</v>
      </c>
      <c r="L32" s="12">
        <f>L24/APACgrouperClaims!L24</f>
        <v>270.83321621621621</v>
      </c>
      <c r="M32" s="12">
        <f>M24/APACgrouperClaims!M24</f>
        <v>95.493354319852941</v>
      </c>
      <c r="N32" s="12">
        <f>N24/APACgrouperClaims!N24</f>
        <v>152.79060373066656</v>
      </c>
      <c r="O32" s="43"/>
    </row>
    <row r="33" spans="1:15" s="21" customFormat="1" x14ac:dyDescent="0.25">
      <c r="A33" s="16" t="s">
        <v>43</v>
      </c>
      <c r="B33" s="12">
        <f>B25/APACgrouperClaims!B25</f>
        <v>224.4841728982824</v>
      </c>
      <c r="C33" s="12">
        <f>C25/APACgrouperClaims!C25</f>
        <v>231.65284357341545</v>
      </c>
      <c r="D33" s="12">
        <f>D25/APACgrouperClaims!D25</f>
        <v>243.77455174670362</v>
      </c>
      <c r="E33" s="12">
        <f>E25/APACgrouperClaims!E25</f>
        <v>259.57984661701715</v>
      </c>
      <c r="F33" s="12">
        <f>F25/APACgrouperClaims!F25</f>
        <v>274.07252527265143</v>
      </c>
      <c r="G33" s="12">
        <f>G25/APACgrouperClaims!G25</f>
        <v>255.31209882192351</v>
      </c>
      <c r="H33" s="12">
        <f>H25/APACgrouperClaims!H25</f>
        <v>262.28352217813034</v>
      </c>
      <c r="I33" s="12">
        <f>I25/APACgrouperClaims!I25</f>
        <v>261.55262540385718</v>
      </c>
      <c r="J33" s="12">
        <f>J25/APACgrouperClaims!J25</f>
        <v>290.72012703321496</v>
      </c>
      <c r="K33" s="12">
        <f>K25/APACgrouperClaims!K25</f>
        <v>279.64696988480478</v>
      </c>
      <c r="L33" s="12">
        <f>L25/APACgrouperClaims!L25</f>
        <v>273.12302356932599</v>
      </c>
      <c r="M33" s="12">
        <f>M25/APACgrouperClaims!M25</f>
        <v>257.50733366131038</v>
      </c>
      <c r="N33" s="12">
        <f>N25/APACgrouperClaims!N25</f>
        <v>260.97643836542687</v>
      </c>
      <c r="O33" s="43"/>
    </row>
    <row r="34" spans="1:15" s="21" customFormat="1" x14ac:dyDescent="0.25">
      <c r="A34" s="16"/>
      <c r="B34" s="7"/>
      <c r="C34" s="7"/>
      <c r="D34" s="7"/>
      <c r="E34" s="7"/>
      <c r="F34" s="7"/>
      <c r="G34" s="7"/>
      <c r="H34" s="7"/>
      <c r="I34" s="7"/>
      <c r="J34" s="7"/>
      <c r="K34" s="7"/>
      <c r="L34" s="7"/>
      <c r="M34" s="7"/>
      <c r="N34" s="16"/>
      <c r="O34" s="42"/>
    </row>
    <row r="35" spans="1:15" s="21" customFormat="1" ht="13" x14ac:dyDescent="0.3">
      <c r="A35" s="9" t="s">
        <v>245</v>
      </c>
      <c r="B35" s="7"/>
      <c r="C35" s="7"/>
      <c r="D35" s="7"/>
      <c r="E35" s="7"/>
      <c r="F35" s="7"/>
      <c r="G35" s="7"/>
      <c r="H35" s="7"/>
      <c r="I35" s="7"/>
      <c r="J35" s="7"/>
      <c r="K35" s="7"/>
      <c r="L35" s="7"/>
      <c r="M35" s="7"/>
      <c r="N35" s="16"/>
      <c r="O35" s="42"/>
    </row>
    <row r="36" spans="1:15" s="21" customFormat="1" x14ac:dyDescent="0.25">
      <c r="A36" s="16" t="s">
        <v>39</v>
      </c>
      <c r="B36" s="73">
        <v>688690554.27999997</v>
      </c>
      <c r="C36" s="73">
        <v>941449405.75999999</v>
      </c>
      <c r="D36" s="73">
        <v>980472185.36000001</v>
      </c>
      <c r="E36" s="73">
        <v>1229677074.0599999</v>
      </c>
      <c r="F36" s="73">
        <v>1370654316.6400001</v>
      </c>
      <c r="G36" s="73">
        <v>1468196269.76</v>
      </c>
      <c r="H36" s="73">
        <v>1507920046.3199999</v>
      </c>
      <c r="I36" s="73">
        <v>1560080758.4400001</v>
      </c>
      <c r="J36" s="73">
        <v>1609954462.97</v>
      </c>
      <c r="K36" s="73">
        <v>1928073945.6800001</v>
      </c>
      <c r="L36" s="73">
        <v>2035861240.28</v>
      </c>
      <c r="M36" s="73">
        <v>2380383860.1199999</v>
      </c>
      <c r="N36" s="73">
        <v>17701414119.669998</v>
      </c>
      <c r="O36" s="31"/>
    </row>
    <row r="37" spans="1:15" s="21" customFormat="1" x14ac:dyDescent="0.25">
      <c r="A37" s="16" t="s">
        <v>40</v>
      </c>
      <c r="B37" s="73">
        <v>111305527.77</v>
      </c>
      <c r="C37" s="73">
        <v>117424495.67</v>
      </c>
      <c r="D37" s="73">
        <v>133544130.01000001</v>
      </c>
      <c r="E37" s="73">
        <v>237956076.83000001</v>
      </c>
      <c r="F37" s="73">
        <v>275318714.41000003</v>
      </c>
      <c r="G37" s="73">
        <v>300201772.88</v>
      </c>
      <c r="H37" s="73">
        <v>299201275.52999997</v>
      </c>
      <c r="I37" s="73">
        <v>314892445.94</v>
      </c>
      <c r="J37" s="73">
        <v>338417452.18000001</v>
      </c>
      <c r="K37" s="73">
        <v>342831434.80000001</v>
      </c>
      <c r="L37" s="73">
        <v>405563418.16000003</v>
      </c>
      <c r="M37" s="73">
        <v>444125400.35000002</v>
      </c>
      <c r="N37" s="73">
        <v>3320782144.5300002</v>
      </c>
      <c r="O37" s="31"/>
    </row>
    <row r="38" spans="1:15" s="21" customFormat="1" x14ac:dyDescent="0.25">
      <c r="A38" s="16" t="s">
        <v>41</v>
      </c>
      <c r="B38" s="73">
        <v>176760680.22999999</v>
      </c>
      <c r="C38" s="73">
        <v>190429954.88999999</v>
      </c>
      <c r="D38" s="73">
        <v>236889677.16</v>
      </c>
      <c r="E38" s="73">
        <v>375067825.97000003</v>
      </c>
      <c r="F38" s="73">
        <v>431378620.01999998</v>
      </c>
      <c r="G38" s="73">
        <v>458564931.61000001</v>
      </c>
      <c r="H38" s="73">
        <v>474630241.57999998</v>
      </c>
      <c r="I38" s="73">
        <v>518941007.11000001</v>
      </c>
      <c r="J38" s="73">
        <v>538939117.28999996</v>
      </c>
      <c r="K38" s="73">
        <v>541759786.88999999</v>
      </c>
      <c r="L38" s="73">
        <v>677061335.35000002</v>
      </c>
      <c r="M38" s="73">
        <v>720317937.71000004</v>
      </c>
      <c r="N38" s="73">
        <v>5340741115.8100004</v>
      </c>
      <c r="O38" s="31"/>
    </row>
    <row r="39" spans="1:15" s="21" customFormat="1" x14ac:dyDescent="0.25">
      <c r="A39" s="16" t="s">
        <v>42</v>
      </c>
      <c r="B39" s="73">
        <v>383488578.13999999</v>
      </c>
      <c r="C39" s="73">
        <v>512809590.23000002</v>
      </c>
      <c r="D39" s="73">
        <v>529773413.77999997</v>
      </c>
      <c r="E39" s="73">
        <v>730986308.15999997</v>
      </c>
      <c r="F39" s="73">
        <v>846707381.51999998</v>
      </c>
      <c r="G39" s="73">
        <v>928402653.57000005</v>
      </c>
      <c r="H39" s="73">
        <v>1044444011.49</v>
      </c>
      <c r="I39" s="73">
        <v>1106226020.79</v>
      </c>
      <c r="J39" s="73">
        <v>1179707175.03</v>
      </c>
      <c r="K39" s="73">
        <v>1104006580.79</v>
      </c>
      <c r="L39" s="73">
        <v>1268671453.96</v>
      </c>
      <c r="M39" s="73">
        <v>1408782259.0899999</v>
      </c>
      <c r="N39" s="73">
        <v>11044005426.549999</v>
      </c>
      <c r="O39" s="31"/>
    </row>
    <row r="40" spans="1:15" s="21" customFormat="1" x14ac:dyDescent="0.25">
      <c r="A40" s="16" t="s">
        <v>240</v>
      </c>
      <c r="B40" s="73">
        <v>46444.33</v>
      </c>
      <c r="C40" s="73">
        <v>46390.98</v>
      </c>
      <c r="D40" s="73">
        <v>27538.6</v>
      </c>
      <c r="E40" s="73">
        <v>47457.15</v>
      </c>
      <c r="F40" s="73">
        <v>22094.17</v>
      </c>
      <c r="G40" s="73">
        <v>19488.099999999999</v>
      </c>
      <c r="H40" s="73">
        <v>6163.28</v>
      </c>
      <c r="I40" s="73">
        <v>17280.900000000001</v>
      </c>
      <c r="J40" s="73">
        <v>38868.97</v>
      </c>
      <c r="K40" s="73">
        <v>106396.7</v>
      </c>
      <c r="L40" s="73">
        <v>134132.18</v>
      </c>
      <c r="M40" s="73">
        <v>143463.62</v>
      </c>
      <c r="N40" s="73">
        <v>655718.98</v>
      </c>
      <c r="O40" s="31"/>
    </row>
    <row r="41" spans="1:15" s="21" customFormat="1" x14ac:dyDescent="0.25">
      <c r="A41" s="16" t="s">
        <v>43</v>
      </c>
      <c r="B41" s="73">
        <v>43216025.359999999</v>
      </c>
      <c r="C41" s="73">
        <v>52114826.939999998</v>
      </c>
      <c r="D41" s="73">
        <v>53532440.600000001</v>
      </c>
      <c r="E41" s="73">
        <v>115750375.47</v>
      </c>
      <c r="F41" s="73">
        <v>138029617.5</v>
      </c>
      <c r="G41" s="73">
        <v>145482228.84</v>
      </c>
      <c r="H41" s="73">
        <v>164084800.65000001</v>
      </c>
      <c r="I41" s="73">
        <v>182693226.21000001</v>
      </c>
      <c r="J41" s="73">
        <v>185404104.03</v>
      </c>
      <c r="K41" s="73">
        <v>311916082.19</v>
      </c>
      <c r="L41" s="73">
        <v>369063895.02999997</v>
      </c>
      <c r="M41" s="73">
        <v>393321357.68000001</v>
      </c>
      <c r="N41" s="73">
        <v>2154608980.5</v>
      </c>
      <c r="O41" s="31"/>
    </row>
    <row r="42" spans="1:15" s="21" customFormat="1" x14ac:dyDescent="0.25">
      <c r="A42" s="16"/>
      <c r="B42" s="7"/>
      <c r="C42" s="7"/>
      <c r="D42" s="7"/>
      <c r="E42" s="7"/>
      <c r="F42" s="7"/>
      <c r="G42" s="7"/>
      <c r="H42" s="7"/>
      <c r="I42" s="7"/>
      <c r="J42" s="7"/>
      <c r="K42" s="7"/>
      <c r="L42" s="7"/>
      <c r="M42" s="7"/>
      <c r="N42" s="16"/>
      <c r="O42" s="42"/>
    </row>
    <row r="43" spans="1:15" s="21" customFormat="1" ht="13" x14ac:dyDescent="0.3">
      <c r="A43" s="9" t="s">
        <v>246</v>
      </c>
      <c r="B43" s="7"/>
      <c r="C43" s="7"/>
      <c r="D43" s="7"/>
      <c r="E43" s="7"/>
      <c r="F43" s="7"/>
      <c r="G43" s="7"/>
      <c r="H43" s="7"/>
      <c r="I43" s="7"/>
      <c r="J43" s="7"/>
      <c r="K43" s="7"/>
      <c r="L43" s="7"/>
      <c r="M43" s="7"/>
      <c r="N43" s="16"/>
      <c r="O43" s="42"/>
    </row>
    <row r="44" spans="1:15" s="21" customFormat="1" x14ac:dyDescent="0.25">
      <c r="A44" s="16" t="s">
        <v>39</v>
      </c>
      <c r="B44" s="12">
        <f>B36/APACgrouperClaims!B36</f>
        <v>1026.5602891162546</v>
      </c>
      <c r="C44" s="12">
        <f>C36/APACgrouperClaims!C36</f>
        <v>1384.9508227917931</v>
      </c>
      <c r="D44" s="12">
        <f>D36/APACgrouperClaims!D36</f>
        <v>1569.9863658868553</v>
      </c>
      <c r="E44" s="12">
        <f>E36/APACgrouperClaims!E36</f>
        <v>1422.4833063723165</v>
      </c>
      <c r="F44" s="12">
        <f>F36/APACgrouperClaims!F36</f>
        <v>1454.0175020871634</v>
      </c>
      <c r="G44" s="12">
        <f>G36/APACgrouperClaims!G36</f>
        <v>1452.1801746141803</v>
      </c>
      <c r="H44" s="12">
        <f>H36/APACgrouperClaims!H36</f>
        <v>1419.4018864738323</v>
      </c>
      <c r="I44" s="12">
        <f>I36/APACgrouperClaims!I36</f>
        <v>1320.220464084246</v>
      </c>
      <c r="J44" s="12">
        <f>J36/APACgrouperClaims!J36</f>
        <v>1236.2364695236056</v>
      </c>
      <c r="K44" s="12">
        <f>K36/APACgrouperClaims!K36</f>
        <v>1416.6878738079301</v>
      </c>
      <c r="L44" s="12">
        <f>L36/APACgrouperClaims!L36</f>
        <v>1459.1926733500718</v>
      </c>
      <c r="M44" s="12">
        <f>M36/APACgrouperClaims!M36</f>
        <v>1637.8386081717717</v>
      </c>
      <c r="N44" s="12">
        <f>N36/APACgrouperClaims!N36</f>
        <v>1410.5618352596987</v>
      </c>
      <c r="O44" s="43"/>
    </row>
    <row r="45" spans="1:15" s="21" customFormat="1" x14ac:dyDescent="0.25">
      <c r="A45" s="16" t="s">
        <v>40</v>
      </c>
      <c r="B45" s="12">
        <f>B37/APACgrouperClaims!B37</f>
        <v>130.04562209660986</v>
      </c>
      <c r="C45" s="12">
        <f>C37/APACgrouperClaims!C37</f>
        <v>141.18187582434098</v>
      </c>
      <c r="D45" s="12">
        <f>D37/APACgrouperClaims!D37</f>
        <v>155.26022200106729</v>
      </c>
      <c r="E45" s="12">
        <f>E37/APACgrouperClaims!E37</f>
        <v>184.3873195828358</v>
      </c>
      <c r="F45" s="12">
        <f>F37/APACgrouperClaims!F37</f>
        <v>195.09601388467655</v>
      </c>
      <c r="G45" s="12">
        <f>G37/APACgrouperClaims!G37</f>
        <v>200.77404751936501</v>
      </c>
      <c r="H45" s="12">
        <f>H37/APACgrouperClaims!H37</f>
        <v>203.20182468619984</v>
      </c>
      <c r="I45" s="12">
        <f>I37/APACgrouperClaims!I37</f>
        <v>209.62476063992671</v>
      </c>
      <c r="J45" s="12">
        <f>J37/APACgrouperClaims!J37</f>
        <v>214.12957852689738</v>
      </c>
      <c r="K45" s="12">
        <f>K37/APACgrouperClaims!K37</f>
        <v>244.02689658706862</v>
      </c>
      <c r="L45" s="12">
        <f>L37/APACgrouperClaims!L37</f>
        <v>253.75801475257927</v>
      </c>
      <c r="M45" s="12">
        <f>M37/APACgrouperClaims!M37</f>
        <v>249.43522263670695</v>
      </c>
      <c r="N45" s="12">
        <f>N37/APACgrouperClaims!N37</f>
        <v>206.47294063491768</v>
      </c>
      <c r="O45" s="43"/>
    </row>
    <row r="46" spans="1:15" s="21" customFormat="1" x14ac:dyDescent="0.25">
      <c r="A46" s="16" t="s">
        <v>41</v>
      </c>
      <c r="B46" s="12">
        <f>B38/APACgrouperClaims!B38</f>
        <v>137.25616099660198</v>
      </c>
      <c r="C46" s="12">
        <f>C38/APACgrouperClaims!C38</f>
        <v>159.33947683121625</v>
      </c>
      <c r="D46" s="12">
        <f>D38/APACgrouperClaims!D38</f>
        <v>175.64805177876426</v>
      </c>
      <c r="E46" s="12">
        <f>E38/APACgrouperClaims!E38</f>
        <v>192.01162405803336</v>
      </c>
      <c r="F46" s="12">
        <f>F38/APACgrouperClaims!F38</f>
        <v>203.62253667535037</v>
      </c>
      <c r="G46" s="12">
        <f>G38/APACgrouperClaims!G38</f>
        <v>203.55079553787508</v>
      </c>
      <c r="H46" s="12">
        <f>H38/APACgrouperClaims!H38</f>
        <v>211.37534929933491</v>
      </c>
      <c r="I46" s="12">
        <f>I38/APACgrouperClaims!I38</f>
        <v>217.72737564213801</v>
      </c>
      <c r="J46" s="12">
        <f>J38/APACgrouperClaims!J38</f>
        <v>220.6357965278892</v>
      </c>
      <c r="K46" s="12">
        <f>K38/APACgrouperClaims!K38</f>
        <v>235.07737426679313</v>
      </c>
      <c r="L46" s="12">
        <f>L38/APACgrouperClaims!L38</f>
        <v>227.02519830212609</v>
      </c>
      <c r="M46" s="12">
        <f>M38/APACgrouperClaims!M38</f>
        <v>248.40605350442797</v>
      </c>
      <c r="N46" s="12">
        <f>N38/APACgrouperClaims!N38</f>
        <v>210.14516048002929</v>
      </c>
      <c r="O46" s="43"/>
    </row>
    <row r="47" spans="1:15" s="21" customFormat="1" x14ac:dyDescent="0.25">
      <c r="A47" s="16" t="s">
        <v>42</v>
      </c>
      <c r="B47" s="12">
        <f>B39/APACgrouperClaims!B39</f>
        <v>68.135459484756211</v>
      </c>
      <c r="C47" s="12">
        <f>C39/APACgrouperClaims!C39</f>
        <v>86.431122144206824</v>
      </c>
      <c r="D47" s="12">
        <f>D39/APACgrouperClaims!D39</f>
        <v>87.720676887239989</v>
      </c>
      <c r="E47" s="12">
        <f>E39/APACgrouperClaims!E39</f>
        <v>95.729645533067611</v>
      </c>
      <c r="F47" s="12">
        <f>F39/APACgrouperClaims!F39</f>
        <v>103.44846571758485</v>
      </c>
      <c r="G47" s="12">
        <f>G39/APACgrouperClaims!G39</f>
        <v>103.13303507746231</v>
      </c>
      <c r="H47" s="12">
        <f>H39/APACgrouperClaims!H39</f>
        <v>105.0943783507861</v>
      </c>
      <c r="I47" s="12">
        <f>I39/APACgrouperClaims!I39</f>
        <v>101.87405550135968</v>
      </c>
      <c r="J47" s="12">
        <f>J39/APACgrouperClaims!J39</f>
        <v>105.91453009141256</v>
      </c>
      <c r="K47" s="12">
        <f>K39/APACgrouperClaims!K39</f>
        <v>118.79449920077818</v>
      </c>
      <c r="L47" s="12">
        <f>L39/APACgrouperClaims!L39</f>
        <v>121.27201828823567</v>
      </c>
      <c r="M47" s="12">
        <f>M39/APACgrouperClaims!M39</f>
        <v>136.30556934367092</v>
      </c>
      <c r="N47" s="12">
        <f>N39/APACgrouperClaims!N39</f>
        <v>105.73583523513813</v>
      </c>
      <c r="O47" s="43"/>
    </row>
    <row r="48" spans="1:15" s="21" customFormat="1" x14ac:dyDescent="0.25">
      <c r="A48" s="16" t="s">
        <v>240</v>
      </c>
      <c r="B48" s="12">
        <f>B40/APACgrouperClaims!B40</f>
        <v>50.648124318429666</v>
      </c>
      <c r="C48" s="12">
        <f>C40/APACgrouperClaims!C40</f>
        <v>27.224753521126761</v>
      </c>
      <c r="D48" s="12">
        <f>D40/APACgrouperClaims!D40</f>
        <v>45.145245901639342</v>
      </c>
      <c r="E48" s="12">
        <f>E40/APACgrouperClaims!E40</f>
        <v>116.88953201970443</v>
      </c>
      <c r="F48" s="12">
        <f>F40/APACgrouperClaims!F40</f>
        <v>52.9836211031175</v>
      </c>
      <c r="G48" s="12">
        <f>G40/APACgrouperClaims!G40</f>
        <v>88.181447963800892</v>
      </c>
      <c r="H48" s="12">
        <f>H40/APACgrouperClaims!H40</f>
        <v>4.1728368314150304</v>
      </c>
      <c r="I48" s="12">
        <f>I40/APACgrouperClaims!I40</f>
        <v>8.9399379203310918</v>
      </c>
      <c r="J48" s="12">
        <f>J40/APACgrouperClaims!J40</f>
        <v>84.497760869565226</v>
      </c>
      <c r="K48" s="12">
        <f>K40/APACgrouperClaims!K40</f>
        <v>251.528841607565</v>
      </c>
      <c r="L48" s="12">
        <f>L40/APACgrouperClaims!L40</f>
        <v>268.8019639278557</v>
      </c>
      <c r="M48" s="12">
        <f>M40/APACgrouperClaims!M40</f>
        <v>131.01700456621003</v>
      </c>
      <c r="N48" s="12">
        <f>N40/APACgrouperClaims!N40</f>
        <v>64.526567604802196</v>
      </c>
      <c r="O48" s="43"/>
    </row>
    <row r="49" spans="1:15" s="21" customFormat="1" x14ac:dyDescent="0.25">
      <c r="A49" s="16" t="s">
        <v>43</v>
      </c>
      <c r="B49" s="12">
        <f>B41/APACgrouperClaims!B41</f>
        <v>60.856412915363499</v>
      </c>
      <c r="C49" s="12">
        <f>C41/APACgrouperClaims!C41</f>
        <v>69.008802991561069</v>
      </c>
      <c r="D49" s="12">
        <f>D41/APACgrouperClaims!D41</f>
        <v>69.63225310488717</v>
      </c>
      <c r="E49" s="12">
        <f>E41/APACgrouperClaims!E41</f>
        <v>80.541610458198519</v>
      </c>
      <c r="F49" s="12">
        <f>F41/APACgrouperClaims!F41</f>
        <v>50.616775163790805</v>
      </c>
      <c r="G49" s="12">
        <f>G41/APACgrouperClaims!G41</f>
        <v>41.63882644877885</v>
      </c>
      <c r="H49" s="12">
        <f>H41/APACgrouperClaims!H41</f>
        <v>43.336255429748753</v>
      </c>
      <c r="I49" s="12">
        <f>I41/APACgrouperClaims!I41</f>
        <v>40.431092022983947</v>
      </c>
      <c r="J49" s="12">
        <f>J41/APACgrouperClaims!J41</f>
        <v>36.329163154500748</v>
      </c>
      <c r="K49" s="12">
        <f>K41/APACgrouperClaims!K41</f>
        <v>62.009189409320861</v>
      </c>
      <c r="L49" s="12">
        <f>L41/APACgrouperClaims!L41</f>
        <v>72.668840650251866</v>
      </c>
      <c r="M49" s="12">
        <f>M41/APACgrouperClaims!M41</f>
        <v>76.205574868444515</v>
      </c>
      <c r="N49" s="12">
        <f>N41/APACgrouperClaims!N41</f>
        <v>55.86127350261377</v>
      </c>
      <c r="O49" s="43"/>
    </row>
    <row r="50" spans="1:15" s="21" customFormat="1" x14ac:dyDescent="0.25">
      <c r="A50" s="16"/>
      <c r="B50" s="7"/>
      <c r="C50" s="7"/>
      <c r="D50" s="7"/>
      <c r="E50" s="7"/>
      <c r="F50" s="7"/>
      <c r="G50" s="7"/>
      <c r="H50" s="7"/>
      <c r="I50" s="7"/>
      <c r="J50" s="7"/>
      <c r="K50" s="7"/>
      <c r="L50" s="7"/>
      <c r="M50" s="7"/>
      <c r="N50" s="16"/>
      <c r="O50" s="42"/>
    </row>
    <row r="51" spans="1:15" s="21" customFormat="1" ht="13" x14ac:dyDescent="0.3">
      <c r="A51" s="9" t="s">
        <v>247</v>
      </c>
      <c r="B51" s="7"/>
      <c r="C51" s="7"/>
      <c r="D51" s="7"/>
      <c r="E51" s="7"/>
      <c r="F51" s="7"/>
      <c r="G51" s="7"/>
      <c r="H51" s="7"/>
      <c r="I51" s="7"/>
      <c r="J51" s="7"/>
      <c r="K51" s="7"/>
      <c r="L51" s="7"/>
      <c r="M51" s="7"/>
      <c r="N51" s="16"/>
      <c r="O51" s="42"/>
    </row>
    <row r="52" spans="1:15" s="21" customFormat="1" x14ac:dyDescent="0.25">
      <c r="A52" s="16" t="s">
        <v>39</v>
      </c>
      <c r="B52" s="73">
        <v>1989010846.4400001</v>
      </c>
      <c r="C52" s="73">
        <v>2017117292.3</v>
      </c>
      <c r="D52" s="73">
        <v>1911351273.05</v>
      </c>
      <c r="E52" s="73">
        <v>1966273200.1600001</v>
      </c>
      <c r="F52" s="73">
        <v>1691612284.54</v>
      </c>
      <c r="G52" s="73">
        <v>1518747597.0799999</v>
      </c>
      <c r="H52" s="73">
        <v>1520629958.98</v>
      </c>
      <c r="I52" s="73">
        <v>1491161388.49</v>
      </c>
      <c r="J52" s="73">
        <v>1525115828.4000001</v>
      </c>
      <c r="K52" s="73">
        <v>1493091561.22</v>
      </c>
      <c r="L52" s="73">
        <v>1628242780.76</v>
      </c>
      <c r="M52" s="73">
        <v>1661093144.3499999</v>
      </c>
      <c r="N52" s="73">
        <v>20413447155.77</v>
      </c>
      <c r="O52" s="31"/>
    </row>
    <row r="53" spans="1:15" s="21" customFormat="1" x14ac:dyDescent="0.25">
      <c r="A53" s="16" t="s">
        <v>40</v>
      </c>
      <c r="B53" s="73">
        <v>407242982.83999997</v>
      </c>
      <c r="C53" s="73">
        <v>427148529.08999997</v>
      </c>
      <c r="D53" s="73">
        <v>422986826.31</v>
      </c>
      <c r="E53" s="73">
        <v>460407856.30000001</v>
      </c>
      <c r="F53" s="73">
        <v>418469516.10000002</v>
      </c>
      <c r="G53" s="73">
        <v>394794747</v>
      </c>
      <c r="H53" s="73">
        <v>428807386.89999998</v>
      </c>
      <c r="I53" s="73">
        <v>458168283.47000003</v>
      </c>
      <c r="J53" s="73">
        <v>515900136.77999997</v>
      </c>
      <c r="K53" s="73">
        <v>442868908.51999998</v>
      </c>
      <c r="L53" s="73">
        <v>514549318.56999999</v>
      </c>
      <c r="M53" s="73">
        <v>554803437.98000002</v>
      </c>
      <c r="N53" s="73">
        <v>5446147929.8599997</v>
      </c>
      <c r="O53" s="31"/>
    </row>
    <row r="54" spans="1:15" s="21" customFormat="1" x14ac:dyDescent="0.25">
      <c r="A54" s="16" t="s">
        <v>41</v>
      </c>
      <c r="B54" s="73">
        <v>1574216715.04</v>
      </c>
      <c r="C54" s="73">
        <v>1634343708.9100001</v>
      </c>
      <c r="D54" s="73">
        <v>1541935042.74</v>
      </c>
      <c r="E54" s="73">
        <v>1676786759.6700001</v>
      </c>
      <c r="F54" s="73">
        <v>1479832267.76</v>
      </c>
      <c r="G54" s="73">
        <v>1314297532.0999999</v>
      </c>
      <c r="H54" s="73">
        <v>1417257291.4200001</v>
      </c>
      <c r="I54" s="73">
        <v>1473590889.5</v>
      </c>
      <c r="J54" s="73">
        <v>1638083695.98</v>
      </c>
      <c r="K54" s="73">
        <v>1514477197.96</v>
      </c>
      <c r="L54" s="73">
        <v>1702919986.3800001</v>
      </c>
      <c r="M54" s="73">
        <v>1814489645.03</v>
      </c>
      <c r="N54" s="73">
        <v>18782230732.490002</v>
      </c>
      <c r="O54" s="31"/>
    </row>
    <row r="55" spans="1:15" s="21" customFormat="1" x14ac:dyDescent="0.25">
      <c r="A55" s="16" t="s">
        <v>42</v>
      </c>
      <c r="B55" s="73">
        <v>2363408235.9499998</v>
      </c>
      <c r="C55" s="73">
        <v>2506747884.6900001</v>
      </c>
      <c r="D55" s="73">
        <v>2284051742.4200001</v>
      </c>
      <c r="E55" s="73">
        <v>2445268884.46</v>
      </c>
      <c r="F55" s="73">
        <v>2244355455.04</v>
      </c>
      <c r="G55" s="73">
        <v>2075536989.97</v>
      </c>
      <c r="H55" s="73">
        <v>2197943090.7800002</v>
      </c>
      <c r="I55" s="73">
        <v>2278170797.5599999</v>
      </c>
      <c r="J55" s="73">
        <v>2497174797.9000001</v>
      </c>
      <c r="K55" s="73">
        <v>2135865747.77</v>
      </c>
      <c r="L55" s="73">
        <v>2485021879.73</v>
      </c>
      <c r="M55" s="73">
        <v>2535692514.6700001</v>
      </c>
      <c r="N55" s="73">
        <v>28049238020.939999</v>
      </c>
      <c r="O55" s="31"/>
    </row>
    <row r="56" spans="1:15" s="21" customFormat="1" x14ac:dyDescent="0.25">
      <c r="A56" s="16" t="s">
        <v>240</v>
      </c>
      <c r="B56" s="73">
        <v>911673.69</v>
      </c>
      <c r="C56" s="73">
        <v>741107.77</v>
      </c>
      <c r="D56" s="73">
        <v>709339.74</v>
      </c>
      <c r="E56" s="73">
        <v>347133.25</v>
      </c>
      <c r="F56" s="73">
        <v>154583.65</v>
      </c>
      <c r="G56" s="73">
        <v>190144.59</v>
      </c>
      <c r="H56" s="73">
        <v>60934.91</v>
      </c>
      <c r="I56" s="73">
        <v>65610.17</v>
      </c>
      <c r="J56" s="73">
        <v>101036.9</v>
      </c>
      <c r="K56" s="73">
        <v>110421.23</v>
      </c>
      <c r="L56" s="73">
        <v>255743.32</v>
      </c>
      <c r="M56" s="73">
        <v>265110.40999999997</v>
      </c>
      <c r="N56" s="73">
        <v>3912839.63</v>
      </c>
      <c r="O56" s="31"/>
    </row>
    <row r="57" spans="1:15" s="21" customFormat="1" x14ac:dyDescent="0.25">
      <c r="A57" s="16" t="s">
        <v>43</v>
      </c>
      <c r="B57" s="73">
        <v>271266247.74000001</v>
      </c>
      <c r="C57" s="73">
        <v>248310800.09</v>
      </c>
      <c r="D57" s="73">
        <v>231338167.06999999</v>
      </c>
      <c r="E57" s="73">
        <v>170070461.71000001</v>
      </c>
      <c r="F57" s="73">
        <v>170757722.99000001</v>
      </c>
      <c r="G57" s="73">
        <v>136261122.06999999</v>
      </c>
      <c r="H57" s="73">
        <v>139974146.44</v>
      </c>
      <c r="I57" s="73">
        <v>129164469.51000001</v>
      </c>
      <c r="J57" s="73">
        <v>143921716.56999999</v>
      </c>
      <c r="K57" s="73">
        <v>308980018.69999999</v>
      </c>
      <c r="L57" s="73">
        <v>441882546.13999999</v>
      </c>
      <c r="M57" s="73">
        <v>504204384.56999999</v>
      </c>
      <c r="N57" s="73">
        <v>2896131803.5999999</v>
      </c>
      <c r="O57" s="31"/>
    </row>
    <row r="58" spans="1:15" s="21" customFormat="1" x14ac:dyDescent="0.25">
      <c r="A58" s="16"/>
      <c r="B58" s="7"/>
      <c r="C58" s="7"/>
      <c r="D58" s="7"/>
      <c r="E58" s="7"/>
      <c r="F58" s="7"/>
      <c r="G58" s="7"/>
      <c r="H58" s="7"/>
      <c r="I58" s="7"/>
      <c r="J58" s="7"/>
      <c r="K58" s="7"/>
      <c r="L58" s="7"/>
      <c r="M58" s="7"/>
      <c r="N58" s="16"/>
      <c r="O58" s="42"/>
    </row>
    <row r="59" spans="1:15" s="21" customFormat="1" ht="13" x14ac:dyDescent="0.3">
      <c r="A59" s="9" t="s">
        <v>248</v>
      </c>
      <c r="B59" s="7"/>
      <c r="C59" s="7"/>
      <c r="D59" s="7"/>
      <c r="E59" s="7"/>
      <c r="F59" s="7"/>
      <c r="G59" s="7"/>
      <c r="H59" s="7"/>
      <c r="I59" s="7"/>
      <c r="J59" s="7"/>
      <c r="K59" s="7"/>
      <c r="L59" s="7"/>
      <c r="M59" s="7"/>
      <c r="N59" s="16"/>
      <c r="O59" s="42"/>
    </row>
    <row r="60" spans="1:15" s="21" customFormat="1" x14ac:dyDescent="0.25">
      <c r="A60" s="16" t="s">
        <v>39</v>
      </c>
      <c r="B60" s="12">
        <f>B52/APACgrouperClaims!B52</f>
        <v>3103.1504784816643</v>
      </c>
      <c r="C60" s="12">
        <f>C52/APACgrouperClaims!C52</f>
        <v>3458.7889494946721</v>
      </c>
      <c r="D60" s="12">
        <f>D52/APACgrouperClaims!D52</f>
        <v>3567.2250243090352</v>
      </c>
      <c r="E60" s="12">
        <f>E52/APACgrouperClaims!E52</f>
        <v>3623.484880889418</v>
      </c>
      <c r="F60" s="12">
        <f>F52/APACgrouperClaims!F52</f>
        <v>3832.3707570667034</v>
      </c>
      <c r="G60" s="12">
        <f>G52/APACgrouperClaims!G52</f>
        <v>4135.0544183007241</v>
      </c>
      <c r="H60" s="12">
        <f>H52/APACgrouperClaims!H52</f>
        <v>4167.3082913714907</v>
      </c>
      <c r="I60" s="12">
        <f>I52/APACgrouperClaims!I52</f>
        <v>4076.6396063502307</v>
      </c>
      <c r="J60" s="12">
        <f>J52/APACgrouperClaims!J52</f>
        <v>4029.7513856007445</v>
      </c>
      <c r="K60" s="12">
        <f>K52/APACgrouperClaims!K52</f>
        <v>4280.811960365495</v>
      </c>
      <c r="L60" s="12">
        <f>L52/APACgrouperClaims!L52</f>
        <v>4423.7433219314853</v>
      </c>
      <c r="M60" s="12">
        <f>M52/APACgrouperClaims!M52</f>
        <v>4608.5917098553409</v>
      </c>
      <c r="N60" s="12">
        <f>N52/APACgrouperClaims!N52</f>
        <v>3853.2477914142391</v>
      </c>
      <c r="O60" s="43"/>
    </row>
    <row r="61" spans="1:15" s="21" customFormat="1" x14ac:dyDescent="0.25">
      <c r="A61" s="16" t="s">
        <v>40</v>
      </c>
      <c r="B61" s="12">
        <f>B53/APACgrouperClaims!B53</f>
        <v>699.24722586804296</v>
      </c>
      <c r="C61" s="12">
        <f>C53/APACgrouperClaims!C53</f>
        <v>712.61614204991918</v>
      </c>
      <c r="D61" s="12">
        <f>D53/APACgrouperClaims!D53</f>
        <v>710.54277804001674</v>
      </c>
      <c r="E61" s="12">
        <f>E53/APACgrouperClaims!E53</f>
        <v>769.43801617396628</v>
      </c>
      <c r="F61" s="12">
        <f>F53/APACgrouperClaims!F53</f>
        <v>786.7609897929832</v>
      </c>
      <c r="G61" s="12">
        <f>G53/APACgrouperClaims!G53</f>
        <v>830.50516127539356</v>
      </c>
      <c r="H61" s="12">
        <f>H53/APACgrouperClaims!H53</f>
        <v>872.14470457827395</v>
      </c>
      <c r="I61" s="12">
        <f>I53/APACgrouperClaims!I53</f>
        <v>919.35019688539035</v>
      </c>
      <c r="J61" s="12">
        <f>J53/APACgrouperClaims!J53</f>
        <v>965.60966242040593</v>
      </c>
      <c r="K61" s="12">
        <f>K53/APACgrouperClaims!K53</f>
        <v>983.82300277018157</v>
      </c>
      <c r="L61" s="12">
        <f>L53/APACgrouperClaims!L53</f>
        <v>1008.0011725975336</v>
      </c>
      <c r="M61" s="12">
        <f>M53/APACgrouperClaims!M53</f>
        <v>983.33313478918205</v>
      </c>
      <c r="N61" s="12">
        <f>N53/APACgrouperClaims!N53</f>
        <v>846.7447513061918</v>
      </c>
      <c r="O61" s="43"/>
    </row>
    <row r="62" spans="1:15" s="21" customFormat="1" x14ac:dyDescent="0.25">
      <c r="A62" s="16" t="s">
        <v>41</v>
      </c>
      <c r="B62" s="12">
        <f>B54/APACgrouperClaims!B54</f>
        <v>586.77336782419798</v>
      </c>
      <c r="C62" s="12">
        <f>C54/APACgrouperClaims!C54</f>
        <v>610.77713038844206</v>
      </c>
      <c r="D62" s="12">
        <f>D54/APACgrouperClaims!D54</f>
        <v>631.80879182990111</v>
      </c>
      <c r="E62" s="12">
        <f>E54/APACgrouperClaims!E54</f>
        <v>670.56020679635412</v>
      </c>
      <c r="F62" s="12">
        <f>F54/APACgrouperClaims!F54</f>
        <v>682.54671720544775</v>
      </c>
      <c r="G62" s="12">
        <f>G54/APACgrouperClaims!G54</f>
        <v>695.44004251065803</v>
      </c>
      <c r="H62" s="12">
        <f>H54/APACgrouperClaims!H54</f>
        <v>724.04279272430779</v>
      </c>
      <c r="I62" s="12">
        <f>I54/APACgrouperClaims!I54</f>
        <v>740.41347519654789</v>
      </c>
      <c r="J62" s="12">
        <f>J54/APACgrouperClaims!J54</f>
        <v>771.42923557058361</v>
      </c>
      <c r="K62" s="12">
        <f>K54/APACgrouperClaims!K54</f>
        <v>788.25033789878285</v>
      </c>
      <c r="L62" s="12">
        <f>L54/APACgrouperClaims!L54</f>
        <v>731.10322193395552</v>
      </c>
      <c r="M62" s="12">
        <f>M54/APACgrouperClaims!M54</f>
        <v>848.6426527705803</v>
      </c>
      <c r="N62" s="12">
        <f>N54/APACgrouperClaims!N54</f>
        <v>700.37201567103227</v>
      </c>
      <c r="O62" s="43"/>
    </row>
    <row r="63" spans="1:15" s="21" customFormat="1" x14ac:dyDescent="0.25">
      <c r="A63" s="16" t="s">
        <v>42</v>
      </c>
      <c r="B63" s="12">
        <f>B55/APACgrouperClaims!B55</f>
        <v>190.93960523531723</v>
      </c>
      <c r="C63" s="12">
        <f>C55/APACgrouperClaims!C55</f>
        <v>195.29836634755637</v>
      </c>
      <c r="D63" s="12">
        <f>D55/APACgrouperClaims!D55</f>
        <v>200.2557272954034</v>
      </c>
      <c r="E63" s="12">
        <f>E55/APACgrouperClaims!E55</f>
        <v>205.07236073301996</v>
      </c>
      <c r="F63" s="12">
        <f>F55/APACgrouperClaims!F55</f>
        <v>211.51229249138134</v>
      </c>
      <c r="G63" s="12">
        <f>G55/APACgrouperClaims!G55</f>
        <v>220.86000640487924</v>
      </c>
      <c r="H63" s="12">
        <f>H55/APACgrouperClaims!H55</f>
        <v>226.96206617860645</v>
      </c>
      <c r="I63" s="12">
        <f>I55/APACgrouperClaims!I55</f>
        <v>230.50525509140144</v>
      </c>
      <c r="J63" s="12">
        <f>J55/APACgrouperClaims!J55</f>
        <v>237.15013524303862</v>
      </c>
      <c r="K63" s="12">
        <f>K55/APACgrouperClaims!K55</f>
        <v>244.29588696647559</v>
      </c>
      <c r="L63" s="12">
        <f>L55/APACgrouperClaims!L55</f>
        <v>241.89848040712567</v>
      </c>
      <c r="M63" s="12">
        <f>M55/APACgrouperClaims!M55</f>
        <v>261.56379182588302</v>
      </c>
      <c r="N63" s="12">
        <f>N55/APACgrouperClaims!N55</f>
        <v>220.23727792630567</v>
      </c>
      <c r="O63" s="43"/>
    </row>
    <row r="64" spans="1:15" s="21" customFormat="1" x14ac:dyDescent="0.25">
      <c r="A64" s="16" t="s">
        <v>240</v>
      </c>
      <c r="B64" s="12">
        <f>B56/APACgrouperClaims!B56</f>
        <v>145.72789162404092</v>
      </c>
      <c r="C64" s="12">
        <f>C56/APACgrouperClaims!C56</f>
        <v>151.43191050265631</v>
      </c>
      <c r="D64" s="12">
        <f>D56/APACgrouperClaims!D56</f>
        <v>155.25054497701905</v>
      </c>
      <c r="E64" s="12">
        <f>E56/APACgrouperClaims!E56</f>
        <v>171.84814356435643</v>
      </c>
      <c r="F64" s="12">
        <f>F56/APACgrouperClaims!F56</f>
        <v>119.00204003079291</v>
      </c>
      <c r="G64" s="12">
        <f>G56/APACgrouperClaims!G56</f>
        <v>72.964155794320803</v>
      </c>
      <c r="H64" s="12">
        <f>H56/APACgrouperClaims!H56</f>
        <v>99.729803600654677</v>
      </c>
      <c r="I64" s="12">
        <f>I56/APACgrouperClaims!I56</f>
        <v>113.90654513888889</v>
      </c>
      <c r="J64" s="12">
        <f>J56/APACgrouperClaims!J56</f>
        <v>122.61759708737863</v>
      </c>
      <c r="K64" s="12">
        <f>K56/APACgrouperClaims!K56</f>
        <v>94.296524338172503</v>
      </c>
      <c r="L64" s="12">
        <f>L56/APACgrouperClaims!L56</f>
        <v>85.532882943143818</v>
      </c>
      <c r="M64" s="12">
        <f>M56/APACgrouperClaims!M56</f>
        <v>68.985274525110583</v>
      </c>
      <c r="N64" s="12">
        <f>N56/APACgrouperClaims!N56</f>
        <v>123.59327932025649</v>
      </c>
      <c r="O64" s="43"/>
    </row>
    <row r="65" spans="1:15" s="21" customFormat="1" x14ac:dyDescent="0.25">
      <c r="A65" s="16" t="s">
        <v>43</v>
      </c>
      <c r="B65" s="12">
        <f>B57/APACgrouperClaims!B57</f>
        <v>188.00867438432147</v>
      </c>
      <c r="C65" s="12">
        <f>C57/APACgrouperClaims!C57</f>
        <v>191.60035285185069</v>
      </c>
      <c r="D65" s="12">
        <f>D57/APACgrouperClaims!D57</f>
        <v>196.41916139544125</v>
      </c>
      <c r="E65" s="12">
        <f>E57/APACgrouperClaims!E57</f>
        <v>181.36264401425987</v>
      </c>
      <c r="F65" s="12">
        <f>F57/APACgrouperClaims!F57</f>
        <v>199.62557779492397</v>
      </c>
      <c r="G65" s="12">
        <f>G57/APACgrouperClaims!G57</f>
        <v>204.99765617665818</v>
      </c>
      <c r="H65" s="12">
        <f>H57/APACgrouperClaims!H57</f>
        <v>207.54528872657826</v>
      </c>
      <c r="I65" s="12">
        <f>I57/APACgrouperClaims!I57</f>
        <v>199.04743703701422</v>
      </c>
      <c r="J65" s="12">
        <f>J57/APACgrouperClaims!J57</f>
        <v>201.72783686198656</v>
      </c>
      <c r="K65" s="12">
        <f>K57/APACgrouperClaims!K57</f>
        <v>158.37746337732821</v>
      </c>
      <c r="L65" s="12">
        <f>L57/APACgrouperClaims!L57</f>
        <v>181.66815951250658</v>
      </c>
      <c r="M65" s="12">
        <f>M57/APACgrouperClaims!M57</f>
        <v>188.14151035422313</v>
      </c>
      <c r="N65" s="12">
        <f>N57/APACgrouperClaims!N57</f>
        <v>187.15633502793872</v>
      </c>
      <c r="O65" s="43"/>
    </row>
    <row r="66" spans="1:15" s="21" customFormat="1" x14ac:dyDescent="0.25">
      <c r="A66" s="2"/>
      <c r="B66" s="2"/>
      <c r="C66" s="2"/>
      <c r="D66" s="2"/>
      <c r="E66" s="2"/>
      <c r="F66" s="2"/>
      <c r="G66" s="2"/>
      <c r="H66" s="2"/>
      <c r="I66" s="2"/>
      <c r="J66" s="2"/>
      <c r="K66" s="2"/>
      <c r="L66" s="2"/>
      <c r="M66" s="2"/>
      <c r="N66" s="2"/>
      <c r="O66" s="2"/>
    </row>
    <row r="67" spans="1:15" s="21" customFormat="1" x14ac:dyDescent="0.25">
      <c r="A67" s="2"/>
      <c r="B67" s="2"/>
      <c r="C67" s="2"/>
      <c r="D67" s="2"/>
      <c r="E67" s="2"/>
      <c r="F67" s="2"/>
      <c r="G67" s="2"/>
      <c r="H67" s="2"/>
      <c r="I67" s="2"/>
      <c r="J67" s="2"/>
      <c r="K67" s="2"/>
      <c r="L67" s="2"/>
      <c r="M67" s="2"/>
      <c r="N67" s="2"/>
      <c r="O67" s="2"/>
    </row>
    <row r="68" spans="1:15" x14ac:dyDescent="0.25">
      <c r="A68" s="2" t="s">
        <v>301</v>
      </c>
      <c r="N68" s="4"/>
    </row>
    <row r="69" spans="1:15" x14ac:dyDescent="0.25">
      <c r="A69" s="2" t="s">
        <v>302</v>
      </c>
      <c r="N69"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90404-9C07-419B-8690-5619246CA49D}">
  <dimension ref="A1:O69"/>
  <sheetViews>
    <sheetView topLeftCell="F54" workbookViewId="0">
      <selection activeCell="J72" sqref="J72"/>
    </sheetView>
  </sheetViews>
  <sheetFormatPr defaultColWidth="9.1796875" defaultRowHeight="12.5" x14ac:dyDescent="0.25"/>
  <cols>
    <col min="1" max="1" width="35.1796875" style="2" customWidth="1"/>
    <col min="2" max="13" width="14.81640625" style="2" bestFit="1" customWidth="1"/>
    <col min="14" max="14" width="15.81640625" style="2" bestFit="1" customWidth="1"/>
    <col min="15" max="15" width="12.7265625" style="2" customWidth="1"/>
    <col min="16" max="16384" width="9.1796875" style="2"/>
  </cols>
  <sheetData>
    <row r="1" spans="1:15" s="3" customFormat="1" ht="13" x14ac:dyDescent="0.3">
      <c r="A1" s="1"/>
      <c r="B1" s="1">
        <v>2011</v>
      </c>
      <c r="C1" s="1">
        <v>2012</v>
      </c>
      <c r="D1" s="1">
        <v>2013</v>
      </c>
      <c r="E1" s="1">
        <v>2014</v>
      </c>
      <c r="F1" s="1">
        <v>2015</v>
      </c>
      <c r="G1" s="1">
        <v>2016</v>
      </c>
      <c r="H1" s="1">
        <v>2017</v>
      </c>
      <c r="I1" s="1">
        <v>2018</v>
      </c>
      <c r="J1" s="1">
        <v>2019</v>
      </c>
      <c r="K1" s="1">
        <v>2020</v>
      </c>
      <c r="L1" s="1">
        <v>2021</v>
      </c>
      <c r="M1" s="1">
        <v>2022</v>
      </c>
      <c r="N1" s="1" t="s">
        <v>49</v>
      </c>
      <c r="O1" s="44"/>
    </row>
    <row r="2" spans="1:15" s="57" customFormat="1" ht="15.5" x14ac:dyDescent="0.35">
      <c r="A2" s="56" t="s">
        <v>48</v>
      </c>
      <c r="B2" s="26"/>
      <c r="C2" s="26"/>
      <c r="D2" s="26"/>
      <c r="E2" s="5"/>
      <c r="F2" s="5"/>
      <c r="G2" s="5"/>
      <c r="H2" s="5"/>
      <c r="I2" s="5"/>
      <c r="J2" s="5"/>
      <c r="K2" s="5"/>
      <c r="L2" s="5"/>
      <c r="M2" s="5"/>
      <c r="N2" s="5"/>
      <c r="O2" s="61"/>
    </row>
    <row r="3" spans="1:15" s="41" customFormat="1" ht="13" x14ac:dyDescent="0.3">
      <c r="A3" s="9" t="s">
        <v>238</v>
      </c>
      <c r="B3" s="71">
        <f>PaidAmounts!B3</f>
        <v>13796398459.440001</v>
      </c>
      <c r="C3" s="71">
        <f>PaidAmounts!C3</f>
        <v>14829156717</v>
      </c>
      <c r="D3" s="71">
        <f>PaidAmounts!D3</f>
        <v>14486639521.629999</v>
      </c>
      <c r="E3" s="71">
        <f>PaidAmounts!E3</f>
        <v>15937634523.43</v>
      </c>
      <c r="F3" s="71">
        <f>PaidAmounts!F3</f>
        <v>15944763047.49</v>
      </c>
      <c r="G3" s="71">
        <f>PaidAmounts!G3</f>
        <v>16230144081.389999</v>
      </c>
      <c r="H3" s="71">
        <f>PaidAmounts!H3</f>
        <v>17020795028.299999</v>
      </c>
      <c r="I3" s="71">
        <f>PaidAmounts!I3</f>
        <v>17801971404.060001</v>
      </c>
      <c r="J3" s="71">
        <f>PaidAmounts!J3</f>
        <v>19176833789.189999</v>
      </c>
      <c r="K3" s="71">
        <f>PaidAmounts!K3</f>
        <v>18621601154.48</v>
      </c>
      <c r="L3" s="71">
        <f>PaidAmounts!L3</f>
        <v>20272504261.639999</v>
      </c>
      <c r="M3" s="71">
        <f>PaidAmounts!M3</f>
        <v>21565858327.209999</v>
      </c>
      <c r="N3" s="71">
        <f>PaidAmounts!N3</f>
        <v>205684300315.26001</v>
      </c>
      <c r="O3" s="52"/>
    </row>
    <row r="4" spans="1:15" s="21" customFormat="1" x14ac:dyDescent="0.25">
      <c r="A4" s="16" t="s">
        <v>39</v>
      </c>
      <c r="B4" s="73">
        <v>5221355765.5200005</v>
      </c>
      <c r="C4" s="73">
        <v>5562428280.8100004</v>
      </c>
      <c r="D4" s="73">
        <v>5506926399.25</v>
      </c>
      <c r="E4" s="73">
        <v>5941857826.3699999</v>
      </c>
      <c r="F4" s="73">
        <v>5903402142.3299999</v>
      </c>
      <c r="G4" s="73">
        <v>6128460306.8800001</v>
      </c>
      <c r="H4" s="73">
        <v>6295497342.5200005</v>
      </c>
      <c r="I4" s="73">
        <v>6347265524.54</v>
      </c>
      <c r="J4" s="73">
        <v>6619585701.29</v>
      </c>
      <c r="K4" s="73">
        <v>6617344077.2799997</v>
      </c>
      <c r="L4" s="73">
        <v>6751752232.3699999</v>
      </c>
      <c r="M4" s="73">
        <v>7252533979.5200005</v>
      </c>
      <c r="N4" s="73">
        <v>74148409578.679993</v>
      </c>
      <c r="O4" s="31"/>
    </row>
    <row r="5" spans="1:15" s="21" customFormat="1" x14ac:dyDescent="0.25">
      <c r="A5" s="16" t="s">
        <v>40</v>
      </c>
      <c r="B5" s="73">
        <v>764966883.40999997</v>
      </c>
      <c r="C5" s="73">
        <v>815169857.83000004</v>
      </c>
      <c r="D5" s="73">
        <v>862276804.27999997</v>
      </c>
      <c r="E5" s="73">
        <v>1021448280.41</v>
      </c>
      <c r="F5" s="73">
        <v>1041079118.16</v>
      </c>
      <c r="G5" s="73">
        <v>1093548247.1600001</v>
      </c>
      <c r="H5" s="73">
        <v>1146278173.0999999</v>
      </c>
      <c r="I5" s="73">
        <v>1236853692.3800001</v>
      </c>
      <c r="J5" s="73">
        <v>1381097810.3199999</v>
      </c>
      <c r="K5" s="73">
        <v>1253572341.8399999</v>
      </c>
      <c r="L5" s="73">
        <v>1403642745</v>
      </c>
      <c r="M5" s="73">
        <v>1518895853.0899999</v>
      </c>
      <c r="N5" s="73">
        <v>13538829806.98</v>
      </c>
      <c r="O5" s="31"/>
    </row>
    <row r="6" spans="1:15" s="21" customFormat="1" x14ac:dyDescent="0.25">
      <c r="A6" s="16" t="s">
        <v>41</v>
      </c>
      <c r="B6" s="73">
        <v>2953389408.9200001</v>
      </c>
      <c r="C6" s="73">
        <v>3128595327.71</v>
      </c>
      <c r="D6" s="73">
        <v>3128105345.9400001</v>
      </c>
      <c r="E6" s="73">
        <v>3530730713.21</v>
      </c>
      <c r="F6" s="73">
        <v>3485680823.1199999</v>
      </c>
      <c r="G6" s="73">
        <v>3510798848.5799999</v>
      </c>
      <c r="H6" s="73">
        <v>3710548642.1100001</v>
      </c>
      <c r="I6" s="73">
        <v>4016324784.9400001</v>
      </c>
      <c r="J6" s="73">
        <v>4440371788.6700001</v>
      </c>
      <c r="K6" s="73">
        <v>4247757408.7399998</v>
      </c>
      <c r="L6" s="73">
        <v>4667788403.3900003</v>
      </c>
      <c r="M6" s="73">
        <v>4979625386.0900002</v>
      </c>
      <c r="N6" s="73">
        <v>45799716881.419998</v>
      </c>
      <c r="O6" s="31"/>
    </row>
    <row r="7" spans="1:15" s="21" customFormat="1" x14ac:dyDescent="0.25">
      <c r="A7" s="16" t="s">
        <v>42</v>
      </c>
      <c r="B7" s="73">
        <v>4218936257.5599999</v>
      </c>
      <c r="C7" s="73">
        <v>4667950704.0299997</v>
      </c>
      <c r="D7" s="73">
        <v>4341956803.3800001</v>
      </c>
      <c r="E7" s="73">
        <v>4800658313.7600002</v>
      </c>
      <c r="F7" s="73">
        <v>4790653092.9200001</v>
      </c>
      <c r="G7" s="73">
        <v>4742480252.21</v>
      </c>
      <c r="H7" s="73">
        <v>5068143584.8199997</v>
      </c>
      <c r="I7" s="73">
        <v>5391293043.9899998</v>
      </c>
      <c r="J7" s="73">
        <v>5899944361.4200001</v>
      </c>
      <c r="K7" s="73">
        <v>5316357977.8699999</v>
      </c>
      <c r="L7" s="73">
        <v>6066051898.6700001</v>
      </c>
      <c r="M7" s="73">
        <v>6310234451.9200001</v>
      </c>
      <c r="N7" s="73">
        <v>61614660742.550003</v>
      </c>
      <c r="O7" s="31"/>
    </row>
    <row r="8" spans="1:15" s="21" customFormat="1" x14ac:dyDescent="0.25">
      <c r="A8" s="16" t="s">
        <v>240</v>
      </c>
      <c r="B8" s="73">
        <v>15177486.130000001</v>
      </c>
      <c r="C8" s="73">
        <v>18055799.27</v>
      </c>
      <c r="D8" s="73">
        <v>22025909.98</v>
      </c>
      <c r="E8" s="73">
        <v>24044383.07</v>
      </c>
      <c r="F8" s="73">
        <v>30013536.59</v>
      </c>
      <c r="G8" s="73">
        <v>10005268.029999999</v>
      </c>
      <c r="H8" s="73">
        <v>950628.13</v>
      </c>
      <c r="I8" s="73">
        <v>425189.22</v>
      </c>
      <c r="J8" s="73">
        <v>375613.09</v>
      </c>
      <c r="K8" s="73">
        <v>384236.35</v>
      </c>
      <c r="L8" s="73">
        <v>590292.07999999996</v>
      </c>
      <c r="M8" s="73">
        <v>2486509.42</v>
      </c>
      <c r="N8" s="73">
        <v>124534851.36</v>
      </c>
      <c r="O8" s="31"/>
    </row>
    <row r="9" spans="1:15" s="21" customFormat="1" x14ac:dyDescent="0.25">
      <c r="A9" s="16" t="s">
        <v>43</v>
      </c>
      <c r="B9" s="73">
        <v>622572657.89999998</v>
      </c>
      <c r="C9" s="73">
        <v>636956747.35000002</v>
      </c>
      <c r="D9" s="73">
        <v>625348258.79999995</v>
      </c>
      <c r="E9" s="73">
        <v>618895006.61000001</v>
      </c>
      <c r="F9" s="73">
        <v>693934334.37</v>
      </c>
      <c r="G9" s="73">
        <v>744851158.52999997</v>
      </c>
      <c r="H9" s="73">
        <v>799376657.62</v>
      </c>
      <c r="I9" s="73">
        <v>809809168.99000001</v>
      </c>
      <c r="J9" s="73">
        <v>835458514.39999998</v>
      </c>
      <c r="K9" s="73">
        <v>1186185112.4000001</v>
      </c>
      <c r="L9" s="73">
        <v>1382678690.1300001</v>
      </c>
      <c r="M9" s="73">
        <v>1502082147.1700001</v>
      </c>
      <c r="N9" s="73">
        <v>10458148454.27</v>
      </c>
      <c r="O9" s="31"/>
    </row>
    <row r="10" spans="1:15" s="21" customFormat="1" x14ac:dyDescent="0.25">
      <c r="A10" s="16"/>
      <c r="B10" s="16"/>
      <c r="C10" s="16"/>
      <c r="D10" s="16"/>
      <c r="E10" s="16"/>
      <c r="F10" s="16"/>
      <c r="G10" s="16"/>
      <c r="H10" s="16"/>
      <c r="I10" s="15"/>
      <c r="J10" s="15"/>
      <c r="K10" s="15"/>
      <c r="L10" s="15"/>
      <c r="M10" s="15"/>
      <c r="N10" s="16"/>
      <c r="O10" s="42"/>
    </row>
    <row r="11" spans="1:15" s="41" customFormat="1" ht="13" x14ac:dyDescent="0.3">
      <c r="A11" s="9" t="s">
        <v>277</v>
      </c>
      <c r="B11" s="13"/>
      <c r="C11" s="13"/>
      <c r="D11" s="13"/>
      <c r="E11" s="13"/>
      <c r="F11" s="13"/>
      <c r="G11" s="13"/>
      <c r="H11" s="13"/>
      <c r="I11" s="13"/>
      <c r="J11" s="13"/>
      <c r="K11" s="13"/>
      <c r="L11" s="13"/>
      <c r="M11" s="13"/>
      <c r="N11" s="13"/>
      <c r="O11" s="52"/>
    </row>
    <row r="12" spans="1:15" s="21" customFormat="1" x14ac:dyDescent="0.25">
      <c r="A12" s="16" t="s">
        <v>39</v>
      </c>
      <c r="B12" s="7">
        <f>B4/B3</f>
        <v>0.37845788383615131</v>
      </c>
      <c r="C12" s="7">
        <f t="shared" ref="C12:N12" si="0">C4/C3</f>
        <v>0.37510078199074443</v>
      </c>
      <c r="D12" s="7">
        <f t="shared" si="0"/>
        <v>0.38013829163261836</v>
      </c>
      <c r="E12" s="7">
        <f t="shared" si="0"/>
        <v>0.3728193050000515</v>
      </c>
      <c r="F12" s="7">
        <f t="shared" si="0"/>
        <v>0.37024081980693369</v>
      </c>
      <c r="G12" s="7">
        <f t="shared" si="0"/>
        <v>0.3775974061688761</v>
      </c>
      <c r="H12" s="7">
        <f t="shared" si="0"/>
        <v>0.36987093329381227</v>
      </c>
      <c r="I12" s="7">
        <f t="shared" si="0"/>
        <v>0.35654846199182261</v>
      </c>
      <c r="J12" s="7">
        <f t="shared" si="0"/>
        <v>0.34518658158373711</v>
      </c>
      <c r="K12" s="7">
        <f t="shared" si="0"/>
        <v>0.3553584905177713</v>
      </c>
      <c r="L12" s="7">
        <f t="shared" si="0"/>
        <v>0.33304973797173093</v>
      </c>
      <c r="M12" s="7">
        <f t="shared" si="0"/>
        <v>0.3362970241888939</v>
      </c>
      <c r="N12" s="7">
        <f t="shared" si="0"/>
        <v>0.36049620445036379</v>
      </c>
      <c r="O12" s="43"/>
    </row>
    <row r="13" spans="1:15" s="21" customFormat="1" x14ac:dyDescent="0.25">
      <c r="A13" s="16" t="s">
        <v>40</v>
      </c>
      <c r="B13" s="7">
        <f>B5/B3</f>
        <v>5.5446853442144652E-2</v>
      </c>
      <c r="C13" s="7">
        <f t="shared" ref="C13:N13" si="1">C5/C3</f>
        <v>5.4970749408528218E-2</v>
      </c>
      <c r="D13" s="7">
        <f t="shared" si="1"/>
        <v>5.9522210309197979E-2</v>
      </c>
      <c r="E13" s="7">
        <f t="shared" si="1"/>
        <v>6.4090331529962213E-2</v>
      </c>
      <c r="F13" s="7">
        <f t="shared" si="1"/>
        <v>6.5292856034250377E-2</v>
      </c>
      <c r="G13" s="7">
        <f t="shared" si="1"/>
        <v>6.7377605625442191E-2</v>
      </c>
      <c r="H13" s="7">
        <f t="shared" si="1"/>
        <v>6.7345748021412355E-2</v>
      </c>
      <c r="I13" s="7">
        <f t="shared" si="1"/>
        <v>6.9478467541966585E-2</v>
      </c>
      <c r="J13" s="7">
        <f t="shared" si="1"/>
        <v>7.2019073925463459E-2</v>
      </c>
      <c r="K13" s="7">
        <f t="shared" si="1"/>
        <v>6.7318182332479742E-2</v>
      </c>
      <c r="L13" s="7">
        <f t="shared" si="1"/>
        <v>6.9238744601277422E-2</v>
      </c>
      <c r="M13" s="7">
        <f t="shared" si="1"/>
        <v>7.0430577352610352E-2</v>
      </c>
      <c r="N13" s="7">
        <f t="shared" si="1"/>
        <v>6.5823350572836767E-2</v>
      </c>
      <c r="O13" s="43"/>
    </row>
    <row r="14" spans="1:15" s="21" customFormat="1" x14ac:dyDescent="0.25">
      <c r="A14" s="16" t="s">
        <v>41</v>
      </c>
      <c r="B14" s="7">
        <f>B6/B3</f>
        <v>0.21406959342343312</v>
      </c>
      <c r="C14" s="7">
        <f t="shared" ref="C14:N14" si="2">C6/C3</f>
        <v>0.21097594336725897</v>
      </c>
      <c r="D14" s="7">
        <f t="shared" si="2"/>
        <v>0.21593036406196389</v>
      </c>
      <c r="E14" s="7">
        <f t="shared" si="2"/>
        <v>0.22153417485006663</v>
      </c>
      <c r="F14" s="7">
        <f t="shared" si="2"/>
        <v>0.21860976000322002</v>
      </c>
      <c r="G14" s="7">
        <f t="shared" si="2"/>
        <v>0.21631347392692551</v>
      </c>
      <c r="H14" s="7">
        <f t="shared" si="2"/>
        <v>0.21800090042448517</v>
      </c>
      <c r="I14" s="7">
        <f t="shared" si="2"/>
        <v>0.22561123674336531</v>
      </c>
      <c r="J14" s="7">
        <f t="shared" si="2"/>
        <v>0.23154874456767949</v>
      </c>
      <c r="K14" s="7">
        <f t="shared" si="2"/>
        <v>0.22810913913909445</v>
      </c>
      <c r="L14" s="7">
        <f t="shared" si="2"/>
        <v>0.23025218508511916</v>
      </c>
      <c r="M14" s="7">
        <f t="shared" si="2"/>
        <v>0.23090318551370267</v>
      </c>
      <c r="N14" s="7">
        <f t="shared" si="2"/>
        <v>0.22266996951746468</v>
      </c>
      <c r="O14" s="43"/>
    </row>
    <row r="15" spans="1:15" s="21" customFormat="1" x14ac:dyDescent="0.25">
      <c r="A15" s="16" t="s">
        <v>42</v>
      </c>
      <c r="B15" s="7">
        <f>B7/B3</f>
        <v>0.30579982666949207</v>
      </c>
      <c r="C15" s="7">
        <f t="shared" ref="C15:N15" si="3">C7/C3</f>
        <v>0.31478193892702655</v>
      </c>
      <c r="D15" s="7">
        <f t="shared" si="3"/>
        <v>0.29972146382858667</v>
      </c>
      <c r="E15" s="7">
        <f t="shared" si="3"/>
        <v>0.30121523408649681</v>
      </c>
      <c r="F15" s="7">
        <f t="shared" si="3"/>
        <v>0.30045307532331988</v>
      </c>
      <c r="G15" s="7">
        <f t="shared" si="3"/>
        <v>0.29220198098228095</v>
      </c>
      <c r="H15" s="7">
        <f t="shared" si="3"/>
        <v>0.29776185991273257</v>
      </c>
      <c r="I15" s="7">
        <f t="shared" si="3"/>
        <v>0.30284809033905291</v>
      </c>
      <c r="J15" s="7">
        <f t="shared" si="3"/>
        <v>0.30765998320044913</v>
      </c>
      <c r="K15" s="7">
        <f t="shared" si="3"/>
        <v>0.28549413843454519</v>
      </c>
      <c r="L15" s="7">
        <f t="shared" si="3"/>
        <v>0.2992255826108417</v>
      </c>
      <c r="M15" s="7">
        <f t="shared" si="3"/>
        <v>0.29260298181400335</v>
      </c>
      <c r="N15" s="7">
        <f t="shared" si="3"/>
        <v>0.29955937642353309</v>
      </c>
      <c r="O15" s="43"/>
    </row>
    <row r="16" spans="1:15" s="21" customFormat="1" x14ac:dyDescent="0.25">
      <c r="A16" s="16" t="s">
        <v>240</v>
      </c>
      <c r="B16" s="7">
        <f>B8/B3</f>
        <v>1.1001049422151917E-3</v>
      </c>
      <c r="C16" s="7">
        <f t="shared" ref="C16:N16" si="4">C8/C3</f>
        <v>1.2175877303461909E-3</v>
      </c>
      <c r="D16" s="7">
        <f t="shared" si="4"/>
        <v>1.5204292166663717E-3</v>
      </c>
      <c r="E16" s="7">
        <f t="shared" si="4"/>
        <v>1.508654438941502E-3</v>
      </c>
      <c r="F16" s="7">
        <f t="shared" si="4"/>
        <v>1.8823444726401679E-3</v>
      </c>
      <c r="G16" s="7">
        <f t="shared" si="4"/>
        <v>6.1646205848981707E-4</v>
      </c>
      <c r="H16" s="7">
        <f t="shared" si="4"/>
        <v>5.5850982778384751E-5</v>
      </c>
      <c r="I16" s="7">
        <f t="shared" si="4"/>
        <v>2.3884389562777822E-5</v>
      </c>
      <c r="J16" s="7">
        <f t="shared" si="4"/>
        <v>1.9586814702004327E-5</v>
      </c>
      <c r="K16" s="7">
        <f t="shared" si="4"/>
        <v>2.0633905044602467E-5</v>
      </c>
      <c r="L16" s="7">
        <f t="shared" si="4"/>
        <v>2.9117866859545387E-5</v>
      </c>
      <c r="M16" s="7">
        <f t="shared" si="4"/>
        <v>1.1529842134141863E-4</v>
      </c>
      <c r="N16" s="7">
        <f t="shared" si="4"/>
        <v>6.0546600381808813E-4</v>
      </c>
      <c r="O16" s="58"/>
    </row>
    <row r="17" spans="1:15" s="21" customFormat="1" x14ac:dyDescent="0.25">
      <c r="A17" s="16" t="s">
        <v>43</v>
      </c>
      <c r="B17" s="7">
        <f>B9/B3</f>
        <v>4.5125737686563624E-2</v>
      </c>
      <c r="C17" s="7">
        <f t="shared" ref="C17:N17" si="5">C9/C3</f>
        <v>4.2952998576095636E-2</v>
      </c>
      <c r="D17" s="7">
        <f t="shared" si="5"/>
        <v>4.3167240950966752E-2</v>
      </c>
      <c r="E17" s="7">
        <f t="shared" si="5"/>
        <v>3.8832300094481347E-2</v>
      </c>
      <c r="F17" s="7">
        <f t="shared" si="5"/>
        <v>4.3521144359635881E-2</v>
      </c>
      <c r="G17" s="7">
        <f t="shared" si="5"/>
        <v>4.58930712379855E-2</v>
      </c>
      <c r="H17" s="7">
        <f t="shared" si="5"/>
        <v>4.6964707364779305E-2</v>
      </c>
      <c r="I17" s="7">
        <f t="shared" si="5"/>
        <v>4.5489858994229769E-2</v>
      </c>
      <c r="J17" s="7">
        <f t="shared" si="5"/>
        <v>4.3566029907968894E-2</v>
      </c>
      <c r="K17" s="7">
        <f t="shared" si="5"/>
        <v>6.3699415671064713E-2</v>
      </c>
      <c r="L17" s="7">
        <f t="shared" si="5"/>
        <v>6.8204631864171306E-2</v>
      </c>
      <c r="M17" s="7">
        <f t="shared" si="5"/>
        <v>6.965093270944836E-2</v>
      </c>
      <c r="N17" s="7">
        <f t="shared" si="5"/>
        <v>5.0845633031983507E-2</v>
      </c>
      <c r="O17" s="43"/>
    </row>
    <row r="18" spans="1:15" s="21" customFormat="1" x14ac:dyDescent="0.25">
      <c r="A18" s="16"/>
      <c r="B18" s="7"/>
      <c r="C18" s="7"/>
      <c r="D18" s="7"/>
      <c r="E18" s="7"/>
      <c r="F18" s="7"/>
      <c r="G18" s="7"/>
      <c r="H18" s="7"/>
      <c r="I18" s="7"/>
      <c r="J18" s="7"/>
      <c r="K18" s="7"/>
      <c r="L18" s="7"/>
      <c r="M18" s="7"/>
      <c r="N18" s="16"/>
      <c r="O18" s="42"/>
    </row>
    <row r="19" spans="1:15" s="21" customFormat="1" ht="13" x14ac:dyDescent="0.3">
      <c r="A19" s="9" t="s">
        <v>243</v>
      </c>
      <c r="B19" s="7"/>
      <c r="C19" s="7"/>
      <c r="D19" s="7"/>
      <c r="E19" s="7"/>
      <c r="F19" s="7"/>
      <c r="G19" s="7"/>
      <c r="H19" s="7"/>
      <c r="I19" s="7"/>
      <c r="J19" s="7"/>
      <c r="K19" s="7"/>
      <c r="L19" s="7"/>
      <c r="M19" s="7"/>
      <c r="N19" s="16"/>
      <c r="O19" s="42"/>
    </row>
    <row r="20" spans="1:15" s="21" customFormat="1" x14ac:dyDescent="0.25">
      <c r="A20" s="16" t="s">
        <v>39</v>
      </c>
      <c r="B20" s="73">
        <v>2543650654.1900001</v>
      </c>
      <c r="C20" s="73">
        <v>2603861582.75</v>
      </c>
      <c r="D20" s="73">
        <v>2615102940.8400002</v>
      </c>
      <c r="E20" s="73">
        <v>2745907552.1500001</v>
      </c>
      <c r="F20" s="73">
        <v>2841135541.1500001</v>
      </c>
      <c r="G20" s="73">
        <v>3141516440.04</v>
      </c>
      <c r="H20" s="73">
        <v>3266947337.2199998</v>
      </c>
      <c r="I20" s="73">
        <v>3296023377.6100001</v>
      </c>
      <c r="J20" s="73">
        <v>3484515409.9200001</v>
      </c>
      <c r="K20" s="73">
        <v>3196178570.3800001</v>
      </c>
      <c r="L20" s="73">
        <v>3087648211.3299999</v>
      </c>
      <c r="M20" s="73">
        <v>3211056975.0500002</v>
      </c>
      <c r="N20" s="73">
        <v>36033544592.629997</v>
      </c>
      <c r="O20" s="31"/>
    </row>
    <row r="21" spans="1:15" s="21" customFormat="1" x14ac:dyDescent="0.25">
      <c r="A21" s="16" t="s">
        <v>40</v>
      </c>
      <c r="B21" s="73">
        <v>246417327.28999999</v>
      </c>
      <c r="C21" s="73">
        <v>270596833.06999999</v>
      </c>
      <c r="D21" s="73">
        <v>305743417.72000003</v>
      </c>
      <c r="E21" s="73">
        <v>323084347.27999997</v>
      </c>
      <c r="F21" s="73">
        <v>347290887.64999998</v>
      </c>
      <c r="G21" s="73">
        <v>398551727.27999997</v>
      </c>
      <c r="H21" s="73">
        <v>418269510.67000002</v>
      </c>
      <c r="I21" s="73">
        <v>463792962.97000003</v>
      </c>
      <c r="J21" s="73">
        <v>526780221.36000001</v>
      </c>
      <c r="K21" s="73">
        <v>467871998.51999998</v>
      </c>
      <c r="L21" s="73">
        <v>483530008.26999998</v>
      </c>
      <c r="M21" s="73">
        <v>519967014.75999999</v>
      </c>
      <c r="N21" s="73">
        <v>4771896256.8400002</v>
      </c>
      <c r="O21" s="31"/>
    </row>
    <row r="22" spans="1:15" s="21" customFormat="1" x14ac:dyDescent="0.25">
      <c r="A22" s="16" t="s">
        <v>41</v>
      </c>
      <c r="B22" s="73">
        <v>1202411469.95</v>
      </c>
      <c r="C22" s="73">
        <v>1303821663.9100001</v>
      </c>
      <c r="D22" s="73">
        <v>1349273376.46</v>
      </c>
      <c r="E22" s="73">
        <v>1478876127.5699999</v>
      </c>
      <c r="F22" s="73">
        <v>1574469935.3399999</v>
      </c>
      <c r="G22" s="73">
        <v>1737936384.8699999</v>
      </c>
      <c r="H22" s="73">
        <v>1818661109.1099999</v>
      </c>
      <c r="I22" s="73">
        <v>2023792888.3299999</v>
      </c>
      <c r="J22" s="73">
        <v>2263348975.4000001</v>
      </c>
      <c r="K22" s="73">
        <v>2191520423.8899999</v>
      </c>
      <c r="L22" s="73">
        <v>2287807081.6599998</v>
      </c>
      <c r="M22" s="73">
        <v>2444817803.3499999</v>
      </c>
      <c r="N22" s="73">
        <v>21676737239.84</v>
      </c>
      <c r="O22" s="31"/>
    </row>
    <row r="23" spans="1:15" s="21" customFormat="1" x14ac:dyDescent="0.25">
      <c r="A23" s="16" t="s">
        <v>42</v>
      </c>
      <c r="B23" s="73">
        <v>1472038454.9400001</v>
      </c>
      <c r="C23" s="73">
        <v>1648393229.1099999</v>
      </c>
      <c r="D23" s="73">
        <v>1528125609.0599999</v>
      </c>
      <c r="E23" s="73">
        <v>1624403121.1400001</v>
      </c>
      <c r="F23" s="73">
        <v>1699590256.3599999</v>
      </c>
      <c r="G23" s="73">
        <v>1738540608.6700001</v>
      </c>
      <c r="H23" s="73">
        <v>1825756482.55</v>
      </c>
      <c r="I23" s="73">
        <v>2006896225.6400001</v>
      </c>
      <c r="J23" s="73">
        <v>2223062388.4899998</v>
      </c>
      <c r="K23" s="73">
        <v>2076485649.3099999</v>
      </c>
      <c r="L23" s="73">
        <v>2312358564.98</v>
      </c>
      <c r="M23" s="73">
        <v>2365759678.1599998</v>
      </c>
      <c r="N23" s="73">
        <v>22521410268.41</v>
      </c>
      <c r="O23" s="31"/>
    </row>
    <row r="24" spans="1:15" s="21" customFormat="1" x14ac:dyDescent="0.25">
      <c r="A24" s="16" t="s">
        <v>240</v>
      </c>
      <c r="B24" s="73">
        <v>14219368.109999999</v>
      </c>
      <c r="C24" s="73">
        <v>17268300.52</v>
      </c>
      <c r="D24" s="73">
        <v>21289031.640000001</v>
      </c>
      <c r="E24" s="73">
        <v>23649792.670000002</v>
      </c>
      <c r="F24" s="73">
        <v>29836858.77</v>
      </c>
      <c r="G24" s="73">
        <v>9795635.3399999999</v>
      </c>
      <c r="H24" s="73">
        <v>883529.94</v>
      </c>
      <c r="I24" s="73">
        <v>342298.15</v>
      </c>
      <c r="J24" s="73">
        <v>235707.22</v>
      </c>
      <c r="K24" s="73">
        <v>167418.42000000001</v>
      </c>
      <c r="L24" s="73">
        <v>200416.58</v>
      </c>
      <c r="M24" s="73">
        <v>2077935.39</v>
      </c>
      <c r="N24" s="73">
        <v>119966292.75</v>
      </c>
      <c r="O24" s="31"/>
    </row>
    <row r="25" spans="1:15" s="21" customFormat="1" x14ac:dyDescent="0.25">
      <c r="A25" s="16" t="s">
        <v>43</v>
      </c>
      <c r="B25" s="73">
        <v>308090384.80000001</v>
      </c>
      <c r="C25" s="73">
        <v>336531120.31999999</v>
      </c>
      <c r="D25" s="73">
        <v>340476991.13</v>
      </c>
      <c r="E25" s="73">
        <v>333074169.43000001</v>
      </c>
      <c r="F25" s="73">
        <v>385146993.88</v>
      </c>
      <c r="G25" s="73">
        <v>463107807.62</v>
      </c>
      <c r="H25" s="73">
        <v>495317710.52999997</v>
      </c>
      <c r="I25" s="73">
        <v>497951473.26999998</v>
      </c>
      <c r="J25" s="73">
        <v>506132693.80000001</v>
      </c>
      <c r="K25" s="73">
        <v>565289011.50999999</v>
      </c>
      <c r="L25" s="73">
        <v>571732248.96000004</v>
      </c>
      <c r="M25" s="73">
        <v>604556404.91999996</v>
      </c>
      <c r="N25" s="73">
        <v>5407407010.1700001</v>
      </c>
      <c r="O25" s="31"/>
    </row>
    <row r="26" spans="1:15" s="21" customFormat="1" x14ac:dyDescent="0.25">
      <c r="A26" s="16"/>
      <c r="B26" s="7"/>
      <c r="C26" s="7"/>
      <c r="D26" s="7"/>
      <c r="E26" s="7"/>
      <c r="F26" s="7"/>
      <c r="G26" s="7"/>
      <c r="H26" s="7"/>
      <c r="I26" s="7"/>
      <c r="J26" s="7"/>
      <c r="K26" s="7"/>
      <c r="L26" s="7"/>
      <c r="M26" s="7"/>
      <c r="N26" s="16"/>
      <c r="O26" s="42"/>
    </row>
    <row r="27" spans="1:15" s="21" customFormat="1" ht="13" x14ac:dyDescent="0.3">
      <c r="A27" s="9" t="s">
        <v>278</v>
      </c>
      <c r="B27" s="7"/>
      <c r="C27" s="7"/>
      <c r="D27" s="7"/>
      <c r="E27" s="7"/>
      <c r="F27" s="7"/>
      <c r="G27" s="7"/>
      <c r="H27" s="7"/>
      <c r="I27" s="7"/>
      <c r="J27" s="7"/>
      <c r="K27" s="7"/>
      <c r="L27" s="7"/>
      <c r="M27" s="7"/>
      <c r="N27" s="16"/>
      <c r="O27" s="42"/>
    </row>
    <row r="28" spans="1:15" s="21" customFormat="1" x14ac:dyDescent="0.25">
      <c r="A28" s="16" t="s">
        <v>39</v>
      </c>
      <c r="B28" s="7">
        <f>B20/B4</f>
        <v>0.48716286888309268</v>
      </c>
      <c r="C28" s="7">
        <f t="shared" ref="C28:N28" si="6">C20/C4</f>
        <v>0.46811598303804575</v>
      </c>
      <c r="D28" s="7">
        <f t="shared" si="6"/>
        <v>0.47487523007319593</v>
      </c>
      <c r="E28" s="7">
        <f t="shared" si="6"/>
        <v>0.46212946058110754</v>
      </c>
      <c r="F28" s="7">
        <f t="shared" si="6"/>
        <v>0.48127087951163006</v>
      </c>
      <c r="G28" s="7">
        <f t="shared" si="6"/>
        <v>0.51261104465557783</v>
      </c>
      <c r="H28" s="7">
        <f t="shared" si="6"/>
        <v>0.51893395540888054</v>
      </c>
      <c r="I28" s="7">
        <f t="shared" si="6"/>
        <v>0.51928241616280424</v>
      </c>
      <c r="J28" s="7">
        <f t="shared" si="6"/>
        <v>0.5263947877041536</v>
      </c>
      <c r="K28" s="7">
        <f t="shared" si="6"/>
        <v>0.4830002087021234</v>
      </c>
      <c r="L28" s="7">
        <f t="shared" si="6"/>
        <v>0.45731065137829763</v>
      </c>
      <c r="M28" s="7">
        <f t="shared" si="6"/>
        <v>0.44274966296159562</v>
      </c>
      <c r="N28" s="7">
        <f t="shared" si="6"/>
        <v>0.48596517170599945</v>
      </c>
      <c r="O28" s="43"/>
    </row>
    <row r="29" spans="1:15" s="21" customFormat="1" x14ac:dyDescent="0.25">
      <c r="A29" s="16" t="s">
        <v>40</v>
      </c>
      <c r="B29" s="7">
        <f>B21/B5</f>
        <v>0.32212809813614829</v>
      </c>
      <c r="C29" s="7">
        <f t="shared" ref="C29:N29" si="7">C21/C5</f>
        <v>0.33195147056876545</v>
      </c>
      <c r="D29" s="7">
        <f t="shared" si="7"/>
        <v>0.35457687856429743</v>
      </c>
      <c r="E29" s="7">
        <f t="shared" si="7"/>
        <v>0.31630025080693941</v>
      </c>
      <c r="F29" s="7">
        <f t="shared" si="7"/>
        <v>0.33358741097775624</v>
      </c>
      <c r="G29" s="7">
        <f t="shared" si="7"/>
        <v>0.36445737836904674</v>
      </c>
      <c r="H29" s="7">
        <f t="shared" si="7"/>
        <v>0.36489354895315684</v>
      </c>
      <c r="I29" s="7">
        <f t="shared" si="7"/>
        <v>0.37497803161952992</v>
      </c>
      <c r="J29" s="7">
        <f t="shared" si="7"/>
        <v>0.38142137176942248</v>
      </c>
      <c r="K29" s="7">
        <f t="shared" si="7"/>
        <v>0.37323095197940875</v>
      </c>
      <c r="L29" s="7">
        <f t="shared" si="7"/>
        <v>0.34448224805949462</v>
      </c>
      <c r="M29" s="7">
        <f t="shared" si="7"/>
        <v>0.34233223673775487</v>
      </c>
      <c r="N29" s="7">
        <f t="shared" si="7"/>
        <v>0.35246002238537849</v>
      </c>
      <c r="O29" s="43"/>
    </row>
    <row r="30" spans="1:15" s="21" customFormat="1" x14ac:dyDescent="0.25">
      <c r="A30" s="16" t="s">
        <v>41</v>
      </c>
      <c r="B30" s="7">
        <f t="shared" ref="B30:N33" si="8">B22/B6</f>
        <v>0.40712933632063769</v>
      </c>
      <c r="C30" s="7">
        <f t="shared" si="8"/>
        <v>0.41674346706396914</v>
      </c>
      <c r="D30" s="7">
        <f t="shared" si="8"/>
        <v>0.43133885443188025</v>
      </c>
      <c r="E30" s="7">
        <f t="shared" si="8"/>
        <v>0.4188583745673044</v>
      </c>
      <c r="F30" s="7">
        <f t="shared" si="8"/>
        <v>0.45169653081738759</v>
      </c>
      <c r="G30" s="7">
        <f t="shared" si="8"/>
        <v>0.49502590715869033</v>
      </c>
      <c r="H30" s="7">
        <f t="shared" si="8"/>
        <v>0.49013266891869117</v>
      </c>
      <c r="I30" s="7">
        <f t="shared" si="8"/>
        <v>0.50389174100625767</v>
      </c>
      <c r="J30" s="7">
        <f t="shared" si="8"/>
        <v>0.50972060068824288</v>
      </c>
      <c r="K30" s="7">
        <f t="shared" si="8"/>
        <v>0.51592410135777134</v>
      </c>
      <c r="L30" s="7">
        <f t="shared" si="8"/>
        <v>0.49012656186353065</v>
      </c>
      <c r="M30" s="7">
        <f t="shared" si="8"/>
        <v>0.49096420188139289</v>
      </c>
      <c r="N30" s="7">
        <f t="shared" si="8"/>
        <v>0.47329413183848318</v>
      </c>
      <c r="O30" s="43"/>
    </row>
    <row r="31" spans="1:15" s="21" customFormat="1" x14ac:dyDescent="0.25">
      <c r="A31" s="16" t="s">
        <v>42</v>
      </c>
      <c r="B31" s="7">
        <f t="shared" si="8"/>
        <v>0.3489122293095146</v>
      </c>
      <c r="C31" s="7">
        <f t="shared" si="8"/>
        <v>0.35312995651108448</v>
      </c>
      <c r="D31" s="7">
        <f t="shared" si="8"/>
        <v>0.35194399167454388</v>
      </c>
      <c r="E31" s="7">
        <f t="shared" si="8"/>
        <v>0.33837090977377338</v>
      </c>
      <c r="F31" s="7">
        <f t="shared" si="8"/>
        <v>0.35477214137500096</v>
      </c>
      <c r="G31" s="7">
        <f t="shared" si="8"/>
        <v>0.36658889783670445</v>
      </c>
      <c r="H31" s="7">
        <f t="shared" si="8"/>
        <v>0.36024166482150755</v>
      </c>
      <c r="I31" s="7">
        <f t="shared" si="8"/>
        <v>0.37224766104621387</v>
      </c>
      <c r="J31" s="7">
        <f t="shared" si="8"/>
        <v>0.37679378860361873</v>
      </c>
      <c r="K31" s="7">
        <f t="shared" si="8"/>
        <v>0.39058424168455724</v>
      </c>
      <c r="L31" s="7">
        <f t="shared" si="8"/>
        <v>0.38119663392378683</v>
      </c>
      <c r="M31" s="7">
        <f t="shared" si="8"/>
        <v>0.37490836452838544</v>
      </c>
      <c r="N31" s="7">
        <f t="shared" si="8"/>
        <v>0.36552031605778379</v>
      </c>
      <c r="O31" s="43"/>
    </row>
    <row r="32" spans="1:15" s="21" customFormat="1" x14ac:dyDescent="0.25">
      <c r="A32" s="16" t="s">
        <v>240</v>
      </c>
      <c r="B32" s="7">
        <f t="shared" si="8"/>
        <v>0.93687241669711208</v>
      </c>
      <c r="C32" s="7">
        <f t="shared" si="8"/>
        <v>0.95638527332830725</v>
      </c>
      <c r="D32" s="7">
        <f t="shared" si="8"/>
        <v>0.96654493091685645</v>
      </c>
      <c r="E32" s="7">
        <f t="shared" si="8"/>
        <v>0.98358908195518124</v>
      </c>
      <c r="F32" s="7">
        <f t="shared" si="8"/>
        <v>0.99411339548506039</v>
      </c>
      <c r="G32" s="7">
        <f t="shared" si="8"/>
        <v>0.97904776869830645</v>
      </c>
      <c r="H32" s="7">
        <f t="shared" si="8"/>
        <v>0.92941699505567954</v>
      </c>
      <c r="I32" s="7">
        <f t="shared" si="8"/>
        <v>0.8050489850142486</v>
      </c>
      <c r="J32" s="7">
        <f t="shared" si="8"/>
        <v>0.62752663918075913</v>
      </c>
      <c r="K32" s="7">
        <f t="shared" si="8"/>
        <v>0.43571728702919443</v>
      </c>
      <c r="L32" s="7">
        <f t="shared" si="8"/>
        <v>0.33952103846624537</v>
      </c>
      <c r="M32" s="7">
        <f t="shared" si="8"/>
        <v>0.8356836991190647</v>
      </c>
      <c r="N32" s="7">
        <f t="shared" si="8"/>
        <v>0.96331501936920927</v>
      </c>
      <c r="O32" s="43"/>
    </row>
    <row r="33" spans="1:15" s="21" customFormat="1" x14ac:dyDescent="0.25">
      <c r="A33" s="16" t="s">
        <v>43</v>
      </c>
      <c r="B33" s="7">
        <f t="shared" si="8"/>
        <v>0.49486655234622701</v>
      </c>
      <c r="C33" s="7">
        <f t="shared" si="8"/>
        <v>0.52834218605911121</v>
      </c>
      <c r="D33" s="7">
        <f t="shared" si="8"/>
        <v>0.54445980513858272</v>
      </c>
      <c r="E33" s="7">
        <f t="shared" si="8"/>
        <v>0.53817556430841984</v>
      </c>
      <c r="F33" s="7">
        <f t="shared" si="8"/>
        <v>0.55501936538370333</v>
      </c>
      <c r="G33" s="7">
        <f t="shared" si="8"/>
        <v>0.62174543506647129</v>
      </c>
      <c r="H33" s="7">
        <f t="shared" si="8"/>
        <v>0.61962994016452677</v>
      </c>
      <c r="I33" s="7">
        <f t="shared" si="8"/>
        <v>0.61489977186977118</v>
      </c>
      <c r="J33" s="7">
        <f t="shared" si="8"/>
        <v>0.60581427452862646</v>
      </c>
      <c r="K33" s="7">
        <f t="shared" si="8"/>
        <v>0.47656053477711813</v>
      </c>
      <c r="L33" s="7">
        <f t="shared" si="8"/>
        <v>0.41349610219728311</v>
      </c>
      <c r="M33" s="7">
        <f t="shared" si="8"/>
        <v>0.40247892304626298</v>
      </c>
      <c r="N33" s="7">
        <f t="shared" si="8"/>
        <v>0.51705204165104268</v>
      </c>
      <c r="O33" s="43"/>
    </row>
    <row r="34" spans="1:15" s="21" customFormat="1" x14ac:dyDescent="0.25">
      <c r="A34" s="16"/>
      <c r="B34" s="7"/>
      <c r="C34" s="7"/>
      <c r="D34" s="7"/>
      <c r="E34" s="7"/>
      <c r="F34" s="7"/>
      <c r="G34" s="7"/>
      <c r="H34" s="7"/>
      <c r="I34" s="7"/>
      <c r="J34" s="7"/>
      <c r="K34" s="7"/>
      <c r="L34" s="7"/>
      <c r="M34" s="7"/>
      <c r="N34" s="16"/>
      <c r="O34" s="42"/>
    </row>
    <row r="35" spans="1:15" s="21" customFormat="1" ht="13" x14ac:dyDescent="0.3">
      <c r="A35" s="9" t="s">
        <v>245</v>
      </c>
      <c r="B35" s="7"/>
      <c r="C35" s="7"/>
      <c r="D35" s="7"/>
      <c r="E35" s="7"/>
      <c r="F35" s="7"/>
      <c r="G35" s="7"/>
      <c r="H35" s="7"/>
      <c r="I35" s="7"/>
      <c r="J35" s="7"/>
      <c r="K35" s="7"/>
      <c r="L35" s="7"/>
      <c r="M35" s="7"/>
      <c r="N35" s="16"/>
      <c r="O35" s="42"/>
    </row>
    <row r="36" spans="1:15" s="21" customFormat="1" x14ac:dyDescent="0.25">
      <c r="A36" s="16" t="s">
        <v>39</v>
      </c>
      <c r="B36" s="73">
        <v>688690554.27999997</v>
      </c>
      <c r="C36" s="73">
        <v>941449405.75999999</v>
      </c>
      <c r="D36" s="73">
        <v>980472185.36000001</v>
      </c>
      <c r="E36" s="73">
        <v>1229677074.0599999</v>
      </c>
      <c r="F36" s="73">
        <v>1370654316.6400001</v>
      </c>
      <c r="G36" s="73">
        <v>1468196269.76</v>
      </c>
      <c r="H36" s="73">
        <v>1507920046.3199999</v>
      </c>
      <c r="I36" s="73">
        <v>1560080758.4400001</v>
      </c>
      <c r="J36" s="73">
        <v>1609954462.97</v>
      </c>
      <c r="K36" s="73">
        <v>1928073945.6800001</v>
      </c>
      <c r="L36" s="73">
        <v>2035861240.28</v>
      </c>
      <c r="M36" s="73">
        <v>2380383860.1199999</v>
      </c>
      <c r="N36" s="73">
        <v>17701414119.669998</v>
      </c>
      <c r="O36" s="31"/>
    </row>
    <row r="37" spans="1:15" s="21" customFormat="1" x14ac:dyDescent="0.25">
      <c r="A37" s="16" t="s">
        <v>40</v>
      </c>
      <c r="B37" s="73">
        <v>111305527.77</v>
      </c>
      <c r="C37" s="73">
        <v>117424495.67</v>
      </c>
      <c r="D37" s="73">
        <v>133544130.01000001</v>
      </c>
      <c r="E37" s="73">
        <v>237956076.83000001</v>
      </c>
      <c r="F37" s="73">
        <v>275318714.41000003</v>
      </c>
      <c r="G37" s="73">
        <v>300201772.88</v>
      </c>
      <c r="H37" s="73">
        <v>299201275.52999997</v>
      </c>
      <c r="I37" s="73">
        <v>314892445.94</v>
      </c>
      <c r="J37" s="73">
        <v>338417452.18000001</v>
      </c>
      <c r="K37" s="73">
        <v>342831434.80000001</v>
      </c>
      <c r="L37" s="73">
        <v>405563418.16000003</v>
      </c>
      <c r="M37" s="73">
        <v>444125400.35000002</v>
      </c>
      <c r="N37" s="73">
        <v>3320782144.5300002</v>
      </c>
      <c r="O37" s="31"/>
    </row>
    <row r="38" spans="1:15" s="21" customFormat="1" x14ac:dyDescent="0.25">
      <c r="A38" s="16" t="s">
        <v>41</v>
      </c>
      <c r="B38" s="73">
        <v>176760680.22999999</v>
      </c>
      <c r="C38" s="73">
        <v>190429954.88999999</v>
      </c>
      <c r="D38" s="73">
        <v>236889677.16</v>
      </c>
      <c r="E38" s="73">
        <v>375067825.97000003</v>
      </c>
      <c r="F38" s="73">
        <v>431378620.01999998</v>
      </c>
      <c r="G38" s="73">
        <v>458564931.61000001</v>
      </c>
      <c r="H38" s="73">
        <v>474630241.57999998</v>
      </c>
      <c r="I38" s="73">
        <v>518941007.11000001</v>
      </c>
      <c r="J38" s="73">
        <v>538939117.28999996</v>
      </c>
      <c r="K38" s="73">
        <v>541759786.88999999</v>
      </c>
      <c r="L38" s="73">
        <v>677061335.35000002</v>
      </c>
      <c r="M38" s="73">
        <v>720317937.71000004</v>
      </c>
      <c r="N38" s="73">
        <v>5340741115.8100004</v>
      </c>
      <c r="O38" s="31"/>
    </row>
    <row r="39" spans="1:15" s="21" customFormat="1" x14ac:dyDescent="0.25">
      <c r="A39" s="16" t="s">
        <v>42</v>
      </c>
      <c r="B39" s="73">
        <v>383488578.13999999</v>
      </c>
      <c r="C39" s="73">
        <v>512809590.23000002</v>
      </c>
      <c r="D39" s="73">
        <v>529773413.77999997</v>
      </c>
      <c r="E39" s="73">
        <v>730986308.15999997</v>
      </c>
      <c r="F39" s="73">
        <v>846707381.51999998</v>
      </c>
      <c r="G39" s="73">
        <v>928402653.57000005</v>
      </c>
      <c r="H39" s="73">
        <v>1044444011.49</v>
      </c>
      <c r="I39" s="73">
        <v>1106226020.79</v>
      </c>
      <c r="J39" s="73">
        <v>1179707175.03</v>
      </c>
      <c r="K39" s="73">
        <v>1104006580.79</v>
      </c>
      <c r="L39" s="73">
        <v>1268671453.96</v>
      </c>
      <c r="M39" s="73">
        <v>1408782259.0899999</v>
      </c>
      <c r="N39" s="73">
        <v>11044005426.549999</v>
      </c>
      <c r="O39" s="31"/>
    </row>
    <row r="40" spans="1:15" s="21" customFormat="1" x14ac:dyDescent="0.25">
      <c r="A40" s="16" t="s">
        <v>240</v>
      </c>
      <c r="B40" s="73">
        <v>46444.33</v>
      </c>
      <c r="C40" s="73">
        <v>46390.98</v>
      </c>
      <c r="D40" s="73">
        <v>27538.6</v>
      </c>
      <c r="E40" s="73">
        <v>47457.15</v>
      </c>
      <c r="F40" s="73">
        <v>22094.17</v>
      </c>
      <c r="G40" s="73">
        <v>19488.099999999999</v>
      </c>
      <c r="H40" s="73">
        <v>6163.28</v>
      </c>
      <c r="I40" s="73">
        <v>17280.900000000001</v>
      </c>
      <c r="J40" s="73">
        <v>38868.97</v>
      </c>
      <c r="K40" s="73">
        <v>106396.7</v>
      </c>
      <c r="L40" s="73">
        <v>134132.18</v>
      </c>
      <c r="M40" s="73">
        <v>143463.62</v>
      </c>
      <c r="N40" s="73">
        <v>655718.98</v>
      </c>
      <c r="O40" s="31"/>
    </row>
    <row r="41" spans="1:15" s="21" customFormat="1" x14ac:dyDescent="0.25">
      <c r="A41" s="16" t="s">
        <v>43</v>
      </c>
      <c r="B41" s="73">
        <v>43216025.359999999</v>
      </c>
      <c r="C41" s="73">
        <v>52114826.939999998</v>
      </c>
      <c r="D41" s="73">
        <v>53532440.600000001</v>
      </c>
      <c r="E41" s="73">
        <v>115750375.47</v>
      </c>
      <c r="F41" s="73">
        <v>138029617.5</v>
      </c>
      <c r="G41" s="73">
        <v>145482228.84</v>
      </c>
      <c r="H41" s="73">
        <v>164084800.65000001</v>
      </c>
      <c r="I41" s="73">
        <v>182693226.21000001</v>
      </c>
      <c r="J41" s="73">
        <v>185404104.03</v>
      </c>
      <c r="K41" s="73">
        <v>311916082.19</v>
      </c>
      <c r="L41" s="73">
        <v>369063895.02999997</v>
      </c>
      <c r="M41" s="73">
        <v>393321357.68000001</v>
      </c>
      <c r="N41" s="73">
        <v>2154608980.5</v>
      </c>
      <c r="O41" s="31"/>
    </row>
    <row r="42" spans="1:15" s="21" customFormat="1" x14ac:dyDescent="0.25">
      <c r="A42" s="16"/>
      <c r="B42" s="7"/>
      <c r="C42" s="7"/>
      <c r="D42" s="7"/>
      <c r="E42" s="7"/>
      <c r="F42" s="7"/>
      <c r="G42" s="7"/>
      <c r="H42" s="7"/>
      <c r="I42" s="7"/>
      <c r="J42" s="7"/>
      <c r="K42" s="7"/>
      <c r="L42" s="7"/>
      <c r="M42" s="7"/>
      <c r="N42" s="16"/>
      <c r="O42" s="42"/>
    </row>
    <row r="43" spans="1:15" s="21" customFormat="1" ht="13" x14ac:dyDescent="0.3">
      <c r="A43" s="9" t="s">
        <v>279</v>
      </c>
      <c r="B43" s="7"/>
      <c r="C43" s="7"/>
      <c r="D43" s="7"/>
      <c r="E43" s="7"/>
      <c r="F43" s="7"/>
      <c r="G43" s="7"/>
      <c r="H43" s="7"/>
      <c r="I43" s="7"/>
      <c r="J43" s="7"/>
      <c r="K43" s="7"/>
      <c r="L43" s="7"/>
      <c r="M43" s="7"/>
      <c r="N43" s="16"/>
      <c r="O43" s="42"/>
    </row>
    <row r="44" spans="1:15" s="21" customFormat="1" x14ac:dyDescent="0.25">
      <c r="A44" s="16" t="s">
        <v>39</v>
      </c>
      <c r="B44" s="7">
        <f>B36/B4</f>
        <v>0.13189879893415241</v>
      </c>
      <c r="C44" s="7">
        <f t="shared" ref="C44:N44" si="9">C36/C4</f>
        <v>0.1692515135894761</v>
      </c>
      <c r="D44" s="7">
        <f t="shared" si="9"/>
        <v>0.17804345187789919</v>
      </c>
      <c r="E44" s="7">
        <f t="shared" si="9"/>
        <v>0.20695161513334867</v>
      </c>
      <c r="F44" s="7">
        <f t="shared" si="9"/>
        <v>0.23218040777059781</v>
      </c>
      <c r="G44" s="7">
        <f t="shared" si="9"/>
        <v>0.2395701687276586</v>
      </c>
      <c r="H44" s="7">
        <f t="shared" si="9"/>
        <v>0.23952357761085169</v>
      </c>
      <c r="I44" s="7">
        <f t="shared" si="9"/>
        <v>0.24578785185657764</v>
      </c>
      <c r="J44" s="7">
        <f t="shared" si="9"/>
        <v>0.24321075904437012</v>
      </c>
      <c r="K44" s="7">
        <f t="shared" si="9"/>
        <v>0.29136673613509873</v>
      </c>
      <c r="L44" s="7">
        <f t="shared" si="9"/>
        <v>0.30153079825996104</v>
      </c>
      <c r="M44" s="7">
        <f t="shared" si="9"/>
        <v>0.32821409273528734</v>
      </c>
      <c r="N44" s="7">
        <f t="shared" si="9"/>
        <v>0.23872951854600147</v>
      </c>
      <c r="O44" s="43"/>
    </row>
    <row r="45" spans="1:15" s="21" customFormat="1" x14ac:dyDescent="0.25">
      <c r="A45" s="16" t="s">
        <v>40</v>
      </c>
      <c r="B45" s="7">
        <f t="shared" ref="B45:N49" si="10">B37/B5</f>
        <v>0.14550372072818671</v>
      </c>
      <c r="C45" s="7">
        <f t="shared" si="10"/>
        <v>0.14404911386516003</v>
      </c>
      <c r="D45" s="7">
        <f t="shared" si="10"/>
        <v>0.15487385181549582</v>
      </c>
      <c r="E45" s="7">
        <f t="shared" si="10"/>
        <v>0.23295949623067222</v>
      </c>
      <c r="F45" s="7">
        <f t="shared" si="10"/>
        <v>0.26445513084211841</v>
      </c>
      <c r="G45" s="7">
        <f t="shared" si="10"/>
        <v>0.27452083038826969</v>
      </c>
      <c r="H45" s="7">
        <f t="shared" si="10"/>
        <v>0.26101977910024987</v>
      </c>
      <c r="I45" s="7">
        <f t="shared" si="10"/>
        <v>0.25459150737066738</v>
      </c>
      <c r="J45" s="7">
        <f t="shared" si="10"/>
        <v>0.2450351087745109</v>
      </c>
      <c r="K45" s="7">
        <f t="shared" si="10"/>
        <v>0.27348356641052746</v>
      </c>
      <c r="L45" s="7">
        <f t="shared" si="10"/>
        <v>0.28893635478449325</v>
      </c>
      <c r="M45" s="7">
        <f t="shared" si="10"/>
        <v>0.2924001665067974</v>
      </c>
      <c r="N45" s="7">
        <f t="shared" si="10"/>
        <v>0.24527837278949746</v>
      </c>
      <c r="O45" s="43"/>
    </row>
    <row r="46" spans="1:15" s="21" customFormat="1" x14ac:dyDescent="0.25">
      <c r="A46" s="16" t="s">
        <v>41</v>
      </c>
      <c r="B46" s="7">
        <f t="shared" si="10"/>
        <v>5.9850109740400982E-2</v>
      </c>
      <c r="C46" s="7">
        <f t="shared" si="10"/>
        <v>6.086755714405119E-2</v>
      </c>
      <c r="D46" s="7">
        <f t="shared" si="10"/>
        <v>7.5729443532795829E-2</v>
      </c>
      <c r="E46" s="7">
        <f t="shared" si="10"/>
        <v>0.10622951916630403</v>
      </c>
      <c r="F46" s="7">
        <f t="shared" si="10"/>
        <v>0.12375734954237062</v>
      </c>
      <c r="G46" s="7">
        <f t="shared" si="10"/>
        <v>0.13061555258156535</v>
      </c>
      <c r="H46" s="7">
        <f t="shared" si="10"/>
        <v>0.127913763531773</v>
      </c>
      <c r="I46" s="7">
        <f t="shared" si="10"/>
        <v>0.1292079288646853</v>
      </c>
      <c r="J46" s="7">
        <f t="shared" si="10"/>
        <v>0.12137252080223342</v>
      </c>
      <c r="K46" s="7">
        <f t="shared" si="10"/>
        <v>0.12754018997772773</v>
      </c>
      <c r="L46" s="7">
        <f t="shared" si="10"/>
        <v>0.14504970595031288</v>
      </c>
      <c r="M46" s="7">
        <f t="shared" si="10"/>
        <v>0.14465303749999422</v>
      </c>
      <c r="N46" s="7">
        <f t="shared" si="10"/>
        <v>0.11661078887534847</v>
      </c>
      <c r="O46" s="43"/>
    </row>
    <row r="47" spans="1:15" s="21" customFormat="1" x14ac:dyDescent="0.25">
      <c r="A47" s="16" t="s">
        <v>42</v>
      </c>
      <c r="B47" s="7">
        <f t="shared" si="10"/>
        <v>9.0896983203483772E-2</v>
      </c>
      <c r="C47" s="7">
        <f t="shared" si="10"/>
        <v>0.10985754193746608</v>
      </c>
      <c r="D47" s="7">
        <f t="shared" si="10"/>
        <v>0.12201259426800318</v>
      </c>
      <c r="E47" s="7">
        <f t="shared" si="10"/>
        <v>0.15226793085123205</v>
      </c>
      <c r="F47" s="7">
        <f t="shared" si="10"/>
        <v>0.17674153504692922</v>
      </c>
      <c r="G47" s="7">
        <f t="shared" si="10"/>
        <v>0.19576310373403527</v>
      </c>
      <c r="H47" s="7">
        <f t="shared" si="10"/>
        <v>0.20608019366663119</v>
      </c>
      <c r="I47" s="7">
        <f t="shared" si="10"/>
        <v>0.20518751471378038</v>
      </c>
      <c r="J47" s="7">
        <f t="shared" si="10"/>
        <v>0.19995225425245666</v>
      </c>
      <c r="K47" s="7">
        <f t="shared" si="10"/>
        <v>0.20766219757690593</v>
      </c>
      <c r="L47" s="7">
        <f t="shared" si="10"/>
        <v>0.20914286180739075</v>
      </c>
      <c r="M47" s="7">
        <f t="shared" si="10"/>
        <v>0.22325355259365254</v>
      </c>
      <c r="N47" s="7">
        <f t="shared" si="10"/>
        <v>0.17924314267826849</v>
      </c>
      <c r="O47" s="43"/>
    </row>
    <row r="48" spans="1:15" s="21" customFormat="1" x14ac:dyDescent="0.25">
      <c r="A48" s="16" t="s">
        <v>240</v>
      </c>
      <c r="B48" s="7">
        <f t="shared" si="10"/>
        <v>3.0600805431274672E-3</v>
      </c>
      <c r="C48" s="7">
        <f t="shared" si="10"/>
        <v>2.5693119039642493E-3</v>
      </c>
      <c r="D48" s="7">
        <f t="shared" si="10"/>
        <v>1.2502820553160182E-3</v>
      </c>
      <c r="E48" s="7">
        <f t="shared" si="10"/>
        <v>1.9737312395098189E-3</v>
      </c>
      <c r="F48" s="7">
        <f t="shared" si="10"/>
        <v>7.3614017241011845E-4</v>
      </c>
      <c r="G48" s="7">
        <f t="shared" si="10"/>
        <v>1.9477839015972869E-3</v>
      </c>
      <c r="H48" s="7">
        <f t="shared" si="10"/>
        <v>6.4833764176534516E-3</v>
      </c>
      <c r="I48" s="7">
        <f t="shared" si="10"/>
        <v>4.0642846025117953E-2</v>
      </c>
      <c r="J48" s="7">
        <f t="shared" si="10"/>
        <v>0.10348140422901661</v>
      </c>
      <c r="K48" s="7">
        <f t="shared" si="10"/>
        <v>0.27690430642493874</v>
      </c>
      <c r="L48" s="7">
        <f t="shared" si="10"/>
        <v>0.2272301874692271</v>
      </c>
      <c r="M48" s="7">
        <f t="shared" si="10"/>
        <v>5.7696793282206831E-2</v>
      </c>
      <c r="N48" s="7">
        <f t="shared" si="10"/>
        <v>5.2653451852162714E-3</v>
      </c>
      <c r="O48" s="43"/>
    </row>
    <row r="49" spans="1:15" s="21" customFormat="1" x14ac:dyDescent="0.25">
      <c r="A49" s="16" t="s">
        <v>43</v>
      </c>
      <c r="B49" s="7">
        <f t="shared" si="10"/>
        <v>6.9415231799244109E-2</v>
      </c>
      <c r="C49" s="7">
        <f t="shared" si="10"/>
        <v>8.181847065255049E-2</v>
      </c>
      <c r="D49" s="7">
        <f t="shared" si="10"/>
        <v>8.5604205091615759E-2</v>
      </c>
      <c r="E49" s="7">
        <f t="shared" si="10"/>
        <v>0.18702748323018983</v>
      </c>
      <c r="F49" s="7">
        <f t="shared" si="10"/>
        <v>0.19890875932131608</v>
      </c>
      <c r="G49" s="7">
        <f t="shared" si="10"/>
        <v>0.19531718139113358</v>
      </c>
      <c r="H49" s="7">
        <f t="shared" si="10"/>
        <v>0.20526593951158512</v>
      </c>
      <c r="I49" s="7">
        <f t="shared" si="10"/>
        <v>0.22560034290283024</v>
      </c>
      <c r="J49" s="7">
        <f t="shared" si="10"/>
        <v>0.22191898321025719</v>
      </c>
      <c r="K49" s="7">
        <f t="shared" si="10"/>
        <v>0.26295734024085193</v>
      </c>
      <c r="L49" s="7">
        <f t="shared" si="10"/>
        <v>0.26691949305684348</v>
      </c>
      <c r="M49" s="7">
        <f t="shared" si="10"/>
        <v>0.26185076390198608</v>
      </c>
      <c r="N49" s="7">
        <f t="shared" si="10"/>
        <v>0.20602203056510313</v>
      </c>
      <c r="O49" s="43"/>
    </row>
    <row r="50" spans="1:15" s="21" customFormat="1" x14ac:dyDescent="0.25">
      <c r="A50" s="16"/>
      <c r="B50" s="7"/>
      <c r="C50" s="7"/>
      <c r="D50" s="7"/>
      <c r="E50" s="7"/>
      <c r="F50" s="7"/>
      <c r="G50" s="7"/>
      <c r="H50" s="7"/>
      <c r="I50" s="7"/>
      <c r="J50" s="7"/>
      <c r="K50" s="7"/>
      <c r="L50" s="7"/>
      <c r="M50" s="7"/>
      <c r="N50" s="16"/>
      <c r="O50" s="42"/>
    </row>
    <row r="51" spans="1:15" s="21" customFormat="1" ht="13" x14ac:dyDescent="0.3">
      <c r="A51" s="9" t="s">
        <v>247</v>
      </c>
      <c r="B51" s="7"/>
      <c r="C51" s="7"/>
      <c r="D51" s="7"/>
      <c r="E51" s="7"/>
      <c r="F51" s="7"/>
      <c r="G51" s="7"/>
      <c r="H51" s="7"/>
      <c r="I51" s="7"/>
      <c r="J51" s="7"/>
      <c r="K51" s="7"/>
      <c r="L51" s="7"/>
      <c r="M51" s="7"/>
      <c r="N51" s="16"/>
      <c r="O51" s="42"/>
    </row>
    <row r="52" spans="1:15" s="21" customFormat="1" x14ac:dyDescent="0.25">
      <c r="A52" s="16" t="s">
        <v>39</v>
      </c>
      <c r="B52" s="73">
        <v>1989010846.4400001</v>
      </c>
      <c r="C52" s="73">
        <v>2017117292.3</v>
      </c>
      <c r="D52" s="73">
        <v>1911351273.05</v>
      </c>
      <c r="E52" s="73">
        <v>1966273200.1600001</v>
      </c>
      <c r="F52" s="73">
        <v>1691612284.54</v>
      </c>
      <c r="G52" s="73">
        <v>1518747597.0799999</v>
      </c>
      <c r="H52" s="73">
        <v>1520629958.98</v>
      </c>
      <c r="I52" s="73">
        <v>1491161388.49</v>
      </c>
      <c r="J52" s="73">
        <v>1525115828.4000001</v>
      </c>
      <c r="K52" s="73">
        <v>1493091561.22</v>
      </c>
      <c r="L52" s="73">
        <v>1628242780.76</v>
      </c>
      <c r="M52" s="73">
        <v>1661093144.3499999</v>
      </c>
      <c r="N52" s="73">
        <v>20413447155.77</v>
      </c>
      <c r="O52" s="31"/>
    </row>
    <row r="53" spans="1:15" s="21" customFormat="1" x14ac:dyDescent="0.25">
      <c r="A53" s="16" t="s">
        <v>40</v>
      </c>
      <c r="B53" s="73">
        <v>407242982.83999997</v>
      </c>
      <c r="C53" s="73">
        <v>427148529.08999997</v>
      </c>
      <c r="D53" s="73">
        <v>422986826.31</v>
      </c>
      <c r="E53" s="73">
        <v>460407856.30000001</v>
      </c>
      <c r="F53" s="73">
        <v>418469516.10000002</v>
      </c>
      <c r="G53" s="73">
        <v>394794747</v>
      </c>
      <c r="H53" s="73">
        <v>428807386.89999998</v>
      </c>
      <c r="I53" s="73">
        <v>458168283.47000003</v>
      </c>
      <c r="J53" s="73">
        <v>515900136.77999997</v>
      </c>
      <c r="K53" s="73">
        <v>442868908.51999998</v>
      </c>
      <c r="L53" s="73">
        <v>514549318.56999999</v>
      </c>
      <c r="M53" s="73">
        <v>554803437.98000002</v>
      </c>
      <c r="N53" s="73">
        <v>5446147929.8599997</v>
      </c>
      <c r="O53" s="31"/>
    </row>
    <row r="54" spans="1:15" s="21" customFormat="1" x14ac:dyDescent="0.25">
      <c r="A54" s="16" t="s">
        <v>41</v>
      </c>
      <c r="B54" s="73">
        <v>1574216715.04</v>
      </c>
      <c r="C54" s="73">
        <v>1634343708.9100001</v>
      </c>
      <c r="D54" s="73">
        <v>1541935042.74</v>
      </c>
      <c r="E54" s="73">
        <v>1676786759.6700001</v>
      </c>
      <c r="F54" s="73">
        <v>1479832267.76</v>
      </c>
      <c r="G54" s="73">
        <v>1314297532.0999999</v>
      </c>
      <c r="H54" s="73">
        <v>1417257291.4200001</v>
      </c>
      <c r="I54" s="73">
        <v>1473590889.5</v>
      </c>
      <c r="J54" s="73">
        <v>1638083695.98</v>
      </c>
      <c r="K54" s="73">
        <v>1514477197.96</v>
      </c>
      <c r="L54" s="73">
        <v>1702919986.3800001</v>
      </c>
      <c r="M54" s="73">
        <v>1814489645.03</v>
      </c>
      <c r="N54" s="73">
        <v>18782230732.490002</v>
      </c>
      <c r="O54" s="31"/>
    </row>
    <row r="55" spans="1:15" s="21" customFormat="1" x14ac:dyDescent="0.25">
      <c r="A55" s="16" t="s">
        <v>42</v>
      </c>
      <c r="B55" s="73">
        <v>2363408235.9499998</v>
      </c>
      <c r="C55" s="73">
        <v>2506747884.6900001</v>
      </c>
      <c r="D55" s="73">
        <v>2284051742.4200001</v>
      </c>
      <c r="E55" s="73">
        <v>2445268884.46</v>
      </c>
      <c r="F55" s="73">
        <v>2244355455.04</v>
      </c>
      <c r="G55" s="73">
        <v>2075536989.97</v>
      </c>
      <c r="H55" s="73">
        <v>2197943090.7800002</v>
      </c>
      <c r="I55" s="73">
        <v>2278170797.5599999</v>
      </c>
      <c r="J55" s="73">
        <v>2497174797.9000001</v>
      </c>
      <c r="K55" s="73">
        <v>2135865747.77</v>
      </c>
      <c r="L55" s="73">
        <v>2485021879.73</v>
      </c>
      <c r="M55" s="73">
        <v>2535692514.6700001</v>
      </c>
      <c r="N55" s="73">
        <v>28049238020.939999</v>
      </c>
      <c r="O55" s="31"/>
    </row>
    <row r="56" spans="1:15" s="21" customFormat="1" x14ac:dyDescent="0.25">
      <c r="A56" s="16" t="s">
        <v>240</v>
      </c>
      <c r="B56" s="73">
        <v>911673.69</v>
      </c>
      <c r="C56" s="73">
        <v>741107.77</v>
      </c>
      <c r="D56" s="73">
        <v>709339.74</v>
      </c>
      <c r="E56" s="73">
        <v>347133.25</v>
      </c>
      <c r="F56" s="73">
        <v>154583.65</v>
      </c>
      <c r="G56" s="73">
        <v>190144.59</v>
      </c>
      <c r="H56" s="73">
        <v>60934.91</v>
      </c>
      <c r="I56" s="73">
        <v>65610.17</v>
      </c>
      <c r="J56" s="73">
        <v>101036.9</v>
      </c>
      <c r="K56" s="73">
        <v>110421.23</v>
      </c>
      <c r="L56" s="73">
        <v>255743.32</v>
      </c>
      <c r="M56" s="73">
        <v>265110.40999999997</v>
      </c>
      <c r="N56" s="73">
        <v>3912839.63</v>
      </c>
      <c r="O56" s="31"/>
    </row>
    <row r="57" spans="1:15" s="21" customFormat="1" x14ac:dyDescent="0.25">
      <c r="A57" s="16" t="s">
        <v>43</v>
      </c>
      <c r="B57" s="73">
        <v>271266247.74000001</v>
      </c>
      <c r="C57" s="73">
        <v>248310800.09</v>
      </c>
      <c r="D57" s="73">
        <v>231338167.06999999</v>
      </c>
      <c r="E57" s="73">
        <v>170070461.71000001</v>
      </c>
      <c r="F57" s="73">
        <v>170757722.99000001</v>
      </c>
      <c r="G57" s="73">
        <v>136261122.06999999</v>
      </c>
      <c r="H57" s="73">
        <v>139974146.44</v>
      </c>
      <c r="I57" s="73">
        <v>129164469.51000001</v>
      </c>
      <c r="J57" s="73">
        <v>143921716.56999999</v>
      </c>
      <c r="K57" s="73">
        <v>308980018.69999999</v>
      </c>
      <c r="L57" s="73">
        <v>441882546.13999999</v>
      </c>
      <c r="M57" s="73">
        <v>504204384.56999999</v>
      </c>
      <c r="N57" s="73">
        <v>2896131803.5999999</v>
      </c>
      <c r="O57" s="31"/>
    </row>
    <row r="58" spans="1:15" s="21" customFormat="1" x14ac:dyDescent="0.25">
      <c r="A58" s="16"/>
      <c r="B58" s="7"/>
      <c r="C58" s="7"/>
      <c r="D58" s="7"/>
      <c r="E58" s="7"/>
      <c r="F58" s="7"/>
      <c r="G58" s="7"/>
      <c r="H58" s="7"/>
      <c r="I58" s="7"/>
      <c r="J58" s="7"/>
      <c r="K58" s="7"/>
      <c r="L58" s="7"/>
      <c r="M58" s="7"/>
      <c r="N58" s="16"/>
      <c r="O58" s="42"/>
    </row>
    <row r="59" spans="1:15" s="21" customFormat="1" ht="13" x14ac:dyDescent="0.3">
      <c r="A59" s="9" t="s">
        <v>280</v>
      </c>
      <c r="B59" s="7"/>
      <c r="C59" s="7"/>
      <c r="D59" s="7"/>
      <c r="E59" s="7"/>
      <c r="F59" s="7"/>
      <c r="G59" s="7"/>
      <c r="H59" s="7"/>
      <c r="I59" s="7"/>
      <c r="J59" s="7"/>
      <c r="K59" s="7"/>
      <c r="L59" s="7"/>
      <c r="M59" s="7"/>
      <c r="N59" s="16"/>
      <c r="O59" s="42"/>
    </row>
    <row r="60" spans="1:15" s="21" customFormat="1" x14ac:dyDescent="0.25">
      <c r="A60" s="16" t="s">
        <v>39</v>
      </c>
      <c r="B60" s="7">
        <f>B52/B4</f>
        <v>0.3809376215225036</v>
      </c>
      <c r="C60" s="7">
        <f t="shared" ref="C60:N60" si="11">C52/C4</f>
        <v>0.3626325033724781</v>
      </c>
      <c r="D60" s="7">
        <f t="shared" si="11"/>
        <v>0.34708131804890491</v>
      </c>
      <c r="E60" s="7">
        <f t="shared" si="11"/>
        <v>0.33091892428554381</v>
      </c>
      <c r="F60" s="7">
        <f t="shared" si="11"/>
        <v>0.28654871271777216</v>
      </c>
      <c r="G60" s="7">
        <f t="shared" si="11"/>
        <v>0.24781878661676354</v>
      </c>
      <c r="H60" s="7">
        <f t="shared" si="11"/>
        <v>0.24154246698026766</v>
      </c>
      <c r="I60" s="7">
        <f t="shared" si="11"/>
        <v>0.23492973198061817</v>
      </c>
      <c r="J60" s="7">
        <f t="shared" si="11"/>
        <v>0.23039445325147634</v>
      </c>
      <c r="K60" s="7">
        <f t="shared" si="11"/>
        <v>0.22563305516277793</v>
      </c>
      <c r="L60" s="7">
        <f t="shared" si="11"/>
        <v>0.24115855036174133</v>
      </c>
      <c r="M60" s="7">
        <f t="shared" si="11"/>
        <v>0.22903624430311698</v>
      </c>
      <c r="N60" s="7">
        <f t="shared" si="11"/>
        <v>0.27530525970498376</v>
      </c>
      <c r="O60" s="43"/>
    </row>
    <row r="61" spans="1:15" s="21" customFormat="1" x14ac:dyDescent="0.25">
      <c r="A61" s="16" t="s">
        <v>40</v>
      </c>
      <c r="B61" s="7">
        <f t="shared" ref="B61:N65" si="12">B53/B5</f>
        <v>0.5323668143967607</v>
      </c>
      <c r="C61" s="7">
        <f t="shared" si="12"/>
        <v>0.52399941556607443</v>
      </c>
      <c r="D61" s="7">
        <f t="shared" si="12"/>
        <v>0.49054645122130297</v>
      </c>
      <c r="E61" s="7">
        <f t="shared" si="12"/>
        <v>0.4507402529623884</v>
      </c>
      <c r="F61" s="7">
        <f t="shared" si="12"/>
        <v>0.4019574581801254</v>
      </c>
      <c r="G61" s="7">
        <f t="shared" si="12"/>
        <v>0.36102179124268347</v>
      </c>
      <c r="H61" s="7">
        <f t="shared" si="12"/>
        <v>0.37408667194659334</v>
      </c>
      <c r="I61" s="7">
        <f t="shared" si="12"/>
        <v>0.37043046100980259</v>
      </c>
      <c r="J61" s="7">
        <f t="shared" si="12"/>
        <v>0.37354351945606667</v>
      </c>
      <c r="K61" s="7">
        <f t="shared" si="12"/>
        <v>0.35328548161006385</v>
      </c>
      <c r="L61" s="7">
        <f t="shared" si="12"/>
        <v>0.36658139715601207</v>
      </c>
      <c r="M61" s="7">
        <f t="shared" si="12"/>
        <v>0.36526759675544784</v>
      </c>
      <c r="N61" s="7">
        <f t="shared" si="12"/>
        <v>0.40226134810057335</v>
      </c>
      <c r="O61" s="43"/>
    </row>
    <row r="62" spans="1:15" s="21" customFormat="1" x14ac:dyDescent="0.25">
      <c r="A62" s="16" t="s">
        <v>41</v>
      </c>
      <c r="B62" s="7">
        <f t="shared" si="12"/>
        <v>0.53302036984539125</v>
      </c>
      <c r="C62" s="7">
        <f t="shared" si="12"/>
        <v>0.52238897579197974</v>
      </c>
      <c r="D62" s="7">
        <f t="shared" si="12"/>
        <v>0.49292938447271073</v>
      </c>
      <c r="E62" s="7">
        <f t="shared" si="12"/>
        <v>0.47491210626639158</v>
      </c>
      <c r="F62" s="7">
        <f t="shared" si="12"/>
        <v>0.4245461196402418</v>
      </c>
      <c r="G62" s="7">
        <f t="shared" si="12"/>
        <v>0.3743585402597443</v>
      </c>
      <c r="H62" s="7">
        <f t="shared" si="12"/>
        <v>0.38195356754953574</v>
      </c>
      <c r="I62" s="7">
        <f t="shared" si="12"/>
        <v>0.36690033012905704</v>
      </c>
      <c r="J62" s="7">
        <f t="shared" si="12"/>
        <v>0.36890687850952369</v>
      </c>
      <c r="K62" s="7">
        <f t="shared" si="12"/>
        <v>0.35653570866450096</v>
      </c>
      <c r="L62" s="7">
        <f t="shared" si="12"/>
        <v>0.36482373218615644</v>
      </c>
      <c r="M62" s="7">
        <f t="shared" si="12"/>
        <v>0.3643827606186128</v>
      </c>
      <c r="N62" s="7">
        <f t="shared" si="12"/>
        <v>0.41009490912616464</v>
      </c>
      <c r="O62" s="43"/>
    </row>
    <row r="63" spans="1:15" s="21" customFormat="1" x14ac:dyDescent="0.25">
      <c r="A63" s="16" t="s">
        <v>42</v>
      </c>
      <c r="B63" s="7">
        <f t="shared" si="12"/>
        <v>0.56019055317912403</v>
      </c>
      <c r="C63" s="7">
        <f t="shared" si="12"/>
        <v>0.53701250155144953</v>
      </c>
      <c r="D63" s="7">
        <f t="shared" si="12"/>
        <v>0.52604202341257245</v>
      </c>
      <c r="E63" s="7">
        <f t="shared" si="12"/>
        <v>0.5093611593749946</v>
      </c>
      <c r="F63" s="7">
        <f t="shared" si="12"/>
        <v>0.4684863235780698</v>
      </c>
      <c r="G63" s="7">
        <f t="shared" si="12"/>
        <v>0.43764799842926028</v>
      </c>
      <c r="H63" s="7">
        <f t="shared" si="12"/>
        <v>0.43367814151186135</v>
      </c>
      <c r="I63" s="7">
        <f t="shared" si="12"/>
        <v>0.42256482424000574</v>
      </c>
      <c r="J63" s="7">
        <f t="shared" si="12"/>
        <v>0.42325395714392455</v>
      </c>
      <c r="K63" s="7">
        <f t="shared" si="12"/>
        <v>0.40175356073853685</v>
      </c>
      <c r="L63" s="7">
        <f t="shared" si="12"/>
        <v>0.40966050426882245</v>
      </c>
      <c r="M63" s="7">
        <f t="shared" si="12"/>
        <v>0.40183808287796202</v>
      </c>
      <c r="N63" s="7">
        <f t="shared" si="12"/>
        <v>0.45523642722209595</v>
      </c>
      <c r="O63" s="43"/>
    </row>
    <row r="64" spans="1:15" s="21" customFormat="1" x14ac:dyDescent="0.25">
      <c r="A64" s="16" t="s">
        <v>240</v>
      </c>
      <c r="B64" s="7">
        <f t="shared" si="12"/>
        <v>6.0067502759760381E-2</v>
      </c>
      <c r="C64" s="7">
        <f t="shared" si="12"/>
        <v>4.1045414767728529E-2</v>
      </c>
      <c r="D64" s="7">
        <f t="shared" si="12"/>
        <v>3.2204787027827489E-2</v>
      </c>
      <c r="E64" s="7">
        <f t="shared" si="12"/>
        <v>1.4437186805309038E-2</v>
      </c>
      <c r="F64" s="7">
        <f t="shared" si="12"/>
        <v>5.1504643425295182E-3</v>
      </c>
      <c r="G64" s="7">
        <f t="shared" si="12"/>
        <v>1.9004447400096287E-2</v>
      </c>
      <c r="H64" s="7">
        <f t="shared" si="12"/>
        <v>6.4099628526666896E-2</v>
      </c>
      <c r="I64" s="7">
        <f t="shared" si="12"/>
        <v>0.15430816896063357</v>
      </c>
      <c r="J64" s="7">
        <f t="shared" si="12"/>
        <v>0.26899195659022423</v>
      </c>
      <c r="K64" s="7">
        <f t="shared" si="12"/>
        <v>0.28737840654586688</v>
      </c>
      <c r="L64" s="7">
        <f t="shared" si="12"/>
        <v>0.43324877406452755</v>
      </c>
      <c r="M64" s="7">
        <f t="shared" si="12"/>
        <v>0.1066195075987285</v>
      </c>
      <c r="N64" s="7">
        <f t="shared" si="12"/>
        <v>3.141963544557444E-2</v>
      </c>
      <c r="O64" s="43"/>
    </row>
    <row r="65" spans="1:15" s="21" customFormat="1" x14ac:dyDescent="0.25">
      <c r="A65" s="16" t="s">
        <v>43</v>
      </c>
      <c r="B65" s="7">
        <f t="shared" si="12"/>
        <v>0.43571821585452897</v>
      </c>
      <c r="C65" s="7">
        <f t="shared" si="12"/>
        <v>0.38983934328833825</v>
      </c>
      <c r="D65" s="7">
        <f t="shared" si="12"/>
        <v>0.36993493435789193</v>
      </c>
      <c r="E65" s="7">
        <f t="shared" si="12"/>
        <v>0.2747969524613903</v>
      </c>
      <c r="F65" s="7">
        <f t="shared" si="12"/>
        <v>0.24607187529498059</v>
      </c>
      <c r="G65" s="7">
        <f t="shared" si="12"/>
        <v>0.18293738354239517</v>
      </c>
      <c r="H65" s="7">
        <f t="shared" si="12"/>
        <v>0.17510412032388811</v>
      </c>
      <c r="I65" s="7">
        <f t="shared" si="12"/>
        <v>0.15949988522739855</v>
      </c>
      <c r="J65" s="7">
        <f t="shared" si="12"/>
        <v>0.17226674226111638</v>
      </c>
      <c r="K65" s="7">
        <f t="shared" si="12"/>
        <v>0.26048212498202988</v>
      </c>
      <c r="L65" s="7">
        <f t="shared" si="12"/>
        <v>0.31958440474587335</v>
      </c>
      <c r="M65" s="7">
        <f t="shared" si="12"/>
        <v>0.33567031305175082</v>
      </c>
      <c r="N65" s="7">
        <f t="shared" si="12"/>
        <v>0.27692586467516878</v>
      </c>
      <c r="O65" s="43"/>
    </row>
    <row r="66" spans="1:15" s="21" customFormat="1" x14ac:dyDescent="0.25">
      <c r="A66" s="2"/>
      <c r="B66" s="2"/>
      <c r="C66" s="2"/>
      <c r="D66" s="2"/>
      <c r="E66" s="2"/>
      <c r="F66" s="2"/>
      <c r="G66" s="2"/>
      <c r="H66" s="2"/>
      <c r="I66" s="2"/>
      <c r="J66" s="2"/>
      <c r="K66" s="2"/>
      <c r="L66" s="2"/>
      <c r="M66" s="2"/>
      <c r="N66" s="2"/>
      <c r="O66" s="2"/>
    </row>
    <row r="67" spans="1:15" s="21" customFormat="1" x14ac:dyDescent="0.25">
      <c r="A67" s="2"/>
      <c r="B67" s="2"/>
      <c r="C67" s="2"/>
      <c r="D67" s="2"/>
      <c r="E67" s="2"/>
      <c r="F67" s="2"/>
      <c r="G67" s="2"/>
      <c r="H67" s="2"/>
      <c r="I67" s="2"/>
      <c r="J67" s="2"/>
      <c r="K67" s="2"/>
      <c r="L67" s="2"/>
      <c r="M67" s="2"/>
      <c r="N67" s="2"/>
      <c r="O67" s="2"/>
    </row>
    <row r="68" spans="1:15" x14ac:dyDescent="0.25">
      <c r="A68" s="2" t="s">
        <v>301</v>
      </c>
      <c r="N68" s="4"/>
    </row>
    <row r="69" spans="1:15" x14ac:dyDescent="0.25">
      <c r="A69" s="2" t="s">
        <v>302</v>
      </c>
      <c r="N69"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51"/>
  <sheetViews>
    <sheetView topLeftCell="E29" zoomScaleNormal="100" workbookViewId="0">
      <selection activeCell="B20" sqref="B20:N22"/>
    </sheetView>
  </sheetViews>
  <sheetFormatPr defaultColWidth="9.1796875" defaultRowHeight="12.5" x14ac:dyDescent="0.25"/>
  <cols>
    <col min="1" max="1" width="51.26953125" style="2" customWidth="1"/>
    <col min="2" max="11" width="12.26953125" style="2" bestFit="1" customWidth="1"/>
    <col min="12" max="14" width="13.81640625" style="2" bestFit="1" customWidth="1"/>
    <col min="15" max="16384" width="9.1796875" style="2"/>
  </cols>
  <sheetData>
    <row r="1" spans="1:14" s="3" customFormat="1" ht="13" x14ac:dyDescent="0.3">
      <c r="A1" s="1"/>
      <c r="B1" s="1">
        <v>2011</v>
      </c>
      <c r="C1" s="1">
        <v>2012</v>
      </c>
      <c r="D1" s="1">
        <v>2013</v>
      </c>
      <c r="E1" s="1">
        <v>2014</v>
      </c>
      <c r="F1" s="1">
        <v>2015</v>
      </c>
      <c r="G1" s="1">
        <v>2016</v>
      </c>
      <c r="H1" s="1">
        <v>2017</v>
      </c>
      <c r="I1" s="1">
        <v>2018</v>
      </c>
      <c r="J1" s="1">
        <v>2019</v>
      </c>
      <c r="K1" s="1">
        <v>2020</v>
      </c>
      <c r="L1" s="1">
        <v>2021</v>
      </c>
      <c r="M1" s="3">
        <v>2022</v>
      </c>
      <c r="N1" s="3" t="s">
        <v>49</v>
      </c>
    </row>
    <row r="2" spans="1:14" ht="13" x14ac:dyDescent="0.3">
      <c r="A2" s="19" t="s">
        <v>25</v>
      </c>
      <c r="B2" s="8">
        <v>1217909</v>
      </c>
      <c r="C2" s="8">
        <v>1375525</v>
      </c>
      <c r="D2" s="8">
        <v>1423200</v>
      </c>
      <c r="E2" s="8">
        <v>1886649</v>
      </c>
      <c r="F2" s="8">
        <v>2012399</v>
      </c>
      <c r="G2" s="8">
        <v>2430031</v>
      </c>
      <c r="H2" s="8">
        <v>2975558</v>
      </c>
      <c r="I2" s="8">
        <v>3469470</v>
      </c>
      <c r="J2" s="8">
        <v>3803474</v>
      </c>
      <c r="K2" s="8">
        <v>3712635</v>
      </c>
      <c r="L2" s="8">
        <v>3593359</v>
      </c>
      <c r="M2" s="8">
        <v>3449657</v>
      </c>
      <c r="N2" s="8">
        <v>31349866</v>
      </c>
    </row>
    <row r="3" spans="1:14" x14ac:dyDescent="0.25">
      <c r="A3" s="10" t="s">
        <v>22</v>
      </c>
      <c r="B3" s="8">
        <v>98395</v>
      </c>
      <c r="C3" s="8">
        <v>109842</v>
      </c>
      <c r="D3" s="8">
        <v>125259</v>
      </c>
      <c r="E3" s="8">
        <v>120163</v>
      </c>
      <c r="F3" s="8">
        <v>105351</v>
      </c>
      <c r="G3" s="8">
        <v>202678</v>
      </c>
      <c r="H3" s="8">
        <v>191032</v>
      </c>
      <c r="I3" s="8">
        <v>207559</v>
      </c>
      <c r="J3" s="8">
        <v>239859</v>
      </c>
      <c r="K3" s="8">
        <v>248288</v>
      </c>
      <c r="L3" s="8">
        <v>251861</v>
      </c>
      <c r="M3" s="8">
        <v>285427</v>
      </c>
      <c r="N3" s="8">
        <v>2185714</v>
      </c>
    </row>
    <row r="4" spans="1:14" x14ac:dyDescent="0.25">
      <c r="A4" s="10" t="s">
        <v>23</v>
      </c>
      <c r="B4" s="8">
        <v>867956</v>
      </c>
      <c r="C4" s="8">
        <v>983952</v>
      </c>
      <c r="D4" s="8">
        <v>1019648</v>
      </c>
      <c r="E4" s="8">
        <v>1474219</v>
      </c>
      <c r="F4" s="8">
        <v>1691057</v>
      </c>
      <c r="G4" s="8">
        <v>2090742</v>
      </c>
      <c r="H4" s="8">
        <v>2654025</v>
      </c>
      <c r="I4" s="8">
        <v>3119286</v>
      </c>
      <c r="J4" s="8">
        <v>3390041</v>
      </c>
      <c r="K4" s="8">
        <v>3269166</v>
      </c>
      <c r="L4" s="8">
        <v>3133184</v>
      </c>
      <c r="M4" s="8">
        <v>2833089</v>
      </c>
      <c r="N4" s="8">
        <v>26526365</v>
      </c>
    </row>
    <row r="5" spans="1:14" x14ac:dyDescent="0.25">
      <c r="A5" s="10" t="s">
        <v>24</v>
      </c>
      <c r="B5" s="8">
        <v>251558</v>
      </c>
      <c r="C5" s="8">
        <v>281731</v>
      </c>
      <c r="D5" s="8">
        <v>278293</v>
      </c>
      <c r="E5" s="8">
        <v>292267</v>
      </c>
      <c r="F5" s="8">
        <v>215991</v>
      </c>
      <c r="G5" s="8">
        <v>136611</v>
      </c>
      <c r="H5" s="8">
        <v>130501</v>
      </c>
      <c r="I5" s="8">
        <v>142625</v>
      </c>
      <c r="J5" s="8">
        <v>173574</v>
      </c>
      <c r="K5" s="8">
        <v>195181</v>
      </c>
      <c r="L5" s="8">
        <v>208314</v>
      </c>
      <c r="M5" s="8">
        <v>331141</v>
      </c>
      <c r="N5" s="8">
        <v>619983310</v>
      </c>
    </row>
    <row r="6" spans="1:14" x14ac:dyDescent="0.25">
      <c r="A6" s="10" t="s">
        <v>21</v>
      </c>
      <c r="B6" s="15">
        <f>B2-(B3+B4+B5)</f>
        <v>0</v>
      </c>
      <c r="C6" s="15">
        <f t="shared" ref="C6:L6" si="0">C2-(C3+C4+C5)</f>
        <v>0</v>
      </c>
      <c r="D6" s="15">
        <f t="shared" si="0"/>
        <v>0</v>
      </c>
      <c r="E6" s="15">
        <f t="shared" si="0"/>
        <v>0</v>
      </c>
      <c r="F6" s="15">
        <f t="shared" si="0"/>
        <v>0</v>
      </c>
      <c r="G6" s="15">
        <f t="shared" si="0"/>
        <v>0</v>
      </c>
      <c r="H6" s="15">
        <f t="shared" si="0"/>
        <v>0</v>
      </c>
      <c r="I6" s="15">
        <f t="shared" si="0"/>
        <v>0</v>
      </c>
      <c r="J6" s="15">
        <f t="shared" si="0"/>
        <v>0</v>
      </c>
      <c r="K6" s="15">
        <f t="shared" si="0"/>
        <v>0</v>
      </c>
      <c r="L6" s="15">
        <f t="shared" si="0"/>
        <v>0</v>
      </c>
      <c r="M6" s="15">
        <f t="shared" ref="M6" si="1">M2-(M3+M4+M5)</f>
        <v>0</v>
      </c>
      <c r="N6" s="15">
        <v>0</v>
      </c>
    </row>
    <row r="7" spans="1:14" x14ac:dyDescent="0.25">
      <c r="A7" s="10"/>
      <c r="B7" s="10"/>
      <c r="C7" s="10"/>
      <c r="D7" s="10"/>
      <c r="E7" s="10"/>
      <c r="F7" s="10"/>
      <c r="G7" s="10"/>
      <c r="H7" s="10"/>
      <c r="I7" s="10"/>
      <c r="J7" s="10"/>
      <c r="K7" s="10"/>
      <c r="L7" s="10"/>
      <c r="M7" s="10"/>
      <c r="N7" s="10"/>
    </row>
    <row r="8" spans="1:14" x14ac:dyDescent="0.25">
      <c r="A8" s="10" t="s">
        <v>281</v>
      </c>
      <c r="B8" s="7">
        <f>B2/claims!B3</f>
        <v>1.6083671662622184E-2</v>
      </c>
      <c r="C8" s="7">
        <f>C2/claims!C3</f>
        <v>1.6870322901432831E-2</v>
      </c>
      <c r="D8" s="7">
        <f>D2/claims!D3</f>
        <v>1.9378888909116838E-2</v>
      </c>
      <c r="E8" s="7">
        <f>E2/claims!E3</f>
        <v>2.1528093443693917E-2</v>
      </c>
      <c r="F8" s="7">
        <f>F2/claims!F3</f>
        <v>2.2146178120091176E-2</v>
      </c>
      <c r="G8" s="7">
        <f>G2/claims!G3</f>
        <v>2.5825569695766128E-2</v>
      </c>
      <c r="H8" s="7">
        <f>H2/claims!H3</f>
        <v>3.1483347712793923E-2</v>
      </c>
      <c r="I8" s="7">
        <f>I2/claims!I3</f>
        <v>3.4723047548788355E-2</v>
      </c>
      <c r="J8" s="7">
        <f>J2/claims!J3</f>
        <v>3.5576956148022067E-2</v>
      </c>
      <c r="K8" s="7">
        <f>K2/claims!K3</f>
        <v>3.3686034384146954E-2</v>
      </c>
      <c r="L8" s="7">
        <f>L2/claims!L3</f>
        <v>3.2074508324507256E-2</v>
      </c>
      <c r="M8" s="7">
        <f>M2/claims!M3</f>
        <v>3.0393753129656378E-2</v>
      </c>
      <c r="N8" s="7">
        <f>N2/claims!N3</f>
        <v>2.7490695210488875E-2</v>
      </c>
    </row>
    <row r="9" spans="1:14" x14ac:dyDescent="0.25">
      <c r="A9" s="10" t="s">
        <v>282</v>
      </c>
      <c r="B9" s="7">
        <f>B2/claims!B4</f>
        <v>2.7399894945723008E-2</v>
      </c>
      <c r="C9" s="7">
        <f>C2/claims!C4</f>
        <v>2.9911021601236289E-2</v>
      </c>
      <c r="D9" s="7">
        <f>D2/claims!D4</f>
        <v>3.2422437201347708E-2</v>
      </c>
      <c r="E9" s="7">
        <f>E2/claims!E4</f>
        <v>3.9493718168750691E-2</v>
      </c>
      <c r="F9" s="7">
        <f>F2/claims!F4</f>
        <v>4.1502265621850117E-2</v>
      </c>
      <c r="G9" s="7">
        <f>G2/claims!G4</f>
        <v>4.8044762279229471E-2</v>
      </c>
      <c r="H9" s="7">
        <f>H2/claims!H4</f>
        <v>5.7265096915751032E-2</v>
      </c>
      <c r="I9" s="7">
        <f>I2/claims!I4</f>
        <v>6.3056804394193075E-2</v>
      </c>
      <c r="J9" s="7">
        <f>J2/claims!J4</f>
        <v>6.4935611040081997E-2</v>
      </c>
      <c r="K9" s="7">
        <f>K2/claims!K4</f>
        <v>6.9314230223310846E-2</v>
      </c>
      <c r="L9" s="7">
        <f>L2/claims!L4</f>
        <v>5.9793510521316873E-2</v>
      </c>
      <c r="M9" s="7">
        <f>M2/claims!M4</f>
        <v>5.7881182379457836E-2</v>
      </c>
      <c r="N9" s="7">
        <f>N2/claims!N4</f>
        <v>5.0565661194976359E-2</v>
      </c>
    </row>
    <row r="10" spans="1:14" x14ac:dyDescent="0.25">
      <c r="A10" s="10"/>
      <c r="B10" s="7"/>
      <c r="C10" s="7"/>
      <c r="D10" s="7"/>
      <c r="E10" s="7"/>
      <c r="F10" s="7"/>
      <c r="G10" s="7"/>
      <c r="H10" s="7"/>
      <c r="I10" s="7"/>
      <c r="J10" s="7"/>
      <c r="K10" s="7"/>
      <c r="L10" s="7"/>
      <c r="M10" s="7"/>
      <c r="N10" s="7"/>
    </row>
    <row r="11" spans="1:14" ht="13" x14ac:dyDescent="0.3">
      <c r="A11" s="19" t="s">
        <v>570</v>
      </c>
      <c r="B11" s="7"/>
      <c r="C11" s="7"/>
      <c r="D11" s="7"/>
      <c r="E11" s="7"/>
      <c r="F11" s="7"/>
      <c r="G11" s="7"/>
      <c r="H11" s="7"/>
      <c r="I11" s="7"/>
      <c r="J11" s="7"/>
      <c r="K11" s="7"/>
      <c r="L11" s="7"/>
      <c r="M11" s="7"/>
      <c r="N11" s="7"/>
    </row>
    <row r="12" spans="1:14" x14ac:dyDescent="0.25">
      <c r="A12" s="10" t="s">
        <v>22</v>
      </c>
      <c r="B12" s="7">
        <f>B3/B2</f>
        <v>8.0790108292163043E-2</v>
      </c>
      <c r="C12" s="7">
        <f t="shared" ref="C12:N12" si="2">C3/C2</f>
        <v>7.9854600970538522E-2</v>
      </c>
      <c r="D12" s="7">
        <f t="shared" si="2"/>
        <v>8.8012225969645863E-2</v>
      </c>
      <c r="E12" s="7">
        <f t="shared" si="2"/>
        <v>6.3691232444402751E-2</v>
      </c>
      <c r="F12" s="7">
        <f t="shared" si="2"/>
        <v>5.2350950283716099E-2</v>
      </c>
      <c r="G12" s="7">
        <f t="shared" si="2"/>
        <v>8.3405520341098535E-2</v>
      </c>
      <c r="H12" s="7">
        <f t="shared" si="2"/>
        <v>6.4200395354417558E-2</v>
      </c>
      <c r="I12" s="7">
        <f t="shared" si="2"/>
        <v>5.9824411221310457E-2</v>
      </c>
      <c r="J12" s="7">
        <f t="shared" si="2"/>
        <v>6.3063136490482119E-2</v>
      </c>
      <c r="K12" s="7">
        <f t="shared" si="2"/>
        <v>6.6876490686533951E-2</v>
      </c>
      <c r="L12" s="7">
        <f t="shared" si="2"/>
        <v>7.0090686736282132E-2</v>
      </c>
      <c r="M12" s="7">
        <f t="shared" si="2"/>
        <v>8.2740689871485779E-2</v>
      </c>
      <c r="N12" s="7">
        <f t="shared" si="2"/>
        <v>6.9720042822511583E-2</v>
      </c>
    </row>
    <row r="13" spans="1:14" x14ac:dyDescent="0.25">
      <c r="A13" s="10" t="s">
        <v>23</v>
      </c>
      <c r="B13" s="7">
        <f>B4/B2</f>
        <v>0.71266079813844874</v>
      </c>
      <c r="C13" s="7">
        <f t="shared" ref="C13:N13" si="3">C4/C2</f>
        <v>0.71532832918340272</v>
      </c>
      <c r="D13" s="7">
        <f t="shared" si="3"/>
        <v>0.71644744238336144</v>
      </c>
      <c r="E13" s="7">
        <f t="shared" si="3"/>
        <v>0.78139547949830623</v>
      </c>
      <c r="F13" s="7">
        <f t="shared" si="3"/>
        <v>0.84031894271464058</v>
      </c>
      <c r="G13" s="7">
        <f t="shared" si="3"/>
        <v>0.86037667832221065</v>
      </c>
      <c r="H13" s="7">
        <f t="shared" si="3"/>
        <v>0.89194194836733143</v>
      </c>
      <c r="I13" s="7">
        <f t="shared" si="3"/>
        <v>0.89906700447042343</v>
      </c>
      <c r="J13" s="7">
        <f t="shared" si="3"/>
        <v>0.89130121567808795</v>
      </c>
      <c r="K13" s="7">
        <f t="shared" si="3"/>
        <v>0.88055141429200556</v>
      </c>
      <c r="L13" s="7">
        <f t="shared" si="3"/>
        <v>0.87193737113380543</v>
      </c>
      <c r="M13" s="7">
        <f t="shared" si="3"/>
        <v>0.82126686798136739</v>
      </c>
      <c r="N13" s="7">
        <f t="shared" si="3"/>
        <v>0.8461396613306098</v>
      </c>
    </row>
    <row r="14" spans="1:14" x14ac:dyDescent="0.25">
      <c r="A14" s="10" t="s">
        <v>24</v>
      </c>
      <c r="B14" s="7">
        <f>B5/B2</f>
        <v>0.20654909356938819</v>
      </c>
      <c r="C14" s="7">
        <f t="shared" ref="C14:N14" si="4">C5/C2</f>
        <v>0.20481706984605877</v>
      </c>
      <c r="D14" s="7">
        <f t="shared" si="4"/>
        <v>0.19554033164699269</v>
      </c>
      <c r="E14" s="7">
        <f t="shared" si="4"/>
        <v>0.15491328805729099</v>
      </c>
      <c r="F14" s="7">
        <f t="shared" si="4"/>
        <v>0.10733010700164332</v>
      </c>
      <c r="G14" s="7">
        <f t="shared" si="4"/>
        <v>5.6217801336690763E-2</v>
      </c>
      <c r="H14" s="7">
        <f t="shared" si="4"/>
        <v>4.3857656278251E-2</v>
      </c>
      <c r="I14" s="7">
        <f t="shared" si="4"/>
        <v>4.1108584308266104E-2</v>
      </c>
      <c r="J14" s="7">
        <f t="shared" si="4"/>
        <v>4.5635647831429899E-2</v>
      </c>
      <c r="K14" s="7">
        <f t="shared" si="4"/>
        <v>5.2572095021460499E-2</v>
      </c>
      <c r="L14" s="7">
        <f t="shared" si="4"/>
        <v>5.7971942129912434E-2</v>
      </c>
      <c r="M14" s="7">
        <f t="shared" si="4"/>
        <v>9.5992442147146806E-2</v>
      </c>
      <c r="N14" s="7">
        <f t="shared" si="4"/>
        <v>19.77626666729612</v>
      </c>
    </row>
    <row r="15" spans="1:14" x14ac:dyDescent="0.25">
      <c r="A15" s="10"/>
      <c r="B15" s="7"/>
      <c r="C15" s="7"/>
      <c r="D15" s="7"/>
      <c r="E15" s="7"/>
      <c r="F15" s="7"/>
      <c r="G15" s="7"/>
      <c r="H15" s="7"/>
      <c r="I15" s="7"/>
      <c r="J15" s="7"/>
      <c r="K15" s="7"/>
      <c r="L15" s="7"/>
      <c r="M15" s="7"/>
      <c r="N15" s="7"/>
    </row>
    <row r="16" spans="1:14" ht="13" x14ac:dyDescent="0.3">
      <c r="A16" s="19" t="s">
        <v>26</v>
      </c>
      <c r="B16" s="8">
        <v>167706</v>
      </c>
      <c r="C16" s="8">
        <v>175007</v>
      </c>
      <c r="D16" s="8">
        <v>186216</v>
      </c>
      <c r="E16" s="8">
        <v>228003</v>
      </c>
      <c r="F16" s="8">
        <v>227552</v>
      </c>
      <c r="G16" s="8">
        <v>221820</v>
      </c>
      <c r="H16" s="8">
        <v>216365</v>
      </c>
      <c r="I16" s="8">
        <v>222868</v>
      </c>
      <c r="J16" s="8">
        <v>234324</v>
      </c>
      <c r="K16" s="8">
        <v>229661</v>
      </c>
      <c r="L16" s="8">
        <v>239048</v>
      </c>
      <c r="M16" s="8">
        <v>265899</v>
      </c>
      <c r="N16" s="8">
        <v>1184904</v>
      </c>
    </row>
    <row r="17" spans="1:14" x14ac:dyDescent="0.25">
      <c r="A17" s="10" t="s">
        <v>22</v>
      </c>
      <c r="B17" s="8">
        <v>31755</v>
      </c>
      <c r="C17" s="8">
        <v>34999</v>
      </c>
      <c r="D17" s="8">
        <v>44524</v>
      </c>
      <c r="E17" s="8">
        <v>40932</v>
      </c>
      <c r="F17" s="8">
        <v>40523</v>
      </c>
      <c r="G17" s="8">
        <v>55675</v>
      </c>
      <c r="H17" s="8">
        <v>53094</v>
      </c>
      <c r="I17" s="8">
        <v>57100</v>
      </c>
      <c r="J17" s="8">
        <v>62848</v>
      </c>
      <c r="K17" s="8">
        <v>58287</v>
      </c>
      <c r="L17" s="8">
        <v>60422</v>
      </c>
      <c r="M17" s="8">
        <v>68535</v>
      </c>
      <c r="N17" s="8">
        <v>337703</v>
      </c>
    </row>
    <row r="18" spans="1:14" x14ac:dyDescent="0.25">
      <c r="A18" s="10" t="s">
        <v>23</v>
      </c>
      <c r="B18" s="8">
        <v>84976</v>
      </c>
      <c r="C18" s="8">
        <v>84867</v>
      </c>
      <c r="D18" s="8">
        <v>84934</v>
      </c>
      <c r="E18" s="8">
        <v>133085</v>
      </c>
      <c r="F18" s="8">
        <v>148242</v>
      </c>
      <c r="G18" s="8">
        <v>150100</v>
      </c>
      <c r="H18" s="8">
        <v>149489</v>
      </c>
      <c r="I18" s="8">
        <v>152605</v>
      </c>
      <c r="J18" s="8">
        <v>155906</v>
      </c>
      <c r="K18" s="8">
        <v>155554</v>
      </c>
      <c r="L18" s="8">
        <v>160125</v>
      </c>
      <c r="M18" s="8">
        <v>162341</v>
      </c>
      <c r="N18" s="8">
        <v>637976</v>
      </c>
    </row>
    <row r="19" spans="1:14" x14ac:dyDescent="0.25">
      <c r="A19" s="10" t="s">
        <v>24</v>
      </c>
      <c r="B19" s="8">
        <v>56060</v>
      </c>
      <c r="C19" s="8">
        <v>60467</v>
      </c>
      <c r="D19" s="8">
        <v>62684</v>
      </c>
      <c r="E19" s="8">
        <v>61435</v>
      </c>
      <c r="F19" s="8">
        <v>47046</v>
      </c>
      <c r="G19" s="8">
        <v>27868</v>
      </c>
      <c r="H19" s="8">
        <v>26242</v>
      </c>
      <c r="I19" s="8">
        <v>26496</v>
      </c>
      <c r="J19" s="8">
        <v>30210</v>
      </c>
      <c r="K19" s="8">
        <v>30868</v>
      </c>
      <c r="L19" s="8">
        <v>34438</v>
      </c>
      <c r="M19" s="8">
        <v>52818</v>
      </c>
      <c r="N19" s="8">
        <v>337394</v>
      </c>
    </row>
    <row r="20" spans="1:14" x14ac:dyDescent="0.25">
      <c r="A20" s="18" t="s">
        <v>577</v>
      </c>
      <c r="B20" s="8">
        <v>7477</v>
      </c>
      <c r="C20" s="8">
        <v>7275</v>
      </c>
      <c r="D20" s="8">
        <v>8263</v>
      </c>
      <c r="E20" s="8">
        <v>7929</v>
      </c>
      <c r="F20" s="8">
        <v>6394</v>
      </c>
      <c r="G20" s="8">
        <v>4824</v>
      </c>
      <c r="H20" s="8">
        <v>5111</v>
      </c>
      <c r="I20" s="8">
        <v>5203</v>
      </c>
      <c r="J20" s="8">
        <v>5357</v>
      </c>
      <c r="K20" s="8">
        <v>5679</v>
      </c>
      <c r="L20" s="8">
        <v>6413</v>
      </c>
      <c r="M20" s="8">
        <v>9179</v>
      </c>
      <c r="N20" s="8">
        <v>49082</v>
      </c>
    </row>
    <row r="21" spans="1:14" x14ac:dyDescent="0.25">
      <c r="A21" s="18" t="s">
        <v>578</v>
      </c>
      <c r="B21" s="8">
        <v>15014</v>
      </c>
      <c r="C21" s="8">
        <v>15473</v>
      </c>
      <c r="D21" s="8">
        <v>16087</v>
      </c>
      <c r="E21" s="8">
        <v>14946</v>
      </c>
      <c r="F21" s="8">
        <v>10529</v>
      </c>
      <c r="G21" s="8">
        <v>4565</v>
      </c>
      <c r="H21" s="8">
        <v>4226</v>
      </c>
      <c r="I21" s="8">
        <v>4188</v>
      </c>
      <c r="J21" s="8">
        <v>5077</v>
      </c>
      <c r="K21" s="8">
        <v>5165</v>
      </c>
      <c r="L21" s="8">
        <v>6260</v>
      </c>
      <c r="M21" s="8">
        <v>6579</v>
      </c>
      <c r="N21" s="8">
        <v>72877</v>
      </c>
    </row>
    <row r="22" spans="1:14" x14ac:dyDescent="0.25">
      <c r="A22" s="18" t="s">
        <v>579</v>
      </c>
      <c r="B22" s="8">
        <v>34374</v>
      </c>
      <c r="C22" s="8">
        <v>38569</v>
      </c>
      <c r="D22" s="8">
        <v>39078</v>
      </c>
      <c r="E22" s="8">
        <v>39262</v>
      </c>
      <c r="F22" s="8">
        <v>30618</v>
      </c>
      <c r="G22" s="8">
        <v>18742</v>
      </c>
      <c r="H22" s="8">
        <v>17141</v>
      </c>
      <c r="I22" s="8">
        <v>17332</v>
      </c>
      <c r="J22" s="8">
        <v>20143</v>
      </c>
      <c r="K22" s="8">
        <v>20318</v>
      </c>
      <c r="L22" s="8">
        <v>22078</v>
      </c>
      <c r="M22" s="8">
        <v>37436</v>
      </c>
      <c r="N22" s="8">
        <v>227865</v>
      </c>
    </row>
    <row r="23" spans="1:14" x14ac:dyDescent="0.25">
      <c r="A23" s="10"/>
      <c r="B23" s="8"/>
      <c r="C23" s="8"/>
      <c r="D23" s="8"/>
      <c r="E23" s="8"/>
      <c r="F23" s="8"/>
      <c r="G23" s="8"/>
      <c r="H23" s="8"/>
      <c r="I23" s="8"/>
      <c r="J23" s="8"/>
      <c r="K23" s="8"/>
      <c r="L23" s="8"/>
      <c r="M23" s="8"/>
      <c r="N23" s="8"/>
    </row>
    <row r="24" spans="1:14" x14ac:dyDescent="0.25">
      <c r="A24" s="10" t="s">
        <v>283</v>
      </c>
      <c r="B24" s="7">
        <f>B16/SummaryPeopleMM!B11</f>
        <v>5.0739800364030668E-2</v>
      </c>
      <c r="C24" s="7">
        <f>C16/SummaryPeopleMM!C11</f>
        <v>5.1063999890289737E-2</v>
      </c>
      <c r="D24" s="7">
        <f>D16/SummaryPeopleMM!D11</f>
        <v>5.3704390519076689E-2</v>
      </c>
      <c r="E24" s="7">
        <f>E16/SummaryPeopleMM!E11</f>
        <v>6.0141076447798231E-2</v>
      </c>
      <c r="F24" s="7">
        <f>F16/SummaryPeopleMM!F11</f>
        <v>6.0981717972953889E-2</v>
      </c>
      <c r="G24" s="7">
        <f>G16/SummaryPeopleMM!G11</f>
        <v>6.205111062312664E-2</v>
      </c>
      <c r="H24" s="7">
        <f>H16/SummaryPeopleMM!H11</f>
        <v>5.9657701307001758E-2</v>
      </c>
      <c r="I24" s="7">
        <f>I16/SummaryPeopleMM!I11</f>
        <v>6.0944232532485695E-2</v>
      </c>
      <c r="J24" s="7">
        <f>J16/SummaryPeopleMM!J11</f>
        <v>5.9273492209483393E-2</v>
      </c>
      <c r="K24" s="7">
        <f>K16/SummaryPeopleMM!K11</f>
        <v>5.6002775985482159E-2</v>
      </c>
      <c r="L24" s="7">
        <f>L16/SummaryPeopleMM!L11</f>
        <v>5.7617991329148875E-2</v>
      </c>
      <c r="M24" s="7">
        <f>M16/SummaryPeopleMM!M11</f>
        <v>6.2892175819653229E-2</v>
      </c>
      <c r="N24" s="7">
        <f>N16/SummaryPeopleMM!N11</f>
        <v>0.18146535729441871</v>
      </c>
    </row>
    <row r="25" spans="1:14" x14ac:dyDescent="0.25">
      <c r="A25" s="10" t="s">
        <v>284</v>
      </c>
      <c r="B25" s="7">
        <f>B16/SummaryPeopleMM!B28</f>
        <v>5.3323947128193244E-2</v>
      </c>
      <c r="C25" s="7">
        <f>C16/SummaryPeopleMM!C28</f>
        <v>5.5484344687935234E-2</v>
      </c>
      <c r="D25" s="7">
        <f>D16/SummaryPeopleMM!D28</f>
        <v>5.8185826812987389E-2</v>
      </c>
      <c r="E25" s="7">
        <f>E16/SummaryPeopleMM!E28</f>
        <v>6.4045084899350818E-2</v>
      </c>
      <c r="F25" s="7">
        <f>F16/SummaryPeopleMM!F28</f>
        <v>6.6325660649364918E-2</v>
      </c>
      <c r="G25" s="7">
        <f>G16/SummaryPeopleMM!G28</f>
        <v>6.7758670143694688E-2</v>
      </c>
      <c r="H25" s="7">
        <f>H16/SummaryPeopleMM!H28</f>
        <v>6.6986234021632257E-2</v>
      </c>
      <c r="I25" s="7">
        <f>I16/SummaryPeopleMM!I28</f>
        <v>6.9527401597893598E-2</v>
      </c>
      <c r="J25" s="7">
        <f>J16/SummaryPeopleMM!J28</f>
        <v>7.114767079764675E-2</v>
      </c>
      <c r="K25" s="7">
        <f>K16/SummaryPeopleMM!K28</f>
        <v>6.9033751123078593E-2</v>
      </c>
      <c r="L25" s="7">
        <f>L16/SummaryPeopleMM!L28</f>
        <v>7.0518879334860243E-2</v>
      </c>
      <c r="M25" s="7">
        <f>M16/SummaryPeopleMM!M28</f>
        <v>7.6572256952003787E-2</v>
      </c>
      <c r="N25" s="7">
        <f>N16/SummaryPeopleMM!N28</f>
        <v>0.20048580716203476</v>
      </c>
    </row>
    <row r="26" spans="1:14" x14ac:dyDescent="0.25">
      <c r="A26" s="10"/>
      <c r="B26" s="7"/>
      <c r="C26" s="7"/>
      <c r="D26" s="7"/>
      <c r="E26" s="7"/>
      <c r="F26" s="7"/>
      <c r="G26" s="7"/>
      <c r="H26" s="7"/>
      <c r="I26" s="7"/>
      <c r="J26" s="7"/>
      <c r="K26" s="7"/>
      <c r="L26" s="7"/>
      <c r="M26" s="7"/>
      <c r="N26" s="7"/>
    </row>
    <row r="27" spans="1:14" ht="13" x14ac:dyDescent="0.3">
      <c r="A27" s="19" t="s">
        <v>576</v>
      </c>
      <c r="B27" s="7"/>
      <c r="C27" s="7"/>
      <c r="D27" s="7"/>
      <c r="E27" s="7"/>
      <c r="F27" s="7"/>
      <c r="G27" s="7"/>
      <c r="H27" s="7"/>
      <c r="I27" s="7"/>
      <c r="J27" s="7"/>
      <c r="K27" s="7"/>
      <c r="L27" s="7"/>
      <c r="M27" s="7"/>
      <c r="N27" s="7"/>
    </row>
    <row r="28" spans="1:14" x14ac:dyDescent="0.25">
      <c r="A28" s="10" t="s">
        <v>22</v>
      </c>
      <c r="B28" s="7">
        <f t="shared" ref="B28:N28" si="5">B17/B16</f>
        <v>0.18934921827483811</v>
      </c>
      <c r="C28" s="7">
        <f t="shared" si="5"/>
        <v>0.19998628626283521</v>
      </c>
      <c r="D28" s="7">
        <f t="shared" si="5"/>
        <v>0.23909868110151652</v>
      </c>
      <c r="E28" s="7">
        <f t="shared" si="5"/>
        <v>0.17952395363218904</v>
      </c>
      <c r="F28" s="7">
        <f t="shared" si="5"/>
        <v>0.17808237238081845</v>
      </c>
      <c r="G28" s="7">
        <f t="shared" si="5"/>
        <v>0.2509917951492201</v>
      </c>
      <c r="H28" s="7">
        <f t="shared" si="5"/>
        <v>0.24539089039354794</v>
      </c>
      <c r="I28" s="7">
        <f t="shared" si="5"/>
        <v>0.25620546691315038</v>
      </c>
      <c r="J28" s="7">
        <f t="shared" si="5"/>
        <v>0.26820982912548436</v>
      </c>
      <c r="K28" s="7">
        <f t="shared" si="5"/>
        <v>0.2537958120882518</v>
      </c>
      <c r="L28" s="7">
        <f t="shared" si="5"/>
        <v>0.25276095177537566</v>
      </c>
      <c r="M28" s="7">
        <f t="shared" si="5"/>
        <v>0.25774824275382757</v>
      </c>
      <c r="N28" s="7">
        <f t="shared" si="5"/>
        <v>0.28500452357321776</v>
      </c>
    </row>
    <row r="29" spans="1:14" x14ac:dyDescent="0.25">
      <c r="A29" s="10" t="s">
        <v>23</v>
      </c>
      <c r="B29" s="7">
        <f t="shared" ref="B29:N29" si="6">B18/B16</f>
        <v>0.50669624223343235</v>
      </c>
      <c r="C29" s="7">
        <f t="shared" si="6"/>
        <v>0.48493488831875298</v>
      </c>
      <c r="D29" s="7">
        <f t="shared" si="6"/>
        <v>0.45610473858315076</v>
      </c>
      <c r="E29" s="7">
        <f t="shared" si="6"/>
        <v>0.58369846010798099</v>
      </c>
      <c r="F29" s="7">
        <f t="shared" si="6"/>
        <v>0.65146428069188578</v>
      </c>
      <c r="G29" s="7">
        <f t="shared" si="6"/>
        <v>0.67667478135425119</v>
      </c>
      <c r="H29" s="7">
        <f t="shared" si="6"/>
        <v>0.69091119173618654</v>
      </c>
      <c r="I29" s="7">
        <f t="shared" si="6"/>
        <v>0.68473266687007561</v>
      </c>
      <c r="J29" s="7">
        <f t="shared" si="6"/>
        <v>0.6653437121250918</v>
      </c>
      <c r="K29" s="7">
        <f t="shared" si="6"/>
        <v>0.67732004998671957</v>
      </c>
      <c r="L29" s="7">
        <f t="shared" si="6"/>
        <v>0.66984455004852583</v>
      </c>
      <c r="M29" s="7">
        <f t="shared" si="6"/>
        <v>0.61053633146420261</v>
      </c>
      <c r="N29" s="7">
        <f t="shared" si="6"/>
        <v>0.5384199901426614</v>
      </c>
    </row>
    <row r="30" spans="1:14" x14ac:dyDescent="0.25">
      <c r="A30" s="10" t="s">
        <v>24</v>
      </c>
      <c r="B30" s="7">
        <f t="shared" ref="B30:N30" si="7">B19/B16</f>
        <v>0.3342754582424004</v>
      </c>
      <c r="C30" s="7">
        <f t="shared" si="7"/>
        <v>0.34551189380996189</v>
      </c>
      <c r="D30" s="7">
        <f t="shared" si="7"/>
        <v>0.33661983932637368</v>
      </c>
      <c r="E30" s="7">
        <f t="shared" si="7"/>
        <v>0.26944820901479366</v>
      </c>
      <c r="F30" s="7">
        <f t="shared" si="7"/>
        <v>0.20674834763043173</v>
      </c>
      <c r="G30" s="7">
        <f t="shared" si="7"/>
        <v>0.1256333964475701</v>
      </c>
      <c r="H30" s="7">
        <f t="shared" si="7"/>
        <v>0.12128579021560788</v>
      </c>
      <c r="I30" s="7">
        <f t="shared" si="7"/>
        <v>0.11888651578512842</v>
      </c>
      <c r="J30" s="7">
        <f t="shared" si="7"/>
        <v>0.12892405387412301</v>
      </c>
      <c r="K30" s="7">
        <f t="shared" si="7"/>
        <v>0.13440679958721768</v>
      </c>
      <c r="L30" s="7">
        <f t="shared" si="7"/>
        <v>0.1440631170308892</v>
      </c>
      <c r="M30" s="7">
        <f t="shared" si="7"/>
        <v>0.19863933297981565</v>
      </c>
      <c r="N30" s="7">
        <f t="shared" si="7"/>
        <v>0.28474374295301558</v>
      </c>
    </row>
    <row r="31" spans="1:14" x14ac:dyDescent="0.25">
      <c r="A31" s="18" t="s">
        <v>580</v>
      </c>
      <c r="B31" s="7">
        <f>B20/B19</f>
        <v>0.13337495540492331</v>
      </c>
      <c r="C31" s="7">
        <f t="shared" ref="C31:N31" si="8">C20/C19</f>
        <v>0.12031355946218598</v>
      </c>
      <c r="D31" s="7">
        <f t="shared" si="8"/>
        <v>0.13181992214919278</v>
      </c>
      <c r="E31" s="7">
        <f t="shared" si="8"/>
        <v>0.12906323756816146</v>
      </c>
      <c r="F31" s="7">
        <f t="shared" si="8"/>
        <v>0.13590953534838243</v>
      </c>
      <c r="G31" s="7">
        <f t="shared" si="8"/>
        <v>0.17310176546576719</v>
      </c>
      <c r="H31" s="7">
        <f t="shared" si="8"/>
        <v>0.19476411858852222</v>
      </c>
      <c r="I31" s="7">
        <f t="shared" si="8"/>
        <v>0.19636926328502416</v>
      </c>
      <c r="J31" s="7">
        <f t="shared" si="8"/>
        <v>0.17732538894405825</v>
      </c>
      <c r="K31" s="7">
        <f t="shared" si="8"/>
        <v>0.18397693404172605</v>
      </c>
      <c r="L31" s="7">
        <f t="shared" si="8"/>
        <v>0.18621871188803066</v>
      </c>
      <c r="M31" s="7">
        <f t="shared" si="8"/>
        <v>0.17378545192926653</v>
      </c>
      <c r="N31" s="7">
        <f t="shared" si="8"/>
        <v>0.14547383770902861</v>
      </c>
    </row>
    <row r="32" spans="1:14" x14ac:dyDescent="0.25">
      <c r="A32" s="18" t="s">
        <v>581</v>
      </c>
      <c r="B32" s="7">
        <f>B21/B19</f>
        <v>0.26782019265073137</v>
      </c>
      <c r="C32" s="7">
        <f t="shared" ref="C32:N32" si="9">C21/C19</f>
        <v>0.25589164337572562</v>
      </c>
      <c r="D32" s="7">
        <f t="shared" si="9"/>
        <v>0.25663646225512093</v>
      </c>
      <c r="E32" s="7">
        <f t="shared" si="9"/>
        <v>0.24328151705054121</v>
      </c>
      <c r="F32" s="7">
        <f t="shared" si="9"/>
        <v>0.2238022361093398</v>
      </c>
      <c r="G32" s="7">
        <f t="shared" si="9"/>
        <v>0.16380795177264246</v>
      </c>
      <c r="H32" s="7">
        <f t="shared" si="9"/>
        <v>0.16103955491197317</v>
      </c>
      <c r="I32" s="7">
        <f t="shared" si="9"/>
        <v>0.15806159420289856</v>
      </c>
      <c r="J32" s="7">
        <f t="shared" si="9"/>
        <v>0.16805693478980471</v>
      </c>
      <c r="K32" s="7">
        <f t="shared" si="9"/>
        <v>0.16732538551250487</v>
      </c>
      <c r="L32" s="7">
        <f t="shared" si="9"/>
        <v>0.18177594517683954</v>
      </c>
      <c r="M32" s="7">
        <f t="shared" si="9"/>
        <v>0.12455980915596955</v>
      </c>
      <c r="N32" s="7">
        <f t="shared" si="9"/>
        <v>0.21599969175504011</v>
      </c>
    </row>
    <row r="33" spans="1:14" x14ac:dyDescent="0.25">
      <c r="A33" s="18" t="s">
        <v>582</v>
      </c>
      <c r="B33" s="7">
        <f>B22/B19</f>
        <v>0.6131644666428826</v>
      </c>
      <c r="C33" s="7">
        <f t="shared" ref="C33:N33" si="10">C22/C19</f>
        <v>0.63785205153224067</v>
      </c>
      <c r="D33" s="7">
        <f t="shared" si="10"/>
        <v>0.62341267309042181</v>
      </c>
      <c r="E33" s="7">
        <f t="shared" si="10"/>
        <v>0.63908195653943189</v>
      </c>
      <c r="F33" s="7">
        <f t="shared" si="10"/>
        <v>0.65080984568294864</v>
      </c>
      <c r="G33" s="7">
        <f t="shared" si="10"/>
        <v>0.67252763025692552</v>
      </c>
      <c r="H33" s="7">
        <f t="shared" si="10"/>
        <v>0.65318954347991764</v>
      </c>
      <c r="I33" s="7">
        <f t="shared" si="10"/>
        <v>0.65413647342995174</v>
      </c>
      <c r="J33" s="7">
        <f t="shared" si="10"/>
        <v>0.66676597153260508</v>
      </c>
      <c r="K33" s="7">
        <f t="shared" si="10"/>
        <v>0.65822210703641315</v>
      </c>
      <c r="L33" s="7">
        <f t="shared" si="10"/>
        <v>0.64109414019397182</v>
      </c>
      <c r="M33" s="7">
        <f t="shared" si="10"/>
        <v>0.70877352417736372</v>
      </c>
      <c r="N33" s="7">
        <f t="shared" si="10"/>
        <v>0.67536767103149431</v>
      </c>
    </row>
    <row r="34" spans="1:14" x14ac:dyDescent="0.25">
      <c r="A34" s="10"/>
      <c r="B34" s="7"/>
      <c r="C34" s="7"/>
      <c r="D34" s="7"/>
      <c r="E34" s="7"/>
      <c r="F34" s="7"/>
      <c r="G34" s="7"/>
      <c r="H34" s="7"/>
      <c r="I34" s="7"/>
      <c r="J34" s="7"/>
      <c r="K34" s="7"/>
      <c r="L34" s="7"/>
      <c r="M34" s="7"/>
      <c r="N34" s="7"/>
    </row>
    <row r="35" spans="1:14" ht="13" x14ac:dyDescent="0.3">
      <c r="A35" s="19" t="s">
        <v>569</v>
      </c>
      <c r="B35" s="7"/>
      <c r="C35" s="7"/>
      <c r="D35" s="7"/>
      <c r="E35" s="7"/>
      <c r="F35" s="7"/>
      <c r="G35" s="7"/>
      <c r="H35" s="7"/>
      <c r="I35" s="7"/>
      <c r="J35" s="7"/>
      <c r="K35" s="7"/>
      <c r="L35" s="7"/>
      <c r="M35" s="7"/>
      <c r="N35" s="7"/>
    </row>
    <row r="36" spans="1:14" x14ac:dyDescent="0.25">
      <c r="A36" s="8" t="s">
        <v>569</v>
      </c>
      <c r="B36" s="73">
        <v>384358758.26999998</v>
      </c>
      <c r="C36" s="73">
        <v>466425142.24000001</v>
      </c>
      <c r="D36" s="73">
        <v>495783313.66000003</v>
      </c>
      <c r="E36" s="73">
        <v>614895364.71000004</v>
      </c>
      <c r="F36" s="73">
        <v>617267059.77999997</v>
      </c>
      <c r="G36" s="73">
        <v>738087259.07000005</v>
      </c>
      <c r="H36" s="73">
        <v>732955546.01999998</v>
      </c>
      <c r="I36" s="73">
        <v>788156525.45000005</v>
      </c>
      <c r="J36" s="73">
        <v>892210669.96000004</v>
      </c>
      <c r="K36" s="73">
        <v>994058818.10000002</v>
      </c>
      <c r="L36" s="73">
        <v>1024190862.0599999</v>
      </c>
      <c r="M36" s="73">
        <v>1172809676.4200001</v>
      </c>
      <c r="N36" s="73">
        <v>8921198995.7399998</v>
      </c>
    </row>
    <row r="37" spans="1:14" x14ac:dyDescent="0.25">
      <c r="A37" s="10" t="s">
        <v>22</v>
      </c>
      <c r="B37" s="73">
        <v>78861645.670000002</v>
      </c>
      <c r="C37" s="73">
        <v>86847209.5</v>
      </c>
      <c r="D37" s="73">
        <v>115176039.75</v>
      </c>
      <c r="E37" s="73">
        <v>126213541.01000001</v>
      </c>
      <c r="F37" s="73">
        <v>102796612.18000001</v>
      </c>
      <c r="G37" s="73">
        <v>245214938.18000001</v>
      </c>
      <c r="H37" s="73">
        <v>226979629.03</v>
      </c>
      <c r="I37" s="73">
        <v>254682239.36000001</v>
      </c>
      <c r="J37" s="73">
        <v>282134114.35000002</v>
      </c>
      <c r="K37" s="73">
        <v>276247120.11000001</v>
      </c>
      <c r="L37" s="73">
        <v>273708905.93000001</v>
      </c>
      <c r="M37" s="73">
        <v>290389991.48000002</v>
      </c>
      <c r="N37" s="73">
        <v>2359251986.5500002</v>
      </c>
    </row>
    <row r="38" spans="1:14" x14ac:dyDescent="0.25">
      <c r="A38" s="10" t="s">
        <v>23</v>
      </c>
      <c r="B38" s="73">
        <v>123469606.09</v>
      </c>
      <c r="C38" s="73">
        <v>172020305.90000001</v>
      </c>
      <c r="D38" s="73">
        <v>172323897.55000001</v>
      </c>
      <c r="E38" s="73">
        <v>272462071.25999999</v>
      </c>
      <c r="F38" s="73">
        <v>343588564.95999998</v>
      </c>
      <c r="G38" s="73">
        <v>385020007.67000002</v>
      </c>
      <c r="H38" s="73">
        <v>419666841.66000003</v>
      </c>
      <c r="I38" s="73">
        <v>451908610.13</v>
      </c>
      <c r="J38" s="73">
        <v>505307962.25</v>
      </c>
      <c r="K38" s="73">
        <v>600811099.36000001</v>
      </c>
      <c r="L38" s="73">
        <v>614832387.10000002</v>
      </c>
      <c r="M38" s="73">
        <v>694923151.85000002</v>
      </c>
      <c r="N38" s="73">
        <v>4756334505.7799997</v>
      </c>
    </row>
    <row r="39" spans="1:14" x14ac:dyDescent="0.25">
      <c r="A39" s="10" t="s">
        <v>24</v>
      </c>
      <c r="B39" s="73">
        <v>182027506.50999999</v>
      </c>
      <c r="C39" s="73">
        <v>207557626.84</v>
      </c>
      <c r="D39" s="73">
        <v>208283376.36000001</v>
      </c>
      <c r="E39" s="73">
        <v>216219752.44</v>
      </c>
      <c r="F39" s="73">
        <v>170881882.63999999</v>
      </c>
      <c r="G39" s="73">
        <v>107852313.22</v>
      </c>
      <c r="H39" s="73">
        <v>86309075.329999998</v>
      </c>
      <c r="I39" s="73">
        <v>81565675.959999993</v>
      </c>
      <c r="J39" s="73">
        <v>104768593.36</v>
      </c>
      <c r="K39" s="73">
        <v>117000598.63</v>
      </c>
      <c r="L39" s="73">
        <v>135649569.03</v>
      </c>
      <c r="M39" s="73">
        <v>187496533.09</v>
      </c>
      <c r="N39" s="73">
        <v>1805612503.4100001</v>
      </c>
    </row>
    <row r="40" spans="1:14" x14ac:dyDescent="0.25">
      <c r="A40" s="10"/>
      <c r="B40" s="73"/>
      <c r="C40" s="73"/>
      <c r="D40" s="73"/>
      <c r="E40" s="73"/>
      <c r="F40" s="73"/>
      <c r="G40" s="73"/>
      <c r="H40" s="73"/>
      <c r="I40" s="73"/>
      <c r="J40" s="73"/>
      <c r="K40" s="73"/>
      <c r="L40" s="73"/>
      <c r="M40" s="73"/>
      <c r="N40" s="73"/>
    </row>
    <row r="41" spans="1:14" ht="13" x14ac:dyDescent="0.3">
      <c r="A41" s="19" t="s">
        <v>571</v>
      </c>
      <c r="B41" s="73"/>
      <c r="C41" s="73"/>
      <c r="D41" s="73"/>
      <c r="E41" s="73"/>
      <c r="F41" s="73"/>
      <c r="G41" s="73"/>
      <c r="H41" s="73"/>
      <c r="I41" s="73"/>
      <c r="J41" s="73"/>
      <c r="K41" s="73"/>
      <c r="L41" s="73"/>
      <c r="M41" s="73"/>
      <c r="N41" s="73"/>
    </row>
    <row r="42" spans="1:14" x14ac:dyDescent="0.25">
      <c r="A42" s="8" t="s">
        <v>572</v>
      </c>
      <c r="B42" s="6">
        <f>B36/PaidAmounts!B3</f>
        <v>2.7859354700429637E-2</v>
      </c>
      <c r="C42" s="6">
        <f>C36/PaidAmounts!C3</f>
        <v>3.1453247891385136E-2</v>
      </c>
      <c r="D42" s="6">
        <f>D36/PaidAmounts!D3</f>
        <v>3.4223486607763386E-2</v>
      </c>
      <c r="E42" s="6">
        <f>E36/PaidAmounts!E3</f>
        <v>3.8581344289583194E-2</v>
      </c>
      <c r="F42" s="6">
        <f>F36/PaidAmounts!F3</f>
        <v>3.8712839942589755E-2</v>
      </c>
      <c r="G42" s="6">
        <f>G36/PaidAmounts!G3</f>
        <v>4.5476322044258034E-2</v>
      </c>
      <c r="H42" s="6">
        <f>H36/PaidAmounts!H3</f>
        <v>4.3062356652631993E-2</v>
      </c>
      <c r="I42" s="6">
        <f>I36/PaidAmounts!I3</f>
        <v>4.4273553055491896E-2</v>
      </c>
      <c r="J42" s="6">
        <f>J36/PaidAmounts!J3</f>
        <v>4.6525442091641847E-2</v>
      </c>
      <c r="K42" s="6">
        <f>K36/PaidAmounts!K3</f>
        <v>5.3382027133625325E-2</v>
      </c>
      <c r="L42" s="6">
        <f>L36/PaidAmounts!L3</f>
        <v>5.0521181243404274E-2</v>
      </c>
      <c r="M42" s="6">
        <f>M36/PaidAmounts!M3</f>
        <v>5.4382703374261099E-2</v>
      </c>
      <c r="N42" s="6">
        <f>N36/PaidAmounts!N3</f>
        <v>4.3373261751461563E-2</v>
      </c>
    </row>
    <row r="43" spans="1:14" x14ac:dyDescent="0.25">
      <c r="A43" s="10" t="s">
        <v>573</v>
      </c>
      <c r="B43" s="6">
        <f>B37/B36</f>
        <v>0.20517717880283651</v>
      </c>
      <c r="C43" s="6">
        <f t="shared" ref="C43:M43" si="11">C37/C36</f>
        <v>0.18619753018226576</v>
      </c>
      <c r="D43" s="6">
        <f t="shared" si="11"/>
        <v>0.23231124682220713</v>
      </c>
      <c r="E43" s="6">
        <f t="shared" si="11"/>
        <v>0.20526019263379136</v>
      </c>
      <c r="F43" s="6">
        <f t="shared" si="11"/>
        <v>0.16653506865672976</v>
      </c>
      <c r="G43" s="6">
        <f t="shared" si="11"/>
        <v>0.33223028194386411</v>
      </c>
      <c r="H43" s="6">
        <f t="shared" si="11"/>
        <v>0.30967721066102211</v>
      </c>
      <c r="I43" s="6">
        <f t="shared" si="11"/>
        <v>0.32313662468833654</v>
      </c>
      <c r="J43" s="6">
        <f t="shared" si="11"/>
        <v>0.31621916644714504</v>
      </c>
      <c r="K43" s="6">
        <f t="shared" si="11"/>
        <v>0.27789816364992015</v>
      </c>
      <c r="L43" s="6">
        <f t="shared" si="11"/>
        <v>0.26724404216952036</v>
      </c>
      <c r="M43" s="6">
        <f t="shared" si="11"/>
        <v>0.24760197440254336</v>
      </c>
      <c r="N43" s="6">
        <f>N37/N36</f>
        <v>0.26445458594484628</v>
      </c>
    </row>
    <row r="44" spans="1:14" x14ac:dyDescent="0.25">
      <c r="A44" s="10" t="s">
        <v>574</v>
      </c>
      <c r="B44" s="6">
        <f>B38/B36</f>
        <v>0.32123531318952403</v>
      </c>
      <c r="C44" s="6">
        <f t="shared" ref="C44:M44" si="12">C38/C36</f>
        <v>0.36880581752920732</v>
      </c>
      <c r="D44" s="6">
        <f t="shared" si="12"/>
        <v>0.34757905883895251</v>
      </c>
      <c r="E44" s="6">
        <f t="shared" si="12"/>
        <v>0.44310314713219523</v>
      </c>
      <c r="F44" s="6">
        <f t="shared" si="12"/>
        <v>0.55662870635354866</v>
      </c>
      <c r="G44" s="6">
        <f t="shared" si="12"/>
        <v>0.52164564953353953</v>
      </c>
      <c r="H44" s="6">
        <f t="shared" si="12"/>
        <v>0.57256793258311556</v>
      </c>
      <c r="I44" s="6">
        <f t="shared" si="12"/>
        <v>0.57337419096033182</v>
      </c>
      <c r="J44" s="6">
        <f t="shared" si="12"/>
        <v>0.56635498684705732</v>
      </c>
      <c r="K44" s="6">
        <f t="shared" si="12"/>
        <v>0.60440196135311564</v>
      </c>
      <c r="L44" s="6">
        <f t="shared" si="12"/>
        <v>0.60031036194109433</v>
      </c>
      <c r="M44" s="6">
        <f t="shared" si="12"/>
        <v>0.59252849445380773</v>
      </c>
      <c r="N44" s="6">
        <f>N38/N36</f>
        <v>0.53314969300104365</v>
      </c>
    </row>
    <row r="45" spans="1:14" x14ac:dyDescent="0.25">
      <c r="A45" s="10" t="s">
        <v>575</v>
      </c>
      <c r="B45" s="6">
        <f>B39/B36</f>
        <v>0.47358750800763949</v>
      </c>
      <c r="C45" s="6">
        <f t="shared" ref="C45:M45" si="13">C39/C36</f>
        <v>0.44499665228852692</v>
      </c>
      <c r="D45" s="6">
        <f t="shared" si="13"/>
        <v>0.42010969433884032</v>
      </c>
      <c r="E45" s="6">
        <f t="shared" si="13"/>
        <v>0.35163666023401335</v>
      </c>
      <c r="F45" s="6">
        <f t="shared" si="13"/>
        <v>0.27683622498972155</v>
      </c>
      <c r="G45" s="6">
        <f t="shared" si="13"/>
        <v>0.14612406852259632</v>
      </c>
      <c r="H45" s="6">
        <f t="shared" si="13"/>
        <v>0.11775485675586239</v>
      </c>
      <c r="I45" s="6">
        <f t="shared" si="13"/>
        <v>0.10348918435133156</v>
      </c>
      <c r="J45" s="6">
        <f t="shared" si="13"/>
        <v>0.11742584670579767</v>
      </c>
      <c r="K45" s="6">
        <f t="shared" si="13"/>
        <v>0.11769987499696422</v>
      </c>
      <c r="L45" s="6">
        <f t="shared" si="13"/>
        <v>0.13244559588938537</v>
      </c>
      <c r="M45" s="6">
        <f t="shared" si="13"/>
        <v>0.15986953114364891</v>
      </c>
      <c r="N45" s="6">
        <f>N39/N36</f>
        <v>0.20239572105411011</v>
      </c>
    </row>
    <row r="49" spans="1:14" x14ac:dyDescent="0.25">
      <c r="A49" s="40"/>
      <c r="B49" s="59"/>
      <c r="C49" s="59"/>
      <c r="D49" s="59"/>
      <c r="E49" s="59"/>
      <c r="F49" s="40"/>
      <c r="G49" s="40"/>
      <c r="H49" s="40"/>
      <c r="I49" s="40"/>
      <c r="J49" s="40"/>
      <c r="K49" s="40"/>
      <c r="L49" s="40"/>
    </row>
    <row r="50" spans="1:14" x14ac:dyDescent="0.25">
      <c r="A50" s="2" t="s">
        <v>301</v>
      </c>
      <c r="N50" s="4"/>
    </row>
    <row r="51" spans="1:14" x14ac:dyDescent="0.25">
      <c r="A51" s="2" t="s">
        <v>302</v>
      </c>
      <c r="N51" s="4"/>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B693B-0FE4-4107-8088-02689BF1710C}">
  <dimension ref="A1:P546"/>
  <sheetViews>
    <sheetView workbookViewId="0">
      <selection activeCell="L542" sqref="L542"/>
    </sheetView>
  </sheetViews>
  <sheetFormatPr defaultColWidth="9.1796875" defaultRowHeight="13" x14ac:dyDescent="0.3"/>
  <cols>
    <col min="1" max="1" width="10" style="136" customWidth="1"/>
    <col min="2" max="2" width="37.453125" style="136" customWidth="1"/>
    <col min="3" max="3" width="10.1796875" style="136" bestFit="1" customWidth="1"/>
    <col min="4" max="4" width="11.26953125" style="136" bestFit="1" customWidth="1"/>
    <col min="5" max="5" width="11.81640625" style="136" customWidth="1"/>
    <col min="6" max="6" width="10.1796875" style="136" bestFit="1" customWidth="1"/>
    <col min="7" max="7" width="11" style="136" customWidth="1"/>
    <col min="8" max="8" width="13.453125" style="136" customWidth="1"/>
    <col min="9" max="9" width="13.81640625" style="136" customWidth="1"/>
    <col min="10" max="10" width="13.1796875" style="136" customWidth="1"/>
    <col min="11" max="11" width="12" style="136" customWidth="1"/>
    <col min="12" max="12" width="11.26953125" style="136" bestFit="1" customWidth="1"/>
    <col min="13" max="13" width="10.1796875" style="136" bestFit="1" customWidth="1"/>
    <col min="14" max="16" width="13.81640625" style="136" customWidth="1"/>
    <col min="17" max="16384" width="9.1796875" style="136"/>
  </cols>
  <sheetData>
    <row r="1" spans="1:16" s="135" customFormat="1" ht="78" customHeight="1" x14ac:dyDescent="0.3">
      <c r="A1" s="134" t="s">
        <v>1679</v>
      </c>
      <c r="B1" s="134" t="s">
        <v>593</v>
      </c>
      <c r="C1" s="134" t="s">
        <v>1680</v>
      </c>
      <c r="D1" s="134" t="s">
        <v>1681</v>
      </c>
      <c r="E1" s="134" t="s">
        <v>1686</v>
      </c>
      <c r="F1" s="134" t="s">
        <v>1682</v>
      </c>
      <c r="G1" s="134" t="s">
        <v>296</v>
      </c>
      <c r="H1" s="134" t="s">
        <v>1691</v>
      </c>
      <c r="I1" s="134" t="s">
        <v>1692</v>
      </c>
      <c r="J1" s="134" t="s">
        <v>1687</v>
      </c>
      <c r="K1" s="134" t="s">
        <v>1684</v>
      </c>
      <c r="L1" s="134" t="s">
        <v>1683</v>
      </c>
      <c r="M1" s="134" t="s">
        <v>1685</v>
      </c>
      <c r="N1" s="134" t="s">
        <v>1690</v>
      </c>
      <c r="O1" s="134" t="s">
        <v>1688</v>
      </c>
      <c r="P1" s="134" t="s">
        <v>1689</v>
      </c>
    </row>
    <row r="2" spans="1:16" x14ac:dyDescent="0.3">
      <c r="A2" s="18" t="s">
        <v>594</v>
      </c>
      <c r="B2" s="18" t="s">
        <v>595</v>
      </c>
      <c r="C2" s="147">
        <v>183239</v>
      </c>
      <c r="D2" s="147">
        <v>953052</v>
      </c>
      <c r="E2" s="147">
        <v>76586</v>
      </c>
      <c r="F2" s="147">
        <v>43482</v>
      </c>
      <c r="G2" s="147">
        <v>21089</v>
      </c>
      <c r="H2" s="147">
        <v>9826</v>
      </c>
      <c r="I2" s="147">
        <v>8874</v>
      </c>
      <c r="J2" s="147">
        <v>31866</v>
      </c>
      <c r="K2" s="147">
        <v>403890</v>
      </c>
      <c r="L2" s="147">
        <v>161854</v>
      </c>
      <c r="M2" s="147">
        <v>176306</v>
      </c>
      <c r="N2" s="147">
        <v>46304</v>
      </c>
      <c r="O2" s="147">
        <v>31780</v>
      </c>
      <c r="P2" s="147">
        <v>132918</v>
      </c>
    </row>
    <row r="3" spans="1:16" x14ac:dyDescent="0.3">
      <c r="A3" s="18" t="s">
        <v>596</v>
      </c>
      <c r="B3" s="18" t="s">
        <v>597</v>
      </c>
      <c r="C3" s="147">
        <v>9809</v>
      </c>
      <c r="D3" s="147">
        <v>74155</v>
      </c>
      <c r="E3" s="147">
        <v>3367</v>
      </c>
      <c r="F3" s="147">
        <v>2815</v>
      </c>
      <c r="G3" s="146">
        <v>858</v>
      </c>
      <c r="H3" s="146">
        <v>571</v>
      </c>
      <c r="I3" s="146">
        <v>625</v>
      </c>
      <c r="J3" s="147">
        <v>2027</v>
      </c>
      <c r="K3" s="147">
        <v>27499</v>
      </c>
      <c r="L3" s="147">
        <v>15503</v>
      </c>
      <c r="M3" s="147">
        <v>11579</v>
      </c>
      <c r="N3" s="147">
        <v>3147</v>
      </c>
      <c r="O3" s="147">
        <v>3080</v>
      </c>
      <c r="P3" s="147">
        <v>13347</v>
      </c>
    </row>
    <row r="4" spans="1:16" x14ac:dyDescent="0.3">
      <c r="A4" s="18" t="s">
        <v>598</v>
      </c>
      <c r="B4" s="18" t="s">
        <v>599</v>
      </c>
      <c r="C4" s="147">
        <v>241135</v>
      </c>
      <c r="D4" s="147">
        <v>993108</v>
      </c>
      <c r="E4" s="147">
        <v>124090</v>
      </c>
      <c r="F4" s="147">
        <v>43798</v>
      </c>
      <c r="G4" s="147">
        <v>32962</v>
      </c>
      <c r="H4" s="147">
        <v>9386</v>
      </c>
      <c r="I4" s="147">
        <v>7536</v>
      </c>
      <c r="J4" s="147">
        <v>32093</v>
      </c>
      <c r="K4" s="147">
        <v>505497</v>
      </c>
      <c r="L4" s="147">
        <v>117866</v>
      </c>
      <c r="M4" s="147">
        <v>224439</v>
      </c>
      <c r="N4" s="147">
        <v>29955</v>
      </c>
      <c r="O4" s="147">
        <v>18382</v>
      </c>
      <c r="P4" s="147">
        <v>96969</v>
      </c>
    </row>
    <row r="5" spans="1:16" x14ac:dyDescent="0.3">
      <c r="A5" s="18" t="s">
        <v>600</v>
      </c>
      <c r="B5" s="18" t="s">
        <v>601</v>
      </c>
      <c r="C5" s="147">
        <v>28310</v>
      </c>
      <c r="D5" s="147">
        <v>82803</v>
      </c>
      <c r="E5" s="147">
        <v>16234</v>
      </c>
      <c r="F5" s="147">
        <v>4880</v>
      </c>
      <c r="G5" s="147">
        <v>4899</v>
      </c>
      <c r="H5" s="146">
        <v>449</v>
      </c>
      <c r="I5" s="146">
        <v>402</v>
      </c>
      <c r="J5" s="147">
        <v>1914</v>
      </c>
      <c r="K5" s="147">
        <v>41919</v>
      </c>
      <c r="L5" s="147">
        <v>12133</v>
      </c>
      <c r="M5" s="147">
        <v>22457</v>
      </c>
      <c r="N5" s="147">
        <v>1084</v>
      </c>
      <c r="O5" s="146">
        <v>923</v>
      </c>
      <c r="P5" s="147">
        <v>4287</v>
      </c>
    </row>
    <row r="6" spans="1:16" x14ac:dyDescent="0.3">
      <c r="A6" s="18" t="s">
        <v>602</v>
      </c>
      <c r="B6" s="18" t="s">
        <v>603</v>
      </c>
      <c r="C6" s="146">
        <v>851</v>
      </c>
      <c r="D6" s="147">
        <v>22046</v>
      </c>
      <c r="E6" s="146">
        <v>69</v>
      </c>
      <c r="F6" s="146">
        <v>499</v>
      </c>
      <c r="G6" s="146">
        <v>69</v>
      </c>
      <c r="H6" s="146">
        <v>58</v>
      </c>
      <c r="I6" s="146">
        <v>57</v>
      </c>
      <c r="J6" s="146">
        <v>164</v>
      </c>
      <c r="K6" s="147">
        <v>1666</v>
      </c>
      <c r="L6" s="147">
        <v>12931</v>
      </c>
      <c r="M6" s="147">
        <v>4745</v>
      </c>
      <c r="N6" s="146">
        <v>581</v>
      </c>
      <c r="O6" s="146">
        <v>393</v>
      </c>
      <c r="P6" s="147">
        <v>1730</v>
      </c>
    </row>
    <row r="7" spans="1:16" x14ac:dyDescent="0.3">
      <c r="A7" s="18" t="s">
        <v>604</v>
      </c>
      <c r="B7" s="18" t="s">
        <v>605</v>
      </c>
      <c r="C7" s="147">
        <v>79076</v>
      </c>
      <c r="D7" s="147">
        <v>503386</v>
      </c>
      <c r="E7" s="147">
        <v>40400</v>
      </c>
      <c r="F7" s="147">
        <v>14799</v>
      </c>
      <c r="G7" s="147">
        <v>8292</v>
      </c>
      <c r="H7" s="147">
        <v>3617</v>
      </c>
      <c r="I7" s="147">
        <v>2967</v>
      </c>
      <c r="J7" s="147">
        <v>12551</v>
      </c>
      <c r="K7" s="147">
        <v>239470</v>
      </c>
      <c r="L7" s="147">
        <v>77578</v>
      </c>
      <c r="M7" s="147">
        <v>77052</v>
      </c>
      <c r="N7" s="147">
        <v>21826</v>
      </c>
      <c r="O7" s="147">
        <v>16081</v>
      </c>
      <c r="P7" s="147">
        <v>71379</v>
      </c>
    </row>
    <row r="8" spans="1:16" x14ac:dyDescent="0.3">
      <c r="A8" s="18" t="s">
        <v>606</v>
      </c>
      <c r="B8" s="18" t="s">
        <v>607</v>
      </c>
      <c r="C8" s="147">
        <v>101202</v>
      </c>
      <c r="D8" s="147">
        <v>342155</v>
      </c>
      <c r="E8" s="147">
        <v>42420</v>
      </c>
      <c r="F8" s="147">
        <v>22639</v>
      </c>
      <c r="G8" s="147">
        <v>11180</v>
      </c>
      <c r="H8" s="147">
        <v>5642</v>
      </c>
      <c r="I8" s="147">
        <v>4054</v>
      </c>
      <c r="J8" s="147">
        <v>18243</v>
      </c>
      <c r="K8" s="147">
        <v>134150</v>
      </c>
      <c r="L8" s="147">
        <v>64058</v>
      </c>
      <c r="M8" s="147">
        <v>55540</v>
      </c>
      <c r="N8" s="147">
        <v>18743</v>
      </c>
      <c r="O8" s="147">
        <v>11308</v>
      </c>
      <c r="P8" s="147">
        <v>58356</v>
      </c>
    </row>
    <row r="9" spans="1:16" x14ac:dyDescent="0.3">
      <c r="A9" s="18" t="s">
        <v>608</v>
      </c>
      <c r="B9" s="18" t="s">
        <v>609</v>
      </c>
      <c r="C9" s="147">
        <v>23922</v>
      </c>
      <c r="D9" s="147">
        <v>238358</v>
      </c>
      <c r="E9" s="147">
        <v>10744</v>
      </c>
      <c r="F9" s="147">
        <v>4210</v>
      </c>
      <c r="G9" s="147">
        <v>2791</v>
      </c>
      <c r="H9" s="147">
        <v>1647</v>
      </c>
      <c r="I9" s="147">
        <v>1419</v>
      </c>
      <c r="J9" s="147">
        <v>5173</v>
      </c>
      <c r="K9" s="147">
        <v>90053</v>
      </c>
      <c r="L9" s="147">
        <v>34748</v>
      </c>
      <c r="M9" s="147">
        <v>44384</v>
      </c>
      <c r="N9" s="147">
        <v>15334</v>
      </c>
      <c r="O9" s="147">
        <v>11465</v>
      </c>
      <c r="P9" s="147">
        <v>42374</v>
      </c>
    </row>
    <row r="10" spans="1:16" x14ac:dyDescent="0.3">
      <c r="A10" s="18" t="s">
        <v>610</v>
      </c>
      <c r="B10" s="18" t="s">
        <v>611</v>
      </c>
      <c r="C10" s="146">
        <v>178</v>
      </c>
      <c r="D10" s="146">
        <v>369</v>
      </c>
      <c r="E10" s="146">
        <v>81</v>
      </c>
      <c r="F10" s="146">
        <v>42</v>
      </c>
      <c r="G10" s="146" t="s">
        <v>1895</v>
      </c>
      <c r="H10" s="146" t="s">
        <v>1895</v>
      </c>
      <c r="I10" s="146" t="s">
        <v>1895</v>
      </c>
      <c r="J10" s="146" t="s">
        <v>1895</v>
      </c>
      <c r="K10" s="146">
        <v>159</v>
      </c>
      <c r="L10" s="146">
        <v>104</v>
      </c>
      <c r="M10" s="146">
        <v>42</v>
      </c>
      <c r="N10" s="146" t="s">
        <v>1895</v>
      </c>
      <c r="O10" s="146" t="s">
        <v>1895</v>
      </c>
      <c r="P10" s="146">
        <v>50</v>
      </c>
    </row>
    <row r="11" spans="1:16" x14ac:dyDescent="0.3">
      <c r="A11" s="18" t="s">
        <v>612</v>
      </c>
      <c r="B11" s="18" t="s">
        <v>613</v>
      </c>
      <c r="C11" s="147">
        <v>38870</v>
      </c>
      <c r="D11" s="147">
        <v>159420</v>
      </c>
      <c r="E11" s="147">
        <v>19997</v>
      </c>
      <c r="F11" s="147">
        <v>5781</v>
      </c>
      <c r="G11" s="147">
        <v>3728</v>
      </c>
      <c r="H11" s="147">
        <v>2079</v>
      </c>
      <c r="I11" s="147">
        <v>1372</v>
      </c>
      <c r="J11" s="147">
        <v>7111</v>
      </c>
      <c r="K11" s="147">
        <v>77654</v>
      </c>
      <c r="L11" s="147">
        <v>19429</v>
      </c>
      <c r="M11" s="147">
        <v>24752</v>
      </c>
      <c r="N11" s="147">
        <v>7911</v>
      </c>
      <c r="O11" s="147">
        <v>4659</v>
      </c>
      <c r="P11" s="147">
        <v>25015</v>
      </c>
    </row>
    <row r="12" spans="1:16" x14ac:dyDescent="0.3">
      <c r="A12" s="18" t="s">
        <v>614</v>
      </c>
      <c r="B12" s="18" t="s">
        <v>615</v>
      </c>
      <c r="C12" s="147">
        <v>45561</v>
      </c>
      <c r="D12" s="147">
        <v>106702</v>
      </c>
      <c r="E12" s="147">
        <v>31831</v>
      </c>
      <c r="F12" s="147">
        <v>4573</v>
      </c>
      <c r="G12" s="147">
        <v>5894</v>
      </c>
      <c r="H12" s="146">
        <v>893</v>
      </c>
      <c r="I12" s="146">
        <v>595</v>
      </c>
      <c r="J12" s="147">
        <v>2731</v>
      </c>
      <c r="K12" s="147">
        <v>65756</v>
      </c>
      <c r="L12" s="147">
        <v>10525</v>
      </c>
      <c r="M12" s="147">
        <v>20712</v>
      </c>
      <c r="N12" s="147">
        <v>2085</v>
      </c>
      <c r="O12" s="147">
        <v>1279</v>
      </c>
      <c r="P12" s="147">
        <v>6345</v>
      </c>
    </row>
    <row r="13" spans="1:16" x14ac:dyDescent="0.3">
      <c r="A13" s="18" t="s">
        <v>616</v>
      </c>
      <c r="B13" s="18" t="s">
        <v>617</v>
      </c>
      <c r="C13" s="146">
        <v>675</v>
      </c>
      <c r="D13" s="147">
        <v>1907</v>
      </c>
      <c r="E13" s="146">
        <v>273</v>
      </c>
      <c r="F13" s="146">
        <v>206</v>
      </c>
      <c r="G13" s="146">
        <v>81</v>
      </c>
      <c r="H13" s="146" t="s">
        <v>1895</v>
      </c>
      <c r="I13" s="146" t="s">
        <v>1895</v>
      </c>
      <c r="J13" s="146">
        <v>80</v>
      </c>
      <c r="K13" s="146">
        <v>515</v>
      </c>
      <c r="L13" s="146">
        <v>729</v>
      </c>
      <c r="M13" s="146">
        <v>253</v>
      </c>
      <c r="N13" s="146">
        <v>153</v>
      </c>
      <c r="O13" s="146">
        <v>76</v>
      </c>
      <c r="P13" s="146">
        <v>181</v>
      </c>
    </row>
    <row r="14" spans="1:16" x14ac:dyDescent="0.3">
      <c r="A14" s="18" t="s">
        <v>618</v>
      </c>
      <c r="B14" s="18" t="s">
        <v>619</v>
      </c>
      <c r="C14" s="147">
        <v>143535</v>
      </c>
      <c r="D14" s="147">
        <v>940606</v>
      </c>
      <c r="E14" s="147">
        <v>94301</v>
      </c>
      <c r="F14" s="147">
        <v>17199</v>
      </c>
      <c r="G14" s="147">
        <v>17597</v>
      </c>
      <c r="H14" s="147">
        <v>4068</v>
      </c>
      <c r="I14" s="147">
        <v>4232</v>
      </c>
      <c r="J14" s="147">
        <v>12912</v>
      </c>
      <c r="K14" s="147">
        <v>623164</v>
      </c>
      <c r="L14" s="147">
        <v>60060</v>
      </c>
      <c r="M14" s="147">
        <v>147934</v>
      </c>
      <c r="N14" s="147">
        <v>22263</v>
      </c>
      <c r="O14" s="147">
        <v>17614</v>
      </c>
      <c r="P14" s="147">
        <v>69571</v>
      </c>
    </row>
    <row r="15" spans="1:16" x14ac:dyDescent="0.3">
      <c r="A15" s="18" t="s">
        <v>620</v>
      </c>
      <c r="B15" s="18" t="s">
        <v>621</v>
      </c>
      <c r="C15" s="147">
        <v>8757</v>
      </c>
      <c r="D15" s="147">
        <v>59909</v>
      </c>
      <c r="E15" s="147">
        <v>4311</v>
      </c>
      <c r="F15" s="147">
        <v>2538</v>
      </c>
      <c r="G15" s="147">
        <v>1167</v>
      </c>
      <c r="H15" s="146">
        <v>170</v>
      </c>
      <c r="I15" s="146">
        <v>142</v>
      </c>
      <c r="J15" s="146">
        <v>612</v>
      </c>
      <c r="K15" s="147">
        <v>21347</v>
      </c>
      <c r="L15" s="147">
        <v>21579</v>
      </c>
      <c r="M15" s="147">
        <v>10357</v>
      </c>
      <c r="N15" s="147">
        <v>1586</v>
      </c>
      <c r="O15" s="146">
        <v>989</v>
      </c>
      <c r="P15" s="147">
        <v>4051</v>
      </c>
    </row>
    <row r="16" spans="1:16" x14ac:dyDescent="0.3">
      <c r="A16" s="18" t="s">
        <v>622</v>
      </c>
      <c r="B16" s="18" t="s">
        <v>623</v>
      </c>
      <c r="C16" s="147">
        <v>54484</v>
      </c>
      <c r="D16" s="147">
        <v>363753</v>
      </c>
      <c r="E16" s="147">
        <v>32974</v>
      </c>
      <c r="F16" s="147">
        <v>9240</v>
      </c>
      <c r="G16" s="147">
        <v>7866</v>
      </c>
      <c r="H16" s="147">
        <v>1522</v>
      </c>
      <c r="I16" s="147">
        <v>1317</v>
      </c>
      <c r="J16" s="147">
        <v>5757</v>
      </c>
      <c r="K16" s="147">
        <v>192694</v>
      </c>
      <c r="L16" s="147">
        <v>50542</v>
      </c>
      <c r="M16" s="147">
        <v>70604</v>
      </c>
      <c r="N16" s="147">
        <v>10250</v>
      </c>
      <c r="O16" s="147">
        <v>7523</v>
      </c>
      <c r="P16" s="147">
        <v>32140</v>
      </c>
    </row>
    <row r="17" spans="1:16" x14ac:dyDescent="0.3">
      <c r="A17" s="18" t="s">
        <v>624</v>
      </c>
      <c r="B17" s="18" t="s">
        <v>625</v>
      </c>
      <c r="C17" s="147">
        <v>14733</v>
      </c>
      <c r="D17" s="147">
        <v>73576</v>
      </c>
      <c r="E17" s="147">
        <v>6824</v>
      </c>
      <c r="F17" s="147">
        <v>3282</v>
      </c>
      <c r="G17" s="147">
        <v>2015</v>
      </c>
      <c r="H17" s="146">
        <v>613</v>
      </c>
      <c r="I17" s="146">
        <v>459</v>
      </c>
      <c r="J17" s="147">
        <v>1942</v>
      </c>
      <c r="K17" s="147">
        <v>30498</v>
      </c>
      <c r="L17" s="147">
        <v>13641</v>
      </c>
      <c r="M17" s="147">
        <v>14422</v>
      </c>
      <c r="N17" s="147">
        <v>3049</v>
      </c>
      <c r="O17" s="147">
        <v>1841</v>
      </c>
      <c r="P17" s="147">
        <v>10125</v>
      </c>
    </row>
    <row r="18" spans="1:16" x14ac:dyDescent="0.3">
      <c r="A18" s="18" t="s">
        <v>626</v>
      </c>
      <c r="B18" s="18" t="s">
        <v>627</v>
      </c>
      <c r="C18" s="147">
        <v>913087</v>
      </c>
      <c r="D18" s="147">
        <v>5736631</v>
      </c>
      <c r="E18" s="147">
        <v>495078</v>
      </c>
      <c r="F18" s="147">
        <v>163566</v>
      </c>
      <c r="G18" s="147">
        <v>108837</v>
      </c>
      <c r="H18" s="147">
        <v>41859</v>
      </c>
      <c r="I18" s="147">
        <v>38327</v>
      </c>
      <c r="J18" s="147">
        <v>162070</v>
      </c>
      <c r="K18" s="147">
        <v>2951946</v>
      </c>
      <c r="L18" s="147">
        <v>744633</v>
      </c>
      <c r="M18" s="147">
        <v>1080649</v>
      </c>
      <c r="N18" s="147">
        <v>183582</v>
      </c>
      <c r="O18" s="147">
        <v>134616</v>
      </c>
      <c r="P18" s="147">
        <v>641205</v>
      </c>
    </row>
    <row r="19" spans="1:16" x14ac:dyDescent="0.3">
      <c r="A19" s="18" t="s">
        <v>628</v>
      </c>
      <c r="B19" s="18" t="s">
        <v>629</v>
      </c>
      <c r="C19" s="147">
        <v>204749</v>
      </c>
      <c r="D19" s="147">
        <v>1009854</v>
      </c>
      <c r="E19" s="147">
        <v>120507</v>
      </c>
      <c r="F19" s="147">
        <v>33239</v>
      </c>
      <c r="G19" s="147">
        <v>33596</v>
      </c>
      <c r="H19" s="147">
        <v>5313</v>
      </c>
      <c r="I19" s="147">
        <v>4832</v>
      </c>
      <c r="J19" s="147">
        <v>18578</v>
      </c>
      <c r="K19" s="147">
        <v>507507</v>
      </c>
      <c r="L19" s="147">
        <v>129007</v>
      </c>
      <c r="M19" s="147">
        <v>273617</v>
      </c>
      <c r="N19" s="147">
        <v>19455</v>
      </c>
      <c r="O19" s="147">
        <v>15031</v>
      </c>
      <c r="P19" s="147">
        <v>65237</v>
      </c>
    </row>
    <row r="20" spans="1:16" x14ac:dyDescent="0.3">
      <c r="A20" s="18" t="s">
        <v>630</v>
      </c>
      <c r="B20" s="18" t="s">
        <v>631</v>
      </c>
      <c r="C20" s="147">
        <v>74600</v>
      </c>
      <c r="D20" s="147">
        <v>523720</v>
      </c>
      <c r="E20" s="147">
        <v>44883</v>
      </c>
      <c r="F20" s="147">
        <v>10662</v>
      </c>
      <c r="G20" s="147">
        <v>11989</v>
      </c>
      <c r="H20" s="147">
        <v>1642</v>
      </c>
      <c r="I20" s="147">
        <v>1234</v>
      </c>
      <c r="J20" s="147">
        <v>6506</v>
      </c>
      <c r="K20" s="147">
        <v>274571</v>
      </c>
      <c r="L20" s="147">
        <v>62327</v>
      </c>
      <c r="M20" s="147">
        <v>121372</v>
      </c>
      <c r="N20" s="147">
        <v>12478</v>
      </c>
      <c r="O20" s="147">
        <v>8397</v>
      </c>
      <c r="P20" s="147">
        <v>44575</v>
      </c>
    </row>
    <row r="21" spans="1:16" x14ac:dyDescent="0.3">
      <c r="A21" s="18" t="s">
        <v>632</v>
      </c>
      <c r="B21" s="18" t="s">
        <v>633</v>
      </c>
      <c r="C21" s="146">
        <v>981</v>
      </c>
      <c r="D21" s="147">
        <v>3680</v>
      </c>
      <c r="E21" s="146">
        <v>540</v>
      </c>
      <c r="F21" s="146">
        <v>173</v>
      </c>
      <c r="G21" s="146">
        <v>153</v>
      </c>
      <c r="H21" s="146" t="s">
        <v>1895</v>
      </c>
      <c r="I21" s="146" t="s">
        <v>1895</v>
      </c>
      <c r="J21" s="146">
        <v>102</v>
      </c>
      <c r="K21" s="147">
        <v>1695</v>
      </c>
      <c r="L21" s="146">
        <v>669</v>
      </c>
      <c r="M21" s="146">
        <v>836</v>
      </c>
      <c r="N21" s="146">
        <v>92</v>
      </c>
      <c r="O21" s="146">
        <v>31</v>
      </c>
      <c r="P21" s="146">
        <v>357</v>
      </c>
    </row>
    <row r="22" spans="1:16" x14ac:dyDescent="0.3">
      <c r="A22" s="18" t="s">
        <v>634</v>
      </c>
      <c r="B22" s="18" t="s">
        <v>635</v>
      </c>
      <c r="C22" s="147">
        <v>230082</v>
      </c>
      <c r="D22" s="147">
        <v>1859005</v>
      </c>
      <c r="E22" s="147">
        <v>156305</v>
      </c>
      <c r="F22" s="147">
        <v>24402</v>
      </c>
      <c r="G22" s="147">
        <v>32305</v>
      </c>
      <c r="H22" s="147">
        <v>6444</v>
      </c>
      <c r="I22" s="147">
        <v>5331</v>
      </c>
      <c r="J22" s="147">
        <v>24091</v>
      </c>
      <c r="K22" s="147">
        <v>1159394</v>
      </c>
      <c r="L22" s="147">
        <v>133651</v>
      </c>
      <c r="M22" s="147">
        <v>348402</v>
      </c>
      <c r="N22" s="147">
        <v>45785</v>
      </c>
      <c r="O22" s="147">
        <v>27743</v>
      </c>
      <c r="P22" s="147">
        <v>144030</v>
      </c>
    </row>
    <row r="23" spans="1:16" x14ac:dyDescent="0.3">
      <c r="A23" s="18" t="s">
        <v>636</v>
      </c>
      <c r="B23" s="18" t="s">
        <v>637</v>
      </c>
      <c r="C23" s="147">
        <v>711109</v>
      </c>
      <c r="D23" s="147">
        <v>3426971</v>
      </c>
      <c r="E23" s="147">
        <v>255984</v>
      </c>
      <c r="F23" s="147">
        <v>212554</v>
      </c>
      <c r="G23" s="147">
        <v>72673</v>
      </c>
      <c r="H23" s="147">
        <v>39495</v>
      </c>
      <c r="I23" s="147">
        <v>31300</v>
      </c>
      <c r="J23" s="147">
        <v>137548</v>
      </c>
      <c r="K23" s="147">
        <v>1094428</v>
      </c>
      <c r="L23" s="147">
        <v>821694</v>
      </c>
      <c r="M23" s="147">
        <v>687287</v>
      </c>
      <c r="N23" s="147">
        <v>176979</v>
      </c>
      <c r="O23" s="147">
        <v>101863</v>
      </c>
      <c r="P23" s="147">
        <v>544720</v>
      </c>
    </row>
    <row r="24" spans="1:16" x14ac:dyDescent="0.3">
      <c r="A24" s="18" t="s">
        <v>638</v>
      </c>
      <c r="B24" s="18" t="s">
        <v>639</v>
      </c>
      <c r="C24" s="147">
        <v>34271</v>
      </c>
      <c r="D24" s="147">
        <v>322506</v>
      </c>
      <c r="E24" s="147">
        <v>18804</v>
      </c>
      <c r="F24" s="147">
        <v>6305</v>
      </c>
      <c r="G24" s="147">
        <v>4790</v>
      </c>
      <c r="H24" s="147">
        <v>1154</v>
      </c>
      <c r="I24" s="146">
        <v>879</v>
      </c>
      <c r="J24" s="147">
        <v>3921</v>
      </c>
      <c r="K24" s="147">
        <v>163725</v>
      </c>
      <c r="L24" s="147">
        <v>46120</v>
      </c>
      <c r="M24" s="147">
        <v>62882</v>
      </c>
      <c r="N24" s="147">
        <v>10464</v>
      </c>
      <c r="O24" s="147">
        <v>6797</v>
      </c>
      <c r="P24" s="147">
        <v>32518</v>
      </c>
    </row>
    <row r="25" spans="1:16" x14ac:dyDescent="0.3">
      <c r="A25" s="18" t="s">
        <v>640</v>
      </c>
      <c r="B25" s="18" t="s">
        <v>641</v>
      </c>
      <c r="C25" s="147">
        <v>32190</v>
      </c>
      <c r="D25" s="147">
        <v>206394</v>
      </c>
      <c r="E25" s="147">
        <v>20022</v>
      </c>
      <c r="F25" s="147">
        <v>4787</v>
      </c>
      <c r="G25" s="147">
        <v>5604</v>
      </c>
      <c r="H25" s="146">
        <v>546</v>
      </c>
      <c r="I25" s="146">
        <v>456</v>
      </c>
      <c r="J25" s="147">
        <v>2054</v>
      </c>
      <c r="K25" s="147">
        <v>101762</v>
      </c>
      <c r="L25" s="147">
        <v>33350</v>
      </c>
      <c r="M25" s="147">
        <v>52412</v>
      </c>
      <c r="N25" s="147">
        <v>3536</v>
      </c>
      <c r="O25" s="147">
        <v>2201</v>
      </c>
      <c r="P25" s="147">
        <v>13133</v>
      </c>
    </row>
    <row r="26" spans="1:16" x14ac:dyDescent="0.3">
      <c r="A26" s="18" t="s">
        <v>642</v>
      </c>
      <c r="B26" s="18" t="s">
        <v>643</v>
      </c>
      <c r="C26" s="147">
        <v>115977</v>
      </c>
      <c r="D26" s="147">
        <v>250812</v>
      </c>
      <c r="E26" s="147">
        <v>68427</v>
      </c>
      <c r="F26" s="147">
        <v>18193</v>
      </c>
      <c r="G26" s="147">
        <v>19096</v>
      </c>
      <c r="H26" s="147">
        <v>2614</v>
      </c>
      <c r="I26" s="147">
        <v>2225</v>
      </c>
      <c r="J26" s="147">
        <v>8726</v>
      </c>
      <c r="K26" s="147">
        <v>126439</v>
      </c>
      <c r="L26" s="147">
        <v>35245</v>
      </c>
      <c r="M26" s="147">
        <v>62599</v>
      </c>
      <c r="N26" s="147">
        <v>5096</v>
      </c>
      <c r="O26" s="147">
        <v>4123</v>
      </c>
      <c r="P26" s="147">
        <v>17310</v>
      </c>
    </row>
    <row r="27" spans="1:16" x14ac:dyDescent="0.3">
      <c r="A27" s="18" t="s">
        <v>644</v>
      </c>
      <c r="B27" s="18" t="s">
        <v>645</v>
      </c>
      <c r="C27" s="147">
        <v>132158</v>
      </c>
      <c r="D27" s="147">
        <v>795703</v>
      </c>
      <c r="E27" s="147">
        <v>83298</v>
      </c>
      <c r="F27" s="147">
        <v>18949</v>
      </c>
      <c r="G27" s="147">
        <v>19551</v>
      </c>
      <c r="H27" s="147">
        <v>3054</v>
      </c>
      <c r="I27" s="147">
        <v>2893</v>
      </c>
      <c r="J27" s="147">
        <v>10538</v>
      </c>
      <c r="K27" s="147">
        <v>540521</v>
      </c>
      <c r="L27" s="147">
        <v>50375</v>
      </c>
      <c r="M27" s="147">
        <v>146134</v>
      </c>
      <c r="N27" s="147">
        <v>12304</v>
      </c>
      <c r="O27" s="147">
        <v>9074</v>
      </c>
      <c r="P27" s="147">
        <v>37295</v>
      </c>
    </row>
    <row r="28" spans="1:16" x14ac:dyDescent="0.3">
      <c r="A28" s="18" t="s">
        <v>646</v>
      </c>
      <c r="B28" s="18" t="s">
        <v>647</v>
      </c>
      <c r="C28" s="147">
        <v>356841</v>
      </c>
      <c r="D28" s="147">
        <v>4648369</v>
      </c>
      <c r="E28" s="147">
        <v>226788</v>
      </c>
      <c r="F28" s="147">
        <v>45912</v>
      </c>
      <c r="G28" s="147">
        <v>46505</v>
      </c>
      <c r="H28" s="147">
        <v>11779</v>
      </c>
      <c r="I28" s="147">
        <v>10825</v>
      </c>
      <c r="J28" s="147">
        <v>40294</v>
      </c>
      <c r="K28" s="147">
        <v>3173005</v>
      </c>
      <c r="L28" s="147">
        <v>247933</v>
      </c>
      <c r="M28" s="147">
        <v>784036</v>
      </c>
      <c r="N28" s="147">
        <v>91994</v>
      </c>
      <c r="O28" s="147">
        <v>64792</v>
      </c>
      <c r="P28" s="147">
        <v>286609</v>
      </c>
    </row>
    <row r="29" spans="1:16" x14ac:dyDescent="0.3">
      <c r="A29" s="18" t="s">
        <v>648</v>
      </c>
      <c r="B29" s="18" t="s">
        <v>649</v>
      </c>
      <c r="C29" s="147">
        <v>27567</v>
      </c>
      <c r="D29" s="147">
        <v>118846</v>
      </c>
      <c r="E29" s="147">
        <v>13934</v>
      </c>
      <c r="F29" s="147">
        <v>6086</v>
      </c>
      <c r="G29" s="147">
        <v>5108</v>
      </c>
      <c r="H29" s="146">
        <v>549</v>
      </c>
      <c r="I29" s="146">
        <v>382</v>
      </c>
      <c r="J29" s="147">
        <v>2050</v>
      </c>
      <c r="K29" s="147">
        <v>49979</v>
      </c>
      <c r="L29" s="147">
        <v>23210</v>
      </c>
      <c r="M29" s="147">
        <v>29836</v>
      </c>
      <c r="N29" s="147">
        <v>3076</v>
      </c>
      <c r="O29" s="147">
        <v>2068</v>
      </c>
      <c r="P29" s="147">
        <v>10677</v>
      </c>
    </row>
    <row r="30" spans="1:16" x14ac:dyDescent="0.3">
      <c r="A30" s="18" t="s">
        <v>650</v>
      </c>
      <c r="B30" s="18" t="s">
        <v>651</v>
      </c>
      <c r="C30" s="147">
        <v>187156</v>
      </c>
      <c r="D30" s="147">
        <v>2588481</v>
      </c>
      <c r="E30" s="147">
        <v>126329</v>
      </c>
      <c r="F30" s="147">
        <v>21374</v>
      </c>
      <c r="G30" s="147">
        <v>39189</v>
      </c>
      <c r="H30" s="147">
        <v>2250</v>
      </c>
      <c r="I30" s="147">
        <v>1973</v>
      </c>
      <c r="J30" s="147">
        <v>10156</v>
      </c>
      <c r="K30" s="147">
        <v>1418877</v>
      </c>
      <c r="L30" s="147">
        <v>255839</v>
      </c>
      <c r="M30" s="147">
        <v>784949</v>
      </c>
      <c r="N30" s="147">
        <v>22889</v>
      </c>
      <c r="O30" s="147">
        <v>14727</v>
      </c>
      <c r="P30" s="147">
        <v>91200</v>
      </c>
    </row>
    <row r="31" spans="1:16" x14ac:dyDescent="0.3">
      <c r="A31" s="18" t="s">
        <v>652</v>
      </c>
      <c r="B31" s="18" t="s">
        <v>653</v>
      </c>
      <c r="C31" s="147">
        <v>100012</v>
      </c>
      <c r="D31" s="147">
        <v>902381</v>
      </c>
      <c r="E31" s="147">
        <v>63103</v>
      </c>
      <c r="F31" s="147">
        <v>13480</v>
      </c>
      <c r="G31" s="147">
        <v>18588</v>
      </c>
      <c r="H31" s="147">
        <v>1647</v>
      </c>
      <c r="I31" s="147">
        <v>1376</v>
      </c>
      <c r="J31" s="147">
        <v>6777</v>
      </c>
      <c r="K31" s="147">
        <v>464379</v>
      </c>
      <c r="L31" s="147">
        <v>111055</v>
      </c>
      <c r="M31" s="147">
        <v>250658</v>
      </c>
      <c r="N31" s="147">
        <v>14074</v>
      </c>
      <c r="O31" s="147">
        <v>10577</v>
      </c>
      <c r="P31" s="147">
        <v>51638</v>
      </c>
    </row>
    <row r="32" spans="1:16" x14ac:dyDescent="0.3">
      <c r="A32" s="18" t="s">
        <v>654</v>
      </c>
      <c r="B32" s="18" t="s">
        <v>655</v>
      </c>
      <c r="C32" s="147">
        <v>31496</v>
      </c>
      <c r="D32" s="147">
        <v>277443</v>
      </c>
      <c r="E32" s="147">
        <v>17563</v>
      </c>
      <c r="F32" s="147">
        <v>6537</v>
      </c>
      <c r="G32" s="147">
        <v>4949</v>
      </c>
      <c r="H32" s="146">
        <v>562</v>
      </c>
      <c r="I32" s="146">
        <v>502</v>
      </c>
      <c r="J32" s="147">
        <v>2363</v>
      </c>
      <c r="K32" s="147">
        <v>125068</v>
      </c>
      <c r="L32" s="147">
        <v>53972</v>
      </c>
      <c r="M32" s="147">
        <v>63490</v>
      </c>
      <c r="N32" s="147">
        <v>6366</v>
      </c>
      <c r="O32" s="147">
        <v>4696</v>
      </c>
      <c r="P32" s="147">
        <v>23851</v>
      </c>
    </row>
    <row r="33" spans="1:16" x14ac:dyDescent="0.3">
      <c r="A33" s="18" t="s">
        <v>656</v>
      </c>
      <c r="B33" s="18" t="s">
        <v>657</v>
      </c>
      <c r="C33" s="147">
        <v>4734</v>
      </c>
      <c r="D33" s="147">
        <v>26283</v>
      </c>
      <c r="E33" s="147">
        <v>2707</v>
      </c>
      <c r="F33" s="146">
        <v>751</v>
      </c>
      <c r="G33" s="146">
        <v>994</v>
      </c>
      <c r="H33" s="146">
        <v>82</v>
      </c>
      <c r="I33" s="146">
        <v>68</v>
      </c>
      <c r="J33" s="146">
        <v>335</v>
      </c>
      <c r="K33" s="147">
        <v>10632</v>
      </c>
      <c r="L33" s="147">
        <v>4539</v>
      </c>
      <c r="M33" s="147">
        <v>8520</v>
      </c>
      <c r="N33" s="146">
        <v>452</v>
      </c>
      <c r="O33" s="146">
        <v>381</v>
      </c>
      <c r="P33" s="147">
        <v>1759</v>
      </c>
    </row>
    <row r="34" spans="1:16" x14ac:dyDescent="0.3">
      <c r="A34" s="18" t="s">
        <v>658</v>
      </c>
      <c r="B34" s="18" t="s">
        <v>659</v>
      </c>
      <c r="C34" s="147">
        <v>103195</v>
      </c>
      <c r="D34" s="147">
        <v>355861</v>
      </c>
      <c r="E34" s="147">
        <v>74604</v>
      </c>
      <c r="F34" s="147">
        <v>8238</v>
      </c>
      <c r="G34" s="147">
        <v>13994</v>
      </c>
      <c r="H34" s="147">
        <v>1756</v>
      </c>
      <c r="I34" s="147">
        <v>1457</v>
      </c>
      <c r="J34" s="147">
        <v>6518</v>
      </c>
      <c r="K34" s="147">
        <v>241334</v>
      </c>
      <c r="L34" s="147">
        <v>20688</v>
      </c>
      <c r="M34" s="147">
        <v>68796</v>
      </c>
      <c r="N34" s="147">
        <v>4884</v>
      </c>
      <c r="O34" s="147">
        <v>3503</v>
      </c>
      <c r="P34" s="147">
        <v>16656</v>
      </c>
    </row>
    <row r="35" spans="1:16" x14ac:dyDescent="0.3">
      <c r="A35" s="18" t="s">
        <v>660</v>
      </c>
      <c r="B35" s="18" t="s">
        <v>661</v>
      </c>
      <c r="C35" s="147">
        <v>77733</v>
      </c>
      <c r="D35" s="147">
        <v>230327</v>
      </c>
      <c r="E35" s="147">
        <v>50641</v>
      </c>
      <c r="F35" s="147">
        <v>7773</v>
      </c>
      <c r="G35" s="147">
        <v>14370</v>
      </c>
      <c r="H35" s="147">
        <v>1291</v>
      </c>
      <c r="I35" s="147">
        <v>1035</v>
      </c>
      <c r="J35" s="147">
        <v>4836</v>
      </c>
      <c r="K35" s="147">
        <v>114521</v>
      </c>
      <c r="L35" s="147">
        <v>23927</v>
      </c>
      <c r="M35" s="147">
        <v>69690</v>
      </c>
      <c r="N35" s="147">
        <v>4282</v>
      </c>
      <c r="O35" s="147">
        <v>2950</v>
      </c>
      <c r="P35" s="147">
        <v>14957</v>
      </c>
    </row>
    <row r="36" spans="1:16" x14ac:dyDescent="0.3">
      <c r="A36" s="18" t="s">
        <v>662</v>
      </c>
      <c r="B36" s="18" t="s">
        <v>663</v>
      </c>
      <c r="C36" s="147">
        <v>46716</v>
      </c>
      <c r="D36" s="147">
        <v>340433</v>
      </c>
      <c r="E36" s="147">
        <v>29829</v>
      </c>
      <c r="F36" s="147">
        <v>4946</v>
      </c>
      <c r="G36" s="147">
        <v>11491</v>
      </c>
      <c r="H36" s="146">
        <v>574</v>
      </c>
      <c r="I36" s="146">
        <v>436</v>
      </c>
      <c r="J36" s="147">
        <v>2304</v>
      </c>
      <c r="K36" s="147">
        <v>152440</v>
      </c>
      <c r="L36" s="147">
        <v>35018</v>
      </c>
      <c r="M36" s="147">
        <v>132530</v>
      </c>
      <c r="N36" s="147">
        <v>4422</v>
      </c>
      <c r="O36" s="147">
        <v>2541</v>
      </c>
      <c r="P36" s="147">
        <v>13482</v>
      </c>
    </row>
    <row r="37" spans="1:16" x14ac:dyDescent="0.3">
      <c r="A37" s="18" t="s">
        <v>664</v>
      </c>
      <c r="B37" s="18" t="s">
        <v>665</v>
      </c>
      <c r="C37" s="147">
        <v>144047</v>
      </c>
      <c r="D37" s="147">
        <v>739102</v>
      </c>
      <c r="E37" s="147">
        <v>94243</v>
      </c>
      <c r="F37" s="147">
        <v>15326</v>
      </c>
      <c r="G37" s="147">
        <v>24199</v>
      </c>
      <c r="H37" s="147">
        <v>2892</v>
      </c>
      <c r="I37" s="147">
        <v>2311</v>
      </c>
      <c r="J37" s="147">
        <v>10633</v>
      </c>
      <c r="K37" s="147">
        <v>419579</v>
      </c>
      <c r="L37" s="147">
        <v>62087</v>
      </c>
      <c r="M37" s="147">
        <v>204725</v>
      </c>
      <c r="N37" s="147">
        <v>9552</v>
      </c>
      <c r="O37" s="147">
        <v>7197</v>
      </c>
      <c r="P37" s="147">
        <v>35962</v>
      </c>
    </row>
    <row r="38" spans="1:16" x14ac:dyDescent="0.3">
      <c r="A38" s="18" t="s">
        <v>666</v>
      </c>
      <c r="B38" s="18" t="s">
        <v>667</v>
      </c>
      <c r="C38" s="147">
        <v>6411</v>
      </c>
      <c r="D38" s="147">
        <v>48004</v>
      </c>
      <c r="E38" s="147">
        <v>3135</v>
      </c>
      <c r="F38" s="147">
        <v>1379</v>
      </c>
      <c r="G38" s="146">
        <v>742</v>
      </c>
      <c r="H38" s="146">
        <v>254</v>
      </c>
      <c r="I38" s="146">
        <v>247</v>
      </c>
      <c r="J38" s="147">
        <v>1007</v>
      </c>
      <c r="K38" s="147">
        <v>19363</v>
      </c>
      <c r="L38" s="147">
        <v>10137</v>
      </c>
      <c r="M38" s="147">
        <v>7828</v>
      </c>
      <c r="N38" s="147">
        <v>2007</v>
      </c>
      <c r="O38" s="147">
        <v>1405</v>
      </c>
      <c r="P38" s="147">
        <v>7264</v>
      </c>
    </row>
    <row r="39" spans="1:16" x14ac:dyDescent="0.3">
      <c r="A39" s="18" t="s">
        <v>668</v>
      </c>
      <c r="B39" s="18" t="s">
        <v>669</v>
      </c>
      <c r="C39" s="147">
        <v>13756</v>
      </c>
      <c r="D39" s="147">
        <v>94281</v>
      </c>
      <c r="E39" s="147">
        <v>6338</v>
      </c>
      <c r="F39" s="147">
        <v>3234</v>
      </c>
      <c r="G39" s="147">
        <v>3400</v>
      </c>
      <c r="H39" s="146">
        <v>230</v>
      </c>
      <c r="I39" s="146">
        <v>170</v>
      </c>
      <c r="J39" s="146">
        <v>916</v>
      </c>
      <c r="K39" s="147">
        <v>34957</v>
      </c>
      <c r="L39" s="147">
        <v>16426</v>
      </c>
      <c r="M39" s="147">
        <v>36603</v>
      </c>
      <c r="N39" s="146">
        <v>910</v>
      </c>
      <c r="O39" s="146">
        <v>963</v>
      </c>
      <c r="P39" s="147">
        <v>4422</v>
      </c>
    </row>
    <row r="40" spans="1:16" x14ac:dyDescent="0.3">
      <c r="A40" s="18" t="s">
        <v>670</v>
      </c>
      <c r="B40" s="18" t="s">
        <v>671</v>
      </c>
      <c r="C40" s="147">
        <v>47790</v>
      </c>
      <c r="D40" s="147">
        <v>298639</v>
      </c>
      <c r="E40" s="147">
        <v>34220</v>
      </c>
      <c r="F40" s="147">
        <v>4011</v>
      </c>
      <c r="G40" s="147">
        <v>6028</v>
      </c>
      <c r="H40" s="147">
        <v>1095</v>
      </c>
      <c r="I40" s="147">
        <v>1010</v>
      </c>
      <c r="J40" s="147">
        <v>3980</v>
      </c>
      <c r="K40" s="147">
        <v>200537</v>
      </c>
      <c r="L40" s="147">
        <v>16455</v>
      </c>
      <c r="M40" s="147">
        <v>53490</v>
      </c>
      <c r="N40" s="147">
        <v>6034</v>
      </c>
      <c r="O40" s="147">
        <v>3988</v>
      </c>
      <c r="P40" s="147">
        <v>18135</v>
      </c>
    </row>
    <row r="41" spans="1:16" x14ac:dyDescent="0.3">
      <c r="A41" s="18" t="s">
        <v>672</v>
      </c>
      <c r="B41" s="18" t="s">
        <v>673</v>
      </c>
      <c r="C41" s="147">
        <v>12138</v>
      </c>
      <c r="D41" s="147">
        <v>54264</v>
      </c>
      <c r="E41" s="147">
        <v>6835</v>
      </c>
      <c r="F41" s="147">
        <v>2096</v>
      </c>
      <c r="G41" s="147">
        <v>2320</v>
      </c>
      <c r="H41" s="146">
        <v>237</v>
      </c>
      <c r="I41" s="146">
        <v>177</v>
      </c>
      <c r="J41" s="146">
        <v>854</v>
      </c>
      <c r="K41" s="147">
        <v>26010</v>
      </c>
      <c r="L41" s="147">
        <v>8830</v>
      </c>
      <c r="M41" s="147">
        <v>13768</v>
      </c>
      <c r="N41" s="147">
        <v>1099</v>
      </c>
      <c r="O41" s="146">
        <v>738</v>
      </c>
      <c r="P41" s="147">
        <v>3819</v>
      </c>
    </row>
    <row r="42" spans="1:16" x14ac:dyDescent="0.3">
      <c r="A42" s="18" t="s">
        <v>674</v>
      </c>
      <c r="B42" s="18" t="s">
        <v>675</v>
      </c>
      <c r="C42" s="147">
        <v>83096</v>
      </c>
      <c r="D42" s="147">
        <v>228751</v>
      </c>
      <c r="E42" s="147">
        <v>46694</v>
      </c>
      <c r="F42" s="147">
        <v>13173</v>
      </c>
      <c r="G42" s="147">
        <v>14987</v>
      </c>
      <c r="H42" s="147">
        <v>2088</v>
      </c>
      <c r="I42" s="147">
        <v>1521</v>
      </c>
      <c r="J42" s="147">
        <v>6689</v>
      </c>
      <c r="K42" s="147">
        <v>111648</v>
      </c>
      <c r="L42" s="147">
        <v>28250</v>
      </c>
      <c r="M42" s="147">
        <v>65096</v>
      </c>
      <c r="N42" s="147">
        <v>5167</v>
      </c>
      <c r="O42" s="147">
        <v>3056</v>
      </c>
      <c r="P42" s="147">
        <v>15534</v>
      </c>
    </row>
    <row r="43" spans="1:16" x14ac:dyDescent="0.3">
      <c r="A43" s="18" t="s">
        <v>676</v>
      </c>
      <c r="B43" s="18" t="s">
        <v>677</v>
      </c>
      <c r="C43" s="147">
        <v>86819</v>
      </c>
      <c r="D43" s="147">
        <v>274531</v>
      </c>
      <c r="E43" s="147">
        <v>49965</v>
      </c>
      <c r="F43" s="147">
        <v>10753</v>
      </c>
      <c r="G43" s="147">
        <v>12584</v>
      </c>
      <c r="H43" s="147">
        <v>3312</v>
      </c>
      <c r="I43" s="147">
        <v>2655</v>
      </c>
      <c r="J43" s="147">
        <v>10454</v>
      </c>
      <c r="K43" s="147">
        <v>139824</v>
      </c>
      <c r="L43" s="147">
        <v>28169</v>
      </c>
      <c r="M43" s="147">
        <v>69733</v>
      </c>
      <c r="N43" s="147">
        <v>7729</v>
      </c>
      <c r="O43" s="147">
        <v>5582</v>
      </c>
      <c r="P43" s="147">
        <v>23494</v>
      </c>
    </row>
    <row r="44" spans="1:16" x14ac:dyDescent="0.3">
      <c r="A44" s="18" t="s">
        <v>678</v>
      </c>
      <c r="B44" s="18" t="s">
        <v>679</v>
      </c>
      <c r="C44" s="147">
        <v>80202</v>
      </c>
      <c r="D44" s="147">
        <v>472107</v>
      </c>
      <c r="E44" s="147">
        <v>39292</v>
      </c>
      <c r="F44" s="147">
        <v>16511</v>
      </c>
      <c r="G44" s="147">
        <v>10194</v>
      </c>
      <c r="H44" s="147">
        <v>3462</v>
      </c>
      <c r="I44" s="147">
        <v>2725</v>
      </c>
      <c r="J44" s="147">
        <v>11244</v>
      </c>
      <c r="K44" s="147">
        <v>215733</v>
      </c>
      <c r="L44" s="147">
        <v>79013</v>
      </c>
      <c r="M44" s="147">
        <v>89150</v>
      </c>
      <c r="N44" s="147">
        <v>19292</v>
      </c>
      <c r="O44" s="147">
        <v>12977</v>
      </c>
      <c r="P44" s="147">
        <v>55942</v>
      </c>
    </row>
    <row r="45" spans="1:16" x14ac:dyDescent="0.3">
      <c r="A45" s="18" t="s">
        <v>680</v>
      </c>
      <c r="B45" s="18" t="s">
        <v>681</v>
      </c>
      <c r="C45" s="147">
        <v>13714</v>
      </c>
      <c r="D45" s="147">
        <v>60769</v>
      </c>
      <c r="E45" s="147">
        <v>7195</v>
      </c>
      <c r="F45" s="147">
        <v>2418</v>
      </c>
      <c r="G45" s="147">
        <v>2045</v>
      </c>
      <c r="H45" s="146">
        <v>541</v>
      </c>
      <c r="I45" s="146">
        <v>414</v>
      </c>
      <c r="J45" s="147">
        <v>1623</v>
      </c>
      <c r="K45" s="147">
        <v>29820</v>
      </c>
      <c r="L45" s="147">
        <v>8547</v>
      </c>
      <c r="M45" s="147">
        <v>13925</v>
      </c>
      <c r="N45" s="147">
        <v>1962</v>
      </c>
      <c r="O45" s="147">
        <v>1200</v>
      </c>
      <c r="P45" s="147">
        <v>5315</v>
      </c>
    </row>
    <row r="46" spans="1:16" x14ac:dyDescent="0.3">
      <c r="A46" s="18" t="s">
        <v>682</v>
      </c>
      <c r="B46" s="18" t="s">
        <v>683</v>
      </c>
      <c r="C46" s="147">
        <v>60593</v>
      </c>
      <c r="D46" s="147">
        <v>310392</v>
      </c>
      <c r="E46" s="147">
        <v>29743</v>
      </c>
      <c r="F46" s="147">
        <v>9458</v>
      </c>
      <c r="G46" s="147">
        <v>6322</v>
      </c>
      <c r="H46" s="147">
        <v>3642</v>
      </c>
      <c r="I46" s="147">
        <v>2852</v>
      </c>
      <c r="J46" s="147">
        <v>11113</v>
      </c>
      <c r="K46" s="147">
        <v>143010</v>
      </c>
      <c r="L46" s="147">
        <v>38833</v>
      </c>
      <c r="M46" s="147">
        <v>60072</v>
      </c>
      <c r="N46" s="147">
        <v>16154</v>
      </c>
      <c r="O46" s="147">
        <v>10375</v>
      </c>
      <c r="P46" s="147">
        <v>41948</v>
      </c>
    </row>
    <row r="47" spans="1:16" x14ac:dyDescent="0.3">
      <c r="A47" s="18" t="s">
        <v>684</v>
      </c>
      <c r="B47" s="18" t="s">
        <v>685</v>
      </c>
      <c r="C47" s="147">
        <v>59606</v>
      </c>
      <c r="D47" s="147">
        <v>298523</v>
      </c>
      <c r="E47" s="147">
        <v>34025</v>
      </c>
      <c r="F47" s="147">
        <v>7989</v>
      </c>
      <c r="G47" s="147">
        <v>9911</v>
      </c>
      <c r="H47" s="147">
        <v>2051</v>
      </c>
      <c r="I47" s="147">
        <v>1537</v>
      </c>
      <c r="J47" s="147">
        <v>6164</v>
      </c>
      <c r="K47" s="147">
        <v>140794</v>
      </c>
      <c r="L47" s="147">
        <v>33327</v>
      </c>
      <c r="M47" s="147">
        <v>93105</v>
      </c>
      <c r="N47" s="147">
        <v>6843</v>
      </c>
      <c r="O47" s="147">
        <v>4358</v>
      </c>
      <c r="P47" s="147">
        <v>20096</v>
      </c>
    </row>
    <row r="48" spans="1:16" x14ac:dyDescent="0.3">
      <c r="A48" s="18" t="s">
        <v>686</v>
      </c>
      <c r="B48" s="18" t="s">
        <v>687</v>
      </c>
      <c r="C48" s="147">
        <v>14040</v>
      </c>
      <c r="D48" s="147">
        <v>127577</v>
      </c>
      <c r="E48" s="147">
        <v>7014</v>
      </c>
      <c r="F48" s="147">
        <v>2953</v>
      </c>
      <c r="G48" s="147">
        <v>1559</v>
      </c>
      <c r="H48" s="146">
        <v>675</v>
      </c>
      <c r="I48" s="146">
        <v>554</v>
      </c>
      <c r="J48" s="147">
        <v>1967</v>
      </c>
      <c r="K48" s="147">
        <v>62316</v>
      </c>
      <c r="L48" s="147">
        <v>17722</v>
      </c>
      <c r="M48" s="147">
        <v>20408</v>
      </c>
      <c r="N48" s="147">
        <v>5819</v>
      </c>
      <c r="O48" s="147">
        <v>4274</v>
      </c>
      <c r="P48" s="147">
        <v>17038</v>
      </c>
    </row>
    <row r="49" spans="1:16" x14ac:dyDescent="0.3">
      <c r="A49" s="18" t="s">
        <v>688</v>
      </c>
      <c r="B49" s="18" t="s">
        <v>689</v>
      </c>
      <c r="C49" s="147">
        <v>11016</v>
      </c>
      <c r="D49" s="147">
        <v>43721</v>
      </c>
      <c r="E49" s="147">
        <v>6116</v>
      </c>
      <c r="F49" s="147">
        <v>1394</v>
      </c>
      <c r="G49" s="147">
        <v>1246</v>
      </c>
      <c r="H49" s="146">
        <v>530</v>
      </c>
      <c r="I49" s="146">
        <v>383</v>
      </c>
      <c r="J49" s="147">
        <v>1638</v>
      </c>
      <c r="K49" s="147">
        <v>20060</v>
      </c>
      <c r="L49" s="147">
        <v>5389</v>
      </c>
      <c r="M49" s="147">
        <v>6469</v>
      </c>
      <c r="N49" s="147">
        <v>2832</v>
      </c>
      <c r="O49" s="147">
        <v>1640</v>
      </c>
      <c r="P49" s="147">
        <v>7331</v>
      </c>
    </row>
    <row r="50" spans="1:16" x14ac:dyDescent="0.3">
      <c r="A50" s="18" t="s">
        <v>690</v>
      </c>
      <c r="B50" s="18" t="s">
        <v>691</v>
      </c>
      <c r="C50" s="147">
        <v>66492</v>
      </c>
      <c r="D50" s="147">
        <v>276407</v>
      </c>
      <c r="E50" s="147">
        <v>23766</v>
      </c>
      <c r="F50" s="147">
        <v>19358</v>
      </c>
      <c r="G50" s="147">
        <v>7778</v>
      </c>
      <c r="H50" s="147">
        <v>3816</v>
      </c>
      <c r="I50" s="147">
        <v>3018</v>
      </c>
      <c r="J50" s="147">
        <v>11272</v>
      </c>
      <c r="K50" s="147">
        <v>99397</v>
      </c>
      <c r="L50" s="147">
        <v>55532</v>
      </c>
      <c r="M50" s="147">
        <v>63781</v>
      </c>
      <c r="N50" s="147">
        <v>13036</v>
      </c>
      <c r="O50" s="147">
        <v>8362</v>
      </c>
      <c r="P50" s="147">
        <v>36299</v>
      </c>
    </row>
    <row r="51" spans="1:16" x14ac:dyDescent="0.3">
      <c r="A51" s="18" t="s">
        <v>692</v>
      </c>
      <c r="B51" s="18" t="s">
        <v>693</v>
      </c>
      <c r="C51" s="147">
        <v>555513</v>
      </c>
      <c r="D51" s="147">
        <v>1397938</v>
      </c>
      <c r="E51" s="147">
        <v>108154</v>
      </c>
      <c r="F51" s="147">
        <v>275609</v>
      </c>
      <c r="G51" s="147">
        <v>34868</v>
      </c>
      <c r="H51" s="147">
        <v>30902</v>
      </c>
      <c r="I51" s="147">
        <v>26752</v>
      </c>
      <c r="J51" s="147">
        <v>95437</v>
      </c>
      <c r="K51" s="147">
        <v>261830</v>
      </c>
      <c r="L51" s="147">
        <v>613936</v>
      </c>
      <c r="M51" s="147">
        <v>166471</v>
      </c>
      <c r="N51" s="147">
        <v>79921</v>
      </c>
      <c r="O51" s="147">
        <v>55603</v>
      </c>
      <c r="P51" s="147">
        <v>220177</v>
      </c>
    </row>
    <row r="52" spans="1:16" x14ac:dyDescent="0.3">
      <c r="A52" s="18" t="s">
        <v>694</v>
      </c>
      <c r="B52" s="18" t="s">
        <v>695</v>
      </c>
      <c r="C52" s="147">
        <v>452789</v>
      </c>
      <c r="D52" s="147">
        <v>1113738</v>
      </c>
      <c r="E52" s="147">
        <v>81250</v>
      </c>
      <c r="F52" s="147">
        <v>233106</v>
      </c>
      <c r="G52" s="147">
        <v>27718</v>
      </c>
      <c r="H52" s="147">
        <v>24902</v>
      </c>
      <c r="I52" s="147">
        <v>21308</v>
      </c>
      <c r="J52" s="147">
        <v>77129</v>
      </c>
      <c r="K52" s="147">
        <v>203791</v>
      </c>
      <c r="L52" s="147">
        <v>494282</v>
      </c>
      <c r="M52" s="147">
        <v>132760</v>
      </c>
      <c r="N52" s="147">
        <v>63728</v>
      </c>
      <c r="O52" s="147">
        <v>44293</v>
      </c>
      <c r="P52" s="147">
        <v>174884</v>
      </c>
    </row>
    <row r="53" spans="1:16" x14ac:dyDescent="0.3">
      <c r="A53" s="18" t="s">
        <v>696</v>
      </c>
      <c r="B53" s="18" t="s">
        <v>697</v>
      </c>
      <c r="C53" s="147">
        <v>242080</v>
      </c>
      <c r="D53" s="147">
        <v>484837</v>
      </c>
      <c r="E53" s="147">
        <v>28006</v>
      </c>
      <c r="F53" s="147">
        <v>154983</v>
      </c>
      <c r="G53" s="147">
        <v>13201</v>
      </c>
      <c r="H53" s="147">
        <v>10796</v>
      </c>
      <c r="I53" s="147">
        <v>9462</v>
      </c>
      <c r="J53" s="147">
        <v>30665</v>
      </c>
      <c r="K53" s="147">
        <v>58414</v>
      </c>
      <c r="L53" s="147">
        <v>278514</v>
      </c>
      <c r="M53" s="147">
        <v>51407</v>
      </c>
      <c r="N53" s="147">
        <v>22358</v>
      </c>
      <c r="O53" s="147">
        <v>15801</v>
      </c>
      <c r="P53" s="147">
        <v>58343</v>
      </c>
    </row>
    <row r="54" spans="1:16" x14ac:dyDescent="0.3">
      <c r="A54" s="18" t="s">
        <v>698</v>
      </c>
      <c r="B54" s="18" t="s">
        <v>699</v>
      </c>
      <c r="C54" s="147">
        <v>119591</v>
      </c>
      <c r="D54" s="147">
        <v>258693</v>
      </c>
      <c r="E54" s="147">
        <v>23489</v>
      </c>
      <c r="F54" s="147">
        <v>55737</v>
      </c>
      <c r="G54" s="147">
        <v>8203</v>
      </c>
      <c r="H54" s="147">
        <v>6926</v>
      </c>
      <c r="I54" s="147">
        <v>6273</v>
      </c>
      <c r="J54" s="147">
        <v>21502</v>
      </c>
      <c r="K54" s="147">
        <v>64462</v>
      </c>
      <c r="L54" s="147">
        <v>89041</v>
      </c>
      <c r="M54" s="147">
        <v>39908</v>
      </c>
      <c r="N54" s="147">
        <v>13598</v>
      </c>
      <c r="O54" s="147">
        <v>9823</v>
      </c>
      <c r="P54" s="147">
        <v>41861</v>
      </c>
    </row>
    <row r="55" spans="1:16" x14ac:dyDescent="0.3">
      <c r="A55" s="18" t="s">
        <v>700</v>
      </c>
      <c r="B55" s="18" t="s">
        <v>701</v>
      </c>
      <c r="C55" s="147">
        <v>218643</v>
      </c>
      <c r="D55" s="147">
        <v>476512</v>
      </c>
      <c r="E55" s="147">
        <v>19226</v>
      </c>
      <c r="F55" s="147">
        <v>152239</v>
      </c>
      <c r="G55" s="147">
        <v>14021</v>
      </c>
      <c r="H55" s="147">
        <v>7076</v>
      </c>
      <c r="I55" s="147">
        <v>5906</v>
      </c>
      <c r="J55" s="147">
        <v>24970</v>
      </c>
      <c r="K55" s="147">
        <v>32749</v>
      </c>
      <c r="L55" s="147">
        <v>312985</v>
      </c>
      <c r="M55" s="147">
        <v>58219</v>
      </c>
      <c r="N55" s="147">
        <v>15188</v>
      </c>
      <c r="O55" s="147">
        <v>9942</v>
      </c>
      <c r="P55" s="147">
        <v>47429</v>
      </c>
    </row>
    <row r="56" spans="1:16" x14ac:dyDescent="0.3">
      <c r="A56" s="18" t="s">
        <v>702</v>
      </c>
      <c r="B56" s="18" t="s">
        <v>703</v>
      </c>
      <c r="C56" s="147">
        <v>209519</v>
      </c>
      <c r="D56" s="147">
        <v>444449</v>
      </c>
      <c r="E56" s="147">
        <v>48841</v>
      </c>
      <c r="F56" s="147">
        <v>84879</v>
      </c>
      <c r="G56" s="147">
        <v>12910</v>
      </c>
      <c r="H56" s="147">
        <v>14042</v>
      </c>
      <c r="I56" s="147">
        <v>12049</v>
      </c>
      <c r="J56" s="147">
        <v>41891</v>
      </c>
      <c r="K56" s="147">
        <v>111470</v>
      </c>
      <c r="L56" s="147">
        <v>141306</v>
      </c>
      <c r="M56" s="147">
        <v>54330</v>
      </c>
      <c r="N56" s="147">
        <v>30008</v>
      </c>
      <c r="O56" s="147">
        <v>20742</v>
      </c>
      <c r="P56" s="147">
        <v>86593</v>
      </c>
    </row>
    <row r="57" spans="1:16" x14ac:dyDescent="0.3">
      <c r="A57" s="18" t="s">
        <v>704</v>
      </c>
      <c r="B57" s="18" t="s">
        <v>705</v>
      </c>
      <c r="C57" s="147">
        <v>370429</v>
      </c>
      <c r="D57" s="147">
        <v>1243861</v>
      </c>
      <c r="E57" s="147">
        <v>135809</v>
      </c>
      <c r="F57" s="147">
        <v>100144</v>
      </c>
      <c r="G57" s="147">
        <v>34080</v>
      </c>
      <c r="H57" s="147">
        <v>23300</v>
      </c>
      <c r="I57" s="147">
        <v>19676</v>
      </c>
      <c r="J57" s="147">
        <v>75994</v>
      </c>
      <c r="K57" s="147">
        <v>438776</v>
      </c>
      <c r="L57" s="147">
        <v>265438</v>
      </c>
      <c r="M57" s="147">
        <v>192889</v>
      </c>
      <c r="N57" s="147">
        <v>75758</v>
      </c>
      <c r="O57" s="147">
        <v>52574</v>
      </c>
      <c r="P57" s="147">
        <v>218426</v>
      </c>
    </row>
    <row r="58" spans="1:16" x14ac:dyDescent="0.3">
      <c r="A58" s="18" t="s">
        <v>706</v>
      </c>
      <c r="B58" s="18" t="s">
        <v>707</v>
      </c>
      <c r="C58" s="147">
        <v>29086</v>
      </c>
      <c r="D58" s="147">
        <v>80064</v>
      </c>
      <c r="E58" s="147">
        <v>12971</v>
      </c>
      <c r="F58" s="147">
        <v>7260</v>
      </c>
      <c r="G58" s="147">
        <v>3558</v>
      </c>
      <c r="H58" s="147">
        <v>1164</v>
      </c>
      <c r="I58" s="146">
        <v>961</v>
      </c>
      <c r="J58" s="147">
        <v>3811</v>
      </c>
      <c r="K58" s="147">
        <v>32760</v>
      </c>
      <c r="L58" s="147">
        <v>16893</v>
      </c>
      <c r="M58" s="147">
        <v>16849</v>
      </c>
      <c r="N58" s="147">
        <v>2640</v>
      </c>
      <c r="O58" s="147">
        <v>2130</v>
      </c>
      <c r="P58" s="147">
        <v>8792</v>
      </c>
    </row>
    <row r="59" spans="1:16" x14ac:dyDescent="0.3">
      <c r="A59" s="18" t="s">
        <v>708</v>
      </c>
      <c r="B59" s="18" t="s">
        <v>709</v>
      </c>
      <c r="C59" s="147">
        <v>22873</v>
      </c>
      <c r="D59" s="147">
        <v>155104</v>
      </c>
      <c r="E59" s="147">
        <v>9366</v>
      </c>
      <c r="F59" s="147">
        <v>5900</v>
      </c>
      <c r="G59" s="147">
        <v>2305</v>
      </c>
      <c r="H59" s="147">
        <v>1175</v>
      </c>
      <c r="I59" s="146">
        <v>918</v>
      </c>
      <c r="J59" s="147">
        <v>3884</v>
      </c>
      <c r="K59" s="147">
        <v>56153</v>
      </c>
      <c r="L59" s="147">
        <v>35108</v>
      </c>
      <c r="M59" s="147">
        <v>26606</v>
      </c>
      <c r="N59" s="147">
        <v>8815</v>
      </c>
      <c r="O59" s="147">
        <v>5154</v>
      </c>
      <c r="P59" s="147">
        <v>23268</v>
      </c>
    </row>
    <row r="60" spans="1:16" x14ac:dyDescent="0.3">
      <c r="A60" s="18" t="s">
        <v>710</v>
      </c>
      <c r="B60" s="18" t="s">
        <v>711</v>
      </c>
      <c r="C60" s="147">
        <v>157224</v>
      </c>
      <c r="D60" s="147">
        <v>344808</v>
      </c>
      <c r="E60" s="147">
        <v>49369</v>
      </c>
      <c r="F60" s="147">
        <v>53686</v>
      </c>
      <c r="G60" s="147">
        <v>17220</v>
      </c>
      <c r="H60" s="147">
        <v>8479</v>
      </c>
      <c r="I60" s="147">
        <v>6612</v>
      </c>
      <c r="J60" s="147">
        <v>26178</v>
      </c>
      <c r="K60" s="147">
        <v>92478</v>
      </c>
      <c r="L60" s="147">
        <v>104349</v>
      </c>
      <c r="M60" s="147">
        <v>62693</v>
      </c>
      <c r="N60" s="147">
        <v>18770</v>
      </c>
      <c r="O60" s="147">
        <v>12225</v>
      </c>
      <c r="P60" s="147">
        <v>54293</v>
      </c>
    </row>
    <row r="61" spans="1:16" x14ac:dyDescent="0.3">
      <c r="A61" s="18" t="s">
        <v>712</v>
      </c>
      <c r="B61" s="18" t="s">
        <v>713</v>
      </c>
      <c r="C61" s="147">
        <v>90465</v>
      </c>
      <c r="D61" s="147">
        <v>250244</v>
      </c>
      <c r="E61" s="147">
        <v>35547</v>
      </c>
      <c r="F61" s="147">
        <v>21087</v>
      </c>
      <c r="G61" s="147">
        <v>9805</v>
      </c>
      <c r="H61" s="147">
        <v>5162</v>
      </c>
      <c r="I61" s="147">
        <v>4876</v>
      </c>
      <c r="J61" s="147">
        <v>16720</v>
      </c>
      <c r="K61" s="147">
        <v>83868</v>
      </c>
      <c r="L61" s="147">
        <v>51118</v>
      </c>
      <c r="M61" s="147">
        <v>51576</v>
      </c>
      <c r="N61" s="147">
        <v>13608</v>
      </c>
      <c r="O61" s="147">
        <v>10656</v>
      </c>
      <c r="P61" s="147">
        <v>39418</v>
      </c>
    </row>
    <row r="62" spans="1:16" x14ac:dyDescent="0.3">
      <c r="A62" s="18" t="s">
        <v>714</v>
      </c>
      <c r="B62" s="18" t="s">
        <v>715</v>
      </c>
      <c r="C62" s="147">
        <v>34862</v>
      </c>
      <c r="D62" s="147">
        <v>206363</v>
      </c>
      <c r="E62" s="147">
        <v>5216</v>
      </c>
      <c r="F62" s="147">
        <v>15504</v>
      </c>
      <c r="G62" s="147">
        <v>1246</v>
      </c>
      <c r="H62" s="147">
        <v>2955</v>
      </c>
      <c r="I62" s="147">
        <v>2279</v>
      </c>
      <c r="J62" s="147">
        <v>8565</v>
      </c>
      <c r="K62" s="147">
        <v>29314</v>
      </c>
      <c r="L62" s="147">
        <v>77293</v>
      </c>
      <c r="M62" s="147">
        <v>14334</v>
      </c>
      <c r="N62" s="147">
        <v>19067</v>
      </c>
      <c r="O62" s="147">
        <v>12948</v>
      </c>
      <c r="P62" s="147">
        <v>53407</v>
      </c>
    </row>
    <row r="63" spans="1:16" x14ac:dyDescent="0.3">
      <c r="A63" s="18" t="s">
        <v>716</v>
      </c>
      <c r="B63" s="18" t="s">
        <v>717</v>
      </c>
      <c r="C63" s="147">
        <v>183852</v>
      </c>
      <c r="D63" s="147">
        <v>819882</v>
      </c>
      <c r="E63" s="147">
        <v>78073</v>
      </c>
      <c r="F63" s="147">
        <v>44074</v>
      </c>
      <c r="G63" s="147">
        <v>18156</v>
      </c>
      <c r="H63" s="147">
        <v>9913</v>
      </c>
      <c r="I63" s="147">
        <v>7599</v>
      </c>
      <c r="J63" s="147">
        <v>33544</v>
      </c>
      <c r="K63" s="147">
        <v>316727</v>
      </c>
      <c r="L63" s="147">
        <v>162958</v>
      </c>
      <c r="M63" s="147">
        <v>132244</v>
      </c>
      <c r="N63" s="147">
        <v>43761</v>
      </c>
      <c r="O63" s="147">
        <v>27988</v>
      </c>
      <c r="P63" s="147">
        <v>136204</v>
      </c>
    </row>
    <row r="64" spans="1:16" x14ac:dyDescent="0.3">
      <c r="A64" s="18" t="s">
        <v>718</v>
      </c>
      <c r="B64" s="18" t="s">
        <v>719</v>
      </c>
      <c r="C64" s="147">
        <v>37089</v>
      </c>
      <c r="D64" s="147">
        <v>656896</v>
      </c>
      <c r="E64" s="147">
        <v>12986</v>
      </c>
      <c r="F64" s="147">
        <v>8711</v>
      </c>
      <c r="G64" s="147">
        <v>2950</v>
      </c>
      <c r="H64" s="147">
        <v>3096</v>
      </c>
      <c r="I64" s="147">
        <v>3253</v>
      </c>
      <c r="J64" s="147">
        <v>11169</v>
      </c>
      <c r="K64" s="147">
        <v>150812</v>
      </c>
      <c r="L64" s="147">
        <v>131777</v>
      </c>
      <c r="M64" s="147">
        <v>79511</v>
      </c>
      <c r="N64" s="147">
        <v>62259</v>
      </c>
      <c r="O64" s="147">
        <v>48506</v>
      </c>
      <c r="P64" s="147">
        <v>184031</v>
      </c>
    </row>
    <row r="65" spans="1:16" x14ac:dyDescent="0.3">
      <c r="A65" s="18" t="s">
        <v>720</v>
      </c>
      <c r="B65" s="18" t="s">
        <v>721</v>
      </c>
      <c r="C65" s="147">
        <v>89587</v>
      </c>
      <c r="D65" s="147">
        <v>530486</v>
      </c>
      <c r="E65" s="147">
        <v>39831</v>
      </c>
      <c r="F65" s="147">
        <v>22156</v>
      </c>
      <c r="G65" s="147">
        <v>11383</v>
      </c>
      <c r="H65" s="147">
        <v>3782</v>
      </c>
      <c r="I65" s="147">
        <v>3081</v>
      </c>
      <c r="J65" s="147">
        <v>12558</v>
      </c>
      <c r="K65" s="147">
        <v>225976</v>
      </c>
      <c r="L65" s="147">
        <v>95441</v>
      </c>
      <c r="M65" s="147">
        <v>118602</v>
      </c>
      <c r="N65" s="147">
        <v>18222</v>
      </c>
      <c r="O65" s="147">
        <v>14543</v>
      </c>
      <c r="P65" s="147">
        <v>57702</v>
      </c>
    </row>
    <row r="66" spans="1:16" x14ac:dyDescent="0.3">
      <c r="A66" s="18" t="s">
        <v>722</v>
      </c>
      <c r="B66" s="18" t="s">
        <v>723</v>
      </c>
      <c r="C66" s="147">
        <v>130201</v>
      </c>
      <c r="D66" s="147">
        <v>476413</v>
      </c>
      <c r="E66" s="147">
        <v>72386</v>
      </c>
      <c r="F66" s="147">
        <v>19659</v>
      </c>
      <c r="G66" s="147">
        <v>13878</v>
      </c>
      <c r="H66" s="147">
        <v>5724</v>
      </c>
      <c r="I66" s="147">
        <v>4359</v>
      </c>
      <c r="J66" s="147">
        <v>18887</v>
      </c>
      <c r="K66" s="147">
        <v>215647</v>
      </c>
      <c r="L66" s="147">
        <v>73277</v>
      </c>
      <c r="M66" s="147">
        <v>75799</v>
      </c>
      <c r="N66" s="147">
        <v>24277</v>
      </c>
      <c r="O66" s="147">
        <v>15632</v>
      </c>
      <c r="P66" s="147">
        <v>71781</v>
      </c>
    </row>
    <row r="67" spans="1:16" x14ac:dyDescent="0.3">
      <c r="A67" s="18" t="s">
        <v>724</v>
      </c>
      <c r="B67" s="18" t="s">
        <v>725</v>
      </c>
      <c r="C67" s="147">
        <v>101205</v>
      </c>
      <c r="D67" s="147">
        <v>220398</v>
      </c>
      <c r="E67" s="147">
        <v>28194</v>
      </c>
      <c r="F67" s="147">
        <v>25805</v>
      </c>
      <c r="G67" s="147">
        <v>6902</v>
      </c>
      <c r="H67" s="147">
        <v>8055</v>
      </c>
      <c r="I67" s="147">
        <v>6813</v>
      </c>
      <c r="J67" s="147">
        <v>28410</v>
      </c>
      <c r="K67" s="147">
        <v>55023</v>
      </c>
      <c r="L67" s="147">
        <v>45060</v>
      </c>
      <c r="M67" s="147">
        <v>26150</v>
      </c>
      <c r="N67" s="147">
        <v>18916</v>
      </c>
      <c r="O67" s="147">
        <v>13839</v>
      </c>
      <c r="P67" s="147">
        <v>61410</v>
      </c>
    </row>
    <row r="68" spans="1:16" x14ac:dyDescent="0.3">
      <c r="A68" s="18" t="s">
        <v>726</v>
      </c>
      <c r="B68" s="18" t="s">
        <v>727</v>
      </c>
      <c r="C68" s="147">
        <v>106919</v>
      </c>
      <c r="D68" s="147">
        <v>337370</v>
      </c>
      <c r="E68" s="147">
        <v>28424</v>
      </c>
      <c r="F68" s="147">
        <v>31181</v>
      </c>
      <c r="G68" s="147">
        <v>7811</v>
      </c>
      <c r="H68" s="147">
        <v>7810</v>
      </c>
      <c r="I68" s="147">
        <v>6759</v>
      </c>
      <c r="J68" s="147">
        <v>28492</v>
      </c>
      <c r="K68" s="147">
        <v>78441</v>
      </c>
      <c r="L68" s="147">
        <v>85918</v>
      </c>
      <c r="M68" s="147">
        <v>46342</v>
      </c>
      <c r="N68" s="147">
        <v>23428</v>
      </c>
      <c r="O68" s="147">
        <v>18705</v>
      </c>
      <c r="P68" s="147">
        <v>84536</v>
      </c>
    </row>
    <row r="69" spans="1:16" x14ac:dyDescent="0.3">
      <c r="A69" s="18" t="s">
        <v>728</v>
      </c>
      <c r="B69" s="18" t="s">
        <v>729</v>
      </c>
      <c r="C69" s="147">
        <v>54941</v>
      </c>
      <c r="D69" s="147">
        <v>306084</v>
      </c>
      <c r="E69" s="147">
        <v>15136</v>
      </c>
      <c r="F69" s="147">
        <v>18972</v>
      </c>
      <c r="G69" s="147">
        <v>4545</v>
      </c>
      <c r="H69" s="147">
        <v>3519</v>
      </c>
      <c r="I69" s="147">
        <v>2927</v>
      </c>
      <c r="J69" s="147">
        <v>11539</v>
      </c>
      <c r="K69" s="147">
        <v>85692</v>
      </c>
      <c r="L69" s="147">
        <v>85500</v>
      </c>
      <c r="M69" s="147">
        <v>45262</v>
      </c>
      <c r="N69" s="147">
        <v>20104</v>
      </c>
      <c r="O69" s="147">
        <v>13190</v>
      </c>
      <c r="P69" s="147">
        <v>56336</v>
      </c>
    </row>
    <row r="70" spans="1:16" x14ac:dyDescent="0.3">
      <c r="A70" s="18" t="s">
        <v>730</v>
      </c>
      <c r="B70" s="18" t="s">
        <v>731</v>
      </c>
      <c r="C70" s="147">
        <v>152328</v>
      </c>
      <c r="D70" s="147">
        <v>843656</v>
      </c>
      <c r="E70" s="147">
        <v>58104</v>
      </c>
      <c r="F70" s="147">
        <v>43534</v>
      </c>
      <c r="G70" s="147">
        <v>17393</v>
      </c>
      <c r="H70" s="147">
        <v>7874</v>
      </c>
      <c r="I70" s="147">
        <v>6103</v>
      </c>
      <c r="J70" s="147">
        <v>24657</v>
      </c>
      <c r="K70" s="147">
        <v>281569</v>
      </c>
      <c r="L70" s="147">
        <v>204630</v>
      </c>
      <c r="M70" s="147">
        <v>145148</v>
      </c>
      <c r="N70" s="147">
        <v>47313</v>
      </c>
      <c r="O70" s="147">
        <v>30134</v>
      </c>
      <c r="P70" s="147">
        <v>134862</v>
      </c>
    </row>
    <row r="71" spans="1:16" x14ac:dyDescent="0.3">
      <c r="A71" s="18" t="s">
        <v>732</v>
      </c>
      <c r="B71" s="18" t="s">
        <v>733</v>
      </c>
      <c r="C71" s="147">
        <v>11417</v>
      </c>
      <c r="D71" s="147">
        <v>85600</v>
      </c>
      <c r="E71" s="147">
        <v>3851</v>
      </c>
      <c r="F71" s="147">
        <v>4534</v>
      </c>
      <c r="G71" s="147">
        <v>2304</v>
      </c>
      <c r="H71" s="146">
        <v>228</v>
      </c>
      <c r="I71" s="146">
        <v>155</v>
      </c>
      <c r="J71" s="147">
        <v>1001</v>
      </c>
      <c r="K71" s="147">
        <v>21404</v>
      </c>
      <c r="L71" s="147">
        <v>29692</v>
      </c>
      <c r="M71" s="147">
        <v>26450</v>
      </c>
      <c r="N71" s="147">
        <v>1920</v>
      </c>
      <c r="O71" s="146">
        <v>732</v>
      </c>
      <c r="P71" s="147">
        <v>5402</v>
      </c>
    </row>
    <row r="72" spans="1:16" x14ac:dyDescent="0.3">
      <c r="A72" s="18" t="s">
        <v>734</v>
      </c>
      <c r="B72" s="18" t="s">
        <v>735</v>
      </c>
      <c r="C72" s="147">
        <v>150233</v>
      </c>
      <c r="D72" s="147">
        <v>798746</v>
      </c>
      <c r="E72" s="147">
        <v>52578</v>
      </c>
      <c r="F72" s="147">
        <v>47027</v>
      </c>
      <c r="G72" s="147">
        <v>18185</v>
      </c>
      <c r="H72" s="147">
        <v>7699</v>
      </c>
      <c r="I72" s="147">
        <v>6473</v>
      </c>
      <c r="J72" s="147">
        <v>26767</v>
      </c>
      <c r="K72" s="147">
        <v>239346</v>
      </c>
      <c r="L72" s="147">
        <v>228363</v>
      </c>
      <c r="M72" s="147">
        <v>177758</v>
      </c>
      <c r="N72" s="147">
        <v>31489</v>
      </c>
      <c r="O72" s="147">
        <v>19563</v>
      </c>
      <c r="P72" s="147">
        <v>102227</v>
      </c>
    </row>
    <row r="73" spans="1:16" x14ac:dyDescent="0.3">
      <c r="A73" s="18" t="s">
        <v>736</v>
      </c>
      <c r="B73" s="18" t="s">
        <v>737</v>
      </c>
      <c r="C73" s="147">
        <v>50443</v>
      </c>
      <c r="D73" s="147">
        <v>381892</v>
      </c>
      <c r="E73" s="147">
        <v>22398</v>
      </c>
      <c r="F73" s="147">
        <v>13925</v>
      </c>
      <c r="G73" s="147">
        <v>6205</v>
      </c>
      <c r="H73" s="147">
        <v>1906</v>
      </c>
      <c r="I73" s="147">
        <v>1465</v>
      </c>
      <c r="J73" s="147">
        <v>6827</v>
      </c>
      <c r="K73" s="147">
        <v>129774</v>
      </c>
      <c r="L73" s="147">
        <v>112251</v>
      </c>
      <c r="M73" s="147">
        <v>69955</v>
      </c>
      <c r="N73" s="147">
        <v>14056</v>
      </c>
      <c r="O73" s="147">
        <v>9695</v>
      </c>
      <c r="P73" s="147">
        <v>46161</v>
      </c>
    </row>
    <row r="74" spans="1:16" x14ac:dyDescent="0.3">
      <c r="A74" s="18" t="s">
        <v>738</v>
      </c>
      <c r="B74" s="18" t="s">
        <v>739</v>
      </c>
      <c r="C74" s="147">
        <v>216773</v>
      </c>
      <c r="D74" s="147">
        <v>979874</v>
      </c>
      <c r="E74" s="147">
        <v>80601</v>
      </c>
      <c r="F74" s="147">
        <v>60225</v>
      </c>
      <c r="G74" s="147">
        <v>24025</v>
      </c>
      <c r="H74" s="147">
        <v>11071</v>
      </c>
      <c r="I74" s="147">
        <v>9252</v>
      </c>
      <c r="J74" s="147">
        <v>39124</v>
      </c>
      <c r="K74" s="147">
        <v>379614</v>
      </c>
      <c r="L74" s="147">
        <v>204441</v>
      </c>
      <c r="M74" s="147">
        <v>196184</v>
      </c>
      <c r="N74" s="147">
        <v>40129</v>
      </c>
      <c r="O74" s="147">
        <v>28081</v>
      </c>
      <c r="P74" s="147">
        <v>131425</v>
      </c>
    </row>
    <row r="75" spans="1:16" x14ac:dyDescent="0.3">
      <c r="A75" s="18" t="s">
        <v>740</v>
      </c>
      <c r="B75" s="18" t="s">
        <v>741</v>
      </c>
      <c r="C75" s="147">
        <v>184929</v>
      </c>
      <c r="D75" s="147">
        <v>457168</v>
      </c>
      <c r="E75" s="147">
        <v>46793</v>
      </c>
      <c r="F75" s="147">
        <v>75143</v>
      </c>
      <c r="G75" s="147">
        <v>13531</v>
      </c>
      <c r="H75" s="147">
        <v>11180</v>
      </c>
      <c r="I75" s="147">
        <v>9386</v>
      </c>
      <c r="J75" s="147">
        <v>34165</v>
      </c>
      <c r="K75" s="147">
        <v>126327</v>
      </c>
      <c r="L75" s="147">
        <v>139914</v>
      </c>
      <c r="M75" s="147">
        <v>64211</v>
      </c>
      <c r="N75" s="147">
        <v>27974</v>
      </c>
      <c r="O75" s="147">
        <v>18065</v>
      </c>
      <c r="P75" s="147">
        <v>80677</v>
      </c>
    </row>
    <row r="76" spans="1:16" x14ac:dyDescent="0.3">
      <c r="A76" s="18" t="s">
        <v>742</v>
      </c>
      <c r="B76" s="18" t="s">
        <v>743</v>
      </c>
      <c r="C76" s="147">
        <v>11966</v>
      </c>
      <c r="D76" s="147">
        <v>62612</v>
      </c>
      <c r="E76" s="147">
        <v>4321</v>
      </c>
      <c r="F76" s="147">
        <v>3005</v>
      </c>
      <c r="G76" s="147">
        <v>1504</v>
      </c>
      <c r="H76" s="146">
        <v>794</v>
      </c>
      <c r="I76" s="146">
        <v>562</v>
      </c>
      <c r="J76" s="147">
        <v>2427</v>
      </c>
      <c r="K76" s="147">
        <v>23275</v>
      </c>
      <c r="L76" s="147">
        <v>10521</v>
      </c>
      <c r="M76" s="147">
        <v>11031</v>
      </c>
      <c r="N76" s="147">
        <v>3792</v>
      </c>
      <c r="O76" s="147">
        <v>2229</v>
      </c>
      <c r="P76" s="147">
        <v>11764</v>
      </c>
    </row>
    <row r="77" spans="1:16" x14ac:dyDescent="0.3">
      <c r="A77" s="18" t="s">
        <v>744</v>
      </c>
      <c r="B77" s="18" t="s">
        <v>745</v>
      </c>
      <c r="C77" s="147">
        <v>32356</v>
      </c>
      <c r="D77" s="147">
        <v>174980</v>
      </c>
      <c r="E77" s="147">
        <v>12781</v>
      </c>
      <c r="F77" s="147">
        <v>8364</v>
      </c>
      <c r="G77" s="147">
        <v>4786</v>
      </c>
      <c r="H77" s="147">
        <v>1867</v>
      </c>
      <c r="I77" s="147">
        <v>1244</v>
      </c>
      <c r="J77" s="147">
        <v>4663</v>
      </c>
      <c r="K77" s="147">
        <v>50069</v>
      </c>
      <c r="L77" s="147">
        <v>43446</v>
      </c>
      <c r="M77" s="147">
        <v>47245</v>
      </c>
      <c r="N77" s="147">
        <v>9891</v>
      </c>
      <c r="O77" s="147">
        <v>4050</v>
      </c>
      <c r="P77" s="147">
        <v>20279</v>
      </c>
    </row>
    <row r="78" spans="1:16" x14ac:dyDescent="0.3">
      <c r="A78" s="18" t="s">
        <v>746</v>
      </c>
      <c r="B78" s="18" t="s">
        <v>747</v>
      </c>
      <c r="C78" s="147">
        <v>378859</v>
      </c>
      <c r="D78" s="147">
        <v>1134729</v>
      </c>
      <c r="E78" s="147">
        <v>120344</v>
      </c>
      <c r="F78" s="147">
        <v>124268</v>
      </c>
      <c r="G78" s="147">
        <v>36091</v>
      </c>
      <c r="H78" s="147">
        <v>22639</v>
      </c>
      <c r="I78" s="147">
        <v>19364</v>
      </c>
      <c r="J78" s="147">
        <v>71037</v>
      </c>
      <c r="K78" s="147">
        <v>321468</v>
      </c>
      <c r="L78" s="147">
        <v>301950</v>
      </c>
      <c r="M78" s="147">
        <v>199075</v>
      </c>
      <c r="N78" s="147">
        <v>67937</v>
      </c>
      <c r="O78" s="147">
        <v>48445</v>
      </c>
      <c r="P78" s="147">
        <v>195854</v>
      </c>
    </row>
    <row r="79" spans="1:16" x14ac:dyDescent="0.3">
      <c r="A79" s="18" t="s">
        <v>748</v>
      </c>
      <c r="B79" s="18" t="s">
        <v>749</v>
      </c>
      <c r="C79" s="147">
        <v>393873</v>
      </c>
      <c r="D79" s="147">
        <v>945304</v>
      </c>
      <c r="E79" s="147">
        <v>29351</v>
      </c>
      <c r="F79" s="147">
        <v>217483</v>
      </c>
      <c r="G79" s="147">
        <v>8512</v>
      </c>
      <c r="H79" s="147">
        <v>35905</v>
      </c>
      <c r="I79" s="147">
        <v>30181</v>
      </c>
      <c r="J79" s="147">
        <v>89394</v>
      </c>
      <c r="K79" s="147">
        <v>53073</v>
      </c>
      <c r="L79" s="147">
        <v>495912</v>
      </c>
      <c r="M79" s="147">
        <v>36708</v>
      </c>
      <c r="N79" s="147">
        <v>93887</v>
      </c>
      <c r="O79" s="147">
        <v>60484</v>
      </c>
      <c r="P79" s="147">
        <v>205240</v>
      </c>
    </row>
    <row r="80" spans="1:16" x14ac:dyDescent="0.3">
      <c r="A80" s="18" t="s">
        <v>750</v>
      </c>
      <c r="B80" s="18" t="s">
        <v>751</v>
      </c>
      <c r="C80" s="147">
        <v>137119</v>
      </c>
      <c r="D80" s="147">
        <v>289548</v>
      </c>
      <c r="E80" s="147">
        <v>31332</v>
      </c>
      <c r="F80" s="147">
        <v>43528</v>
      </c>
      <c r="G80" s="147">
        <v>6064</v>
      </c>
      <c r="H80" s="147">
        <v>13097</v>
      </c>
      <c r="I80" s="147">
        <v>10441</v>
      </c>
      <c r="J80" s="147">
        <v>37277</v>
      </c>
      <c r="K80" s="147">
        <v>66119</v>
      </c>
      <c r="L80" s="147">
        <v>82540</v>
      </c>
      <c r="M80" s="147">
        <v>27387</v>
      </c>
      <c r="N80" s="147">
        <v>26653</v>
      </c>
      <c r="O80" s="147">
        <v>18247</v>
      </c>
      <c r="P80" s="147">
        <v>68602</v>
      </c>
    </row>
    <row r="81" spans="1:16" x14ac:dyDescent="0.3">
      <c r="A81" s="18" t="s">
        <v>752</v>
      </c>
      <c r="B81" s="18" t="s">
        <v>753</v>
      </c>
      <c r="C81" s="147">
        <v>96491</v>
      </c>
      <c r="D81" s="147">
        <v>250621</v>
      </c>
      <c r="E81" s="147">
        <v>44247</v>
      </c>
      <c r="F81" s="147">
        <v>15735</v>
      </c>
      <c r="G81" s="147">
        <v>7047</v>
      </c>
      <c r="H81" s="147">
        <v>6621</v>
      </c>
      <c r="I81" s="147">
        <v>5065</v>
      </c>
      <c r="J81" s="147">
        <v>20475</v>
      </c>
      <c r="K81" s="147">
        <v>116792</v>
      </c>
      <c r="L81" s="147">
        <v>29544</v>
      </c>
      <c r="M81" s="147">
        <v>30922</v>
      </c>
      <c r="N81" s="147">
        <v>16164</v>
      </c>
      <c r="O81" s="147">
        <v>11015</v>
      </c>
      <c r="P81" s="147">
        <v>46184</v>
      </c>
    </row>
    <row r="82" spans="1:16" x14ac:dyDescent="0.3">
      <c r="A82" s="18" t="s">
        <v>754</v>
      </c>
      <c r="B82" s="18" t="s">
        <v>755</v>
      </c>
      <c r="C82" s="147">
        <v>267094</v>
      </c>
      <c r="D82" s="147">
        <v>776010</v>
      </c>
      <c r="E82" s="147">
        <v>132539</v>
      </c>
      <c r="F82" s="147">
        <v>50005</v>
      </c>
      <c r="G82" s="147">
        <v>23534</v>
      </c>
      <c r="H82" s="147">
        <v>18475</v>
      </c>
      <c r="I82" s="147">
        <v>12087</v>
      </c>
      <c r="J82" s="147">
        <v>41292</v>
      </c>
      <c r="K82" s="147">
        <v>323123</v>
      </c>
      <c r="L82" s="147">
        <v>144182</v>
      </c>
      <c r="M82" s="147">
        <v>120243</v>
      </c>
      <c r="N82" s="147">
        <v>52895</v>
      </c>
      <c r="O82" s="147">
        <v>29114</v>
      </c>
      <c r="P82" s="147">
        <v>106453</v>
      </c>
    </row>
    <row r="83" spans="1:16" x14ac:dyDescent="0.3">
      <c r="A83" s="18" t="s">
        <v>756</v>
      </c>
      <c r="B83" s="18" t="s">
        <v>757</v>
      </c>
      <c r="C83" s="147">
        <v>1285</v>
      </c>
      <c r="D83" s="147">
        <v>3899</v>
      </c>
      <c r="E83" s="146">
        <v>532</v>
      </c>
      <c r="F83" s="146">
        <v>312</v>
      </c>
      <c r="G83" s="146">
        <v>142</v>
      </c>
      <c r="H83" s="146">
        <v>79</v>
      </c>
      <c r="I83" s="146">
        <v>63</v>
      </c>
      <c r="J83" s="146">
        <v>220</v>
      </c>
      <c r="K83" s="147">
        <v>1770</v>
      </c>
      <c r="L83" s="146">
        <v>613</v>
      </c>
      <c r="M83" s="146">
        <v>680</v>
      </c>
      <c r="N83" s="146">
        <v>246</v>
      </c>
      <c r="O83" s="146">
        <v>113</v>
      </c>
      <c r="P83" s="146">
        <v>477</v>
      </c>
    </row>
    <row r="84" spans="1:16" x14ac:dyDescent="0.3">
      <c r="A84" s="18" t="s">
        <v>758</v>
      </c>
      <c r="B84" s="18" t="s">
        <v>759</v>
      </c>
      <c r="C84" s="147">
        <v>517655</v>
      </c>
      <c r="D84" s="147">
        <v>1139585</v>
      </c>
      <c r="E84" s="147">
        <v>155615</v>
      </c>
      <c r="F84" s="147">
        <v>164218</v>
      </c>
      <c r="G84" s="147">
        <v>30586</v>
      </c>
      <c r="H84" s="147">
        <v>39030</v>
      </c>
      <c r="I84" s="147">
        <v>31423</v>
      </c>
      <c r="J84" s="147">
        <v>116587</v>
      </c>
      <c r="K84" s="147">
        <v>352823</v>
      </c>
      <c r="L84" s="147">
        <v>294069</v>
      </c>
      <c r="M84" s="147">
        <v>130478</v>
      </c>
      <c r="N84" s="147">
        <v>82621</v>
      </c>
      <c r="O84" s="147">
        <v>53714</v>
      </c>
      <c r="P84" s="147">
        <v>225880</v>
      </c>
    </row>
    <row r="85" spans="1:16" x14ac:dyDescent="0.3">
      <c r="A85" s="18" t="s">
        <v>760</v>
      </c>
      <c r="B85" s="18" t="s">
        <v>761</v>
      </c>
      <c r="C85" s="147">
        <v>455924</v>
      </c>
      <c r="D85" s="147">
        <v>3134104</v>
      </c>
      <c r="E85" s="147">
        <v>212590</v>
      </c>
      <c r="F85" s="147">
        <v>82674</v>
      </c>
      <c r="G85" s="147">
        <v>44494</v>
      </c>
      <c r="H85" s="147">
        <v>32793</v>
      </c>
      <c r="I85" s="147">
        <v>28720</v>
      </c>
      <c r="J85" s="147">
        <v>110848</v>
      </c>
      <c r="K85" s="147">
        <v>1225505</v>
      </c>
      <c r="L85" s="147">
        <v>464995</v>
      </c>
      <c r="M85" s="147">
        <v>404349</v>
      </c>
      <c r="N85" s="147">
        <v>232828</v>
      </c>
      <c r="O85" s="147">
        <v>147629</v>
      </c>
      <c r="P85" s="147">
        <v>658798</v>
      </c>
    </row>
    <row r="86" spans="1:16" x14ac:dyDescent="0.3">
      <c r="A86" s="18" t="s">
        <v>762</v>
      </c>
      <c r="B86" s="18" t="s">
        <v>763</v>
      </c>
      <c r="C86" s="147">
        <v>417385</v>
      </c>
      <c r="D86" s="147">
        <v>5358617</v>
      </c>
      <c r="E86" s="147">
        <v>191198</v>
      </c>
      <c r="F86" s="147">
        <v>101903</v>
      </c>
      <c r="G86" s="147">
        <v>61358</v>
      </c>
      <c r="H86" s="147">
        <v>21971</v>
      </c>
      <c r="I86" s="147">
        <v>20969</v>
      </c>
      <c r="J86" s="147">
        <v>83016</v>
      </c>
      <c r="K86" s="147">
        <v>2109725</v>
      </c>
      <c r="L86" s="147">
        <v>1006053</v>
      </c>
      <c r="M86" s="147">
        <v>1138795</v>
      </c>
      <c r="N86" s="147">
        <v>245603</v>
      </c>
      <c r="O86" s="147">
        <v>152888</v>
      </c>
      <c r="P86" s="147">
        <v>705553</v>
      </c>
    </row>
    <row r="87" spans="1:16" x14ac:dyDescent="0.3">
      <c r="A87" s="18" t="s">
        <v>764</v>
      </c>
      <c r="B87" s="18" t="s">
        <v>765</v>
      </c>
      <c r="C87" s="147">
        <v>308991</v>
      </c>
      <c r="D87" s="147">
        <v>6358800</v>
      </c>
      <c r="E87" s="147">
        <v>158411</v>
      </c>
      <c r="F87" s="147">
        <v>65380</v>
      </c>
      <c r="G87" s="147">
        <v>54712</v>
      </c>
      <c r="H87" s="147">
        <v>13512</v>
      </c>
      <c r="I87" s="147">
        <v>12503</v>
      </c>
      <c r="J87" s="147">
        <v>53145</v>
      </c>
      <c r="K87" s="147">
        <v>2574899</v>
      </c>
      <c r="L87" s="147">
        <v>1068478</v>
      </c>
      <c r="M87" s="147">
        <v>1811744</v>
      </c>
      <c r="N87" s="147">
        <v>196980</v>
      </c>
      <c r="O87" s="147">
        <v>116690</v>
      </c>
      <c r="P87" s="147">
        <v>590009</v>
      </c>
    </row>
    <row r="88" spans="1:16" x14ac:dyDescent="0.3">
      <c r="A88" s="18" t="s">
        <v>766</v>
      </c>
      <c r="B88" s="18" t="s">
        <v>767</v>
      </c>
      <c r="C88" s="147">
        <v>49771</v>
      </c>
      <c r="D88" s="147">
        <v>1408075</v>
      </c>
      <c r="E88" s="147">
        <v>16166</v>
      </c>
      <c r="F88" s="147">
        <v>17368</v>
      </c>
      <c r="G88" s="147">
        <v>8495</v>
      </c>
      <c r="H88" s="147">
        <v>2659</v>
      </c>
      <c r="I88" s="147">
        <v>2872</v>
      </c>
      <c r="J88" s="147">
        <v>9753</v>
      </c>
      <c r="K88" s="147">
        <v>298758</v>
      </c>
      <c r="L88" s="147">
        <v>464072</v>
      </c>
      <c r="M88" s="147">
        <v>253701</v>
      </c>
      <c r="N88" s="147">
        <v>95538</v>
      </c>
      <c r="O88" s="147">
        <v>58409</v>
      </c>
      <c r="P88" s="147">
        <v>237597</v>
      </c>
    </row>
    <row r="89" spans="1:16" x14ac:dyDescent="0.3">
      <c r="A89" s="18" t="s">
        <v>768</v>
      </c>
      <c r="B89" s="18" t="s">
        <v>769</v>
      </c>
      <c r="C89" s="147">
        <v>419836</v>
      </c>
      <c r="D89" s="147">
        <v>9921307</v>
      </c>
      <c r="E89" s="147">
        <v>215046</v>
      </c>
      <c r="F89" s="147">
        <v>91567</v>
      </c>
      <c r="G89" s="147">
        <v>70755</v>
      </c>
      <c r="H89" s="147">
        <v>20186</v>
      </c>
      <c r="I89" s="147">
        <v>19788</v>
      </c>
      <c r="J89" s="147">
        <v>80349</v>
      </c>
      <c r="K89" s="147">
        <v>4329664</v>
      </c>
      <c r="L89" s="147">
        <v>1450181</v>
      </c>
      <c r="M89" s="147">
        <v>2652668</v>
      </c>
      <c r="N89" s="147">
        <v>322414</v>
      </c>
      <c r="O89" s="147">
        <v>190438</v>
      </c>
      <c r="P89" s="147">
        <v>975942</v>
      </c>
    </row>
    <row r="90" spans="1:16" x14ac:dyDescent="0.3">
      <c r="A90" s="18" t="s">
        <v>770</v>
      </c>
      <c r="B90" s="18" t="s">
        <v>771</v>
      </c>
      <c r="C90" s="147">
        <v>33886</v>
      </c>
      <c r="D90" s="147">
        <v>137442</v>
      </c>
      <c r="E90" s="147">
        <v>15444</v>
      </c>
      <c r="F90" s="147">
        <v>7614</v>
      </c>
      <c r="G90" s="147">
        <v>6728</v>
      </c>
      <c r="H90" s="146">
        <v>977</v>
      </c>
      <c r="I90" s="146">
        <v>902</v>
      </c>
      <c r="J90" s="147">
        <v>3845</v>
      </c>
      <c r="K90" s="147">
        <v>53215</v>
      </c>
      <c r="L90" s="147">
        <v>27004</v>
      </c>
      <c r="M90" s="147">
        <v>38866</v>
      </c>
      <c r="N90" s="147">
        <v>3488</v>
      </c>
      <c r="O90" s="147">
        <v>2751</v>
      </c>
      <c r="P90" s="147">
        <v>12118</v>
      </c>
    </row>
    <row r="91" spans="1:16" x14ac:dyDescent="0.3">
      <c r="A91" s="18" t="s">
        <v>772</v>
      </c>
      <c r="B91" s="18" t="s">
        <v>773</v>
      </c>
      <c r="C91" s="147">
        <v>352412</v>
      </c>
      <c r="D91" s="147">
        <v>1015644</v>
      </c>
      <c r="E91" s="147">
        <v>134431</v>
      </c>
      <c r="F91" s="147">
        <v>78388</v>
      </c>
      <c r="G91" s="147">
        <v>32763</v>
      </c>
      <c r="H91" s="147">
        <v>23773</v>
      </c>
      <c r="I91" s="147">
        <v>20374</v>
      </c>
      <c r="J91" s="147">
        <v>77500</v>
      </c>
      <c r="K91" s="147">
        <v>396622</v>
      </c>
      <c r="L91" s="147">
        <v>166999</v>
      </c>
      <c r="M91" s="147">
        <v>160528</v>
      </c>
      <c r="N91" s="147">
        <v>64422</v>
      </c>
      <c r="O91" s="147">
        <v>43719</v>
      </c>
      <c r="P91" s="147">
        <v>183354</v>
      </c>
    </row>
    <row r="92" spans="1:16" x14ac:dyDescent="0.3">
      <c r="A92" s="18" t="s">
        <v>774</v>
      </c>
      <c r="B92" s="18" t="s">
        <v>775</v>
      </c>
      <c r="C92" s="147">
        <v>23097</v>
      </c>
      <c r="D92" s="147">
        <v>123658</v>
      </c>
      <c r="E92" s="147">
        <v>10363</v>
      </c>
      <c r="F92" s="147">
        <v>5600</v>
      </c>
      <c r="G92" s="147">
        <v>5238</v>
      </c>
      <c r="H92" s="146">
        <v>531</v>
      </c>
      <c r="I92" s="146">
        <v>518</v>
      </c>
      <c r="J92" s="147">
        <v>1582</v>
      </c>
      <c r="K92" s="147">
        <v>35813</v>
      </c>
      <c r="L92" s="147">
        <v>34510</v>
      </c>
      <c r="M92" s="147">
        <v>37130</v>
      </c>
      <c r="N92" s="147">
        <v>2919</v>
      </c>
      <c r="O92" s="147">
        <v>2512</v>
      </c>
      <c r="P92" s="147">
        <v>10774</v>
      </c>
    </row>
    <row r="93" spans="1:16" x14ac:dyDescent="0.3">
      <c r="A93" s="18" t="s">
        <v>776</v>
      </c>
      <c r="B93" s="18" t="s">
        <v>777</v>
      </c>
      <c r="C93" s="147">
        <v>233102</v>
      </c>
      <c r="D93" s="147">
        <v>812930</v>
      </c>
      <c r="E93" s="147">
        <v>45895</v>
      </c>
      <c r="F93" s="147">
        <v>95234</v>
      </c>
      <c r="G93" s="147">
        <v>18033</v>
      </c>
      <c r="H93" s="147">
        <v>19161</v>
      </c>
      <c r="I93" s="147">
        <v>13518</v>
      </c>
      <c r="J93" s="147">
        <v>52437</v>
      </c>
      <c r="K93" s="147">
        <v>123355</v>
      </c>
      <c r="L93" s="147">
        <v>290861</v>
      </c>
      <c r="M93" s="147">
        <v>121001</v>
      </c>
      <c r="N93" s="147">
        <v>75612</v>
      </c>
      <c r="O93" s="147">
        <v>49690</v>
      </c>
      <c r="P93" s="147">
        <v>152411</v>
      </c>
    </row>
    <row r="94" spans="1:16" x14ac:dyDescent="0.3">
      <c r="A94" s="18" t="s">
        <v>778</v>
      </c>
      <c r="B94" s="18" t="s">
        <v>779</v>
      </c>
      <c r="C94" s="147">
        <v>809991</v>
      </c>
      <c r="D94" s="147">
        <v>2909640</v>
      </c>
      <c r="E94" s="147">
        <v>435329</v>
      </c>
      <c r="F94" s="147">
        <v>107622</v>
      </c>
      <c r="G94" s="147">
        <v>71767</v>
      </c>
      <c r="H94" s="147">
        <v>50965</v>
      </c>
      <c r="I94" s="147">
        <v>38559</v>
      </c>
      <c r="J94" s="147">
        <v>171918</v>
      </c>
      <c r="K94" s="147">
        <v>1550759</v>
      </c>
      <c r="L94" s="147">
        <v>261962</v>
      </c>
      <c r="M94" s="147">
        <v>357747</v>
      </c>
      <c r="N94" s="147">
        <v>161632</v>
      </c>
      <c r="O94" s="147">
        <v>96837</v>
      </c>
      <c r="P94" s="147">
        <v>480703</v>
      </c>
    </row>
    <row r="95" spans="1:16" x14ac:dyDescent="0.3">
      <c r="A95" s="18" t="s">
        <v>780</v>
      </c>
      <c r="B95" s="18" t="s">
        <v>781</v>
      </c>
      <c r="C95" s="147">
        <v>271981</v>
      </c>
      <c r="D95" s="147">
        <v>1015973</v>
      </c>
      <c r="E95" s="147">
        <v>133649</v>
      </c>
      <c r="F95" s="147">
        <v>60108</v>
      </c>
      <c r="G95" s="147">
        <v>42435</v>
      </c>
      <c r="H95" s="147">
        <v>8750</v>
      </c>
      <c r="I95" s="147">
        <v>6502</v>
      </c>
      <c r="J95" s="147">
        <v>30502</v>
      </c>
      <c r="K95" s="147">
        <v>438394</v>
      </c>
      <c r="L95" s="147">
        <v>167543</v>
      </c>
      <c r="M95" s="147">
        <v>274279</v>
      </c>
      <c r="N95" s="147">
        <v>28882</v>
      </c>
      <c r="O95" s="147">
        <v>16559</v>
      </c>
      <c r="P95" s="147">
        <v>90316</v>
      </c>
    </row>
    <row r="96" spans="1:16" x14ac:dyDescent="0.3">
      <c r="A96" s="18" t="s">
        <v>782</v>
      </c>
      <c r="B96" s="18" t="s">
        <v>783</v>
      </c>
      <c r="C96" s="146">
        <v>873</v>
      </c>
      <c r="D96" s="147">
        <v>81194</v>
      </c>
      <c r="E96" s="146">
        <v>135</v>
      </c>
      <c r="F96" s="146">
        <v>418</v>
      </c>
      <c r="G96" s="146">
        <v>92</v>
      </c>
      <c r="H96" s="146">
        <v>61</v>
      </c>
      <c r="I96" s="146">
        <v>76</v>
      </c>
      <c r="J96" s="146">
        <v>249</v>
      </c>
      <c r="K96" s="147">
        <v>6594</v>
      </c>
      <c r="L96" s="147">
        <v>31975</v>
      </c>
      <c r="M96" s="147">
        <v>18805</v>
      </c>
      <c r="N96" s="147">
        <v>6221</v>
      </c>
      <c r="O96" s="147">
        <v>3405</v>
      </c>
      <c r="P96" s="147">
        <v>14194</v>
      </c>
    </row>
    <row r="97" spans="1:16" x14ac:dyDescent="0.3">
      <c r="A97" s="18" t="s">
        <v>784</v>
      </c>
      <c r="B97" s="18" t="s">
        <v>785</v>
      </c>
      <c r="C97" s="147">
        <v>19711</v>
      </c>
      <c r="D97" s="147">
        <v>119531</v>
      </c>
      <c r="E97" s="147">
        <v>6369</v>
      </c>
      <c r="F97" s="147">
        <v>5184</v>
      </c>
      <c r="G97" s="147">
        <v>2013</v>
      </c>
      <c r="H97" s="147">
        <v>1527</v>
      </c>
      <c r="I97" s="147">
        <v>1294</v>
      </c>
      <c r="J97" s="147">
        <v>4662</v>
      </c>
      <c r="K97" s="147">
        <v>31682</v>
      </c>
      <c r="L97" s="147">
        <v>27690</v>
      </c>
      <c r="M97" s="147">
        <v>18316</v>
      </c>
      <c r="N97" s="147">
        <v>9637</v>
      </c>
      <c r="O97" s="147">
        <v>5937</v>
      </c>
      <c r="P97" s="147">
        <v>26269</v>
      </c>
    </row>
    <row r="98" spans="1:16" x14ac:dyDescent="0.3">
      <c r="A98" s="18" t="s">
        <v>786</v>
      </c>
      <c r="B98" s="18" t="s">
        <v>787</v>
      </c>
      <c r="C98" s="147">
        <v>25433</v>
      </c>
      <c r="D98" s="147">
        <v>137129</v>
      </c>
      <c r="E98" s="147">
        <v>10505</v>
      </c>
      <c r="F98" s="147">
        <v>4806</v>
      </c>
      <c r="G98" s="147">
        <v>2121</v>
      </c>
      <c r="H98" s="147">
        <v>1968</v>
      </c>
      <c r="I98" s="147">
        <v>1781</v>
      </c>
      <c r="J98" s="147">
        <v>6633</v>
      </c>
      <c r="K98" s="147">
        <v>48066</v>
      </c>
      <c r="L98" s="147">
        <v>20840</v>
      </c>
      <c r="M98" s="147">
        <v>16676</v>
      </c>
      <c r="N98" s="147">
        <v>11466</v>
      </c>
      <c r="O98" s="147">
        <v>7398</v>
      </c>
      <c r="P98" s="147">
        <v>32683</v>
      </c>
    </row>
    <row r="99" spans="1:16" x14ac:dyDescent="0.3">
      <c r="A99" s="18" t="s">
        <v>788</v>
      </c>
      <c r="B99" s="18" t="s">
        <v>789</v>
      </c>
      <c r="C99" s="147">
        <v>170413</v>
      </c>
      <c r="D99" s="147">
        <v>1140728</v>
      </c>
      <c r="E99" s="147">
        <v>53952</v>
      </c>
      <c r="F99" s="147">
        <v>41842</v>
      </c>
      <c r="G99" s="147">
        <v>13347</v>
      </c>
      <c r="H99" s="147">
        <v>14398</v>
      </c>
      <c r="I99" s="147">
        <v>12632</v>
      </c>
      <c r="J99" s="147">
        <v>46260</v>
      </c>
      <c r="K99" s="147">
        <v>409843</v>
      </c>
      <c r="L99" s="147">
        <v>187437</v>
      </c>
      <c r="M99" s="147">
        <v>129659</v>
      </c>
      <c r="N99" s="147">
        <v>98829</v>
      </c>
      <c r="O99" s="147">
        <v>58355</v>
      </c>
      <c r="P99" s="147">
        <v>256605</v>
      </c>
    </row>
    <row r="100" spans="1:16" x14ac:dyDescent="0.3">
      <c r="A100" s="18" t="s">
        <v>790</v>
      </c>
      <c r="B100" s="18" t="s">
        <v>791</v>
      </c>
      <c r="C100" s="147">
        <v>189671</v>
      </c>
      <c r="D100" s="147">
        <v>731830</v>
      </c>
      <c r="E100" s="147">
        <v>75094</v>
      </c>
      <c r="F100" s="147">
        <v>44490</v>
      </c>
      <c r="G100" s="147">
        <v>17518</v>
      </c>
      <c r="H100" s="147">
        <v>12414</v>
      </c>
      <c r="I100" s="147">
        <v>9552</v>
      </c>
      <c r="J100" s="147">
        <v>37212</v>
      </c>
      <c r="K100" s="147">
        <v>273756</v>
      </c>
      <c r="L100" s="147">
        <v>135462</v>
      </c>
      <c r="M100" s="147">
        <v>107492</v>
      </c>
      <c r="N100" s="147">
        <v>48121</v>
      </c>
      <c r="O100" s="147">
        <v>30485</v>
      </c>
      <c r="P100" s="147">
        <v>136514</v>
      </c>
    </row>
    <row r="101" spans="1:16" x14ac:dyDescent="0.3">
      <c r="A101" s="18" t="s">
        <v>792</v>
      </c>
      <c r="B101" s="18" t="s">
        <v>793</v>
      </c>
      <c r="C101" s="146">
        <v>432</v>
      </c>
      <c r="D101" s="146">
        <v>971</v>
      </c>
      <c r="E101" s="146">
        <v>239</v>
      </c>
      <c r="F101" s="146">
        <v>46</v>
      </c>
      <c r="G101" s="146">
        <v>71</v>
      </c>
      <c r="H101" s="146" t="s">
        <v>1895</v>
      </c>
      <c r="I101" s="146" t="s">
        <v>1895</v>
      </c>
      <c r="J101" s="146">
        <v>45</v>
      </c>
      <c r="K101" s="146">
        <v>514</v>
      </c>
      <c r="L101" s="146">
        <v>75</v>
      </c>
      <c r="M101" s="146">
        <v>257</v>
      </c>
      <c r="N101" s="146">
        <v>37</v>
      </c>
      <c r="O101" s="146" t="s">
        <v>1895</v>
      </c>
      <c r="P101" s="146">
        <v>70</v>
      </c>
    </row>
    <row r="102" spans="1:16" x14ac:dyDescent="0.3">
      <c r="A102" s="18" t="s">
        <v>794</v>
      </c>
      <c r="B102" s="18" t="s">
        <v>795</v>
      </c>
      <c r="C102" s="146">
        <v>150</v>
      </c>
      <c r="D102" s="146">
        <v>192</v>
      </c>
      <c r="E102" s="146" t="s">
        <v>1895</v>
      </c>
      <c r="F102" s="146">
        <v>55</v>
      </c>
      <c r="G102" s="146" t="s">
        <v>1895</v>
      </c>
      <c r="H102" s="146" t="s">
        <v>1895</v>
      </c>
      <c r="I102" s="146" t="s">
        <v>1895</v>
      </c>
      <c r="J102" s="146">
        <v>44</v>
      </c>
      <c r="K102" s="146" t="s">
        <v>1895</v>
      </c>
      <c r="L102" s="146">
        <v>66</v>
      </c>
      <c r="M102" s="146" t="s">
        <v>1895</v>
      </c>
      <c r="N102" s="146" t="s">
        <v>1895</v>
      </c>
      <c r="O102" s="146" t="s">
        <v>1895</v>
      </c>
      <c r="P102" s="146">
        <v>55</v>
      </c>
    </row>
    <row r="103" spans="1:16" x14ac:dyDescent="0.3">
      <c r="A103" s="18" t="s">
        <v>796</v>
      </c>
      <c r="B103" s="18" t="s">
        <v>797</v>
      </c>
      <c r="C103" s="146">
        <v>712</v>
      </c>
      <c r="D103" s="147">
        <v>2099</v>
      </c>
      <c r="E103" s="146">
        <v>56</v>
      </c>
      <c r="F103" s="146">
        <v>469</v>
      </c>
      <c r="G103" s="146" t="s">
        <v>1895</v>
      </c>
      <c r="H103" s="146">
        <v>43</v>
      </c>
      <c r="I103" s="146">
        <v>35</v>
      </c>
      <c r="J103" s="146">
        <v>104</v>
      </c>
      <c r="K103" s="146">
        <v>104</v>
      </c>
      <c r="L103" s="147">
        <v>1407</v>
      </c>
      <c r="M103" s="146">
        <v>100</v>
      </c>
      <c r="N103" s="146">
        <v>92</v>
      </c>
      <c r="O103" s="146">
        <v>75</v>
      </c>
      <c r="P103" s="146">
        <v>321</v>
      </c>
    </row>
    <row r="104" spans="1:16" x14ac:dyDescent="0.3">
      <c r="A104" s="18" t="s">
        <v>798</v>
      </c>
      <c r="B104" s="18" t="s">
        <v>799</v>
      </c>
      <c r="C104" s="146">
        <v>943</v>
      </c>
      <c r="D104" s="147">
        <v>1737</v>
      </c>
      <c r="E104" s="146">
        <v>422</v>
      </c>
      <c r="F104" s="146">
        <v>170</v>
      </c>
      <c r="G104" s="146">
        <v>112</v>
      </c>
      <c r="H104" s="146">
        <v>66</v>
      </c>
      <c r="I104" s="146">
        <v>48</v>
      </c>
      <c r="J104" s="146">
        <v>133</v>
      </c>
      <c r="K104" s="146">
        <v>743</v>
      </c>
      <c r="L104" s="146">
        <v>207</v>
      </c>
      <c r="M104" s="146">
        <v>436</v>
      </c>
      <c r="N104" s="146">
        <v>88</v>
      </c>
      <c r="O104" s="146">
        <v>61</v>
      </c>
      <c r="P104" s="146">
        <v>202</v>
      </c>
    </row>
    <row r="105" spans="1:16" x14ac:dyDescent="0.3">
      <c r="A105" s="18" t="s">
        <v>800</v>
      </c>
      <c r="B105" s="18" t="s">
        <v>801</v>
      </c>
      <c r="C105" s="147">
        <v>1603</v>
      </c>
      <c r="D105" s="147">
        <v>3307</v>
      </c>
      <c r="E105" s="146">
        <v>175</v>
      </c>
      <c r="F105" s="147">
        <v>1010</v>
      </c>
      <c r="G105" s="146">
        <v>100</v>
      </c>
      <c r="H105" s="146">
        <v>73</v>
      </c>
      <c r="I105" s="146">
        <v>60</v>
      </c>
      <c r="J105" s="146">
        <v>218</v>
      </c>
      <c r="K105" s="146">
        <v>297</v>
      </c>
      <c r="L105" s="147">
        <v>1904</v>
      </c>
      <c r="M105" s="146">
        <v>459</v>
      </c>
      <c r="N105" s="146">
        <v>150</v>
      </c>
      <c r="O105" s="146">
        <v>92</v>
      </c>
      <c r="P105" s="146">
        <v>405</v>
      </c>
    </row>
    <row r="106" spans="1:16" x14ac:dyDescent="0.3">
      <c r="A106" s="18" t="s">
        <v>802</v>
      </c>
      <c r="B106" s="18" t="s">
        <v>803</v>
      </c>
      <c r="C106" s="146">
        <v>46</v>
      </c>
      <c r="D106" s="146">
        <v>100</v>
      </c>
      <c r="E106" s="146" t="s">
        <v>1895</v>
      </c>
      <c r="F106" s="146">
        <v>30</v>
      </c>
      <c r="G106" s="146" t="s">
        <v>1895</v>
      </c>
      <c r="H106" s="146" t="s">
        <v>1895</v>
      </c>
      <c r="I106" s="146" t="s">
        <v>1895</v>
      </c>
      <c r="J106" s="146" t="s">
        <v>1895</v>
      </c>
      <c r="K106" s="146" t="s">
        <v>1895</v>
      </c>
      <c r="L106" s="146">
        <v>80</v>
      </c>
      <c r="M106" s="146" t="s">
        <v>1895</v>
      </c>
      <c r="N106" s="146" t="s">
        <v>1895</v>
      </c>
      <c r="O106" s="146" t="s">
        <v>1895</v>
      </c>
      <c r="P106" s="146" t="s">
        <v>1895</v>
      </c>
    </row>
    <row r="107" spans="1:16" x14ac:dyDescent="0.3">
      <c r="A107" s="18" t="s">
        <v>804</v>
      </c>
      <c r="B107" s="18" t="s">
        <v>805</v>
      </c>
      <c r="C107" s="146" t="s">
        <v>1895</v>
      </c>
      <c r="D107" s="146" t="s">
        <v>1895</v>
      </c>
      <c r="E107" s="146" t="s">
        <v>1895</v>
      </c>
      <c r="F107" s="146"/>
      <c r="G107" s="146"/>
      <c r="H107" s="146" t="s">
        <v>1895</v>
      </c>
      <c r="I107" s="146" t="s">
        <v>1895</v>
      </c>
      <c r="J107" s="146"/>
      <c r="K107" s="146" t="s">
        <v>1895</v>
      </c>
      <c r="L107" s="146"/>
      <c r="M107" s="146"/>
      <c r="N107" s="146" t="s">
        <v>1895</v>
      </c>
      <c r="O107" s="146" t="s">
        <v>1895</v>
      </c>
      <c r="P107" s="146"/>
    </row>
    <row r="108" spans="1:16" x14ac:dyDescent="0.3">
      <c r="A108" s="18" t="s">
        <v>806</v>
      </c>
      <c r="B108" s="18" t="s">
        <v>807</v>
      </c>
      <c r="C108" s="146">
        <v>289</v>
      </c>
      <c r="D108" s="146">
        <v>575</v>
      </c>
      <c r="E108" s="146" t="s">
        <v>1895</v>
      </c>
      <c r="F108" s="146">
        <v>153</v>
      </c>
      <c r="G108" s="146" t="s">
        <v>1895</v>
      </c>
      <c r="H108" s="146" t="s">
        <v>1895</v>
      </c>
      <c r="I108" s="146" t="s">
        <v>1895</v>
      </c>
      <c r="J108" s="146">
        <v>62</v>
      </c>
      <c r="K108" s="146">
        <v>37</v>
      </c>
      <c r="L108" s="146">
        <v>208</v>
      </c>
      <c r="M108" s="146">
        <v>53</v>
      </c>
      <c r="N108" s="146">
        <v>38</v>
      </c>
      <c r="O108" s="146">
        <v>94</v>
      </c>
      <c r="P108" s="146">
        <v>145</v>
      </c>
    </row>
    <row r="109" spans="1:16" x14ac:dyDescent="0.3">
      <c r="A109" s="18" t="s">
        <v>808</v>
      </c>
      <c r="B109" s="18" t="s">
        <v>809</v>
      </c>
      <c r="C109" s="146" t="s">
        <v>1895</v>
      </c>
      <c r="D109" s="146" t="s">
        <v>1895</v>
      </c>
      <c r="E109" s="146" t="s">
        <v>1895</v>
      </c>
      <c r="F109" s="146" t="s">
        <v>1895</v>
      </c>
      <c r="G109" s="146"/>
      <c r="H109" s="146" t="s">
        <v>1895</v>
      </c>
      <c r="I109" s="146" t="s">
        <v>1895</v>
      </c>
      <c r="J109" s="146" t="s">
        <v>1895</v>
      </c>
      <c r="K109" s="146" t="s">
        <v>1895</v>
      </c>
      <c r="L109" s="146" t="s">
        <v>1895</v>
      </c>
      <c r="M109" s="146"/>
      <c r="N109" s="146" t="s">
        <v>1895</v>
      </c>
      <c r="O109" s="146" t="s">
        <v>1895</v>
      </c>
      <c r="P109" s="146" t="s">
        <v>1895</v>
      </c>
    </row>
    <row r="110" spans="1:16" x14ac:dyDescent="0.3">
      <c r="A110" s="18" t="s">
        <v>810</v>
      </c>
      <c r="B110" s="18" t="s">
        <v>811</v>
      </c>
      <c r="C110" s="146" t="s">
        <v>1895</v>
      </c>
      <c r="D110" s="146" t="s">
        <v>1895</v>
      </c>
      <c r="E110" s="146" t="s">
        <v>1895</v>
      </c>
      <c r="F110" s="146" t="s">
        <v>1895</v>
      </c>
      <c r="G110" s="146"/>
      <c r="H110" s="146"/>
      <c r="I110" s="146"/>
      <c r="J110" s="146" t="s">
        <v>1895</v>
      </c>
      <c r="K110" s="146" t="s">
        <v>1895</v>
      </c>
      <c r="L110" s="146" t="s">
        <v>1895</v>
      </c>
      <c r="M110" s="146"/>
      <c r="N110" s="146"/>
      <c r="O110" s="146"/>
      <c r="P110" s="146" t="s">
        <v>1895</v>
      </c>
    </row>
    <row r="111" spans="1:16" x14ac:dyDescent="0.3">
      <c r="A111" s="18" t="s">
        <v>812</v>
      </c>
      <c r="B111" s="18" t="s">
        <v>813</v>
      </c>
      <c r="C111" s="146">
        <v>123</v>
      </c>
      <c r="D111" s="146">
        <v>244</v>
      </c>
      <c r="E111" s="146" t="s">
        <v>1895</v>
      </c>
      <c r="F111" s="146">
        <v>34</v>
      </c>
      <c r="G111" s="146" t="s">
        <v>1895</v>
      </c>
      <c r="H111" s="146" t="s">
        <v>1895</v>
      </c>
      <c r="I111" s="146">
        <v>40</v>
      </c>
      <c r="J111" s="146" t="s">
        <v>1895</v>
      </c>
      <c r="K111" s="146">
        <v>46</v>
      </c>
      <c r="L111" s="146">
        <v>34</v>
      </c>
      <c r="M111" s="146">
        <v>33</v>
      </c>
      <c r="N111" s="146" t="s">
        <v>1895</v>
      </c>
      <c r="O111" s="146">
        <v>69</v>
      </c>
      <c r="P111" s="146">
        <v>49</v>
      </c>
    </row>
    <row r="112" spans="1:16" x14ac:dyDescent="0.3">
      <c r="A112" s="18" t="s">
        <v>814</v>
      </c>
      <c r="B112" s="18" t="s">
        <v>815</v>
      </c>
      <c r="C112" s="147">
        <v>4625</v>
      </c>
      <c r="D112" s="147">
        <v>6472</v>
      </c>
      <c r="E112" s="146">
        <v>790</v>
      </c>
      <c r="F112" s="147">
        <v>1449</v>
      </c>
      <c r="G112" s="146">
        <v>236</v>
      </c>
      <c r="H112" s="146">
        <v>456</v>
      </c>
      <c r="I112" s="146">
        <v>404</v>
      </c>
      <c r="J112" s="147">
        <v>1361</v>
      </c>
      <c r="K112" s="146">
        <v>968</v>
      </c>
      <c r="L112" s="147">
        <v>1950</v>
      </c>
      <c r="M112" s="146">
        <v>657</v>
      </c>
      <c r="N112" s="146">
        <v>628</v>
      </c>
      <c r="O112" s="146">
        <v>470</v>
      </c>
      <c r="P112" s="147">
        <v>1799</v>
      </c>
    </row>
    <row r="113" spans="1:16" x14ac:dyDescent="0.3">
      <c r="A113" s="18" t="s">
        <v>816</v>
      </c>
      <c r="B113" s="18" t="s">
        <v>817</v>
      </c>
      <c r="C113" s="147">
        <v>34711</v>
      </c>
      <c r="D113" s="147">
        <v>58680</v>
      </c>
      <c r="E113" s="147">
        <v>7715</v>
      </c>
      <c r="F113" s="147">
        <v>13674</v>
      </c>
      <c r="G113" s="147">
        <v>1430</v>
      </c>
      <c r="H113" s="147">
        <v>2949</v>
      </c>
      <c r="I113" s="147">
        <v>1897</v>
      </c>
      <c r="J113" s="147">
        <v>7720</v>
      </c>
      <c r="K113" s="147">
        <v>12764</v>
      </c>
      <c r="L113" s="147">
        <v>20416</v>
      </c>
      <c r="M113" s="147">
        <v>5124</v>
      </c>
      <c r="N113" s="147">
        <v>5100</v>
      </c>
      <c r="O113" s="147">
        <v>2840</v>
      </c>
      <c r="P113" s="147">
        <v>12436</v>
      </c>
    </row>
    <row r="114" spans="1:16" x14ac:dyDescent="0.3">
      <c r="A114" s="18" t="s">
        <v>818</v>
      </c>
      <c r="B114" s="18" t="s">
        <v>819</v>
      </c>
      <c r="C114" s="147">
        <v>1215</v>
      </c>
      <c r="D114" s="147">
        <v>1968</v>
      </c>
      <c r="E114" s="146">
        <v>414</v>
      </c>
      <c r="F114" s="146">
        <v>394</v>
      </c>
      <c r="G114" s="146">
        <v>67</v>
      </c>
      <c r="H114" s="146">
        <v>68</v>
      </c>
      <c r="I114" s="146">
        <v>87</v>
      </c>
      <c r="J114" s="146">
        <v>206</v>
      </c>
      <c r="K114" s="146">
        <v>659</v>
      </c>
      <c r="L114" s="146">
        <v>552</v>
      </c>
      <c r="M114" s="146">
        <v>191</v>
      </c>
      <c r="N114" s="146">
        <v>115</v>
      </c>
      <c r="O114" s="146">
        <v>135</v>
      </c>
      <c r="P114" s="146">
        <v>316</v>
      </c>
    </row>
    <row r="115" spans="1:16" x14ac:dyDescent="0.3">
      <c r="A115" s="18" t="s">
        <v>820</v>
      </c>
      <c r="B115" s="18" t="s">
        <v>821</v>
      </c>
      <c r="C115" s="147">
        <v>67450</v>
      </c>
      <c r="D115" s="147">
        <v>239392</v>
      </c>
      <c r="E115" s="147">
        <v>9930</v>
      </c>
      <c r="F115" s="147">
        <v>41423</v>
      </c>
      <c r="G115" s="147">
        <v>7574</v>
      </c>
      <c r="H115" s="147">
        <v>2205</v>
      </c>
      <c r="I115" s="147">
        <v>1840</v>
      </c>
      <c r="J115" s="147">
        <v>6385</v>
      </c>
      <c r="K115" s="147">
        <v>25743</v>
      </c>
      <c r="L115" s="147">
        <v>134510</v>
      </c>
      <c r="M115" s="147">
        <v>44406</v>
      </c>
      <c r="N115" s="147">
        <v>8383</v>
      </c>
      <c r="O115" s="147">
        <v>5328</v>
      </c>
      <c r="P115" s="147">
        <v>21022</v>
      </c>
    </row>
    <row r="116" spans="1:16" x14ac:dyDescent="0.3">
      <c r="A116" s="18" t="s">
        <v>822</v>
      </c>
      <c r="B116" s="18" t="s">
        <v>823</v>
      </c>
      <c r="C116" s="147">
        <v>17535</v>
      </c>
      <c r="D116" s="147">
        <v>32959</v>
      </c>
      <c r="E116" s="147">
        <v>2414</v>
      </c>
      <c r="F116" s="147">
        <v>10256</v>
      </c>
      <c r="G116" s="147">
        <v>1493</v>
      </c>
      <c r="H116" s="146">
        <v>728</v>
      </c>
      <c r="I116" s="146">
        <v>594</v>
      </c>
      <c r="J116" s="147">
        <v>2328</v>
      </c>
      <c r="K116" s="147">
        <v>4342</v>
      </c>
      <c r="L116" s="147">
        <v>16720</v>
      </c>
      <c r="M116" s="147">
        <v>5201</v>
      </c>
      <c r="N116" s="147">
        <v>1405</v>
      </c>
      <c r="O116" s="147">
        <v>1018</v>
      </c>
      <c r="P116" s="147">
        <v>4273</v>
      </c>
    </row>
    <row r="117" spans="1:16" x14ac:dyDescent="0.3">
      <c r="A117" s="18" t="s">
        <v>824</v>
      </c>
      <c r="B117" s="18" t="s">
        <v>825</v>
      </c>
      <c r="C117" s="146">
        <v>73</v>
      </c>
      <c r="D117" s="146">
        <v>91</v>
      </c>
      <c r="E117" s="146" t="s">
        <v>1895</v>
      </c>
      <c r="F117" s="146">
        <v>34</v>
      </c>
      <c r="G117" s="146" t="s">
        <v>1895</v>
      </c>
      <c r="H117" s="146" t="s">
        <v>1895</v>
      </c>
      <c r="I117" s="146" t="s">
        <v>1895</v>
      </c>
      <c r="J117" s="146" t="s">
        <v>1895</v>
      </c>
      <c r="K117" s="146" t="s">
        <v>1895</v>
      </c>
      <c r="L117" s="146">
        <v>36</v>
      </c>
      <c r="M117" s="146" t="s">
        <v>1895</v>
      </c>
      <c r="N117" s="146" t="s">
        <v>1895</v>
      </c>
      <c r="O117" s="146" t="s">
        <v>1895</v>
      </c>
      <c r="P117" s="146" t="s">
        <v>1895</v>
      </c>
    </row>
    <row r="118" spans="1:16" x14ac:dyDescent="0.3">
      <c r="A118" s="18" t="s">
        <v>826</v>
      </c>
      <c r="B118" s="18" t="s">
        <v>827</v>
      </c>
      <c r="C118" s="147">
        <v>7897</v>
      </c>
      <c r="D118" s="147">
        <v>14743</v>
      </c>
      <c r="E118" s="147">
        <v>2818</v>
      </c>
      <c r="F118" s="147">
        <v>2616</v>
      </c>
      <c r="G118" s="147">
        <v>1590</v>
      </c>
      <c r="H118" s="146">
        <v>210</v>
      </c>
      <c r="I118" s="146">
        <v>176</v>
      </c>
      <c r="J118" s="146">
        <v>588</v>
      </c>
      <c r="K118" s="147">
        <v>4212</v>
      </c>
      <c r="L118" s="147">
        <v>4504</v>
      </c>
      <c r="M118" s="147">
        <v>4302</v>
      </c>
      <c r="N118" s="146">
        <v>377</v>
      </c>
      <c r="O118" s="146">
        <v>261</v>
      </c>
      <c r="P118" s="147">
        <v>1087</v>
      </c>
    </row>
    <row r="119" spans="1:16" x14ac:dyDescent="0.3">
      <c r="A119" s="18" t="s">
        <v>828</v>
      </c>
      <c r="B119" s="18" t="s">
        <v>829</v>
      </c>
      <c r="C119" s="147">
        <v>127909</v>
      </c>
      <c r="D119" s="147">
        <v>287119</v>
      </c>
      <c r="E119" s="147">
        <v>25320</v>
      </c>
      <c r="F119" s="147">
        <v>65487</v>
      </c>
      <c r="G119" s="147">
        <v>6906</v>
      </c>
      <c r="H119" s="147">
        <v>6645</v>
      </c>
      <c r="I119" s="147">
        <v>5154</v>
      </c>
      <c r="J119" s="147">
        <v>20851</v>
      </c>
      <c r="K119" s="147">
        <v>43014</v>
      </c>
      <c r="L119" s="147">
        <v>149823</v>
      </c>
      <c r="M119" s="147">
        <v>30178</v>
      </c>
      <c r="N119" s="147">
        <v>13711</v>
      </c>
      <c r="O119" s="147">
        <v>9041</v>
      </c>
      <c r="P119" s="147">
        <v>41352</v>
      </c>
    </row>
    <row r="120" spans="1:16" x14ac:dyDescent="0.3">
      <c r="A120" s="18" t="s">
        <v>830</v>
      </c>
      <c r="B120" s="18" t="s">
        <v>831</v>
      </c>
      <c r="C120" s="147">
        <v>7497</v>
      </c>
      <c r="D120" s="147">
        <v>14664</v>
      </c>
      <c r="E120" s="146">
        <v>712</v>
      </c>
      <c r="F120" s="147">
        <v>4868</v>
      </c>
      <c r="G120" s="146">
        <v>739</v>
      </c>
      <c r="H120" s="146">
        <v>322</v>
      </c>
      <c r="I120" s="146">
        <v>238</v>
      </c>
      <c r="J120" s="146">
        <v>771</v>
      </c>
      <c r="K120" s="147">
        <v>1344</v>
      </c>
      <c r="L120" s="147">
        <v>8141</v>
      </c>
      <c r="M120" s="147">
        <v>2705</v>
      </c>
      <c r="N120" s="146">
        <v>621</v>
      </c>
      <c r="O120" s="146">
        <v>389</v>
      </c>
      <c r="P120" s="147">
        <v>1464</v>
      </c>
    </row>
    <row r="121" spans="1:16" x14ac:dyDescent="0.3">
      <c r="A121" s="18" t="s">
        <v>832</v>
      </c>
      <c r="B121" s="18" t="s">
        <v>833</v>
      </c>
      <c r="C121" s="147">
        <v>183358</v>
      </c>
      <c r="D121" s="147">
        <v>400507</v>
      </c>
      <c r="E121" s="147">
        <v>43713</v>
      </c>
      <c r="F121" s="147">
        <v>78345</v>
      </c>
      <c r="G121" s="147">
        <v>14176</v>
      </c>
      <c r="H121" s="147">
        <v>10736</v>
      </c>
      <c r="I121" s="147">
        <v>7948</v>
      </c>
      <c r="J121" s="147">
        <v>32368</v>
      </c>
      <c r="K121" s="147">
        <v>79056</v>
      </c>
      <c r="L121" s="147">
        <v>165959</v>
      </c>
      <c r="M121" s="147">
        <v>59351</v>
      </c>
      <c r="N121" s="147">
        <v>21575</v>
      </c>
      <c r="O121" s="147">
        <v>13569</v>
      </c>
      <c r="P121" s="147">
        <v>60997</v>
      </c>
    </row>
    <row r="122" spans="1:16" x14ac:dyDescent="0.3">
      <c r="A122" s="18" t="s">
        <v>834</v>
      </c>
      <c r="B122" s="18" t="s">
        <v>835</v>
      </c>
      <c r="C122" s="147">
        <v>28061</v>
      </c>
      <c r="D122" s="147">
        <v>114922</v>
      </c>
      <c r="E122" s="147">
        <v>2216</v>
      </c>
      <c r="F122" s="147">
        <v>18960</v>
      </c>
      <c r="G122" s="147">
        <v>2348</v>
      </c>
      <c r="H122" s="147">
        <v>1243</v>
      </c>
      <c r="I122" s="147">
        <v>1028</v>
      </c>
      <c r="J122" s="147">
        <v>3254</v>
      </c>
      <c r="K122" s="147">
        <v>8296</v>
      </c>
      <c r="L122" s="147">
        <v>66518</v>
      </c>
      <c r="M122" s="147">
        <v>18963</v>
      </c>
      <c r="N122" s="147">
        <v>5419</v>
      </c>
      <c r="O122" s="147">
        <v>3439</v>
      </c>
      <c r="P122" s="147">
        <v>12287</v>
      </c>
    </row>
    <row r="123" spans="1:16" x14ac:dyDescent="0.3">
      <c r="A123" s="18" t="s">
        <v>836</v>
      </c>
      <c r="B123" s="18" t="s">
        <v>837</v>
      </c>
      <c r="C123" s="147">
        <v>38206</v>
      </c>
      <c r="D123" s="147">
        <v>91292</v>
      </c>
      <c r="E123" s="146">
        <v>956</v>
      </c>
      <c r="F123" s="147">
        <v>32193</v>
      </c>
      <c r="G123" s="147">
        <v>1177</v>
      </c>
      <c r="H123" s="146">
        <v>963</v>
      </c>
      <c r="I123" s="146">
        <v>904</v>
      </c>
      <c r="J123" s="147">
        <v>2589</v>
      </c>
      <c r="K123" s="147">
        <v>1448</v>
      </c>
      <c r="L123" s="147">
        <v>74701</v>
      </c>
      <c r="M123" s="147">
        <v>5909</v>
      </c>
      <c r="N123" s="147">
        <v>1988</v>
      </c>
      <c r="O123" s="147">
        <v>1499</v>
      </c>
      <c r="P123" s="147">
        <v>5747</v>
      </c>
    </row>
    <row r="124" spans="1:16" x14ac:dyDescent="0.3">
      <c r="A124" s="18" t="s">
        <v>838</v>
      </c>
      <c r="B124" s="18" t="s">
        <v>839</v>
      </c>
      <c r="C124" s="147">
        <v>31360</v>
      </c>
      <c r="D124" s="147">
        <v>57664</v>
      </c>
      <c r="E124" s="147">
        <v>3559</v>
      </c>
      <c r="F124" s="147">
        <v>20023</v>
      </c>
      <c r="G124" s="147">
        <v>3176</v>
      </c>
      <c r="H124" s="146">
        <v>969</v>
      </c>
      <c r="I124" s="146">
        <v>924</v>
      </c>
      <c r="J124" s="147">
        <v>3302</v>
      </c>
      <c r="K124" s="147">
        <v>5495</v>
      </c>
      <c r="L124" s="147">
        <v>33389</v>
      </c>
      <c r="M124" s="147">
        <v>9658</v>
      </c>
      <c r="N124" s="147">
        <v>1776</v>
      </c>
      <c r="O124" s="147">
        <v>1395</v>
      </c>
      <c r="P124" s="147">
        <v>5951</v>
      </c>
    </row>
    <row r="125" spans="1:16" x14ac:dyDescent="0.3">
      <c r="A125" s="18" t="s">
        <v>840</v>
      </c>
      <c r="B125" s="18" t="s">
        <v>841</v>
      </c>
      <c r="C125" s="146" t="s">
        <v>1895</v>
      </c>
      <c r="D125" s="146" t="s">
        <v>1895</v>
      </c>
      <c r="E125" s="146"/>
      <c r="F125" s="146"/>
      <c r="G125" s="146"/>
      <c r="H125" s="146" t="s">
        <v>1895</v>
      </c>
      <c r="I125" s="146"/>
      <c r="J125" s="146"/>
      <c r="K125" s="146"/>
      <c r="L125" s="146"/>
      <c r="M125" s="146"/>
      <c r="N125" s="146" t="s">
        <v>1895</v>
      </c>
      <c r="O125" s="146"/>
      <c r="P125" s="146"/>
    </row>
    <row r="126" spans="1:16" x14ac:dyDescent="0.3">
      <c r="A126" s="18" t="s">
        <v>842</v>
      </c>
      <c r="B126" s="18" t="s">
        <v>843</v>
      </c>
      <c r="C126" s="146">
        <v>45</v>
      </c>
      <c r="D126" s="146">
        <v>62</v>
      </c>
      <c r="E126" s="146" t="s">
        <v>1895</v>
      </c>
      <c r="F126" s="146" t="s">
        <v>1895</v>
      </c>
      <c r="G126" s="146" t="s">
        <v>1895</v>
      </c>
      <c r="H126" s="146" t="s">
        <v>1895</v>
      </c>
      <c r="I126" s="146"/>
      <c r="J126" s="146" t="s">
        <v>1895</v>
      </c>
      <c r="K126" s="146" t="s">
        <v>1895</v>
      </c>
      <c r="L126" s="146" t="s">
        <v>1895</v>
      </c>
      <c r="M126" s="146" t="s">
        <v>1895</v>
      </c>
      <c r="N126" s="146" t="s">
        <v>1895</v>
      </c>
      <c r="O126" s="146"/>
      <c r="P126" s="146" t="s">
        <v>1895</v>
      </c>
    </row>
    <row r="127" spans="1:16" x14ac:dyDescent="0.3">
      <c r="A127" s="18" t="s">
        <v>844</v>
      </c>
      <c r="B127" s="18" t="s">
        <v>845</v>
      </c>
      <c r="C127" s="146">
        <v>78</v>
      </c>
      <c r="D127" s="146">
        <v>126</v>
      </c>
      <c r="E127" s="146" t="s">
        <v>1895</v>
      </c>
      <c r="F127" s="146" t="s">
        <v>1895</v>
      </c>
      <c r="G127" s="146" t="s">
        <v>1895</v>
      </c>
      <c r="H127" s="146" t="s">
        <v>1895</v>
      </c>
      <c r="I127" s="146" t="s">
        <v>1895</v>
      </c>
      <c r="J127" s="146">
        <v>33</v>
      </c>
      <c r="K127" s="146" t="s">
        <v>1895</v>
      </c>
      <c r="L127" s="146" t="s">
        <v>1895</v>
      </c>
      <c r="M127" s="146" t="s">
        <v>1895</v>
      </c>
      <c r="N127" s="146" t="s">
        <v>1895</v>
      </c>
      <c r="O127" s="146" t="s">
        <v>1895</v>
      </c>
      <c r="P127" s="146">
        <v>64</v>
      </c>
    </row>
    <row r="128" spans="1:16" x14ac:dyDescent="0.3">
      <c r="A128" s="18" t="s">
        <v>846</v>
      </c>
      <c r="B128" s="18" t="s">
        <v>847</v>
      </c>
      <c r="C128" s="146">
        <v>48</v>
      </c>
      <c r="D128" s="146">
        <v>58</v>
      </c>
      <c r="E128" s="146" t="s">
        <v>1895</v>
      </c>
      <c r="F128" s="146" t="s">
        <v>1895</v>
      </c>
      <c r="G128" s="146" t="s">
        <v>1895</v>
      </c>
      <c r="H128" s="146" t="s">
        <v>1895</v>
      </c>
      <c r="I128" s="146" t="s">
        <v>1895</v>
      </c>
      <c r="J128" s="146" t="s">
        <v>1895</v>
      </c>
      <c r="K128" s="146" t="s">
        <v>1895</v>
      </c>
      <c r="L128" s="146" t="s">
        <v>1895</v>
      </c>
      <c r="M128" s="146" t="s">
        <v>1895</v>
      </c>
      <c r="N128" s="146" t="s">
        <v>1895</v>
      </c>
      <c r="O128" s="146" t="s">
        <v>1895</v>
      </c>
      <c r="P128" s="146" t="s">
        <v>1895</v>
      </c>
    </row>
    <row r="129" spans="1:16" x14ac:dyDescent="0.3">
      <c r="A129" s="18" t="s">
        <v>848</v>
      </c>
      <c r="B129" s="18" t="s">
        <v>849</v>
      </c>
      <c r="C129" s="146" t="s">
        <v>1895</v>
      </c>
      <c r="D129" s="146" t="s">
        <v>1895</v>
      </c>
      <c r="E129" s="146"/>
      <c r="F129" s="146" t="s">
        <v>1895</v>
      </c>
      <c r="G129" s="146"/>
      <c r="H129" s="146"/>
      <c r="I129" s="146" t="s">
        <v>1895</v>
      </c>
      <c r="J129" s="146"/>
      <c r="K129" s="146"/>
      <c r="L129" s="146" t="s">
        <v>1895</v>
      </c>
      <c r="M129" s="146"/>
      <c r="N129" s="146"/>
      <c r="O129" s="146" t="s">
        <v>1895</v>
      </c>
      <c r="P129" s="146"/>
    </row>
    <row r="130" spans="1:16" x14ac:dyDescent="0.3">
      <c r="A130" s="18" t="s">
        <v>850</v>
      </c>
      <c r="B130" s="18" t="s">
        <v>851</v>
      </c>
      <c r="C130" s="146">
        <v>279</v>
      </c>
      <c r="D130" s="146">
        <v>663</v>
      </c>
      <c r="E130" s="146">
        <v>84</v>
      </c>
      <c r="F130" s="146">
        <v>90</v>
      </c>
      <c r="G130" s="146" t="s">
        <v>1895</v>
      </c>
      <c r="H130" s="146" t="s">
        <v>1895</v>
      </c>
      <c r="I130" s="146" t="s">
        <v>1895</v>
      </c>
      <c r="J130" s="146">
        <v>50</v>
      </c>
      <c r="K130" s="146">
        <v>189</v>
      </c>
      <c r="L130" s="146">
        <v>150</v>
      </c>
      <c r="M130" s="146">
        <v>70</v>
      </c>
      <c r="N130" s="146">
        <v>105</v>
      </c>
      <c r="O130" s="146" t="s">
        <v>1895</v>
      </c>
      <c r="P130" s="146">
        <v>123</v>
      </c>
    </row>
    <row r="131" spans="1:16" x14ac:dyDescent="0.3">
      <c r="A131" s="18" t="s">
        <v>852</v>
      </c>
      <c r="B131" s="18" t="s">
        <v>853</v>
      </c>
      <c r="C131" s="146">
        <v>102</v>
      </c>
      <c r="D131" s="146">
        <v>183</v>
      </c>
      <c r="E131" s="146" t="s">
        <v>1895</v>
      </c>
      <c r="F131" s="146" t="s">
        <v>1895</v>
      </c>
      <c r="G131" s="146" t="s">
        <v>1895</v>
      </c>
      <c r="H131" s="146" t="s">
        <v>1895</v>
      </c>
      <c r="I131" s="146" t="s">
        <v>1895</v>
      </c>
      <c r="J131" s="146">
        <v>32</v>
      </c>
      <c r="K131" s="146" t="s">
        <v>1895</v>
      </c>
      <c r="L131" s="146" t="s">
        <v>1895</v>
      </c>
      <c r="M131" s="146" t="s">
        <v>1895</v>
      </c>
      <c r="N131" s="146" t="s">
        <v>1895</v>
      </c>
      <c r="O131" s="146" t="s">
        <v>1895</v>
      </c>
      <c r="P131" s="146">
        <v>76</v>
      </c>
    </row>
    <row r="132" spans="1:16" x14ac:dyDescent="0.3">
      <c r="A132" s="18" t="s">
        <v>854</v>
      </c>
      <c r="B132" s="18" t="s">
        <v>855</v>
      </c>
      <c r="C132" s="147">
        <v>571767</v>
      </c>
      <c r="D132" s="147">
        <v>1440388</v>
      </c>
      <c r="E132" s="147">
        <v>173536</v>
      </c>
      <c r="F132" s="147">
        <v>165229</v>
      </c>
      <c r="G132" s="147">
        <v>29540</v>
      </c>
      <c r="H132" s="147">
        <v>47341</v>
      </c>
      <c r="I132" s="147">
        <v>39149</v>
      </c>
      <c r="J132" s="147">
        <v>138442</v>
      </c>
      <c r="K132" s="147">
        <v>508377</v>
      </c>
      <c r="L132" s="147">
        <v>296485</v>
      </c>
      <c r="M132" s="147">
        <v>155748</v>
      </c>
      <c r="N132" s="147">
        <v>106942</v>
      </c>
      <c r="O132" s="147">
        <v>74529</v>
      </c>
      <c r="P132" s="147">
        <v>298307</v>
      </c>
    </row>
    <row r="133" spans="1:16" x14ac:dyDescent="0.3">
      <c r="A133" s="18" t="s">
        <v>856</v>
      </c>
      <c r="B133" s="18" t="s">
        <v>857</v>
      </c>
      <c r="C133" s="147">
        <v>509386</v>
      </c>
      <c r="D133" s="147">
        <v>2838037</v>
      </c>
      <c r="E133" s="147">
        <v>380201</v>
      </c>
      <c r="F133" s="147">
        <v>30245</v>
      </c>
      <c r="G133" s="147">
        <v>52709</v>
      </c>
      <c r="H133" s="147">
        <v>14001</v>
      </c>
      <c r="I133" s="147">
        <v>10370</v>
      </c>
      <c r="J133" s="147">
        <v>47608</v>
      </c>
      <c r="K133" s="147">
        <v>1995988</v>
      </c>
      <c r="L133" s="147">
        <v>111533</v>
      </c>
      <c r="M133" s="147">
        <v>451733</v>
      </c>
      <c r="N133" s="147">
        <v>61882</v>
      </c>
      <c r="O133" s="147">
        <v>39618</v>
      </c>
      <c r="P133" s="147">
        <v>177283</v>
      </c>
    </row>
    <row r="134" spans="1:16" x14ac:dyDescent="0.3">
      <c r="A134" s="18" t="s">
        <v>858</v>
      </c>
      <c r="B134" s="18" t="s">
        <v>859</v>
      </c>
      <c r="C134" s="147">
        <v>213959</v>
      </c>
      <c r="D134" s="147">
        <v>1568416</v>
      </c>
      <c r="E134" s="147">
        <v>136417</v>
      </c>
      <c r="F134" s="147">
        <v>20051</v>
      </c>
      <c r="G134" s="147">
        <v>19411</v>
      </c>
      <c r="H134" s="147">
        <v>11002</v>
      </c>
      <c r="I134" s="147">
        <v>10392</v>
      </c>
      <c r="J134" s="147">
        <v>34914</v>
      </c>
      <c r="K134" s="147">
        <v>1033349</v>
      </c>
      <c r="L134" s="147">
        <v>76821</v>
      </c>
      <c r="M134" s="147">
        <v>213389</v>
      </c>
      <c r="N134" s="147">
        <v>53628</v>
      </c>
      <c r="O134" s="147">
        <v>43831</v>
      </c>
      <c r="P134" s="147">
        <v>147398</v>
      </c>
    </row>
    <row r="135" spans="1:16" x14ac:dyDescent="0.3">
      <c r="A135" s="18" t="s">
        <v>860</v>
      </c>
      <c r="B135" s="18" t="s">
        <v>861</v>
      </c>
      <c r="C135" s="147">
        <v>28797</v>
      </c>
      <c r="D135" s="147">
        <v>154334</v>
      </c>
      <c r="E135" s="147">
        <v>10500</v>
      </c>
      <c r="F135" s="147">
        <v>5935</v>
      </c>
      <c r="G135" s="147">
        <v>2086</v>
      </c>
      <c r="H135" s="147">
        <v>2286</v>
      </c>
      <c r="I135" s="147">
        <v>2051</v>
      </c>
      <c r="J135" s="147">
        <v>7166</v>
      </c>
      <c r="K135" s="147">
        <v>49240</v>
      </c>
      <c r="L135" s="147">
        <v>28741</v>
      </c>
      <c r="M135" s="147">
        <v>19085</v>
      </c>
      <c r="N135" s="147">
        <v>12426</v>
      </c>
      <c r="O135" s="147">
        <v>8746</v>
      </c>
      <c r="P135" s="147">
        <v>36096</v>
      </c>
    </row>
    <row r="136" spans="1:16" x14ac:dyDescent="0.3">
      <c r="A136" s="18" t="s">
        <v>862</v>
      </c>
      <c r="B136" s="18" t="s">
        <v>863</v>
      </c>
      <c r="C136" s="147">
        <v>373324</v>
      </c>
      <c r="D136" s="147">
        <v>2777759</v>
      </c>
      <c r="E136" s="147">
        <v>237510</v>
      </c>
      <c r="F136" s="147">
        <v>36643</v>
      </c>
      <c r="G136" s="147">
        <v>36655</v>
      </c>
      <c r="H136" s="147">
        <v>17388</v>
      </c>
      <c r="I136" s="147">
        <v>13913</v>
      </c>
      <c r="J136" s="147">
        <v>56006</v>
      </c>
      <c r="K136" s="147">
        <v>1713853</v>
      </c>
      <c r="L136" s="147">
        <v>196828</v>
      </c>
      <c r="M136" s="147">
        <v>467792</v>
      </c>
      <c r="N136" s="147">
        <v>83648</v>
      </c>
      <c r="O136" s="147">
        <v>56323</v>
      </c>
      <c r="P136" s="147">
        <v>259315</v>
      </c>
    </row>
    <row r="137" spans="1:16" x14ac:dyDescent="0.3">
      <c r="A137" s="18" t="s">
        <v>864</v>
      </c>
      <c r="B137" s="18" t="s">
        <v>865</v>
      </c>
      <c r="C137" s="147">
        <v>32945</v>
      </c>
      <c r="D137" s="147">
        <v>119240</v>
      </c>
      <c r="E137" s="147">
        <v>13408</v>
      </c>
      <c r="F137" s="147">
        <v>7638</v>
      </c>
      <c r="G137" s="147">
        <v>2826</v>
      </c>
      <c r="H137" s="147">
        <v>2195</v>
      </c>
      <c r="I137" s="147">
        <v>1827</v>
      </c>
      <c r="J137" s="147">
        <v>6469</v>
      </c>
      <c r="K137" s="147">
        <v>41741</v>
      </c>
      <c r="L137" s="147">
        <v>24316</v>
      </c>
      <c r="M137" s="147">
        <v>15202</v>
      </c>
      <c r="N137" s="147">
        <v>8525</v>
      </c>
      <c r="O137" s="147">
        <v>6299</v>
      </c>
      <c r="P137" s="147">
        <v>23157</v>
      </c>
    </row>
    <row r="138" spans="1:16" x14ac:dyDescent="0.3">
      <c r="A138" s="18" t="s">
        <v>866</v>
      </c>
      <c r="B138" s="18" t="s">
        <v>867</v>
      </c>
      <c r="C138" s="147">
        <v>45694</v>
      </c>
      <c r="D138" s="147">
        <v>220014</v>
      </c>
      <c r="E138" s="147">
        <v>11473</v>
      </c>
      <c r="F138" s="147">
        <v>19211</v>
      </c>
      <c r="G138" s="147">
        <v>2436</v>
      </c>
      <c r="H138" s="147">
        <v>2831</v>
      </c>
      <c r="I138" s="147">
        <v>3108</v>
      </c>
      <c r="J138" s="147">
        <v>9037</v>
      </c>
      <c r="K138" s="147">
        <v>36849</v>
      </c>
      <c r="L138" s="147">
        <v>97392</v>
      </c>
      <c r="M138" s="147">
        <v>15098</v>
      </c>
      <c r="N138" s="147">
        <v>14832</v>
      </c>
      <c r="O138" s="147">
        <v>15395</v>
      </c>
      <c r="P138" s="147">
        <v>40448</v>
      </c>
    </row>
    <row r="139" spans="1:16" x14ac:dyDescent="0.3">
      <c r="A139" s="18" t="s">
        <v>868</v>
      </c>
      <c r="B139" s="18" t="s">
        <v>869</v>
      </c>
      <c r="C139" s="147">
        <v>235513</v>
      </c>
      <c r="D139" s="147">
        <v>633556</v>
      </c>
      <c r="E139" s="147">
        <v>119846</v>
      </c>
      <c r="F139" s="147">
        <v>34693</v>
      </c>
      <c r="G139" s="147">
        <v>17278</v>
      </c>
      <c r="H139" s="147">
        <v>14398</v>
      </c>
      <c r="I139" s="147">
        <v>10843</v>
      </c>
      <c r="J139" s="147">
        <v>45571</v>
      </c>
      <c r="K139" s="147">
        <v>337815</v>
      </c>
      <c r="L139" s="147">
        <v>58324</v>
      </c>
      <c r="M139" s="147">
        <v>83210</v>
      </c>
      <c r="N139" s="147">
        <v>34568</v>
      </c>
      <c r="O139" s="147">
        <v>21034</v>
      </c>
      <c r="P139" s="147">
        <v>98605</v>
      </c>
    </row>
    <row r="140" spans="1:16" x14ac:dyDescent="0.3">
      <c r="A140" s="18" t="s">
        <v>870</v>
      </c>
      <c r="B140" s="18" t="s">
        <v>871</v>
      </c>
      <c r="C140" s="147">
        <v>757304</v>
      </c>
      <c r="D140" s="147">
        <v>2320677</v>
      </c>
      <c r="E140" s="147">
        <v>178433</v>
      </c>
      <c r="F140" s="147">
        <v>250323</v>
      </c>
      <c r="G140" s="147">
        <v>37091</v>
      </c>
      <c r="H140" s="147">
        <v>82957</v>
      </c>
      <c r="I140" s="147">
        <v>19296</v>
      </c>
      <c r="J140" s="147">
        <v>209846</v>
      </c>
      <c r="K140" s="147">
        <v>355872</v>
      </c>
      <c r="L140" s="147">
        <v>996505</v>
      </c>
      <c r="M140" s="147">
        <v>146423</v>
      </c>
      <c r="N140" s="147">
        <v>236031</v>
      </c>
      <c r="O140" s="147">
        <v>42864</v>
      </c>
      <c r="P140" s="147">
        <v>542982</v>
      </c>
    </row>
    <row r="141" spans="1:16" x14ac:dyDescent="0.3">
      <c r="A141" s="18" t="s">
        <v>872</v>
      </c>
      <c r="B141" s="18" t="s">
        <v>873</v>
      </c>
      <c r="C141" s="147">
        <v>176222</v>
      </c>
      <c r="D141" s="147">
        <v>417949</v>
      </c>
      <c r="E141" s="147">
        <v>65838</v>
      </c>
      <c r="F141" s="147">
        <v>56681</v>
      </c>
      <c r="G141" s="147">
        <v>14280</v>
      </c>
      <c r="H141" s="147">
        <v>8802</v>
      </c>
      <c r="I141" s="147">
        <v>7575</v>
      </c>
      <c r="J141" s="147">
        <v>27574</v>
      </c>
      <c r="K141" s="147">
        <v>149141</v>
      </c>
      <c r="L141" s="147">
        <v>115866</v>
      </c>
      <c r="M141" s="147">
        <v>55460</v>
      </c>
      <c r="N141" s="147">
        <v>21039</v>
      </c>
      <c r="O141" s="147">
        <v>16174</v>
      </c>
      <c r="P141" s="147">
        <v>60269</v>
      </c>
    </row>
    <row r="142" spans="1:16" x14ac:dyDescent="0.3">
      <c r="A142" s="18" t="s">
        <v>874</v>
      </c>
      <c r="B142" s="18" t="s">
        <v>875</v>
      </c>
      <c r="C142" s="147">
        <v>6570</v>
      </c>
      <c r="D142" s="147">
        <v>21634</v>
      </c>
      <c r="E142" s="147">
        <v>4433</v>
      </c>
      <c r="F142" s="146">
        <v>548</v>
      </c>
      <c r="G142" s="146">
        <v>621</v>
      </c>
      <c r="H142" s="146">
        <v>248</v>
      </c>
      <c r="I142" s="146">
        <v>165</v>
      </c>
      <c r="J142" s="146">
        <v>733</v>
      </c>
      <c r="K142" s="147">
        <v>12983</v>
      </c>
      <c r="L142" s="147">
        <v>1740</v>
      </c>
      <c r="M142" s="147">
        <v>3490</v>
      </c>
      <c r="N142" s="146">
        <v>712</v>
      </c>
      <c r="O142" s="146">
        <v>437</v>
      </c>
      <c r="P142" s="147">
        <v>2272</v>
      </c>
    </row>
    <row r="143" spans="1:16" x14ac:dyDescent="0.3">
      <c r="A143" s="18" t="s">
        <v>876</v>
      </c>
      <c r="B143" s="18" t="s">
        <v>877</v>
      </c>
      <c r="C143" s="147">
        <v>111428</v>
      </c>
      <c r="D143" s="147">
        <v>242324</v>
      </c>
      <c r="E143" s="147">
        <v>31701</v>
      </c>
      <c r="F143" s="147">
        <v>37081</v>
      </c>
      <c r="G143" s="147">
        <v>7873</v>
      </c>
      <c r="H143" s="147">
        <v>7327</v>
      </c>
      <c r="I143" s="147">
        <v>6358</v>
      </c>
      <c r="J143" s="147">
        <v>23759</v>
      </c>
      <c r="K143" s="147">
        <v>67576</v>
      </c>
      <c r="L143" s="147">
        <v>70688</v>
      </c>
      <c r="M143" s="147">
        <v>28856</v>
      </c>
      <c r="N143" s="147">
        <v>15479</v>
      </c>
      <c r="O143" s="147">
        <v>12743</v>
      </c>
      <c r="P143" s="147">
        <v>46982</v>
      </c>
    </row>
    <row r="144" spans="1:16" x14ac:dyDescent="0.3">
      <c r="A144" s="18" t="s">
        <v>878</v>
      </c>
      <c r="B144" s="18" t="s">
        <v>879</v>
      </c>
      <c r="C144" s="147">
        <v>96709</v>
      </c>
      <c r="D144" s="147">
        <v>207004</v>
      </c>
      <c r="E144" s="147">
        <v>10127</v>
      </c>
      <c r="F144" s="147">
        <v>64365</v>
      </c>
      <c r="G144" s="147">
        <v>6174</v>
      </c>
      <c r="H144" s="147">
        <v>4260</v>
      </c>
      <c r="I144" s="147">
        <v>3972</v>
      </c>
      <c r="J144" s="147">
        <v>8677</v>
      </c>
      <c r="K144" s="147">
        <v>13263</v>
      </c>
      <c r="L144" s="147">
        <v>148236</v>
      </c>
      <c r="M144" s="147">
        <v>16198</v>
      </c>
      <c r="N144" s="147">
        <v>8743</v>
      </c>
      <c r="O144" s="147">
        <v>6167</v>
      </c>
      <c r="P144" s="147">
        <v>14397</v>
      </c>
    </row>
    <row r="145" spans="1:16" x14ac:dyDescent="0.3">
      <c r="A145" s="18" t="s">
        <v>880</v>
      </c>
      <c r="B145" s="18" t="s">
        <v>881</v>
      </c>
      <c r="C145" s="147">
        <v>2567</v>
      </c>
      <c r="D145" s="147">
        <v>12798</v>
      </c>
      <c r="E145" s="146" t="s">
        <v>1895</v>
      </c>
      <c r="F145" s="147">
        <v>2448</v>
      </c>
      <c r="G145" s="146" t="s">
        <v>1895</v>
      </c>
      <c r="H145" s="146" t="s">
        <v>1895</v>
      </c>
      <c r="I145" s="146" t="s">
        <v>1895</v>
      </c>
      <c r="J145" s="146">
        <v>52</v>
      </c>
      <c r="K145" s="146" t="s">
        <v>1895</v>
      </c>
      <c r="L145" s="147">
        <v>11574</v>
      </c>
      <c r="M145" s="146">
        <v>474</v>
      </c>
      <c r="N145" s="146">
        <v>247</v>
      </c>
      <c r="O145" s="146">
        <v>63</v>
      </c>
      <c r="P145" s="146">
        <v>423</v>
      </c>
    </row>
    <row r="146" spans="1:16" x14ac:dyDescent="0.3">
      <c r="A146" s="18" t="s">
        <v>882</v>
      </c>
      <c r="B146" s="18" t="s">
        <v>883</v>
      </c>
      <c r="C146" s="147">
        <v>1327819</v>
      </c>
      <c r="D146" s="147">
        <v>3345608</v>
      </c>
      <c r="E146" s="147">
        <v>331360</v>
      </c>
      <c r="F146" s="147">
        <v>382719</v>
      </c>
      <c r="G146" s="147">
        <v>70463</v>
      </c>
      <c r="H146" s="147">
        <v>107674</v>
      </c>
      <c r="I146" s="147">
        <v>79339</v>
      </c>
      <c r="J146" s="147">
        <v>419146</v>
      </c>
      <c r="K146" s="147">
        <v>875034</v>
      </c>
      <c r="L146" s="147">
        <v>684322</v>
      </c>
      <c r="M146" s="147">
        <v>327938</v>
      </c>
      <c r="N146" s="147">
        <v>287847</v>
      </c>
      <c r="O146" s="147">
        <v>139981</v>
      </c>
      <c r="P146" s="147">
        <v>1030486</v>
      </c>
    </row>
    <row r="147" spans="1:16" x14ac:dyDescent="0.3">
      <c r="A147" s="18" t="s">
        <v>884</v>
      </c>
      <c r="B147" s="18" t="s">
        <v>885</v>
      </c>
      <c r="C147" s="147">
        <v>42640</v>
      </c>
      <c r="D147" s="147">
        <v>68982</v>
      </c>
      <c r="E147" s="147">
        <v>2687</v>
      </c>
      <c r="F147" s="147">
        <v>14927</v>
      </c>
      <c r="G147" s="146">
        <v>431</v>
      </c>
      <c r="H147" s="147">
        <v>4912</v>
      </c>
      <c r="I147" s="147">
        <v>4795</v>
      </c>
      <c r="J147" s="147">
        <v>15459</v>
      </c>
      <c r="K147" s="147">
        <v>5021</v>
      </c>
      <c r="L147" s="147">
        <v>17604</v>
      </c>
      <c r="M147" s="147">
        <v>2184</v>
      </c>
      <c r="N147" s="147">
        <v>8883</v>
      </c>
      <c r="O147" s="147">
        <v>6189</v>
      </c>
      <c r="P147" s="147">
        <v>29101</v>
      </c>
    </row>
    <row r="148" spans="1:16" x14ac:dyDescent="0.3">
      <c r="A148" s="18" t="s">
        <v>886</v>
      </c>
      <c r="B148" s="18" t="s">
        <v>887</v>
      </c>
      <c r="C148" s="147">
        <v>27172</v>
      </c>
      <c r="D148" s="147">
        <v>74159</v>
      </c>
      <c r="E148" s="147">
        <v>2920</v>
      </c>
      <c r="F148" s="147">
        <v>8045</v>
      </c>
      <c r="G148" s="146">
        <v>446</v>
      </c>
      <c r="H148" s="147">
        <v>2775</v>
      </c>
      <c r="I148" s="147">
        <v>1889</v>
      </c>
      <c r="J148" s="147">
        <v>11580</v>
      </c>
      <c r="K148" s="147">
        <v>4357</v>
      </c>
      <c r="L148" s="147">
        <v>12152</v>
      </c>
      <c r="M148" s="147">
        <v>1986</v>
      </c>
      <c r="N148" s="147">
        <v>10428</v>
      </c>
      <c r="O148" s="147">
        <v>2992</v>
      </c>
      <c r="P148" s="147">
        <v>42244</v>
      </c>
    </row>
    <row r="149" spans="1:16" x14ac:dyDescent="0.3">
      <c r="A149" s="18" t="s">
        <v>888</v>
      </c>
      <c r="B149" s="18" t="s">
        <v>889</v>
      </c>
      <c r="C149" s="147">
        <v>62649</v>
      </c>
      <c r="D149" s="147">
        <v>953991</v>
      </c>
      <c r="E149" s="147">
        <v>36145</v>
      </c>
      <c r="F149" s="147">
        <v>9315</v>
      </c>
      <c r="G149" s="147">
        <v>6623</v>
      </c>
      <c r="H149" s="147">
        <v>2861</v>
      </c>
      <c r="I149" s="147">
        <v>1858</v>
      </c>
      <c r="J149" s="147">
        <v>9297</v>
      </c>
      <c r="K149" s="147">
        <v>452477</v>
      </c>
      <c r="L149" s="147">
        <v>129125</v>
      </c>
      <c r="M149" s="147">
        <v>140129</v>
      </c>
      <c r="N149" s="147">
        <v>48191</v>
      </c>
      <c r="O149" s="147">
        <v>27997</v>
      </c>
      <c r="P149" s="147">
        <v>156072</v>
      </c>
    </row>
    <row r="150" spans="1:16" x14ac:dyDescent="0.3">
      <c r="A150" s="18" t="s">
        <v>890</v>
      </c>
      <c r="B150" s="18" t="s">
        <v>891</v>
      </c>
      <c r="C150" s="147">
        <v>87608</v>
      </c>
      <c r="D150" s="147">
        <v>129468</v>
      </c>
      <c r="E150" s="147">
        <v>17279</v>
      </c>
      <c r="F150" s="147">
        <v>23925</v>
      </c>
      <c r="G150" s="147">
        <v>4711</v>
      </c>
      <c r="H150" s="147">
        <v>11420</v>
      </c>
      <c r="I150" s="147">
        <v>7030</v>
      </c>
      <c r="J150" s="147">
        <v>24643</v>
      </c>
      <c r="K150" s="147">
        <v>22586</v>
      </c>
      <c r="L150" s="147">
        <v>32197</v>
      </c>
      <c r="M150" s="147">
        <v>11077</v>
      </c>
      <c r="N150" s="147">
        <v>17504</v>
      </c>
      <c r="O150" s="147">
        <v>9253</v>
      </c>
      <c r="P150" s="147">
        <v>36851</v>
      </c>
    </row>
    <row r="151" spans="1:16" x14ac:dyDescent="0.3">
      <c r="A151" s="18" t="s">
        <v>892</v>
      </c>
      <c r="B151" s="18" t="s">
        <v>893</v>
      </c>
      <c r="C151" s="147">
        <v>1430001</v>
      </c>
      <c r="D151" s="147">
        <v>7258724</v>
      </c>
      <c r="E151" s="147">
        <v>544391</v>
      </c>
      <c r="F151" s="147">
        <v>273180</v>
      </c>
      <c r="G151" s="147">
        <v>98089</v>
      </c>
      <c r="H151" s="147">
        <v>125495</v>
      </c>
      <c r="I151" s="147">
        <v>103572</v>
      </c>
      <c r="J151" s="147">
        <v>446358</v>
      </c>
      <c r="K151" s="147">
        <v>2782642</v>
      </c>
      <c r="L151" s="147">
        <v>807039</v>
      </c>
      <c r="M151" s="147">
        <v>734748</v>
      </c>
      <c r="N151" s="147">
        <v>639082</v>
      </c>
      <c r="O151" s="147">
        <v>387564</v>
      </c>
      <c r="P151" s="147">
        <v>1907649</v>
      </c>
    </row>
    <row r="152" spans="1:16" x14ac:dyDescent="0.3">
      <c r="A152" s="18" t="s">
        <v>894</v>
      </c>
      <c r="B152" s="18" t="s">
        <v>895</v>
      </c>
      <c r="C152" s="147">
        <v>508460</v>
      </c>
      <c r="D152" s="147">
        <v>2625051</v>
      </c>
      <c r="E152" s="147">
        <v>297603</v>
      </c>
      <c r="F152" s="147">
        <v>75160</v>
      </c>
      <c r="G152" s="147">
        <v>59927</v>
      </c>
      <c r="H152" s="147">
        <v>20784</v>
      </c>
      <c r="I152" s="147">
        <v>15538</v>
      </c>
      <c r="J152" s="147">
        <v>63798</v>
      </c>
      <c r="K152" s="147">
        <v>1527815</v>
      </c>
      <c r="L152" s="147">
        <v>240557</v>
      </c>
      <c r="M152" s="147">
        <v>449277</v>
      </c>
      <c r="N152" s="147">
        <v>94891</v>
      </c>
      <c r="O152" s="147">
        <v>54988</v>
      </c>
      <c r="P152" s="147">
        <v>257523</v>
      </c>
    </row>
    <row r="153" spans="1:16" x14ac:dyDescent="0.3">
      <c r="A153" s="18" t="s">
        <v>896</v>
      </c>
      <c r="B153" s="18" t="s">
        <v>897</v>
      </c>
      <c r="C153" s="147">
        <v>647484</v>
      </c>
      <c r="D153" s="147">
        <v>3917281</v>
      </c>
      <c r="E153" s="147">
        <v>303922</v>
      </c>
      <c r="F153" s="147">
        <v>131565</v>
      </c>
      <c r="G153" s="147">
        <v>67505</v>
      </c>
      <c r="H153" s="147">
        <v>34889</v>
      </c>
      <c r="I153" s="147">
        <v>22354</v>
      </c>
      <c r="J153" s="147">
        <v>119127</v>
      </c>
      <c r="K153" s="147">
        <v>1877739</v>
      </c>
      <c r="L153" s="147">
        <v>442975</v>
      </c>
      <c r="M153" s="147">
        <v>732730</v>
      </c>
      <c r="N153" s="147">
        <v>204115</v>
      </c>
      <c r="O153" s="147">
        <v>74858</v>
      </c>
      <c r="P153" s="147">
        <v>584864</v>
      </c>
    </row>
    <row r="154" spans="1:16" x14ac:dyDescent="0.3">
      <c r="A154" s="18" t="s">
        <v>898</v>
      </c>
      <c r="B154" s="18" t="s">
        <v>899</v>
      </c>
      <c r="C154" s="147">
        <v>1403</v>
      </c>
      <c r="D154" s="147">
        <v>2211</v>
      </c>
      <c r="E154" s="146">
        <v>54</v>
      </c>
      <c r="F154" s="146">
        <v>537</v>
      </c>
      <c r="G154" s="146" t="s">
        <v>1895</v>
      </c>
      <c r="H154" s="146">
        <v>152</v>
      </c>
      <c r="I154" s="146">
        <v>135</v>
      </c>
      <c r="J154" s="146">
        <v>518</v>
      </c>
      <c r="K154" s="146">
        <v>68</v>
      </c>
      <c r="L154" s="146">
        <v>741</v>
      </c>
      <c r="M154" s="146">
        <v>57</v>
      </c>
      <c r="N154" s="146">
        <v>296</v>
      </c>
      <c r="O154" s="146">
        <v>182</v>
      </c>
      <c r="P154" s="146">
        <v>867</v>
      </c>
    </row>
    <row r="155" spans="1:16" x14ac:dyDescent="0.3">
      <c r="A155" s="18" t="s">
        <v>900</v>
      </c>
      <c r="B155" s="18" t="s">
        <v>901</v>
      </c>
      <c r="C155" s="147">
        <v>488584</v>
      </c>
      <c r="D155" s="147">
        <v>18613314</v>
      </c>
      <c r="E155" s="147">
        <v>64369</v>
      </c>
      <c r="F155" s="147">
        <v>240187</v>
      </c>
      <c r="G155" s="147">
        <v>79825</v>
      </c>
      <c r="H155" s="147">
        <v>36260</v>
      </c>
      <c r="I155" s="147">
        <v>14139</v>
      </c>
      <c r="J155" s="147">
        <v>69920</v>
      </c>
      <c r="K155" s="147">
        <v>134544</v>
      </c>
      <c r="L155" s="147">
        <v>12591216</v>
      </c>
      <c r="M155" s="147">
        <v>5522093</v>
      </c>
      <c r="N155" s="147">
        <v>130563</v>
      </c>
      <c r="O155" s="147">
        <v>28794</v>
      </c>
      <c r="P155" s="147">
        <v>206104</v>
      </c>
    </row>
    <row r="156" spans="1:16" x14ac:dyDescent="0.3">
      <c r="A156" s="18" t="s">
        <v>902</v>
      </c>
      <c r="B156" s="18" t="s">
        <v>903</v>
      </c>
      <c r="C156" s="147">
        <v>437643</v>
      </c>
      <c r="D156" s="147">
        <v>1482280</v>
      </c>
      <c r="E156" s="147">
        <v>2071</v>
      </c>
      <c r="F156" s="147">
        <v>209724</v>
      </c>
      <c r="G156" s="147">
        <v>4619</v>
      </c>
      <c r="H156" s="147">
        <v>46425</v>
      </c>
      <c r="I156" s="147">
        <v>45664</v>
      </c>
      <c r="J156" s="147">
        <v>164175</v>
      </c>
      <c r="K156" s="147">
        <v>4364</v>
      </c>
      <c r="L156" s="147">
        <v>649000</v>
      </c>
      <c r="M156" s="147">
        <v>44373</v>
      </c>
      <c r="N156" s="147">
        <v>167594</v>
      </c>
      <c r="O156" s="147">
        <v>117961</v>
      </c>
      <c r="P156" s="147">
        <v>498988</v>
      </c>
    </row>
    <row r="157" spans="1:16" x14ac:dyDescent="0.3">
      <c r="A157" s="18" t="s">
        <v>904</v>
      </c>
      <c r="B157" s="18" t="s">
        <v>905</v>
      </c>
      <c r="C157" s="147">
        <v>2901067</v>
      </c>
      <c r="D157" s="147">
        <v>13596949</v>
      </c>
      <c r="E157" s="147">
        <v>653382</v>
      </c>
      <c r="F157" s="147">
        <v>1017628</v>
      </c>
      <c r="G157" s="147">
        <v>124438</v>
      </c>
      <c r="H157" s="147">
        <v>256474</v>
      </c>
      <c r="I157" s="147">
        <v>265694</v>
      </c>
      <c r="J157" s="147">
        <v>916512</v>
      </c>
      <c r="K157" s="147">
        <v>2886206</v>
      </c>
      <c r="L157" s="147">
        <v>3798045</v>
      </c>
      <c r="M157" s="147">
        <v>840698</v>
      </c>
      <c r="N157" s="147">
        <v>1249975</v>
      </c>
      <c r="O157" s="147">
        <v>960955</v>
      </c>
      <c r="P157" s="147">
        <v>3861070</v>
      </c>
    </row>
    <row r="158" spans="1:16" x14ac:dyDescent="0.3">
      <c r="A158" s="18" t="s">
        <v>906</v>
      </c>
      <c r="B158" s="18" t="s">
        <v>907</v>
      </c>
      <c r="C158" s="146">
        <v>392</v>
      </c>
      <c r="D158" s="147">
        <v>1063</v>
      </c>
      <c r="E158" s="146">
        <v>212</v>
      </c>
      <c r="F158" s="146">
        <v>48</v>
      </c>
      <c r="G158" s="146">
        <v>112</v>
      </c>
      <c r="H158" s="146" t="s">
        <v>1895</v>
      </c>
      <c r="I158" s="146" t="s">
        <v>1895</v>
      </c>
      <c r="J158" s="146" t="s">
        <v>1895</v>
      </c>
      <c r="K158" s="146">
        <v>511</v>
      </c>
      <c r="L158" s="146">
        <v>110</v>
      </c>
      <c r="M158" s="146">
        <v>385</v>
      </c>
      <c r="N158" s="146" t="s">
        <v>1895</v>
      </c>
      <c r="O158" s="146" t="s">
        <v>1895</v>
      </c>
      <c r="P158" s="146">
        <v>46</v>
      </c>
    </row>
    <row r="159" spans="1:16" x14ac:dyDescent="0.3">
      <c r="A159" s="18" t="s">
        <v>908</v>
      </c>
      <c r="B159" s="18" t="s">
        <v>909</v>
      </c>
      <c r="C159" s="147">
        <v>2890121</v>
      </c>
      <c r="D159" s="147">
        <v>14842290</v>
      </c>
      <c r="E159" s="147">
        <v>735696</v>
      </c>
      <c r="F159" s="147">
        <v>927446</v>
      </c>
      <c r="G159" s="147">
        <v>152093</v>
      </c>
      <c r="H159" s="147">
        <v>226083</v>
      </c>
      <c r="I159" s="147">
        <v>236866</v>
      </c>
      <c r="J159" s="147">
        <v>882188</v>
      </c>
      <c r="K159" s="147">
        <v>4073294</v>
      </c>
      <c r="L159" s="147">
        <v>3038046</v>
      </c>
      <c r="M159" s="147">
        <v>1364422</v>
      </c>
      <c r="N159" s="147">
        <v>1235505</v>
      </c>
      <c r="O159" s="147">
        <v>767151</v>
      </c>
      <c r="P159" s="147">
        <v>4363872</v>
      </c>
    </row>
    <row r="160" spans="1:16" x14ac:dyDescent="0.3">
      <c r="A160" s="18" t="s">
        <v>910</v>
      </c>
      <c r="B160" s="18" t="s">
        <v>911</v>
      </c>
      <c r="C160" s="147">
        <v>9274</v>
      </c>
      <c r="D160" s="147">
        <v>13011</v>
      </c>
      <c r="E160" s="147">
        <v>1361</v>
      </c>
      <c r="F160" s="147">
        <v>3223</v>
      </c>
      <c r="G160" s="146">
        <v>320</v>
      </c>
      <c r="H160" s="146">
        <v>819</v>
      </c>
      <c r="I160" s="146">
        <v>527</v>
      </c>
      <c r="J160" s="147">
        <v>3073</v>
      </c>
      <c r="K160" s="147">
        <v>1556</v>
      </c>
      <c r="L160" s="147">
        <v>3678</v>
      </c>
      <c r="M160" s="146">
        <v>738</v>
      </c>
      <c r="N160" s="147">
        <v>1418</v>
      </c>
      <c r="O160" s="146">
        <v>619</v>
      </c>
      <c r="P160" s="147">
        <v>5002</v>
      </c>
    </row>
    <row r="161" spans="1:16" x14ac:dyDescent="0.3">
      <c r="A161" s="18" t="s">
        <v>912</v>
      </c>
      <c r="B161" s="18" t="s">
        <v>913</v>
      </c>
      <c r="C161" s="147">
        <v>27937</v>
      </c>
      <c r="D161" s="147">
        <v>47195</v>
      </c>
      <c r="E161" s="146" t="s">
        <v>1895</v>
      </c>
      <c r="F161" s="147">
        <v>16384</v>
      </c>
      <c r="G161" s="146" t="s">
        <v>1895</v>
      </c>
      <c r="H161" s="147">
        <v>2104</v>
      </c>
      <c r="I161" s="147">
        <v>2016</v>
      </c>
      <c r="J161" s="147">
        <v>7866</v>
      </c>
      <c r="K161" s="146" t="s">
        <v>1895</v>
      </c>
      <c r="L161" s="147">
        <v>23320</v>
      </c>
      <c r="M161" s="146">
        <v>362</v>
      </c>
      <c r="N161" s="147">
        <v>4230</v>
      </c>
      <c r="O161" s="147">
        <v>3578</v>
      </c>
      <c r="P161" s="147">
        <v>15694</v>
      </c>
    </row>
    <row r="162" spans="1:16" x14ac:dyDescent="0.3">
      <c r="A162" s="18" t="s">
        <v>914</v>
      </c>
      <c r="B162" s="18" t="s">
        <v>915</v>
      </c>
      <c r="C162" s="147">
        <v>83133</v>
      </c>
      <c r="D162" s="147">
        <v>376783</v>
      </c>
      <c r="E162" s="147">
        <v>3739</v>
      </c>
      <c r="F162" s="147">
        <v>71124</v>
      </c>
      <c r="G162" s="147">
        <v>2265</v>
      </c>
      <c r="H162" s="147">
        <v>1259</v>
      </c>
      <c r="I162" s="147">
        <v>1205</v>
      </c>
      <c r="J162" s="147">
        <v>3926</v>
      </c>
      <c r="K162" s="147">
        <v>6329</v>
      </c>
      <c r="L162" s="147">
        <v>332666</v>
      </c>
      <c r="M162" s="147">
        <v>15564</v>
      </c>
      <c r="N162" s="147">
        <v>4985</v>
      </c>
      <c r="O162" s="147">
        <v>3001</v>
      </c>
      <c r="P162" s="147">
        <v>14238</v>
      </c>
    </row>
    <row r="163" spans="1:16" x14ac:dyDescent="0.3">
      <c r="A163" s="18" t="s">
        <v>916</v>
      </c>
      <c r="B163" s="18" t="s">
        <v>917</v>
      </c>
      <c r="C163" s="147">
        <v>65804</v>
      </c>
      <c r="D163" s="147">
        <v>123728</v>
      </c>
      <c r="E163" s="147">
        <v>10765</v>
      </c>
      <c r="F163" s="147">
        <v>29152</v>
      </c>
      <c r="G163" s="147">
        <v>5823</v>
      </c>
      <c r="H163" s="147">
        <v>3504</v>
      </c>
      <c r="I163" s="147">
        <v>2840</v>
      </c>
      <c r="J163" s="147">
        <v>14810</v>
      </c>
      <c r="K163" s="147">
        <v>15598</v>
      </c>
      <c r="L163" s="147">
        <v>50560</v>
      </c>
      <c r="M163" s="147">
        <v>14785</v>
      </c>
      <c r="N163" s="147">
        <v>7809</v>
      </c>
      <c r="O163" s="147">
        <v>5740</v>
      </c>
      <c r="P163" s="147">
        <v>29236</v>
      </c>
    </row>
    <row r="164" spans="1:16" x14ac:dyDescent="0.3">
      <c r="A164" s="18" t="s">
        <v>918</v>
      </c>
      <c r="B164" s="18" t="s">
        <v>919</v>
      </c>
      <c r="C164" s="147">
        <v>640591</v>
      </c>
      <c r="D164" s="147">
        <v>1991907</v>
      </c>
      <c r="E164" s="147">
        <v>285706</v>
      </c>
      <c r="F164" s="147">
        <v>108180</v>
      </c>
      <c r="G164" s="147">
        <v>48639</v>
      </c>
      <c r="H164" s="147">
        <v>42682</v>
      </c>
      <c r="I164" s="147">
        <v>34131</v>
      </c>
      <c r="J164" s="147">
        <v>149911</v>
      </c>
      <c r="K164" s="147">
        <v>914628</v>
      </c>
      <c r="L164" s="147">
        <v>213882</v>
      </c>
      <c r="M164" s="147">
        <v>249410</v>
      </c>
      <c r="N164" s="147">
        <v>125867</v>
      </c>
      <c r="O164" s="147">
        <v>77149</v>
      </c>
      <c r="P164" s="147">
        <v>410971</v>
      </c>
    </row>
    <row r="165" spans="1:16" x14ac:dyDescent="0.3">
      <c r="A165" s="18" t="s">
        <v>920</v>
      </c>
      <c r="B165" s="18" t="s">
        <v>921</v>
      </c>
      <c r="C165" s="147">
        <v>39180</v>
      </c>
      <c r="D165" s="147">
        <v>140385</v>
      </c>
      <c r="E165" s="147">
        <v>16587</v>
      </c>
      <c r="F165" s="147">
        <v>7768</v>
      </c>
      <c r="G165" s="147">
        <v>5750</v>
      </c>
      <c r="H165" s="147">
        <v>2050</v>
      </c>
      <c r="I165" s="147">
        <v>1496</v>
      </c>
      <c r="J165" s="147">
        <v>7161</v>
      </c>
      <c r="K165" s="147">
        <v>47066</v>
      </c>
      <c r="L165" s="147">
        <v>23050</v>
      </c>
      <c r="M165" s="147">
        <v>41503</v>
      </c>
      <c r="N165" s="147">
        <v>6300</v>
      </c>
      <c r="O165" s="147">
        <v>3572</v>
      </c>
      <c r="P165" s="147">
        <v>18894</v>
      </c>
    </row>
    <row r="166" spans="1:16" x14ac:dyDescent="0.3">
      <c r="A166" s="18" t="s">
        <v>922</v>
      </c>
      <c r="B166" s="18" t="s">
        <v>923</v>
      </c>
      <c r="C166" s="147">
        <v>9442</v>
      </c>
      <c r="D166" s="147">
        <v>386194</v>
      </c>
      <c r="E166" s="147">
        <v>5485</v>
      </c>
      <c r="F166" s="147">
        <v>1235</v>
      </c>
      <c r="G166" s="147">
        <v>1539</v>
      </c>
      <c r="H166" s="146">
        <v>500</v>
      </c>
      <c r="I166" s="146">
        <v>462</v>
      </c>
      <c r="J166" s="147">
        <v>1852</v>
      </c>
      <c r="K166" s="147">
        <v>208154</v>
      </c>
      <c r="L166" s="147">
        <v>15477</v>
      </c>
      <c r="M166" s="147">
        <v>104166</v>
      </c>
      <c r="N166" s="147">
        <v>12071</v>
      </c>
      <c r="O166" s="147">
        <v>7892</v>
      </c>
      <c r="P166" s="147">
        <v>38434</v>
      </c>
    </row>
    <row r="167" spans="1:16" x14ac:dyDescent="0.3">
      <c r="A167" s="18" t="s">
        <v>924</v>
      </c>
      <c r="B167" s="18" t="s">
        <v>925</v>
      </c>
      <c r="C167" s="147">
        <v>19483</v>
      </c>
      <c r="D167" s="147">
        <v>35064</v>
      </c>
      <c r="E167" s="147">
        <v>1845</v>
      </c>
      <c r="F167" s="147">
        <v>10925</v>
      </c>
      <c r="G167" s="146">
        <v>713</v>
      </c>
      <c r="H167" s="147">
        <v>1373</v>
      </c>
      <c r="I167" s="147">
        <v>1254</v>
      </c>
      <c r="J167" s="147">
        <v>4131</v>
      </c>
      <c r="K167" s="147">
        <v>3034</v>
      </c>
      <c r="L167" s="147">
        <v>16880</v>
      </c>
      <c r="M167" s="147">
        <v>2713</v>
      </c>
      <c r="N167" s="147">
        <v>2514</v>
      </c>
      <c r="O167" s="147">
        <v>1978</v>
      </c>
      <c r="P167" s="147">
        <v>7945</v>
      </c>
    </row>
    <row r="168" spans="1:16" x14ac:dyDescent="0.3">
      <c r="A168" s="18" t="s">
        <v>926</v>
      </c>
      <c r="B168" s="18" t="s">
        <v>927</v>
      </c>
      <c r="C168" s="147">
        <v>597033</v>
      </c>
      <c r="D168" s="147">
        <v>3193943</v>
      </c>
      <c r="E168" s="147">
        <v>253694</v>
      </c>
      <c r="F168" s="147">
        <v>136366</v>
      </c>
      <c r="G168" s="147">
        <v>67331</v>
      </c>
      <c r="H168" s="147">
        <v>34196</v>
      </c>
      <c r="I168" s="147">
        <v>25543</v>
      </c>
      <c r="J168" s="147">
        <v>110209</v>
      </c>
      <c r="K168" s="147">
        <v>1564653</v>
      </c>
      <c r="L168" s="147">
        <v>384414</v>
      </c>
      <c r="M168" s="147">
        <v>656697</v>
      </c>
      <c r="N168" s="147">
        <v>125984</v>
      </c>
      <c r="O168" s="147">
        <v>65298</v>
      </c>
      <c r="P168" s="147">
        <v>396897</v>
      </c>
    </row>
    <row r="169" spans="1:16" x14ac:dyDescent="0.3">
      <c r="A169" s="18" t="s">
        <v>928</v>
      </c>
      <c r="B169" s="18" t="s">
        <v>929</v>
      </c>
      <c r="C169" s="147">
        <v>39100</v>
      </c>
      <c r="D169" s="147">
        <v>253042</v>
      </c>
      <c r="E169" s="147">
        <v>20672</v>
      </c>
      <c r="F169" s="147">
        <v>6674</v>
      </c>
      <c r="G169" s="147">
        <v>7247</v>
      </c>
      <c r="H169" s="147">
        <v>1271</v>
      </c>
      <c r="I169" s="147">
        <v>1167</v>
      </c>
      <c r="J169" s="147">
        <v>4771</v>
      </c>
      <c r="K169" s="147">
        <v>111159</v>
      </c>
      <c r="L169" s="147">
        <v>35039</v>
      </c>
      <c r="M169" s="147">
        <v>64847</v>
      </c>
      <c r="N169" s="147">
        <v>8915</v>
      </c>
      <c r="O169" s="147">
        <v>5994</v>
      </c>
      <c r="P169" s="147">
        <v>27088</v>
      </c>
    </row>
    <row r="170" spans="1:16" x14ac:dyDescent="0.3">
      <c r="A170" s="18" t="s">
        <v>930</v>
      </c>
      <c r="B170" s="18" t="s">
        <v>931</v>
      </c>
      <c r="C170" s="147">
        <v>118364</v>
      </c>
      <c r="D170" s="147">
        <v>673994</v>
      </c>
      <c r="E170" s="147">
        <v>67552</v>
      </c>
      <c r="F170" s="147">
        <v>19620</v>
      </c>
      <c r="G170" s="147">
        <v>24049</v>
      </c>
      <c r="H170" s="147">
        <v>2091</v>
      </c>
      <c r="I170" s="147">
        <v>1555</v>
      </c>
      <c r="J170" s="147">
        <v>7889</v>
      </c>
      <c r="K170" s="147">
        <v>312400</v>
      </c>
      <c r="L170" s="147">
        <v>101252</v>
      </c>
      <c r="M170" s="147">
        <v>201162</v>
      </c>
      <c r="N170" s="147">
        <v>11593</v>
      </c>
      <c r="O170" s="147">
        <v>7101</v>
      </c>
      <c r="P170" s="147">
        <v>40486</v>
      </c>
    </row>
    <row r="171" spans="1:16" x14ac:dyDescent="0.3">
      <c r="A171" s="18" t="s">
        <v>932</v>
      </c>
      <c r="B171" s="18" t="s">
        <v>933</v>
      </c>
      <c r="C171" s="147">
        <v>206896</v>
      </c>
      <c r="D171" s="147">
        <v>4126412</v>
      </c>
      <c r="E171" s="147">
        <v>145699</v>
      </c>
      <c r="F171" s="147">
        <v>18510</v>
      </c>
      <c r="G171" s="147">
        <v>37808</v>
      </c>
      <c r="H171" s="147">
        <v>4082</v>
      </c>
      <c r="I171" s="147">
        <v>3366</v>
      </c>
      <c r="J171" s="147">
        <v>15401</v>
      </c>
      <c r="K171" s="147">
        <v>2010643</v>
      </c>
      <c r="L171" s="147">
        <v>269049</v>
      </c>
      <c r="M171" s="147">
        <v>1456392</v>
      </c>
      <c r="N171" s="147">
        <v>71546</v>
      </c>
      <c r="O171" s="147">
        <v>43962</v>
      </c>
      <c r="P171" s="147">
        <v>274820</v>
      </c>
    </row>
    <row r="172" spans="1:16" x14ac:dyDescent="0.3">
      <c r="A172" s="18" t="s">
        <v>934</v>
      </c>
      <c r="B172" s="18" t="s">
        <v>935</v>
      </c>
      <c r="C172" s="147">
        <v>575119</v>
      </c>
      <c r="D172" s="147">
        <v>2702381</v>
      </c>
      <c r="E172" s="147">
        <v>209660</v>
      </c>
      <c r="F172" s="147">
        <v>169444</v>
      </c>
      <c r="G172" s="147">
        <v>59100</v>
      </c>
      <c r="H172" s="147">
        <v>34579</v>
      </c>
      <c r="I172" s="147">
        <v>27969</v>
      </c>
      <c r="J172" s="147">
        <v>108625</v>
      </c>
      <c r="K172" s="147">
        <v>1052263</v>
      </c>
      <c r="L172" s="147">
        <v>547863</v>
      </c>
      <c r="M172" s="147">
        <v>583448</v>
      </c>
      <c r="N172" s="147">
        <v>115773</v>
      </c>
      <c r="O172" s="147">
        <v>77226</v>
      </c>
      <c r="P172" s="147">
        <v>325808</v>
      </c>
    </row>
    <row r="173" spans="1:16" x14ac:dyDescent="0.3">
      <c r="A173" s="18" t="s">
        <v>936</v>
      </c>
      <c r="B173" s="18" t="s">
        <v>937</v>
      </c>
      <c r="C173" s="147">
        <v>141146</v>
      </c>
      <c r="D173" s="147">
        <v>1097215</v>
      </c>
      <c r="E173" s="147">
        <v>54403</v>
      </c>
      <c r="F173" s="147">
        <v>36764</v>
      </c>
      <c r="G173" s="147">
        <v>12473</v>
      </c>
      <c r="H173" s="147">
        <v>8923</v>
      </c>
      <c r="I173" s="147">
        <v>7335</v>
      </c>
      <c r="J173" s="147">
        <v>29403</v>
      </c>
      <c r="K173" s="147">
        <v>399071</v>
      </c>
      <c r="L173" s="147">
        <v>219759</v>
      </c>
      <c r="M173" s="147">
        <v>161707</v>
      </c>
      <c r="N173" s="147">
        <v>71793</v>
      </c>
      <c r="O173" s="147">
        <v>46351</v>
      </c>
      <c r="P173" s="147">
        <v>198534</v>
      </c>
    </row>
    <row r="174" spans="1:16" x14ac:dyDescent="0.3">
      <c r="A174" s="18" t="s">
        <v>938</v>
      </c>
      <c r="B174" s="18" t="s">
        <v>939</v>
      </c>
      <c r="C174" s="147">
        <v>224102</v>
      </c>
      <c r="D174" s="147">
        <v>808110</v>
      </c>
      <c r="E174" s="147">
        <v>107971</v>
      </c>
      <c r="F174" s="147">
        <v>48230</v>
      </c>
      <c r="G174" s="147">
        <v>26068</v>
      </c>
      <c r="H174" s="147">
        <v>9775</v>
      </c>
      <c r="I174" s="147">
        <v>8080</v>
      </c>
      <c r="J174" s="147">
        <v>32670</v>
      </c>
      <c r="K174" s="147">
        <v>354574</v>
      </c>
      <c r="L174" s="147">
        <v>145768</v>
      </c>
      <c r="M174" s="147">
        <v>149816</v>
      </c>
      <c r="N174" s="147">
        <v>32999</v>
      </c>
      <c r="O174" s="147">
        <v>23347</v>
      </c>
      <c r="P174" s="147">
        <v>101606</v>
      </c>
    </row>
    <row r="175" spans="1:16" x14ac:dyDescent="0.3">
      <c r="A175" s="18" t="s">
        <v>940</v>
      </c>
      <c r="B175" s="18" t="s">
        <v>941</v>
      </c>
      <c r="C175" s="147">
        <v>80368</v>
      </c>
      <c r="D175" s="147">
        <v>445410</v>
      </c>
      <c r="E175" s="147">
        <v>43683</v>
      </c>
      <c r="F175" s="147">
        <v>13266</v>
      </c>
      <c r="G175" s="147">
        <v>11601</v>
      </c>
      <c r="H175" s="147">
        <v>3042</v>
      </c>
      <c r="I175" s="147">
        <v>2562</v>
      </c>
      <c r="J175" s="147">
        <v>9559</v>
      </c>
      <c r="K175" s="147">
        <v>172389</v>
      </c>
      <c r="L175" s="147">
        <v>68258</v>
      </c>
      <c r="M175" s="147">
        <v>148196</v>
      </c>
      <c r="N175" s="147">
        <v>13522</v>
      </c>
      <c r="O175" s="147">
        <v>8145</v>
      </c>
      <c r="P175" s="147">
        <v>34900</v>
      </c>
    </row>
    <row r="176" spans="1:16" x14ac:dyDescent="0.3">
      <c r="A176" s="18" t="s">
        <v>942</v>
      </c>
      <c r="B176" s="18" t="s">
        <v>943</v>
      </c>
      <c r="C176" s="147">
        <v>177226</v>
      </c>
      <c r="D176" s="147">
        <v>1432796</v>
      </c>
      <c r="E176" s="147">
        <v>68979</v>
      </c>
      <c r="F176" s="147">
        <v>39808</v>
      </c>
      <c r="G176" s="147">
        <v>40541</v>
      </c>
      <c r="H176" s="147">
        <v>7251</v>
      </c>
      <c r="I176" s="147">
        <v>6570</v>
      </c>
      <c r="J176" s="147">
        <v>22098</v>
      </c>
      <c r="K176" s="147">
        <v>273356</v>
      </c>
      <c r="L176" s="147">
        <v>283036</v>
      </c>
      <c r="M176" s="147">
        <v>746400</v>
      </c>
      <c r="N176" s="147">
        <v>29186</v>
      </c>
      <c r="O176" s="147">
        <v>22486</v>
      </c>
      <c r="P176" s="147">
        <v>78332</v>
      </c>
    </row>
    <row r="177" spans="1:16" x14ac:dyDescent="0.3">
      <c r="A177" s="18" t="s">
        <v>944</v>
      </c>
      <c r="B177" s="18" t="s">
        <v>945</v>
      </c>
      <c r="C177" s="147">
        <v>270093</v>
      </c>
      <c r="D177" s="147">
        <v>957684</v>
      </c>
      <c r="E177" s="147">
        <v>113129</v>
      </c>
      <c r="F177" s="147">
        <v>63955</v>
      </c>
      <c r="G177" s="147">
        <v>24206</v>
      </c>
      <c r="H177" s="147">
        <v>15962</v>
      </c>
      <c r="I177" s="147">
        <v>12997</v>
      </c>
      <c r="J177" s="147">
        <v>49636</v>
      </c>
      <c r="K177" s="147">
        <v>424195</v>
      </c>
      <c r="L177" s="147">
        <v>157807</v>
      </c>
      <c r="M177" s="147">
        <v>147576</v>
      </c>
      <c r="N177" s="147">
        <v>50069</v>
      </c>
      <c r="O177" s="147">
        <v>33197</v>
      </c>
      <c r="P177" s="147">
        <v>144840</v>
      </c>
    </row>
    <row r="178" spans="1:16" x14ac:dyDescent="0.3">
      <c r="A178" s="18" t="s">
        <v>946</v>
      </c>
      <c r="B178" s="18" t="s">
        <v>947</v>
      </c>
      <c r="C178" s="147">
        <v>34213</v>
      </c>
      <c r="D178" s="147">
        <v>102130</v>
      </c>
      <c r="E178" s="147">
        <v>13543</v>
      </c>
      <c r="F178" s="147">
        <v>9113</v>
      </c>
      <c r="G178" s="147">
        <v>3358</v>
      </c>
      <c r="H178" s="147">
        <v>1718</v>
      </c>
      <c r="I178" s="147">
        <v>1299</v>
      </c>
      <c r="J178" s="147">
        <v>6282</v>
      </c>
      <c r="K178" s="147">
        <v>34876</v>
      </c>
      <c r="L178" s="147">
        <v>21472</v>
      </c>
      <c r="M178" s="147">
        <v>14869</v>
      </c>
      <c r="N178" s="147">
        <v>6114</v>
      </c>
      <c r="O178" s="147">
        <v>3242</v>
      </c>
      <c r="P178" s="147">
        <v>21557</v>
      </c>
    </row>
    <row r="179" spans="1:16" x14ac:dyDescent="0.3">
      <c r="A179" s="18" t="s">
        <v>948</v>
      </c>
      <c r="B179" s="18" t="s">
        <v>949</v>
      </c>
      <c r="C179" s="147">
        <v>2283</v>
      </c>
      <c r="D179" s="147">
        <v>13634</v>
      </c>
      <c r="E179" s="146">
        <v>173</v>
      </c>
      <c r="F179" s="147">
        <v>1344</v>
      </c>
      <c r="G179" s="146">
        <v>82</v>
      </c>
      <c r="H179" s="146">
        <v>199</v>
      </c>
      <c r="I179" s="146">
        <v>189</v>
      </c>
      <c r="J179" s="146">
        <v>464</v>
      </c>
      <c r="K179" s="146">
        <v>381</v>
      </c>
      <c r="L179" s="147">
        <v>7647</v>
      </c>
      <c r="M179" s="146">
        <v>437</v>
      </c>
      <c r="N179" s="147">
        <v>1410</v>
      </c>
      <c r="O179" s="146">
        <v>917</v>
      </c>
      <c r="P179" s="147">
        <v>2842</v>
      </c>
    </row>
    <row r="180" spans="1:16" x14ac:dyDescent="0.3">
      <c r="A180" s="18" t="s">
        <v>950</v>
      </c>
      <c r="B180" s="18" t="s">
        <v>951</v>
      </c>
      <c r="C180" s="147">
        <v>149395</v>
      </c>
      <c r="D180" s="147">
        <v>673908</v>
      </c>
      <c r="E180" s="147">
        <v>104349</v>
      </c>
      <c r="F180" s="147">
        <v>10923</v>
      </c>
      <c r="G180" s="147">
        <v>13598</v>
      </c>
      <c r="H180" s="147">
        <v>6148</v>
      </c>
      <c r="I180" s="147">
        <v>4226</v>
      </c>
      <c r="J180" s="147">
        <v>19327</v>
      </c>
      <c r="K180" s="147">
        <v>452798</v>
      </c>
      <c r="L180" s="147">
        <v>31858</v>
      </c>
      <c r="M180" s="147">
        <v>93842</v>
      </c>
      <c r="N180" s="147">
        <v>22117</v>
      </c>
      <c r="O180" s="147">
        <v>12770</v>
      </c>
      <c r="P180" s="147">
        <v>60523</v>
      </c>
    </row>
    <row r="181" spans="1:16" x14ac:dyDescent="0.3">
      <c r="A181" s="18" t="s">
        <v>952</v>
      </c>
      <c r="B181" s="18" t="s">
        <v>953</v>
      </c>
      <c r="C181" s="147">
        <v>70690</v>
      </c>
      <c r="D181" s="147">
        <v>187143</v>
      </c>
      <c r="E181" s="147">
        <v>17987</v>
      </c>
      <c r="F181" s="147">
        <v>25498</v>
      </c>
      <c r="G181" s="147">
        <v>3861</v>
      </c>
      <c r="H181" s="147">
        <v>4869</v>
      </c>
      <c r="I181" s="147">
        <v>3757</v>
      </c>
      <c r="J181" s="147">
        <v>16667</v>
      </c>
      <c r="K181" s="147">
        <v>45653</v>
      </c>
      <c r="L181" s="147">
        <v>58438</v>
      </c>
      <c r="M181" s="147">
        <v>22662</v>
      </c>
      <c r="N181" s="147">
        <v>12841</v>
      </c>
      <c r="O181" s="147">
        <v>7627</v>
      </c>
      <c r="P181" s="147">
        <v>39922</v>
      </c>
    </row>
    <row r="182" spans="1:16" x14ac:dyDescent="0.3">
      <c r="A182" s="18" t="s">
        <v>954</v>
      </c>
      <c r="B182" s="18" t="s">
        <v>955</v>
      </c>
      <c r="C182" s="147">
        <v>46906</v>
      </c>
      <c r="D182" s="147">
        <v>93917</v>
      </c>
      <c r="E182" s="147">
        <v>20176</v>
      </c>
      <c r="F182" s="147">
        <v>9322</v>
      </c>
      <c r="G182" s="147">
        <v>2805</v>
      </c>
      <c r="H182" s="147">
        <v>2567</v>
      </c>
      <c r="I182" s="147">
        <v>2243</v>
      </c>
      <c r="J182" s="147">
        <v>10836</v>
      </c>
      <c r="K182" s="147">
        <v>38181</v>
      </c>
      <c r="L182" s="147">
        <v>16062</v>
      </c>
      <c r="M182" s="147">
        <v>10336</v>
      </c>
      <c r="N182" s="147">
        <v>5402</v>
      </c>
      <c r="O182" s="147">
        <v>3543</v>
      </c>
      <c r="P182" s="147">
        <v>20393</v>
      </c>
    </row>
    <row r="183" spans="1:16" x14ac:dyDescent="0.3">
      <c r="A183" s="18" t="s">
        <v>956</v>
      </c>
      <c r="B183" s="18" t="s">
        <v>957</v>
      </c>
      <c r="C183" s="147">
        <v>2706</v>
      </c>
      <c r="D183" s="147">
        <v>6841</v>
      </c>
      <c r="E183" s="146">
        <v>53</v>
      </c>
      <c r="F183" s="146">
        <v>389</v>
      </c>
      <c r="G183" s="146">
        <v>58</v>
      </c>
      <c r="H183" s="146">
        <v>563</v>
      </c>
      <c r="I183" s="146">
        <v>478</v>
      </c>
      <c r="J183" s="147">
        <v>1208</v>
      </c>
      <c r="K183" s="146">
        <v>113</v>
      </c>
      <c r="L183" s="146">
        <v>683</v>
      </c>
      <c r="M183" s="146">
        <v>177</v>
      </c>
      <c r="N183" s="147">
        <v>1605</v>
      </c>
      <c r="O183" s="146">
        <v>870</v>
      </c>
      <c r="P183" s="147">
        <v>3393</v>
      </c>
    </row>
    <row r="184" spans="1:16" x14ac:dyDescent="0.3">
      <c r="A184" s="18" t="s">
        <v>958</v>
      </c>
      <c r="B184" s="18" t="s">
        <v>959</v>
      </c>
      <c r="C184" s="147">
        <v>129163</v>
      </c>
      <c r="D184" s="147">
        <v>403680</v>
      </c>
      <c r="E184" s="147">
        <v>27885</v>
      </c>
      <c r="F184" s="147">
        <v>48374</v>
      </c>
      <c r="G184" s="147">
        <v>6558</v>
      </c>
      <c r="H184" s="147">
        <v>9297</v>
      </c>
      <c r="I184" s="147">
        <v>8056</v>
      </c>
      <c r="J184" s="147">
        <v>33070</v>
      </c>
      <c r="K184" s="147">
        <v>81330</v>
      </c>
      <c r="L184" s="147">
        <v>127186</v>
      </c>
      <c r="M184" s="147">
        <v>38605</v>
      </c>
      <c r="N184" s="147">
        <v>32504</v>
      </c>
      <c r="O184" s="147">
        <v>20885</v>
      </c>
      <c r="P184" s="147">
        <v>103170</v>
      </c>
    </row>
    <row r="185" spans="1:16" x14ac:dyDescent="0.3">
      <c r="A185" s="18" t="s">
        <v>960</v>
      </c>
      <c r="B185" s="18" t="s">
        <v>961</v>
      </c>
      <c r="C185" s="147">
        <v>279145</v>
      </c>
      <c r="D185" s="147">
        <v>1009045</v>
      </c>
      <c r="E185" s="147">
        <v>74886</v>
      </c>
      <c r="F185" s="147">
        <v>79019</v>
      </c>
      <c r="G185" s="147">
        <v>16575</v>
      </c>
      <c r="H185" s="147">
        <v>23884</v>
      </c>
      <c r="I185" s="147">
        <v>20663</v>
      </c>
      <c r="J185" s="147">
        <v>76801</v>
      </c>
      <c r="K185" s="147">
        <v>246336</v>
      </c>
      <c r="L185" s="147">
        <v>242415</v>
      </c>
      <c r="M185" s="147">
        <v>103957</v>
      </c>
      <c r="N185" s="147">
        <v>86205</v>
      </c>
      <c r="O185" s="147">
        <v>64871</v>
      </c>
      <c r="P185" s="147">
        <v>265261</v>
      </c>
    </row>
    <row r="186" spans="1:16" x14ac:dyDescent="0.3">
      <c r="A186" s="18" t="s">
        <v>962</v>
      </c>
      <c r="B186" s="18" t="s">
        <v>963</v>
      </c>
      <c r="C186" s="147">
        <v>217896</v>
      </c>
      <c r="D186" s="147">
        <v>590615</v>
      </c>
      <c r="E186" s="147">
        <v>25962</v>
      </c>
      <c r="F186" s="147">
        <v>98254</v>
      </c>
      <c r="G186" s="147">
        <v>9067</v>
      </c>
      <c r="H186" s="147">
        <v>18286</v>
      </c>
      <c r="I186" s="147">
        <v>15661</v>
      </c>
      <c r="J186" s="147">
        <v>62006</v>
      </c>
      <c r="K186" s="147">
        <v>57870</v>
      </c>
      <c r="L186" s="147">
        <v>243046</v>
      </c>
      <c r="M186" s="147">
        <v>43920</v>
      </c>
      <c r="N186" s="147">
        <v>50815</v>
      </c>
      <c r="O186" s="147">
        <v>35274</v>
      </c>
      <c r="P186" s="147">
        <v>159690</v>
      </c>
    </row>
    <row r="187" spans="1:16" x14ac:dyDescent="0.3">
      <c r="A187" s="18" t="s">
        <v>964</v>
      </c>
      <c r="B187" s="18" t="s">
        <v>965</v>
      </c>
      <c r="C187" s="147">
        <v>21941</v>
      </c>
      <c r="D187" s="147">
        <v>83617</v>
      </c>
      <c r="E187" s="146">
        <v>786</v>
      </c>
      <c r="F187" s="147">
        <v>9355</v>
      </c>
      <c r="G187" s="146">
        <v>605</v>
      </c>
      <c r="H187" s="147">
        <v>2425</v>
      </c>
      <c r="I187" s="147">
        <v>2240</v>
      </c>
      <c r="J187" s="147">
        <v>7859</v>
      </c>
      <c r="K187" s="147">
        <v>1612</v>
      </c>
      <c r="L187" s="147">
        <v>32882</v>
      </c>
      <c r="M187" s="147">
        <v>3920</v>
      </c>
      <c r="N187" s="147">
        <v>9112</v>
      </c>
      <c r="O187" s="147">
        <v>7562</v>
      </c>
      <c r="P187" s="147">
        <v>28529</v>
      </c>
    </row>
    <row r="188" spans="1:16" x14ac:dyDescent="0.3">
      <c r="A188" s="18" t="s">
        <v>966</v>
      </c>
      <c r="B188" s="18" t="s">
        <v>967</v>
      </c>
      <c r="C188" s="147">
        <v>41569</v>
      </c>
      <c r="D188" s="147">
        <v>211527</v>
      </c>
      <c r="E188" s="147">
        <v>21933</v>
      </c>
      <c r="F188" s="147">
        <v>6268</v>
      </c>
      <c r="G188" s="147">
        <v>3306</v>
      </c>
      <c r="H188" s="147">
        <v>2351</v>
      </c>
      <c r="I188" s="147">
        <v>2096</v>
      </c>
      <c r="J188" s="147">
        <v>7519</v>
      </c>
      <c r="K188" s="147">
        <v>110543</v>
      </c>
      <c r="L188" s="147">
        <v>22661</v>
      </c>
      <c r="M188" s="147">
        <v>29235</v>
      </c>
      <c r="N188" s="147">
        <v>10188</v>
      </c>
      <c r="O188" s="147">
        <v>7928</v>
      </c>
      <c r="P188" s="147">
        <v>30972</v>
      </c>
    </row>
    <row r="189" spans="1:16" x14ac:dyDescent="0.3">
      <c r="A189" s="18" t="s">
        <v>968</v>
      </c>
      <c r="B189" s="18" t="s">
        <v>969</v>
      </c>
      <c r="C189" s="147">
        <v>250300</v>
      </c>
      <c r="D189" s="147">
        <v>830902</v>
      </c>
      <c r="E189" s="147">
        <v>2604</v>
      </c>
      <c r="F189" s="147">
        <v>117911</v>
      </c>
      <c r="G189" s="147">
        <v>4638</v>
      </c>
      <c r="H189" s="147">
        <v>27917</v>
      </c>
      <c r="I189" s="147">
        <v>25054</v>
      </c>
      <c r="J189" s="147">
        <v>87207</v>
      </c>
      <c r="K189" s="147">
        <v>6825</v>
      </c>
      <c r="L189" s="147">
        <v>338505</v>
      </c>
      <c r="M189" s="147">
        <v>33796</v>
      </c>
      <c r="N189" s="147">
        <v>99658</v>
      </c>
      <c r="O189" s="147">
        <v>73365</v>
      </c>
      <c r="P189" s="147">
        <v>278753</v>
      </c>
    </row>
    <row r="190" spans="1:16" x14ac:dyDescent="0.3">
      <c r="A190" s="18" t="s">
        <v>970</v>
      </c>
      <c r="B190" s="18" t="s">
        <v>971</v>
      </c>
      <c r="C190" s="147">
        <v>76586</v>
      </c>
      <c r="D190" s="147">
        <v>238658</v>
      </c>
      <c r="E190" s="147">
        <v>6721</v>
      </c>
      <c r="F190" s="147">
        <v>35667</v>
      </c>
      <c r="G190" s="147">
        <v>2832</v>
      </c>
      <c r="H190" s="147">
        <v>6889</v>
      </c>
      <c r="I190" s="147">
        <v>5775</v>
      </c>
      <c r="J190" s="147">
        <v>21932</v>
      </c>
      <c r="K190" s="147">
        <v>22686</v>
      </c>
      <c r="L190" s="147">
        <v>98638</v>
      </c>
      <c r="M190" s="147">
        <v>17830</v>
      </c>
      <c r="N190" s="147">
        <v>21143</v>
      </c>
      <c r="O190" s="147">
        <v>15060</v>
      </c>
      <c r="P190" s="147">
        <v>63301</v>
      </c>
    </row>
    <row r="191" spans="1:16" x14ac:dyDescent="0.3">
      <c r="A191" s="18" t="s">
        <v>972</v>
      </c>
      <c r="B191" s="18" t="s">
        <v>973</v>
      </c>
      <c r="C191" s="147">
        <v>167998</v>
      </c>
      <c r="D191" s="147">
        <v>557228</v>
      </c>
      <c r="E191" s="147">
        <v>60214</v>
      </c>
      <c r="F191" s="147">
        <v>26463</v>
      </c>
      <c r="G191" s="147">
        <v>10477</v>
      </c>
      <c r="H191" s="147">
        <v>16348</v>
      </c>
      <c r="I191" s="147">
        <v>11650</v>
      </c>
      <c r="J191" s="147">
        <v>50993</v>
      </c>
      <c r="K191" s="147">
        <v>168166</v>
      </c>
      <c r="L191" s="147">
        <v>71226</v>
      </c>
      <c r="M191" s="147">
        <v>56358</v>
      </c>
      <c r="N191" s="147">
        <v>58268</v>
      </c>
      <c r="O191" s="147">
        <v>34620</v>
      </c>
      <c r="P191" s="147">
        <v>168590</v>
      </c>
    </row>
    <row r="192" spans="1:16" x14ac:dyDescent="0.3">
      <c r="A192" s="18" t="s">
        <v>974</v>
      </c>
      <c r="B192" s="18" t="s">
        <v>975</v>
      </c>
      <c r="C192" s="147">
        <v>18114</v>
      </c>
      <c r="D192" s="147">
        <v>53011</v>
      </c>
      <c r="E192" s="147">
        <v>3499</v>
      </c>
      <c r="F192" s="147">
        <v>3324</v>
      </c>
      <c r="G192" s="146">
        <v>606</v>
      </c>
      <c r="H192" s="147">
        <v>2499</v>
      </c>
      <c r="I192" s="147">
        <v>2658</v>
      </c>
      <c r="J192" s="147">
        <v>5986</v>
      </c>
      <c r="K192" s="147">
        <v>4903</v>
      </c>
      <c r="L192" s="147">
        <v>7148</v>
      </c>
      <c r="M192" s="147">
        <v>1830</v>
      </c>
      <c r="N192" s="147">
        <v>10499</v>
      </c>
      <c r="O192" s="147">
        <v>7920</v>
      </c>
      <c r="P192" s="147">
        <v>20711</v>
      </c>
    </row>
    <row r="193" spans="1:16" x14ac:dyDescent="0.3">
      <c r="A193" s="18" t="s">
        <v>976</v>
      </c>
      <c r="B193" s="18" t="s">
        <v>977</v>
      </c>
      <c r="C193" s="147">
        <v>437910</v>
      </c>
      <c r="D193" s="147">
        <v>1553250</v>
      </c>
      <c r="E193" s="147">
        <v>72444</v>
      </c>
      <c r="F193" s="147">
        <v>165289</v>
      </c>
      <c r="G193" s="147">
        <v>19701</v>
      </c>
      <c r="H193" s="147">
        <v>39943</v>
      </c>
      <c r="I193" s="147">
        <v>34558</v>
      </c>
      <c r="J193" s="147">
        <v>134231</v>
      </c>
      <c r="K193" s="147">
        <v>210615</v>
      </c>
      <c r="L193" s="147">
        <v>514347</v>
      </c>
      <c r="M193" s="147">
        <v>122280</v>
      </c>
      <c r="N193" s="147">
        <v>147871</v>
      </c>
      <c r="O193" s="147">
        <v>100336</v>
      </c>
      <c r="P193" s="147">
        <v>457801</v>
      </c>
    </row>
    <row r="194" spans="1:16" x14ac:dyDescent="0.3">
      <c r="A194" s="18" t="s">
        <v>978</v>
      </c>
      <c r="B194" s="18" t="s">
        <v>979</v>
      </c>
      <c r="C194" s="147">
        <v>16370</v>
      </c>
      <c r="D194" s="147">
        <v>53886</v>
      </c>
      <c r="E194" s="147">
        <v>8374</v>
      </c>
      <c r="F194" s="147">
        <v>3250</v>
      </c>
      <c r="G194" s="147">
        <v>1597</v>
      </c>
      <c r="H194" s="146">
        <v>751</v>
      </c>
      <c r="I194" s="146">
        <v>610</v>
      </c>
      <c r="J194" s="147">
        <v>2255</v>
      </c>
      <c r="K194" s="147">
        <v>28738</v>
      </c>
      <c r="L194" s="147">
        <v>6689</v>
      </c>
      <c r="M194" s="147">
        <v>9283</v>
      </c>
      <c r="N194" s="147">
        <v>2100</v>
      </c>
      <c r="O194" s="147">
        <v>1470</v>
      </c>
      <c r="P194" s="147">
        <v>5606</v>
      </c>
    </row>
    <row r="195" spans="1:16" x14ac:dyDescent="0.3">
      <c r="A195" s="18" t="s">
        <v>980</v>
      </c>
      <c r="B195" s="18" t="s">
        <v>981</v>
      </c>
      <c r="C195" s="147">
        <v>2120</v>
      </c>
      <c r="D195" s="147">
        <v>12289</v>
      </c>
      <c r="E195" s="146">
        <v>485</v>
      </c>
      <c r="F195" s="146">
        <v>775</v>
      </c>
      <c r="G195" s="146">
        <v>274</v>
      </c>
      <c r="H195" s="146">
        <v>111</v>
      </c>
      <c r="I195" s="146">
        <v>83</v>
      </c>
      <c r="J195" s="146">
        <v>439</v>
      </c>
      <c r="K195" s="147">
        <v>1815</v>
      </c>
      <c r="L195" s="147">
        <v>4910</v>
      </c>
      <c r="M195" s="147">
        <v>2625</v>
      </c>
      <c r="N195" s="146">
        <v>535</v>
      </c>
      <c r="O195" s="146">
        <v>333</v>
      </c>
      <c r="P195" s="147">
        <v>2071</v>
      </c>
    </row>
    <row r="196" spans="1:16" x14ac:dyDescent="0.3">
      <c r="A196" s="18" t="s">
        <v>982</v>
      </c>
      <c r="B196" s="18" t="s">
        <v>983</v>
      </c>
      <c r="C196" s="147">
        <v>156463</v>
      </c>
      <c r="D196" s="147">
        <v>947918</v>
      </c>
      <c r="E196" s="147">
        <v>76088</v>
      </c>
      <c r="F196" s="147">
        <v>37397</v>
      </c>
      <c r="G196" s="147">
        <v>32409</v>
      </c>
      <c r="H196" s="147">
        <v>2915</v>
      </c>
      <c r="I196" s="147">
        <v>2156</v>
      </c>
      <c r="J196" s="147">
        <v>10751</v>
      </c>
      <c r="K196" s="147">
        <v>372888</v>
      </c>
      <c r="L196" s="147">
        <v>179034</v>
      </c>
      <c r="M196" s="147">
        <v>323548</v>
      </c>
      <c r="N196" s="147">
        <v>15608</v>
      </c>
      <c r="O196" s="147">
        <v>8506</v>
      </c>
      <c r="P196" s="147">
        <v>48334</v>
      </c>
    </row>
    <row r="197" spans="1:16" x14ac:dyDescent="0.3">
      <c r="A197" s="18" t="s">
        <v>984</v>
      </c>
      <c r="B197" s="18" t="s">
        <v>985</v>
      </c>
      <c r="C197" s="147">
        <v>383548</v>
      </c>
      <c r="D197" s="147">
        <v>1607555</v>
      </c>
      <c r="E197" s="147">
        <v>106130</v>
      </c>
      <c r="F197" s="147">
        <v>145557</v>
      </c>
      <c r="G197" s="147">
        <v>41831</v>
      </c>
      <c r="H197" s="147">
        <v>22558</v>
      </c>
      <c r="I197" s="147">
        <v>18308</v>
      </c>
      <c r="J197" s="147">
        <v>62211</v>
      </c>
      <c r="K197" s="147">
        <v>532909</v>
      </c>
      <c r="L197" s="147">
        <v>404414</v>
      </c>
      <c r="M197" s="147">
        <v>418859</v>
      </c>
      <c r="N197" s="147">
        <v>58223</v>
      </c>
      <c r="O197" s="147">
        <v>37890</v>
      </c>
      <c r="P197" s="147">
        <v>155260</v>
      </c>
    </row>
    <row r="198" spans="1:16" x14ac:dyDescent="0.3">
      <c r="A198" s="18" t="s">
        <v>986</v>
      </c>
      <c r="B198" s="18" t="s">
        <v>987</v>
      </c>
      <c r="C198" s="147">
        <v>415635</v>
      </c>
      <c r="D198" s="147">
        <v>1125905</v>
      </c>
      <c r="E198" s="147">
        <v>130824</v>
      </c>
      <c r="F198" s="147">
        <v>128885</v>
      </c>
      <c r="G198" s="147">
        <v>40144</v>
      </c>
      <c r="H198" s="147">
        <v>26523</v>
      </c>
      <c r="I198" s="147">
        <v>21504</v>
      </c>
      <c r="J198" s="147">
        <v>83059</v>
      </c>
      <c r="K198" s="147">
        <v>432333</v>
      </c>
      <c r="L198" s="147">
        <v>217435</v>
      </c>
      <c r="M198" s="147">
        <v>221910</v>
      </c>
      <c r="N198" s="147">
        <v>55176</v>
      </c>
      <c r="O198" s="147">
        <v>37267</v>
      </c>
      <c r="P198" s="147">
        <v>161784</v>
      </c>
    </row>
    <row r="199" spans="1:16" x14ac:dyDescent="0.3">
      <c r="A199" s="18" t="s">
        <v>988</v>
      </c>
      <c r="B199" s="18" t="s">
        <v>989</v>
      </c>
      <c r="C199" s="147">
        <v>1868</v>
      </c>
      <c r="D199" s="147">
        <v>2842</v>
      </c>
      <c r="E199" s="146">
        <v>371</v>
      </c>
      <c r="F199" s="146">
        <v>763</v>
      </c>
      <c r="G199" s="146">
        <v>131</v>
      </c>
      <c r="H199" s="146">
        <v>125</v>
      </c>
      <c r="I199" s="146">
        <v>90</v>
      </c>
      <c r="J199" s="146">
        <v>420</v>
      </c>
      <c r="K199" s="146">
        <v>552</v>
      </c>
      <c r="L199" s="147">
        <v>1098</v>
      </c>
      <c r="M199" s="146">
        <v>322</v>
      </c>
      <c r="N199" s="146">
        <v>178</v>
      </c>
      <c r="O199" s="146">
        <v>112</v>
      </c>
      <c r="P199" s="146">
        <v>580</v>
      </c>
    </row>
    <row r="200" spans="1:16" x14ac:dyDescent="0.3">
      <c r="A200" s="18" t="s">
        <v>990</v>
      </c>
      <c r="B200" s="18" t="s">
        <v>991</v>
      </c>
      <c r="C200" s="147">
        <v>9200</v>
      </c>
      <c r="D200" s="147">
        <v>203105</v>
      </c>
      <c r="E200" s="147">
        <v>1662</v>
      </c>
      <c r="F200" s="147">
        <v>4567</v>
      </c>
      <c r="G200" s="147">
        <v>1472</v>
      </c>
      <c r="H200" s="146">
        <v>240</v>
      </c>
      <c r="I200" s="146">
        <v>536</v>
      </c>
      <c r="J200" s="147">
        <v>2786</v>
      </c>
      <c r="K200" s="147">
        <v>28489</v>
      </c>
      <c r="L200" s="147">
        <v>77985</v>
      </c>
      <c r="M200" s="147">
        <v>55985</v>
      </c>
      <c r="N200" s="147">
        <v>2395</v>
      </c>
      <c r="O200" s="147">
        <v>5024</v>
      </c>
      <c r="P200" s="147">
        <v>33227</v>
      </c>
    </row>
    <row r="201" spans="1:16" x14ac:dyDescent="0.3">
      <c r="A201" s="18" t="s">
        <v>992</v>
      </c>
      <c r="B201" s="18" t="s">
        <v>993</v>
      </c>
      <c r="C201" s="147">
        <v>54352</v>
      </c>
      <c r="D201" s="147">
        <v>450510</v>
      </c>
      <c r="E201" s="147">
        <v>10561</v>
      </c>
      <c r="F201" s="147">
        <v>28822</v>
      </c>
      <c r="G201" s="147">
        <v>9536</v>
      </c>
      <c r="H201" s="147">
        <v>1272</v>
      </c>
      <c r="I201" s="147">
        <v>1467</v>
      </c>
      <c r="J201" s="147">
        <v>7741</v>
      </c>
      <c r="K201" s="147">
        <v>67878</v>
      </c>
      <c r="L201" s="147">
        <v>190962</v>
      </c>
      <c r="M201" s="147">
        <v>114250</v>
      </c>
      <c r="N201" s="147">
        <v>10745</v>
      </c>
      <c r="O201" s="147">
        <v>9775</v>
      </c>
      <c r="P201" s="147">
        <v>56900</v>
      </c>
    </row>
    <row r="202" spans="1:16" x14ac:dyDescent="0.3">
      <c r="A202" s="18" t="s">
        <v>994</v>
      </c>
      <c r="B202" s="18" t="s">
        <v>995</v>
      </c>
      <c r="C202" s="147">
        <v>666804</v>
      </c>
      <c r="D202" s="147">
        <v>1816049</v>
      </c>
      <c r="E202" s="147">
        <v>119718</v>
      </c>
      <c r="F202" s="147">
        <v>285589</v>
      </c>
      <c r="G202" s="147">
        <v>33388</v>
      </c>
      <c r="H202" s="147">
        <v>51602</v>
      </c>
      <c r="I202" s="147">
        <v>46010</v>
      </c>
      <c r="J202" s="147">
        <v>157241</v>
      </c>
      <c r="K202" s="147">
        <v>314325</v>
      </c>
      <c r="L202" s="147">
        <v>686783</v>
      </c>
      <c r="M202" s="147">
        <v>225988</v>
      </c>
      <c r="N202" s="147">
        <v>124193</v>
      </c>
      <c r="O202" s="147">
        <v>90829</v>
      </c>
      <c r="P202" s="147">
        <v>373931</v>
      </c>
    </row>
    <row r="203" spans="1:16" x14ac:dyDescent="0.3">
      <c r="A203" s="18" t="s">
        <v>996</v>
      </c>
      <c r="B203" s="18" t="s">
        <v>997</v>
      </c>
      <c r="C203" s="147">
        <v>87741</v>
      </c>
      <c r="D203" s="147">
        <v>164512</v>
      </c>
      <c r="E203" s="147">
        <v>14483</v>
      </c>
      <c r="F203" s="147">
        <v>46709</v>
      </c>
      <c r="G203" s="147">
        <v>6256</v>
      </c>
      <c r="H203" s="147">
        <v>4062</v>
      </c>
      <c r="I203" s="147">
        <v>3637</v>
      </c>
      <c r="J203" s="147">
        <v>14062</v>
      </c>
      <c r="K203" s="147">
        <v>26719</v>
      </c>
      <c r="L203" s="147">
        <v>74601</v>
      </c>
      <c r="M203" s="147">
        <v>21581</v>
      </c>
      <c r="N203" s="147">
        <v>7993</v>
      </c>
      <c r="O203" s="147">
        <v>6132</v>
      </c>
      <c r="P203" s="147">
        <v>27486</v>
      </c>
    </row>
    <row r="204" spans="1:16" x14ac:dyDescent="0.3">
      <c r="A204" s="18" t="s">
        <v>998</v>
      </c>
      <c r="B204" s="18" t="s">
        <v>999</v>
      </c>
      <c r="C204" s="147">
        <v>67768</v>
      </c>
      <c r="D204" s="147">
        <v>160077</v>
      </c>
      <c r="E204" s="147">
        <v>5426</v>
      </c>
      <c r="F204" s="147">
        <v>35998</v>
      </c>
      <c r="G204" s="147">
        <v>2719</v>
      </c>
      <c r="H204" s="147">
        <v>4111</v>
      </c>
      <c r="I204" s="147">
        <v>3649</v>
      </c>
      <c r="J204" s="147">
        <v>18165</v>
      </c>
      <c r="K204" s="147">
        <v>12242</v>
      </c>
      <c r="L204" s="147">
        <v>75518</v>
      </c>
      <c r="M204" s="147">
        <v>13572</v>
      </c>
      <c r="N204" s="147">
        <v>9968</v>
      </c>
      <c r="O204" s="147">
        <v>7457</v>
      </c>
      <c r="P204" s="147">
        <v>41320</v>
      </c>
    </row>
    <row r="205" spans="1:16" x14ac:dyDescent="0.3">
      <c r="A205" s="18" t="s">
        <v>1000</v>
      </c>
      <c r="B205" s="18" t="s">
        <v>1001</v>
      </c>
      <c r="C205" s="147">
        <v>1317</v>
      </c>
      <c r="D205" s="147">
        <v>4137</v>
      </c>
      <c r="E205" s="146">
        <v>413</v>
      </c>
      <c r="F205" s="146">
        <v>265</v>
      </c>
      <c r="G205" s="146">
        <v>140</v>
      </c>
      <c r="H205" s="146">
        <v>109</v>
      </c>
      <c r="I205" s="146">
        <v>77</v>
      </c>
      <c r="J205" s="146">
        <v>347</v>
      </c>
      <c r="K205" s="147">
        <v>1357</v>
      </c>
      <c r="L205" s="146">
        <v>518</v>
      </c>
      <c r="M205" s="146">
        <v>896</v>
      </c>
      <c r="N205" s="146">
        <v>313</v>
      </c>
      <c r="O205" s="146">
        <v>151</v>
      </c>
      <c r="P205" s="146">
        <v>902</v>
      </c>
    </row>
    <row r="206" spans="1:16" x14ac:dyDescent="0.3">
      <c r="A206" s="18" t="s">
        <v>1002</v>
      </c>
      <c r="B206" s="18" t="s">
        <v>1003</v>
      </c>
      <c r="C206" s="147">
        <v>373825</v>
      </c>
      <c r="D206" s="147">
        <v>999872</v>
      </c>
      <c r="E206" s="147">
        <v>92077</v>
      </c>
      <c r="F206" s="147">
        <v>126253</v>
      </c>
      <c r="G206" s="147">
        <v>26489</v>
      </c>
      <c r="H206" s="147">
        <v>27424</v>
      </c>
      <c r="I206" s="147">
        <v>22422</v>
      </c>
      <c r="J206" s="147">
        <v>83904</v>
      </c>
      <c r="K206" s="147">
        <v>272439</v>
      </c>
      <c r="L206" s="147">
        <v>269589</v>
      </c>
      <c r="M206" s="147">
        <v>197415</v>
      </c>
      <c r="N206" s="147">
        <v>53722</v>
      </c>
      <c r="O206" s="147">
        <v>38579</v>
      </c>
      <c r="P206" s="147">
        <v>168128</v>
      </c>
    </row>
    <row r="207" spans="1:16" x14ac:dyDescent="0.3">
      <c r="A207" s="18" t="s">
        <v>1004</v>
      </c>
      <c r="B207" s="18" t="s">
        <v>1005</v>
      </c>
      <c r="C207" s="147">
        <v>38772</v>
      </c>
      <c r="D207" s="147">
        <v>123128</v>
      </c>
      <c r="E207" s="147">
        <v>9605</v>
      </c>
      <c r="F207" s="147">
        <v>18895</v>
      </c>
      <c r="G207" s="147">
        <v>3311</v>
      </c>
      <c r="H207" s="147">
        <v>1443</v>
      </c>
      <c r="I207" s="147">
        <v>1211</v>
      </c>
      <c r="J207" s="147">
        <v>4930</v>
      </c>
      <c r="K207" s="147">
        <v>26930</v>
      </c>
      <c r="L207" s="147">
        <v>55105</v>
      </c>
      <c r="M207" s="147">
        <v>15792</v>
      </c>
      <c r="N207" s="147">
        <v>5022</v>
      </c>
      <c r="O207" s="147">
        <v>3730</v>
      </c>
      <c r="P207" s="147">
        <v>16549</v>
      </c>
    </row>
    <row r="208" spans="1:16" x14ac:dyDescent="0.3">
      <c r="A208" s="18" t="s">
        <v>1006</v>
      </c>
      <c r="B208" s="18" t="s">
        <v>1007</v>
      </c>
      <c r="C208" s="147">
        <v>55794</v>
      </c>
      <c r="D208" s="147">
        <v>240413</v>
      </c>
      <c r="E208" s="147">
        <v>31970</v>
      </c>
      <c r="F208" s="147">
        <v>10051</v>
      </c>
      <c r="G208" s="147">
        <v>7917</v>
      </c>
      <c r="H208" s="147">
        <v>1291</v>
      </c>
      <c r="I208" s="147">
        <v>1017</v>
      </c>
      <c r="J208" s="147">
        <v>4830</v>
      </c>
      <c r="K208" s="147">
        <v>123941</v>
      </c>
      <c r="L208" s="147">
        <v>36462</v>
      </c>
      <c r="M208" s="147">
        <v>51432</v>
      </c>
      <c r="N208" s="147">
        <v>5066</v>
      </c>
      <c r="O208" s="147">
        <v>3856</v>
      </c>
      <c r="P208" s="147">
        <v>19656</v>
      </c>
    </row>
    <row r="209" spans="1:16" x14ac:dyDescent="0.3">
      <c r="A209" s="18" t="s">
        <v>1008</v>
      </c>
      <c r="B209" s="18" t="s">
        <v>1009</v>
      </c>
      <c r="C209" s="147">
        <v>65114</v>
      </c>
      <c r="D209" s="147">
        <v>238874</v>
      </c>
      <c r="E209" s="147">
        <v>32623</v>
      </c>
      <c r="F209" s="147">
        <v>14882</v>
      </c>
      <c r="G209" s="147">
        <v>8642</v>
      </c>
      <c r="H209" s="147">
        <v>1767</v>
      </c>
      <c r="I209" s="147">
        <v>1479</v>
      </c>
      <c r="J209" s="147">
        <v>6921</v>
      </c>
      <c r="K209" s="147">
        <v>111916</v>
      </c>
      <c r="L209" s="147">
        <v>46205</v>
      </c>
      <c r="M209" s="147">
        <v>50208</v>
      </c>
      <c r="N209" s="147">
        <v>5420</v>
      </c>
      <c r="O209" s="147">
        <v>4149</v>
      </c>
      <c r="P209" s="147">
        <v>20976</v>
      </c>
    </row>
    <row r="210" spans="1:16" x14ac:dyDescent="0.3">
      <c r="A210" s="18" t="s">
        <v>1010</v>
      </c>
      <c r="B210" s="18" t="s">
        <v>1011</v>
      </c>
      <c r="C210" s="147">
        <v>222658</v>
      </c>
      <c r="D210" s="147">
        <v>1179609</v>
      </c>
      <c r="E210" s="147">
        <v>57806</v>
      </c>
      <c r="F210" s="147">
        <v>87538</v>
      </c>
      <c r="G210" s="147">
        <v>14567</v>
      </c>
      <c r="H210" s="147">
        <v>14414</v>
      </c>
      <c r="I210" s="147">
        <v>11993</v>
      </c>
      <c r="J210" s="147">
        <v>42727</v>
      </c>
      <c r="K210" s="147">
        <v>312225</v>
      </c>
      <c r="L210" s="147">
        <v>390018</v>
      </c>
      <c r="M210" s="147">
        <v>139218</v>
      </c>
      <c r="N210" s="147">
        <v>75735</v>
      </c>
      <c r="O210" s="147">
        <v>53289</v>
      </c>
      <c r="P210" s="147">
        <v>209124</v>
      </c>
    </row>
    <row r="211" spans="1:16" x14ac:dyDescent="0.3">
      <c r="A211" s="18" t="s">
        <v>1012</v>
      </c>
      <c r="B211" s="18" t="s">
        <v>1013</v>
      </c>
      <c r="C211" s="147">
        <v>171374</v>
      </c>
      <c r="D211" s="147">
        <v>916263</v>
      </c>
      <c r="E211" s="147">
        <v>51398</v>
      </c>
      <c r="F211" s="147">
        <v>56615</v>
      </c>
      <c r="G211" s="147">
        <v>15266</v>
      </c>
      <c r="H211" s="147">
        <v>10689</v>
      </c>
      <c r="I211" s="147">
        <v>8923</v>
      </c>
      <c r="J211" s="147">
        <v>33374</v>
      </c>
      <c r="K211" s="147">
        <v>256273</v>
      </c>
      <c r="L211" s="147">
        <v>266667</v>
      </c>
      <c r="M211" s="147">
        <v>153185</v>
      </c>
      <c r="N211" s="147">
        <v>50175</v>
      </c>
      <c r="O211" s="147">
        <v>37663</v>
      </c>
      <c r="P211" s="147">
        <v>152300</v>
      </c>
    </row>
    <row r="212" spans="1:16" x14ac:dyDescent="0.3">
      <c r="A212" s="18" t="s">
        <v>1014</v>
      </c>
      <c r="B212" s="18" t="s">
        <v>1015</v>
      </c>
      <c r="C212" s="147">
        <v>38987</v>
      </c>
      <c r="D212" s="147">
        <v>373485</v>
      </c>
      <c r="E212" s="147">
        <v>27216</v>
      </c>
      <c r="F212" s="147">
        <v>3189</v>
      </c>
      <c r="G212" s="147">
        <v>7465</v>
      </c>
      <c r="H212" s="146">
        <v>357</v>
      </c>
      <c r="I212" s="146">
        <v>280</v>
      </c>
      <c r="J212" s="147">
        <v>1456</v>
      </c>
      <c r="K212" s="147">
        <v>235900</v>
      </c>
      <c r="L212" s="147">
        <v>21474</v>
      </c>
      <c r="M212" s="147">
        <v>100760</v>
      </c>
      <c r="N212" s="147">
        <v>2490</v>
      </c>
      <c r="O212" s="147">
        <v>2104</v>
      </c>
      <c r="P212" s="147">
        <v>10757</v>
      </c>
    </row>
    <row r="213" spans="1:16" x14ac:dyDescent="0.3">
      <c r="A213" s="18" t="s">
        <v>1016</v>
      </c>
      <c r="B213" s="18" t="s">
        <v>1017</v>
      </c>
      <c r="C213" s="147">
        <v>77452</v>
      </c>
      <c r="D213" s="147">
        <v>257207</v>
      </c>
      <c r="E213" s="147">
        <v>17376</v>
      </c>
      <c r="F213" s="147">
        <v>27910</v>
      </c>
      <c r="G213" s="147">
        <v>4804</v>
      </c>
      <c r="H213" s="147">
        <v>6117</v>
      </c>
      <c r="I213" s="147">
        <v>5529</v>
      </c>
      <c r="J213" s="147">
        <v>17736</v>
      </c>
      <c r="K213" s="147">
        <v>48214</v>
      </c>
      <c r="L213" s="147">
        <v>75080</v>
      </c>
      <c r="M213" s="147">
        <v>23282</v>
      </c>
      <c r="N213" s="147">
        <v>25529</v>
      </c>
      <c r="O213" s="147">
        <v>21314</v>
      </c>
      <c r="P213" s="147">
        <v>63788</v>
      </c>
    </row>
    <row r="214" spans="1:16" x14ac:dyDescent="0.3">
      <c r="A214" s="18" t="s">
        <v>1018</v>
      </c>
      <c r="B214" s="18" t="s">
        <v>1019</v>
      </c>
      <c r="C214" s="147">
        <v>102351</v>
      </c>
      <c r="D214" s="147">
        <v>345259</v>
      </c>
      <c r="E214" s="147">
        <v>24149</v>
      </c>
      <c r="F214" s="147">
        <v>42392</v>
      </c>
      <c r="G214" s="147">
        <v>7495</v>
      </c>
      <c r="H214" s="147">
        <v>7082</v>
      </c>
      <c r="I214" s="147">
        <v>5422</v>
      </c>
      <c r="J214" s="147">
        <v>18584</v>
      </c>
      <c r="K214" s="147">
        <v>100405</v>
      </c>
      <c r="L214" s="147">
        <v>113225</v>
      </c>
      <c r="M214" s="147">
        <v>53112</v>
      </c>
      <c r="N214" s="147">
        <v>18448</v>
      </c>
      <c r="O214" s="147">
        <v>11945</v>
      </c>
      <c r="P214" s="147">
        <v>48124</v>
      </c>
    </row>
    <row r="215" spans="1:16" x14ac:dyDescent="0.3">
      <c r="A215" s="18" t="s">
        <v>1020</v>
      </c>
      <c r="B215" s="18" t="s">
        <v>1021</v>
      </c>
      <c r="C215" s="147">
        <v>5989</v>
      </c>
      <c r="D215" s="147">
        <v>22657</v>
      </c>
      <c r="E215" s="147">
        <v>2236</v>
      </c>
      <c r="F215" s="147">
        <v>1903</v>
      </c>
      <c r="G215" s="146">
        <v>901</v>
      </c>
      <c r="H215" s="146">
        <v>246</v>
      </c>
      <c r="I215" s="146">
        <v>162</v>
      </c>
      <c r="J215" s="146">
        <v>683</v>
      </c>
      <c r="K215" s="147">
        <v>6418</v>
      </c>
      <c r="L215" s="147">
        <v>6408</v>
      </c>
      <c r="M215" s="147">
        <v>6112</v>
      </c>
      <c r="N215" s="146">
        <v>761</v>
      </c>
      <c r="O215" s="146">
        <v>323</v>
      </c>
      <c r="P215" s="147">
        <v>2635</v>
      </c>
    </row>
    <row r="216" spans="1:16" x14ac:dyDescent="0.3">
      <c r="A216" s="18" t="s">
        <v>1022</v>
      </c>
      <c r="B216" s="18" t="s">
        <v>1023</v>
      </c>
      <c r="C216" s="147">
        <v>27667</v>
      </c>
      <c r="D216" s="147">
        <v>80919</v>
      </c>
      <c r="E216" s="147">
        <v>10687</v>
      </c>
      <c r="F216" s="147">
        <v>8666</v>
      </c>
      <c r="G216" s="147">
        <v>3518</v>
      </c>
      <c r="H216" s="146">
        <v>877</v>
      </c>
      <c r="I216" s="146">
        <v>739</v>
      </c>
      <c r="J216" s="147">
        <v>3601</v>
      </c>
      <c r="K216" s="147">
        <v>24458</v>
      </c>
      <c r="L216" s="147">
        <v>27179</v>
      </c>
      <c r="M216" s="147">
        <v>13191</v>
      </c>
      <c r="N216" s="147">
        <v>2876</v>
      </c>
      <c r="O216" s="147">
        <v>2123</v>
      </c>
      <c r="P216" s="147">
        <v>11092</v>
      </c>
    </row>
    <row r="217" spans="1:16" x14ac:dyDescent="0.3">
      <c r="A217" s="18" t="s">
        <v>1024</v>
      </c>
      <c r="B217" s="18" t="s">
        <v>1025</v>
      </c>
      <c r="C217" s="147">
        <v>175038</v>
      </c>
      <c r="D217" s="147">
        <v>382698</v>
      </c>
      <c r="E217" s="147">
        <v>47013</v>
      </c>
      <c r="F217" s="147">
        <v>74166</v>
      </c>
      <c r="G217" s="147">
        <v>11619</v>
      </c>
      <c r="H217" s="147">
        <v>9573</v>
      </c>
      <c r="I217" s="147">
        <v>8116</v>
      </c>
      <c r="J217" s="147">
        <v>28288</v>
      </c>
      <c r="K217" s="147">
        <v>97002</v>
      </c>
      <c r="L217" s="147">
        <v>143872</v>
      </c>
      <c r="M217" s="147">
        <v>47803</v>
      </c>
      <c r="N217" s="147">
        <v>20878</v>
      </c>
      <c r="O217" s="147">
        <v>13821</v>
      </c>
      <c r="P217" s="147">
        <v>59322</v>
      </c>
    </row>
    <row r="218" spans="1:16" x14ac:dyDescent="0.3">
      <c r="A218" s="18" t="s">
        <v>1026</v>
      </c>
      <c r="B218" s="18" t="s">
        <v>1027</v>
      </c>
      <c r="C218" s="147">
        <v>360310</v>
      </c>
      <c r="D218" s="147">
        <v>864894</v>
      </c>
      <c r="E218" s="147">
        <v>101727</v>
      </c>
      <c r="F218" s="147">
        <v>131180</v>
      </c>
      <c r="G218" s="147">
        <v>25019</v>
      </c>
      <c r="H218" s="147">
        <v>22663</v>
      </c>
      <c r="I218" s="147">
        <v>17129</v>
      </c>
      <c r="J218" s="147">
        <v>72032</v>
      </c>
      <c r="K218" s="147">
        <v>234915</v>
      </c>
      <c r="L218" s="147">
        <v>288850</v>
      </c>
      <c r="M218" s="147">
        <v>116652</v>
      </c>
      <c r="N218" s="147">
        <v>49062</v>
      </c>
      <c r="O218" s="147">
        <v>30034</v>
      </c>
      <c r="P218" s="147">
        <v>145381</v>
      </c>
    </row>
    <row r="219" spans="1:16" x14ac:dyDescent="0.3">
      <c r="A219" s="18" t="s">
        <v>1028</v>
      </c>
      <c r="B219" s="18" t="s">
        <v>1029</v>
      </c>
      <c r="C219" s="147">
        <v>22637</v>
      </c>
      <c r="D219" s="147">
        <v>67619</v>
      </c>
      <c r="E219" s="147">
        <v>5957</v>
      </c>
      <c r="F219" s="147">
        <v>9644</v>
      </c>
      <c r="G219" s="147">
        <v>3036</v>
      </c>
      <c r="H219" s="146">
        <v>924</v>
      </c>
      <c r="I219" s="146">
        <v>745</v>
      </c>
      <c r="J219" s="147">
        <v>2783</v>
      </c>
      <c r="K219" s="147">
        <v>15562</v>
      </c>
      <c r="L219" s="147">
        <v>24556</v>
      </c>
      <c r="M219" s="147">
        <v>16479</v>
      </c>
      <c r="N219" s="147">
        <v>2208</v>
      </c>
      <c r="O219" s="147">
        <v>1748</v>
      </c>
      <c r="P219" s="147">
        <v>7066</v>
      </c>
    </row>
    <row r="220" spans="1:16" x14ac:dyDescent="0.3">
      <c r="A220" s="18" t="s">
        <v>1030</v>
      </c>
      <c r="B220" s="18" t="s">
        <v>1031</v>
      </c>
      <c r="C220" s="147">
        <v>7403</v>
      </c>
      <c r="D220" s="147">
        <v>29802</v>
      </c>
      <c r="E220" s="147">
        <v>2523</v>
      </c>
      <c r="F220" s="147">
        <v>2360</v>
      </c>
      <c r="G220" s="147">
        <v>1176</v>
      </c>
      <c r="H220" s="146">
        <v>294</v>
      </c>
      <c r="I220" s="146">
        <v>213</v>
      </c>
      <c r="J220" s="147">
        <v>1053</v>
      </c>
      <c r="K220" s="147">
        <v>8684</v>
      </c>
      <c r="L220" s="147">
        <v>8117</v>
      </c>
      <c r="M220" s="147">
        <v>7502</v>
      </c>
      <c r="N220" s="147">
        <v>1150</v>
      </c>
      <c r="O220" s="146">
        <v>681</v>
      </c>
      <c r="P220" s="147">
        <v>3668</v>
      </c>
    </row>
    <row r="221" spans="1:16" x14ac:dyDescent="0.3">
      <c r="A221" s="18" t="s">
        <v>1032</v>
      </c>
      <c r="B221" s="18" t="s">
        <v>1033</v>
      </c>
      <c r="C221" s="146">
        <v>92</v>
      </c>
      <c r="D221" s="146">
        <v>328</v>
      </c>
      <c r="E221" s="146" t="s">
        <v>1895</v>
      </c>
      <c r="F221" s="146">
        <v>41</v>
      </c>
      <c r="G221" s="146" t="s">
        <v>1895</v>
      </c>
      <c r="H221" s="146" t="s">
        <v>1895</v>
      </c>
      <c r="I221" s="146" t="s">
        <v>1895</v>
      </c>
      <c r="J221" s="146" t="s">
        <v>1895</v>
      </c>
      <c r="K221" s="146">
        <v>67</v>
      </c>
      <c r="L221" s="146">
        <v>137</v>
      </c>
      <c r="M221" s="146">
        <v>69</v>
      </c>
      <c r="N221" s="146" t="s">
        <v>1895</v>
      </c>
      <c r="O221" s="146" t="s">
        <v>1895</v>
      </c>
      <c r="P221" s="146">
        <v>41</v>
      </c>
    </row>
    <row r="222" spans="1:16" x14ac:dyDescent="0.3">
      <c r="A222" s="18" t="s">
        <v>1034</v>
      </c>
      <c r="B222" s="18" t="s">
        <v>1035</v>
      </c>
      <c r="C222" s="147">
        <v>4767</v>
      </c>
      <c r="D222" s="147">
        <v>9731</v>
      </c>
      <c r="E222" s="147">
        <v>1460</v>
      </c>
      <c r="F222" s="147">
        <v>1853</v>
      </c>
      <c r="G222" s="146">
        <v>372</v>
      </c>
      <c r="H222" s="146">
        <v>240</v>
      </c>
      <c r="I222" s="146">
        <v>159</v>
      </c>
      <c r="J222" s="146">
        <v>753</v>
      </c>
      <c r="K222" s="147">
        <v>2421</v>
      </c>
      <c r="L222" s="147">
        <v>3814</v>
      </c>
      <c r="M222" s="147">
        <v>1259</v>
      </c>
      <c r="N222" s="146">
        <v>441</v>
      </c>
      <c r="O222" s="146">
        <v>258</v>
      </c>
      <c r="P222" s="147">
        <v>1538</v>
      </c>
    </row>
    <row r="223" spans="1:16" x14ac:dyDescent="0.3">
      <c r="A223" s="18" t="s">
        <v>1036</v>
      </c>
      <c r="B223" s="18" t="s">
        <v>1037</v>
      </c>
      <c r="C223" s="147">
        <v>564375</v>
      </c>
      <c r="D223" s="147">
        <v>1246102</v>
      </c>
      <c r="E223" s="147">
        <v>160689</v>
      </c>
      <c r="F223" s="147">
        <v>218844</v>
      </c>
      <c r="G223" s="147">
        <v>46566</v>
      </c>
      <c r="H223" s="147">
        <v>32695</v>
      </c>
      <c r="I223" s="147">
        <v>25685</v>
      </c>
      <c r="J223" s="147">
        <v>97214</v>
      </c>
      <c r="K223" s="147">
        <v>328963</v>
      </c>
      <c r="L223" s="147">
        <v>435797</v>
      </c>
      <c r="M223" s="147">
        <v>207867</v>
      </c>
      <c r="N223" s="147">
        <v>62118</v>
      </c>
      <c r="O223" s="147">
        <v>40418</v>
      </c>
      <c r="P223" s="147">
        <v>170939</v>
      </c>
    </row>
    <row r="224" spans="1:16" x14ac:dyDescent="0.3">
      <c r="A224" s="18" t="s">
        <v>1038</v>
      </c>
      <c r="B224" s="18" t="s">
        <v>1039</v>
      </c>
      <c r="C224" s="147">
        <v>20817</v>
      </c>
      <c r="D224" s="147">
        <v>37627</v>
      </c>
      <c r="E224" s="147">
        <v>2778</v>
      </c>
      <c r="F224" s="147">
        <v>10793</v>
      </c>
      <c r="G224" s="146">
        <v>892</v>
      </c>
      <c r="H224" s="147">
        <v>1417</v>
      </c>
      <c r="I224" s="147">
        <v>1145</v>
      </c>
      <c r="J224" s="147">
        <v>4137</v>
      </c>
      <c r="K224" s="147">
        <v>4789</v>
      </c>
      <c r="L224" s="147">
        <v>17553</v>
      </c>
      <c r="M224" s="147">
        <v>3087</v>
      </c>
      <c r="N224" s="147">
        <v>2696</v>
      </c>
      <c r="O224" s="147">
        <v>1975</v>
      </c>
      <c r="P224" s="147">
        <v>7527</v>
      </c>
    </row>
    <row r="225" spans="1:16" x14ac:dyDescent="0.3">
      <c r="A225" s="18" t="s">
        <v>1040</v>
      </c>
      <c r="B225" s="18" t="s">
        <v>1041</v>
      </c>
      <c r="C225" s="147">
        <v>47515</v>
      </c>
      <c r="D225" s="147">
        <v>118789</v>
      </c>
      <c r="E225" s="147">
        <v>7401</v>
      </c>
      <c r="F225" s="147">
        <v>24118</v>
      </c>
      <c r="G225" s="147">
        <v>3631</v>
      </c>
      <c r="H225" s="147">
        <v>2734</v>
      </c>
      <c r="I225" s="147">
        <v>2153</v>
      </c>
      <c r="J225" s="147">
        <v>8329</v>
      </c>
      <c r="K225" s="147">
        <v>18089</v>
      </c>
      <c r="L225" s="147">
        <v>55011</v>
      </c>
      <c r="M225" s="147">
        <v>19398</v>
      </c>
      <c r="N225" s="147">
        <v>5585</v>
      </c>
      <c r="O225" s="147">
        <v>3695</v>
      </c>
      <c r="P225" s="147">
        <v>17011</v>
      </c>
    </row>
    <row r="226" spans="1:16" x14ac:dyDescent="0.3">
      <c r="A226" s="18" t="s">
        <v>1042</v>
      </c>
      <c r="B226" s="18" t="s">
        <v>1043</v>
      </c>
      <c r="C226" s="147">
        <v>96500</v>
      </c>
      <c r="D226" s="147">
        <v>208134</v>
      </c>
      <c r="E226" s="147">
        <v>26615</v>
      </c>
      <c r="F226" s="147">
        <v>36028</v>
      </c>
      <c r="G226" s="147">
        <v>6843</v>
      </c>
      <c r="H226" s="147">
        <v>5824</v>
      </c>
      <c r="I226" s="147">
        <v>4402</v>
      </c>
      <c r="J226" s="147">
        <v>18695</v>
      </c>
      <c r="K226" s="147">
        <v>45930</v>
      </c>
      <c r="L226" s="147">
        <v>77683</v>
      </c>
      <c r="M226" s="147">
        <v>28435</v>
      </c>
      <c r="N226" s="147">
        <v>11941</v>
      </c>
      <c r="O226" s="147">
        <v>7766</v>
      </c>
      <c r="P226" s="147">
        <v>36379</v>
      </c>
    </row>
    <row r="227" spans="1:16" x14ac:dyDescent="0.3">
      <c r="A227" s="18" t="s">
        <v>1044</v>
      </c>
      <c r="B227" s="18" t="s">
        <v>1045</v>
      </c>
      <c r="C227" s="147">
        <v>22780</v>
      </c>
      <c r="D227" s="147">
        <v>48783</v>
      </c>
      <c r="E227" s="147">
        <v>5095</v>
      </c>
      <c r="F227" s="147">
        <v>9370</v>
      </c>
      <c r="G227" s="147">
        <v>2265</v>
      </c>
      <c r="H227" s="147">
        <v>1319</v>
      </c>
      <c r="I227" s="147">
        <v>1123</v>
      </c>
      <c r="J227" s="147">
        <v>3987</v>
      </c>
      <c r="K227" s="147">
        <v>9236</v>
      </c>
      <c r="L227" s="147">
        <v>19511</v>
      </c>
      <c r="M227" s="147">
        <v>9359</v>
      </c>
      <c r="N227" s="147">
        <v>2262</v>
      </c>
      <c r="O227" s="147">
        <v>1562</v>
      </c>
      <c r="P227" s="147">
        <v>6853</v>
      </c>
    </row>
    <row r="228" spans="1:16" x14ac:dyDescent="0.3">
      <c r="A228" s="18" t="s">
        <v>1046</v>
      </c>
      <c r="B228" s="18" t="s">
        <v>1047</v>
      </c>
      <c r="C228" s="147">
        <v>67450</v>
      </c>
      <c r="D228" s="147">
        <v>239392</v>
      </c>
      <c r="E228" s="147">
        <v>9930</v>
      </c>
      <c r="F228" s="147">
        <v>41423</v>
      </c>
      <c r="G228" s="147">
        <v>7574</v>
      </c>
      <c r="H228" s="147">
        <v>2205</v>
      </c>
      <c r="I228" s="147">
        <v>1840</v>
      </c>
      <c r="J228" s="147">
        <v>6385</v>
      </c>
      <c r="K228" s="147">
        <v>25743</v>
      </c>
      <c r="L228" s="147">
        <v>134510</v>
      </c>
      <c r="M228" s="147">
        <v>44406</v>
      </c>
      <c r="N228" s="147">
        <v>8383</v>
      </c>
      <c r="O228" s="147">
        <v>5328</v>
      </c>
      <c r="P228" s="147">
        <v>21022</v>
      </c>
    </row>
    <row r="229" spans="1:16" x14ac:dyDescent="0.3">
      <c r="A229" s="18" t="s">
        <v>1048</v>
      </c>
      <c r="B229" s="18" t="s">
        <v>1049</v>
      </c>
      <c r="C229" s="147">
        <v>52874</v>
      </c>
      <c r="D229" s="147">
        <v>94677</v>
      </c>
      <c r="E229" s="147">
        <v>10203</v>
      </c>
      <c r="F229" s="147">
        <v>24408</v>
      </c>
      <c r="G229" s="147">
        <v>2949</v>
      </c>
      <c r="H229" s="147">
        <v>3695</v>
      </c>
      <c r="I229" s="147">
        <v>2506</v>
      </c>
      <c r="J229" s="147">
        <v>10122</v>
      </c>
      <c r="K229" s="147">
        <v>17384</v>
      </c>
      <c r="L229" s="147">
        <v>38949</v>
      </c>
      <c r="M229" s="147">
        <v>10783</v>
      </c>
      <c r="N229" s="147">
        <v>6610</v>
      </c>
      <c r="O229" s="147">
        <v>3920</v>
      </c>
      <c r="P229" s="147">
        <v>17031</v>
      </c>
    </row>
    <row r="230" spans="1:16" x14ac:dyDescent="0.3">
      <c r="A230" s="18" t="s">
        <v>1050</v>
      </c>
      <c r="B230" s="18" t="s">
        <v>1051</v>
      </c>
      <c r="C230" s="147">
        <v>769433</v>
      </c>
      <c r="D230" s="147">
        <v>2838934</v>
      </c>
      <c r="E230" s="147">
        <v>163291</v>
      </c>
      <c r="F230" s="147">
        <v>254543</v>
      </c>
      <c r="G230" s="147">
        <v>39848</v>
      </c>
      <c r="H230" s="147">
        <v>72310</v>
      </c>
      <c r="I230" s="147">
        <v>61085</v>
      </c>
      <c r="J230" s="147">
        <v>215951</v>
      </c>
      <c r="K230" s="147">
        <v>430841</v>
      </c>
      <c r="L230" s="147">
        <v>723547</v>
      </c>
      <c r="M230" s="147">
        <v>210670</v>
      </c>
      <c r="N230" s="147">
        <v>375388</v>
      </c>
      <c r="O230" s="147">
        <v>258168</v>
      </c>
      <c r="P230" s="147">
        <v>840320</v>
      </c>
    </row>
    <row r="231" spans="1:16" x14ac:dyDescent="0.3">
      <c r="A231" s="18" t="s">
        <v>1052</v>
      </c>
      <c r="B231" s="18" t="s">
        <v>1053</v>
      </c>
      <c r="C231" s="147">
        <v>40125</v>
      </c>
      <c r="D231" s="147">
        <v>86645</v>
      </c>
      <c r="E231" s="147">
        <v>10943</v>
      </c>
      <c r="F231" s="147">
        <v>12130</v>
      </c>
      <c r="G231" s="147">
        <v>2713</v>
      </c>
      <c r="H231" s="147">
        <v>3228</v>
      </c>
      <c r="I231" s="147">
        <v>2482</v>
      </c>
      <c r="J231" s="147">
        <v>9386</v>
      </c>
      <c r="K231" s="147">
        <v>21782</v>
      </c>
      <c r="L231" s="147">
        <v>21033</v>
      </c>
      <c r="M231" s="147">
        <v>8493</v>
      </c>
      <c r="N231" s="147">
        <v>7916</v>
      </c>
      <c r="O231" s="147">
        <v>5549</v>
      </c>
      <c r="P231" s="147">
        <v>21872</v>
      </c>
    </row>
    <row r="232" spans="1:16" x14ac:dyDescent="0.3">
      <c r="A232" s="18" t="s">
        <v>1054</v>
      </c>
      <c r="B232" s="18" t="s">
        <v>1055</v>
      </c>
      <c r="C232" s="147">
        <v>59687</v>
      </c>
      <c r="D232" s="147">
        <v>99600</v>
      </c>
      <c r="E232" s="147">
        <v>18373</v>
      </c>
      <c r="F232" s="147">
        <v>22246</v>
      </c>
      <c r="G232" s="147">
        <v>6542</v>
      </c>
      <c r="H232" s="147">
        <v>3223</v>
      </c>
      <c r="I232" s="147">
        <v>2458</v>
      </c>
      <c r="J232" s="147">
        <v>7807</v>
      </c>
      <c r="K232" s="147">
        <v>27947</v>
      </c>
      <c r="L232" s="147">
        <v>32402</v>
      </c>
      <c r="M232" s="147">
        <v>18117</v>
      </c>
      <c r="N232" s="147">
        <v>5137</v>
      </c>
      <c r="O232" s="147">
        <v>3642</v>
      </c>
      <c r="P232" s="147">
        <v>12355</v>
      </c>
    </row>
    <row r="233" spans="1:16" x14ac:dyDescent="0.3">
      <c r="A233" s="18" t="s">
        <v>1056</v>
      </c>
      <c r="B233" s="18" t="s">
        <v>1057</v>
      </c>
      <c r="C233" s="147">
        <v>655373</v>
      </c>
      <c r="D233" s="147">
        <v>1618900</v>
      </c>
      <c r="E233" s="147">
        <v>183342</v>
      </c>
      <c r="F233" s="147">
        <v>257163</v>
      </c>
      <c r="G233" s="147">
        <v>57810</v>
      </c>
      <c r="H233" s="147">
        <v>37184</v>
      </c>
      <c r="I233" s="147">
        <v>33566</v>
      </c>
      <c r="J233" s="147">
        <v>109537</v>
      </c>
      <c r="K233" s="147">
        <v>423118</v>
      </c>
      <c r="L233" s="147">
        <v>539906</v>
      </c>
      <c r="M233" s="147">
        <v>277680</v>
      </c>
      <c r="N233" s="147">
        <v>83998</v>
      </c>
      <c r="O233" s="147">
        <v>66355</v>
      </c>
      <c r="P233" s="147">
        <v>227843</v>
      </c>
    </row>
    <row r="234" spans="1:16" x14ac:dyDescent="0.3">
      <c r="A234" s="18" t="s">
        <v>1058</v>
      </c>
      <c r="B234" s="18" t="s">
        <v>1059</v>
      </c>
      <c r="C234" s="147">
        <v>26114</v>
      </c>
      <c r="D234" s="147">
        <v>36632</v>
      </c>
      <c r="E234" s="147">
        <v>7902</v>
      </c>
      <c r="F234" s="147">
        <v>8985</v>
      </c>
      <c r="G234" s="147">
        <v>2356</v>
      </c>
      <c r="H234" s="147">
        <v>1681</v>
      </c>
      <c r="I234" s="147">
        <v>1539</v>
      </c>
      <c r="J234" s="147">
        <v>4033</v>
      </c>
      <c r="K234" s="147">
        <v>10786</v>
      </c>
      <c r="L234" s="147">
        <v>10990</v>
      </c>
      <c r="M234" s="147">
        <v>5511</v>
      </c>
      <c r="N234" s="147">
        <v>2202</v>
      </c>
      <c r="O234" s="147">
        <v>1884</v>
      </c>
      <c r="P234" s="147">
        <v>5259</v>
      </c>
    </row>
    <row r="235" spans="1:16" x14ac:dyDescent="0.3">
      <c r="A235" s="18" t="s">
        <v>1060</v>
      </c>
      <c r="B235" s="18" t="s">
        <v>1061</v>
      </c>
      <c r="C235" s="146">
        <v>247</v>
      </c>
      <c r="D235" s="146">
        <v>315</v>
      </c>
      <c r="E235" s="146">
        <v>59</v>
      </c>
      <c r="F235" s="146">
        <v>100</v>
      </c>
      <c r="G235" s="146">
        <v>57</v>
      </c>
      <c r="H235" s="146" t="s">
        <v>1895</v>
      </c>
      <c r="I235" s="146" t="s">
        <v>1895</v>
      </c>
      <c r="J235" s="146" t="s">
        <v>1895</v>
      </c>
      <c r="K235" s="146">
        <v>69</v>
      </c>
      <c r="L235" s="146">
        <v>113</v>
      </c>
      <c r="M235" s="146">
        <v>97</v>
      </c>
      <c r="N235" s="146" t="s">
        <v>1895</v>
      </c>
      <c r="O235" s="146" t="s">
        <v>1895</v>
      </c>
      <c r="P235" s="146" t="s">
        <v>1895</v>
      </c>
    </row>
    <row r="236" spans="1:16" x14ac:dyDescent="0.3">
      <c r="A236" s="18" t="s">
        <v>1062</v>
      </c>
      <c r="B236" s="18" t="s">
        <v>1063</v>
      </c>
      <c r="C236" s="147">
        <v>61692</v>
      </c>
      <c r="D236" s="147">
        <v>159879</v>
      </c>
      <c r="E236" s="147">
        <v>28022</v>
      </c>
      <c r="F236" s="147">
        <v>14659</v>
      </c>
      <c r="G236" s="147">
        <v>10414</v>
      </c>
      <c r="H236" s="147">
        <v>2114</v>
      </c>
      <c r="I236" s="147">
        <v>1609</v>
      </c>
      <c r="J236" s="147">
        <v>6357</v>
      </c>
      <c r="K236" s="147">
        <v>61717</v>
      </c>
      <c r="L236" s="147">
        <v>31182</v>
      </c>
      <c r="M236" s="147">
        <v>44651</v>
      </c>
      <c r="N236" s="147">
        <v>4711</v>
      </c>
      <c r="O236" s="147">
        <v>3563</v>
      </c>
      <c r="P236" s="147">
        <v>14055</v>
      </c>
    </row>
    <row r="237" spans="1:16" x14ac:dyDescent="0.3">
      <c r="A237" s="18" t="s">
        <v>1064</v>
      </c>
      <c r="B237" s="18" t="s">
        <v>1065</v>
      </c>
      <c r="C237" s="147">
        <v>730571</v>
      </c>
      <c r="D237" s="147">
        <v>2759579</v>
      </c>
      <c r="E237" s="147">
        <v>169010</v>
      </c>
      <c r="F237" s="147">
        <v>248510</v>
      </c>
      <c r="G237" s="147">
        <v>34762</v>
      </c>
      <c r="H237" s="147">
        <v>65211</v>
      </c>
      <c r="I237" s="147">
        <v>54630</v>
      </c>
      <c r="J237" s="147">
        <v>192367</v>
      </c>
      <c r="K237" s="147">
        <v>676586</v>
      </c>
      <c r="L237" s="147">
        <v>518876</v>
      </c>
      <c r="M237" s="147">
        <v>191492</v>
      </c>
      <c r="N237" s="147">
        <v>349159</v>
      </c>
      <c r="O237" s="147">
        <v>239119</v>
      </c>
      <c r="P237" s="147">
        <v>784347</v>
      </c>
    </row>
    <row r="238" spans="1:16" x14ac:dyDescent="0.3">
      <c r="A238" s="18" t="s">
        <v>1066</v>
      </c>
      <c r="B238" s="18" t="s">
        <v>1067</v>
      </c>
      <c r="C238" s="147">
        <v>37225</v>
      </c>
      <c r="D238" s="147">
        <v>89706</v>
      </c>
      <c r="E238" s="146">
        <v>696</v>
      </c>
      <c r="F238" s="147">
        <v>31831</v>
      </c>
      <c r="G238" s="147">
        <v>1110</v>
      </c>
      <c r="H238" s="146">
        <v>897</v>
      </c>
      <c r="I238" s="146">
        <v>846</v>
      </c>
      <c r="J238" s="147">
        <v>2403</v>
      </c>
      <c r="K238" s="147">
        <v>1050</v>
      </c>
      <c r="L238" s="147">
        <v>74228</v>
      </c>
      <c r="M238" s="147">
        <v>5644</v>
      </c>
      <c r="N238" s="147">
        <v>1879</v>
      </c>
      <c r="O238" s="147">
        <v>1426</v>
      </c>
      <c r="P238" s="147">
        <v>5479</v>
      </c>
    </row>
    <row r="239" spans="1:16" x14ac:dyDescent="0.3">
      <c r="A239" s="18" t="s">
        <v>1068</v>
      </c>
      <c r="B239" s="18" t="s">
        <v>1069</v>
      </c>
      <c r="C239" s="147">
        <v>30276</v>
      </c>
      <c r="D239" s="147">
        <v>183963</v>
      </c>
      <c r="E239" s="147">
        <v>16758</v>
      </c>
      <c r="F239" s="147">
        <v>4656</v>
      </c>
      <c r="G239" s="147">
        <v>6773</v>
      </c>
      <c r="H239" s="146">
        <v>690</v>
      </c>
      <c r="I239" s="146">
        <v>516</v>
      </c>
      <c r="J239" s="147">
        <v>2459</v>
      </c>
      <c r="K239" s="147">
        <v>74281</v>
      </c>
      <c r="L239" s="147">
        <v>17887</v>
      </c>
      <c r="M239" s="147">
        <v>77326</v>
      </c>
      <c r="N239" s="147">
        <v>2844</v>
      </c>
      <c r="O239" s="147">
        <v>1840</v>
      </c>
      <c r="P239" s="147">
        <v>9785</v>
      </c>
    </row>
    <row r="240" spans="1:16" x14ac:dyDescent="0.3">
      <c r="A240" s="18" t="s">
        <v>1070</v>
      </c>
      <c r="B240" s="18" t="s">
        <v>1071</v>
      </c>
      <c r="C240" s="147">
        <v>36609</v>
      </c>
      <c r="D240" s="147">
        <v>138548</v>
      </c>
      <c r="E240" s="147">
        <v>13964</v>
      </c>
      <c r="F240" s="147">
        <v>9118</v>
      </c>
      <c r="G240" s="147">
        <v>5966</v>
      </c>
      <c r="H240" s="147">
        <v>1689</v>
      </c>
      <c r="I240" s="147">
        <v>1600</v>
      </c>
      <c r="J240" s="147">
        <v>5429</v>
      </c>
      <c r="K240" s="147">
        <v>48450</v>
      </c>
      <c r="L240" s="147">
        <v>23339</v>
      </c>
      <c r="M240" s="147">
        <v>48160</v>
      </c>
      <c r="N240" s="147">
        <v>3672</v>
      </c>
      <c r="O240" s="147">
        <v>3280</v>
      </c>
      <c r="P240" s="147">
        <v>11647</v>
      </c>
    </row>
    <row r="241" spans="1:16" x14ac:dyDescent="0.3">
      <c r="A241" s="18" t="s">
        <v>1072</v>
      </c>
      <c r="B241" s="18" t="s">
        <v>1073</v>
      </c>
      <c r="C241" s="147">
        <v>43420</v>
      </c>
      <c r="D241" s="147">
        <v>232625</v>
      </c>
      <c r="E241" s="147">
        <v>20689</v>
      </c>
      <c r="F241" s="147">
        <v>8706</v>
      </c>
      <c r="G241" s="147">
        <v>4946</v>
      </c>
      <c r="H241" s="147">
        <v>2234</v>
      </c>
      <c r="I241" s="147">
        <v>1754</v>
      </c>
      <c r="J241" s="147">
        <v>6547</v>
      </c>
      <c r="K241" s="147">
        <v>107679</v>
      </c>
      <c r="L241" s="147">
        <v>34008</v>
      </c>
      <c r="M241" s="147">
        <v>46766</v>
      </c>
      <c r="N241" s="147">
        <v>9826</v>
      </c>
      <c r="O241" s="147">
        <v>6868</v>
      </c>
      <c r="P241" s="147">
        <v>27478</v>
      </c>
    </row>
    <row r="242" spans="1:16" x14ac:dyDescent="0.3">
      <c r="A242" s="18" t="s">
        <v>1074</v>
      </c>
      <c r="B242" s="18" t="s">
        <v>1075</v>
      </c>
      <c r="C242" s="147">
        <v>6237</v>
      </c>
      <c r="D242" s="147">
        <v>71211</v>
      </c>
      <c r="E242" s="147">
        <v>3169</v>
      </c>
      <c r="F242" s="147">
        <v>1131</v>
      </c>
      <c r="G242" s="147">
        <v>1176</v>
      </c>
      <c r="H242" s="146">
        <v>251</v>
      </c>
      <c r="I242" s="146">
        <v>205</v>
      </c>
      <c r="J242" s="146">
        <v>970</v>
      </c>
      <c r="K242" s="147">
        <v>28120</v>
      </c>
      <c r="L242" s="147">
        <v>9807</v>
      </c>
      <c r="M242" s="147">
        <v>19058</v>
      </c>
      <c r="N242" s="147">
        <v>2743</v>
      </c>
      <c r="O242" s="147">
        <v>2044</v>
      </c>
      <c r="P242" s="147">
        <v>9439</v>
      </c>
    </row>
    <row r="243" spans="1:16" x14ac:dyDescent="0.3">
      <c r="A243" s="18" t="s">
        <v>1076</v>
      </c>
      <c r="B243" s="18" t="s">
        <v>1077</v>
      </c>
      <c r="C243" s="147">
        <v>103754</v>
      </c>
      <c r="D243" s="147">
        <v>408630</v>
      </c>
      <c r="E243" s="147">
        <v>41792</v>
      </c>
      <c r="F243" s="147">
        <v>27920</v>
      </c>
      <c r="G243" s="147">
        <v>13993</v>
      </c>
      <c r="H243" s="147">
        <v>4836</v>
      </c>
      <c r="I243" s="147">
        <v>3696</v>
      </c>
      <c r="J243" s="147">
        <v>14666</v>
      </c>
      <c r="K243" s="147">
        <v>143469</v>
      </c>
      <c r="L243" s="147">
        <v>90400</v>
      </c>
      <c r="M243" s="147">
        <v>104402</v>
      </c>
      <c r="N243" s="147">
        <v>15350</v>
      </c>
      <c r="O243" s="147">
        <v>10624</v>
      </c>
      <c r="P243" s="147">
        <v>44385</v>
      </c>
    </row>
    <row r="244" spans="1:16" x14ac:dyDescent="0.3">
      <c r="A244" s="18" t="s">
        <v>1078</v>
      </c>
      <c r="B244" s="18" t="s">
        <v>1079</v>
      </c>
      <c r="C244" s="147">
        <v>7814</v>
      </c>
      <c r="D244" s="147">
        <v>16568</v>
      </c>
      <c r="E244" s="147">
        <v>2168</v>
      </c>
      <c r="F244" s="147">
        <v>3414</v>
      </c>
      <c r="G244" s="146">
        <v>667</v>
      </c>
      <c r="H244" s="146">
        <v>302</v>
      </c>
      <c r="I244" s="146">
        <v>282</v>
      </c>
      <c r="J244" s="147">
        <v>1091</v>
      </c>
      <c r="K244" s="147">
        <v>3895</v>
      </c>
      <c r="L244" s="147">
        <v>6892</v>
      </c>
      <c r="M244" s="147">
        <v>2348</v>
      </c>
      <c r="N244" s="146">
        <v>664</v>
      </c>
      <c r="O244" s="146">
        <v>493</v>
      </c>
      <c r="P244" s="147">
        <v>2276</v>
      </c>
    </row>
    <row r="245" spans="1:16" x14ac:dyDescent="0.3">
      <c r="A245" s="18" t="s">
        <v>1080</v>
      </c>
      <c r="B245" s="18" t="s">
        <v>1081</v>
      </c>
      <c r="C245" s="147">
        <v>32360</v>
      </c>
      <c r="D245" s="147">
        <v>145030</v>
      </c>
      <c r="E245" s="147">
        <v>19213</v>
      </c>
      <c r="F245" s="147">
        <v>5083</v>
      </c>
      <c r="G245" s="147">
        <v>4705</v>
      </c>
      <c r="H245" s="146">
        <v>773</v>
      </c>
      <c r="I245" s="146">
        <v>607</v>
      </c>
      <c r="J245" s="147">
        <v>2867</v>
      </c>
      <c r="K245" s="147">
        <v>76284</v>
      </c>
      <c r="L245" s="147">
        <v>17965</v>
      </c>
      <c r="M245" s="147">
        <v>33350</v>
      </c>
      <c r="N245" s="147">
        <v>3484</v>
      </c>
      <c r="O245" s="147">
        <v>2044</v>
      </c>
      <c r="P245" s="147">
        <v>11903</v>
      </c>
    </row>
    <row r="246" spans="1:16" x14ac:dyDescent="0.3">
      <c r="A246" s="18" t="s">
        <v>1082</v>
      </c>
      <c r="B246" s="18" t="s">
        <v>1083</v>
      </c>
      <c r="C246" s="147">
        <v>25930</v>
      </c>
      <c r="D246" s="147">
        <v>90467</v>
      </c>
      <c r="E246" s="147">
        <v>13982</v>
      </c>
      <c r="F246" s="147">
        <v>5044</v>
      </c>
      <c r="G246" s="147">
        <v>3763</v>
      </c>
      <c r="H246" s="146">
        <v>639</v>
      </c>
      <c r="I246" s="146">
        <v>557</v>
      </c>
      <c r="J246" s="147">
        <v>2415</v>
      </c>
      <c r="K246" s="147">
        <v>45538</v>
      </c>
      <c r="L246" s="147">
        <v>13357</v>
      </c>
      <c r="M246" s="147">
        <v>20559</v>
      </c>
      <c r="N246" s="147">
        <v>1945</v>
      </c>
      <c r="O246" s="147">
        <v>1604</v>
      </c>
      <c r="P246" s="147">
        <v>7464</v>
      </c>
    </row>
    <row r="247" spans="1:16" x14ac:dyDescent="0.3">
      <c r="A247" s="18" t="s">
        <v>1084</v>
      </c>
      <c r="B247" s="18" t="s">
        <v>1085</v>
      </c>
      <c r="C247" s="147">
        <v>148955</v>
      </c>
      <c r="D247" s="147">
        <v>769472</v>
      </c>
      <c r="E247" s="147">
        <v>42500</v>
      </c>
      <c r="F247" s="147">
        <v>54016</v>
      </c>
      <c r="G247" s="147">
        <v>10446</v>
      </c>
      <c r="H247" s="147">
        <v>9876</v>
      </c>
      <c r="I247" s="147">
        <v>8087</v>
      </c>
      <c r="J247" s="147">
        <v>28367</v>
      </c>
      <c r="K247" s="147">
        <v>252422</v>
      </c>
      <c r="L247" s="147">
        <v>202102</v>
      </c>
      <c r="M247" s="147">
        <v>101519</v>
      </c>
      <c r="N247" s="147">
        <v>49130</v>
      </c>
      <c r="O247" s="147">
        <v>34354</v>
      </c>
      <c r="P247" s="147">
        <v>129945</v>
      </c>
    </row>
    <row r="248" spans="1:16" x14ac:dyDescent="0.3">
      <c r="A248" s="18" t="s">
        <v>1086</v>
      </c>
      <c r="B248" s="18" t="s">
        <v>1087</v>
      </c>
      <c r="C248" s="147">
        <v>105692</v>
      </c>
      <c r="D248" s="147">
        <v>628953</v>
      </c>
      <c r="E248" s="147">
        <v>34418</v>
      </c>
      <c r="F248" s="147">
        <v>32312</v>
      </c>
      <c r="G248" s="147">
        <v>10787</v>
      </c>
      <c r="H248" s="147">
        <v>6527</v>
      </c>
      <c r="I248" s="147">
        <v>5327</v>
      </c>
      <c r="J248" s="147">
        <v>19881</v>
      </c>
      <c r="K248" s="147">
        <v>195336</v>
      </c>
      <c r="L248" s="147">
        <v>152623</v>
      </c>
      <c r="M248" s="147">
        <v>119618</v>
      </c>
      <c r="N248" s="147">
        <v>36996</v>
      </c>
      <c r="O248" s="147">
        <v>25634</v>
      </c>
      <c r="P248" s="147">
        <v>98746</v>
      </c>
    </row>
    <row r="249" spans="1:16" x14ac:dyDescent="0.3">
      <c r="A249" s="18" t="s">
        <v>1088</v>
      </c>
      <c r="B249" s="18" t="s">
        <v>1089</v>
      </c>
      <c r="C249" s="147">
        <v>30949</v>
      </c>
      <c r="D249" s="147">
        <v>215096</v>
      </c>
      <c r="E249" s="147">
        <v>21948</v>
      </c>
      <c r="F249" s="147">
        <v>2256</v>
      </c>
      <c r="G249" s="147">
        <v>6202</v>
      </c>
      <c r="H249" s="146">
        <v>274</v>
      </c>
      <c r="I249" s="146">
        <v>211</v>
      </c>
      <c r="J249" s="147">
        <v>1083</v>
      </c>
      <c r="K249" s="147">
        <v>131677</v>
      </c>
      <c r="L249" s="147">
        <v>12135</v>
      </c>
      <c r="M249" s="147">
        <v>62584</v>
      </c>
      <c r="N249" s="147">
        <v>1903</v>
      </c>
      <c r="O249" s="147">
        <v>1164</v>
      </c>
      <c r="P249" s="147">
        <v>5633</v>
      </c>
    </row>
    <row r="250" spans="1:16" x14ac:dyDescent="0.3">
      <c r="A250" s="18" t="s">
        <v>1090</v>
      </c>
      <c r="B250" s="18" t="s">
        <v>1091</v>
      </c>
      <c r="C250" s="147">
        <v>22284</v>
      </c>
      <c r="D250" s="147">
        <v>91532</v>
      </c>
      <c r="E250" s="147">
        <v>4896</v>
      </c>
      <c r="F250" s="147">
        <v>7861</v>
      </c>
      <c r="G250" s="147">
        <v>1327</v>
      </c>
      <c r="H250" s="147">
        <v>1863</v>
      </c>
      <c r="I250" s="147">
        <v>1569</v>
      </c>
      <c r="J250" s="147">
        <v>5368</v>
      </c>
      <c r="K250" s="147">
        <v>16997</v>
      </c>
      <c r="L250" s="147">
        <v>28030</v>
      </c>
      <c r="M250" s="147">
        <v>8061</v>
      </c>
      <c r="N250" s="147">
        <v>9522</v>
      </c>
      <c r="O250" s="147">
        <v>6262</v>
      </c>
      <c r="P250" s="147">
        <v>22660</v>
      </c>
    </row>
    <row r="251" spans="1:16" x14ac:dyDescent="0.3">
      <c r="A251" s="18" t="s">
        <v>1092</v>
      </c>
      <c r="B251" s="18" t="s">
        <v>1093</v>
      </c>
      <c r="C251" s="147">
        <v>31235</v>
      </c>
      <c r="D251" s="147">
        <v>99966</v>
      </c>
      <c r="E251" s="147">
        <v>7932</v>
      </c>
      <c r="F251" s="147">
        <v>11456</v>
      </c>
      <c r="G251" s="147">
        <v>2301</v>
      </c>
      <c r="H251" s="147">
        <v>2541</v>
      </c>
      <c r="I251" s="147">
        <v>2077</v>
      </c>
      <c r="J251" s="147">
        <v>5967</v>
      </c>
      <c r="K251" s="147">
        <v>22900</v>
      </c>
      <c r="L251" s="147">
        <v>31533</v>
      </c>
      <c r="M251" s="147">
        <v>15136</v>
      </c>
      <c r="N251" s="147">
        <v>7093</v>
      </c>
      <c r="O251" s="147">
        <v>5835</v>
      </c>
      <c r="P251" s="147">
        <v>17469</v>
      </c>
    </row>
    <row r="252" spans="1:16" x14ac:dyDescent="0.3">
      <c r="A252" s="18" t="s">
        <v>1094</v>
      </c>
      <c r="B252" s="18" t="s">
        <v>1095</v>
      </c>
      <c r="C252" s="147">
        <v>1694</v>
      </c>
      <c r="D252" s="147">
        <v>12259</v>
      </c>
      <c r="E252" s="146">
        <v>650</v>
      </c>
      <c r="F252" s="146">
        <v>525</v>
      </c>
      <c r="G252" s="146">
        <v>317</v>
      </c>
      <c r="H252" s="146">
        <v>59</v>
      </c>
      <c r="I252" s="146">
        <v>44</v>
      </c>
      <c r="J252" s="146">
        <v>213</v>
      </c>
      <c r="K252" s="147">
        <v>3423</v>
      </c>
      <c r="L252" s="147">
        <v>3442</v>
      </c>
      <c r="M252" s="147">
        <v>3697</v>
      </c>
      <c r="N252" s="146">
        <v>347</v>
      </c>
      <c r="O252" s="146">
        <v>210</v>
      </c>
      <c r="P252" s="147">
        <v>1140</v>
      </c>
    </row>
    <row r="253" spans="1:16" x14ac:dyDescent="0.3">
      <c r="A253" s="18" t="s">
        <v>1096</v>
      </c>
      <c r="B253" s="18" t="s">
        <v>1097</v>
      </c>
      <c r="C253" s="147">
        <v>3791</v>
      </c>
      <c r="D253" s="147">
        <v>9299</v>
      </c>
      <c r="E253" s="147">
        <v>1257</v>
      </c>
      <c r="F253" s="147">
        <v>1276</v>
      </c>
      <c r="G253" s="146">
        <v>336</v>
      </c>
      <c r="H253" s="146">
        <v>196</v>
      </c>
      <c r="I253" s="146">
        <v>170</v>
      </c>
      <c r="J253" s="146">
        <v>623</v>
      </c>
      <c r="K253" s="147">
        <v>2722</v>
      </c>
      <c r="L253" s="147">
        <v>2645</v>
      </c>
      <c r="M253" s="147">
        <v>1496</v>
      </c>
      <c r="N253" s="146">
        <v>523</v>
      </c>
      <c r="O253" s="146">
        <v>369</v>
      </c>
      <c r="P253" s="147">
        <v>1544</v>
      </c>
    </row>
    <row r="254" spans="1:16" x14ac:dyDescent="0.3">
      <c r="A254" s="18" t="s">
        <v>1098</v>
      </c>
      <c r="B254" s="18" t="s">
        <v>1099</v>
      </c>
      <c r="C254" s="147">
        <v>24694</v>
      </c>
      <c r="D254" s="147">
        <v>39056</v>
      </c>
      <c r="E254" s="147">
        <v>8181</v>
      </c>
      <c r="F254" s="147">
        <v>9590</v>
      </c>
      <c r="G254" s="147">
        <v>2021</v>
      </c>
      <c r="H254" s="147">
        <v>1091</v>
      </c>
      <c r="I254" s="146">
        <v>956</v>
      </c>
      <c r="J254" s="147">
        <v>3210</v>
      </c>
      <c r="K254" s="147">
        <v>12406</v>
      </c>
      <c r="L254" s="147">
        <v>12842</v>
      </c>
      <c r="M254" s="147">
        <v>6046</v>
      </c>
      <c r="N254" s="147">
        <v>1761</v>
      </c>
      <c r="O254" s="147">
        <v>1225</v>
      </c>
      <c r="P254" s="147">
        <v>4776</v>
      </c>
    </row>
    <row r="255" spans="1:16" x14ac:dyDescent="0.3">
      <c r="A255" s="18" t="s">
        <v>1100</v>
      </c>
      <c r="B255" s="18" t="s">
        <v>1101</v>
      </c>
      <c r="C255" s="147">
        <v>67987</v>
      </c>
      <c r="D255" s="147">
        <v>218071</v>
      </c>
      <c r="E255" s="147">
        <v>27083</v>
      </c>
      <c r="F255" s="147">
        <v>19946</v>
      </c>
      <c r="G255" s="147">
        <v>7847</v>
      </c>
      <c r="H255" s="147">
        <v>2938</v>
      </c>
      <c r="I255" s="147">
        <v>2131</v>
      </c>
      <c r="J255" s="147">
        <v>9313</v>
      </c>
      <c r="K255" s="147">
        <v>85220</v>
      </c>
      <c r="L255" s="147">
        <v>47778</v>
      </c>
      <c r="M255" s="147">
        <v>49105</v>
      </c>
      <c r="N255" s="147">
        <v>7780</v>
      </c>
      <c r="O255" s="147">
        <v>4443</v>
      </c>
      <c r="P255" s="147">
        <v>23745</v>
      </c>
    </row>
    <row r="256" spans="1:16" x14ac:dyDescent="0.3">
      <c r="A256" s="18" t="s">
        <v>1102</v>
      </c>
      <c r="B256" s="18" t="s">
        <v>1103</v>
      </c>
      <c r="C256" s="147">
        <v>7283</v>
      </c>
      <c r="D256" s="147">
        <v>29251</v>
      </c>
      <c r="E256" s="147">
        <v>2585</v>
      </c>
      <c r="F256" s="147">
        <v>2231</v>
      </c>
      <c r="G256" s="147">
        <v>1439</v>
      </c>
      <c r="H256" s="146">
        <v>241</v>
      </c>
      <c r="I256" s="146">
        <v>179</v>
      </c>
      <c r="J256" s="146">
        <v>756</v>
      </c>
      <c r="K256" s="147">
        <v>9564</v>
      </c>
      <c r="L256" s="147">
        <v>6543</v>
      </c>
      <c r="M256" s="147">
        <v>9239</v>
      </c>
      <c r="N256" s="146">
        <v>787</v>
      </c>
      <c r="O256" s="146">
        <v>406</v>
      </c>
      <c r="P256" s="147">
        <v>2712</v>
      </c>
    </row>
    <row r="257" spans="1:16" x14ac:dyDescent="0.3">
      <c r="A257" s="18" t="s">
        <v>1104</v>
      </c>
      <c r="B257" s="18" t="s">
        <v>1105</v>
      </c>
      <c r="C257" s="147">
        <v>4112</v>
      </c>
      <c r="D257" s="147">
        <v>18828</v>
      </c>
      <c r="E257" s="147">
        <v>1479</v>
      </c>
      <c r="F257" s="147">
        <v>1204</v>
      </c>
      <c r="G257" s="146">
        <v>951</v>
      </c>
      <c r="H257" s="146">
        <v>107</v>
      </c>
      <c r="I257" s="146">
        <v>108</v>
      </c>
      <c r="J257" s="146">
        <v>500</v>
      </c>
      <c r="K257" s="147">
        <v>5482</v>
      </c>
      <c r="L257" s="147">
        <v>4366</v>
      </c>
      <c r="M257" s="147">
        <v>6313</v>
      </c>
      <c r="N257" s="146">
        <v>474</v>
      </c>
      <c r="O257" s="146">
        <v>422</v>
      </c>
      <c r="P257" s="147">
        <v>1771</v>
      </c>
    </row>
    <row r="258" spans="1:16" x14ac:dyDescent="0.3">
      <c r="A258" s="18" t="s">
        <v>1106</v>
      </c>
      <c r="B258" s="18" t="s">
        <v>1107</v>
      </c>
      <c r="C258" s="146">
        <v>31</v>
      </c>
      <c r="D258" s="146">
        <v>77</v>
      </c>
      <c r="E258" s="146" t="s">
        <v>1895</v>
      </c>
      <c r="F258" s="146" t="s">
        <v>1895</v>
      </c>
      <c r="G258" s="146" t="s">
        <v>1895</v>
      </c>
      <c r="H258" s="146" t="s">
        <v>1895</v>
      </c>
      <c r="I258" s="146" t="s">
        <v>1895</v>
      </c>
      <c r="J258" s="146" t="s">
        <v>1895</v>
      </c>
      <c r="K258" s="146" t="s">
        <v>1895</v>
      </c>
      <c r="L258" s="146">
        <v>30</v>
      </c>
      <c r="M258" s="146" t="s">
        <v>1895</v>
      </c>
      <c r="N258" s="146" t="s">
        <v>1895</v>
      </c>
      <c r="O258" s="146" t="s">
        <v>1895</v>
      </c>
      <c r="P258" s="146" t="s">
        <v>1895</v>
      </c>
    </row>
    <row r="259" spans="1:16" x14ac:dyDescent="0.3">
      <c r="A259" s="18" t="s">
        <v>1108</v>
      </c>
      <c r="B259" s="18" t="s">
        <v>1109</v>
      </c>
      <c r="C259" s="146">
        <v>917</v>
      </c>
      <c r="D259" s="147">
        <v>2260</v>
      </c>
      <c r="E259" s="146">
        <v>316</v>
      </c>
      <c r="F259" s="146">
        <v>322</v>
      </c>
      <c r="G259" s="146">
        <v>76</v>
      </c>
      <c r="H259" s="146">
        <v>38</v>
      </c>
      <c r="I259" s="146">
        <v>37</v>
      </c>
      <c r="J259" s="146">
        <v>158</v>
      </c>
      <c r="K259" s="146">
        <v>689</v>
      </c>
      <c r="L259" s="146">
        <v>664</v>
      </c>
      <c r="M259" s="146">
        <v>265</v>
      </c>
      <c r="N259" s="146">
        <v>94</v>
      </c>
      <c r="O259" s="146">
        <v>152</v>
      </c>
      <c r="P259" s="146">
        <v>396</v>
      </c>
    </row>
    <row r="260" spans="1:16" x14ac:dyDescent="0.3">
      <c r="A260" s="18" t="s">
        <v>1110</v>
      </c>
      <c r="B260" s="18" t="s">
        <v>1111</v>
      </c>
      <c r="C260" s="147">
        <v>52093</v>
      </c>
      <c r="D260" s="147">
        <v>95647</v>
      </c>
      <c r="E260" s="147">
        <v>20079</v>
      </c>
      <c r="F260" s="147">
        <v>13657</v>
      </c>
      <c r="G260" s="147">
        <v>5660</v>
      </c>
      <c r="H260" s="147">
        <v>2745</v>
      </c>
      <c r="I260" s="147">
        <v>2150</v>
      </c>
      <c r="J260" s="147">
        <v>8599</v>
      </c>
      <c r="K260" s="147">
        <v>35051</v>
      </c>
      <c r="L260" s="147">
        <v>19437</v>
      </c>
      <c r="M260" s="147">
        <v>17216</v>
      </c>
      <c r="N260" s="147">
        <v>5236</v>
      </c>
      <c r="O260" s="147">
        <v>3389</v>
      </c>
      <c r="P260" s="147">
        <v>15318</v>
      </c>
    </row>
    <row r="261" spans="1:16" x14ac:dyDescent="0.3">
      <c r="A261" s="18" t="s">
        <v>1112</v>
      </c>
      <c r="B261" s="18" t="s">
        <v>1113</v>
      </c>
      <c r="C261" s="147">
        <v>2380</v>
      </c>
      <c r="D261" s="147">
        <v>5472</v>
      </c>
      <c r="E261" s="146">
        <v>467</v>
      </c>
      <c r="F261" s="147">
        <v>1037</v>
      </c>
      <c r="G261" s="146">
        <v>142</v>
      </c>
      <c r="H261" s="146">
        <v>148</v>
      </c>
      <c r="I261" s="146">
        <v>117</v>
      </c>
      <c r="J261" s="146">
        <v>512</v>
      </c>
      <c r="K261" s="147">
        <v>1078</v>
      </c>
      <c r="L261" s="147">
        <v>1978</v>
      </c>
      <c r="M261" s="146">
        <v>612</v>
      </c>
      <c r="N261" s="146">
        <v>435</v>
      </c>
      <c r="O261" s="146">
        <v>191</v>
      </c>
      <c r="P261" s="147">
        <v>1178</v>
      </c>
    </row>
    <row r="262" spans="1:16" x14ac:dyDescent="0.3">
      <c r="A262" s="18" t="s">
        <v>1114</v>
      </c>
      <c r="B262" s="18" t="s">
        <v>1115</v>
      </c>
      <c r="C262" s="147">
        <v>9105</v>
      </c>
      <c r="D262" s="147">
        <v>25410</v>
      </c>
      <c r="E262" s="147">
        <v>1859</v>
      </c>
      <c r="F262" s="147">
        <v>4326</v>
      </c>
      <c r="G262" s="146">
        <v>960</v>
      </c>
      <c r="H262" s="146">
        <v>418</v>
      </c>
      <c r="I262" s="146">
        <v>312</v>
      </c>
      <c r="J262" s="147">
        <v>1389</v>
      </c>
      <c r="K262" s="147">
        <v>5021</v>
      </c>
      <c r="L262" s="147">
        <v>10076</v>
      </c>
      <c r="M262" s="147">
        <v>5088</v>
      </c>
      <c r="N262" s="147">
        <v>1058</v>
      </c>
      <c r="O262" s="146">
        <v>672</v>
      </c>
      <c r="P262" s="147">
        <v>3495</v>
      </c>
    </row>
    <row r="263" spans="1:16" x14ac:dyDescent="0.3">
      <c r="A263" s="18" t="s">
        <v>1116</v>
      </c>
      <c r="B263" s="18" t="s">
        <v>1117</v>
      </c>
      <c r="C263" s="147">
        <v>11100</v>
      </c>
      <c r="D263" s="147">
        <v>24369</v>
      </c>
      <c r="E263" s="147">
        <v>3653</v>
      </c>
      <c r="F263" s="147">
        <v>3338</v>
      </c>
      <c r="G263" s="147">
        <v>1054</v>
      </c>
      <c r="H263" s="146">
        <v>645</v>
      </c>
      <c r="I263" s="146">
        <v>402</v>
      </c>
      <c r="J263" s="147">
        <v>2229</v>
      </c>
      <c r="K263" s="147">
        <v>7536</v>
      </c>
      <c r="L263" s="147">
        <v>6179</v>
      </c>
      <c r="M263" s="147">
        <v>4272</v>
      </c>
      <c r="N263" s="147">
        <v>1309</v>
      </c>
      <c r="O263" s="146">
        <v>697</v>
      </c>
      <c r="P263" s="147">
        <v>4376</v>
      </c>
    </row>
    <row r="264" spans="1:16" x14ac:dyDescent="0.3">
      <c r="A264" s="18" t="s">
        <v>1118</v>
      </c>
      <c r="B264" s="18" t="s">
        <v>1119</v>
      </c>
      <c r="C264" s="147">
        <v>2941</v>
      </c>
      <c r="D264" s="147">
        <v>6978</v>
      </c>
      <c r="E264" s="146">
        <v>969</v>
      </c>
      <c r="F264" s="146">
        <v>866</v>
      </c>
      <c r="G264" s="146">
        <v>304</v>
      </c>
      <c r="H264" s="146">
        <v>172</v>
      </c>
      <c r="I264" s="146">
        <v>166</v>
      </c>
      <c r="J264" s="146">
        <v>529</v>
      </c>
      <c r="K264" s="147">
        <v>2044</v>
      </c>
      <c r="L264" s="147">
        <v>1852</v>
      </c>
      <c r="M264" s="147">
        <v>1363</v>
      </c>
      <c r="N264" s="146">
        <v>342</v>
      </c>
      <c r="O264" s="146">
        <v>277</v>
      </c>
      <c r="P264" s="147">
        <v>1100</v>
      </c>
    </row>
    <row r="265" spans="1:16" x14ac:dyDescent="0.3">
      <c r="A265" s="18" t="s">
        <v>1120</v>
      </c>
      <c r="B265" s="18" t="s">
        <v>1121</v>
      </c>
      <c r="C265" s="147">
        <v>3909</v>
      </c>
      <c r="D265" s="147">
        <v>7434</v>
      </c>
      <c r="E265" s="146">
        <v>737</v>
      </c>
      <c r="F265" s="147">
        <v>2055</v>
      </c>
      <c r="G265" s="146">
        <v>540</v>
      </c>
      <c r="H265" s="146">
        <v>153</v>
      </c>
      <c r="I265" s="146">
        <v>119</v>
      </c>
      <c r="J265" s="146">
        <v>360</v>
      </c>
      <c r="K265" s="147">
        <v>1202</v>
      </c>
      <c r="L265" s="147">
        <v>3616</v>
      </c>
      <c r="M265" s="147">
        <v>1486</v>
      </c>
      <c r="N265" s="146">
        <v>265</v>
      </c>
      <c r="O265" s="146">
        <v>203</v>
      </c>
      <c r="P265" s="146">
        <v>662</v>
      </c>
    </row>
    <row r="266" spans="1:16" x14ac:dyDescent="0.3">
      <c r="A266" s="18" t="s">
        <v>1122</v>
      </c>
      <c r="B266" s="18" t="s">
        <v>1123</v>
      </c>
      <c r="C266" s="147">
        <v>3724</v>
      </c>
      <c r="D266" s="147">
        <v>23732</v>
      </c>
      <c r="E266" s="147">
        <v>1030</v>
      </c>
      <c r="F266" s="147">
        <v>1204</v>
      </c>
      <c r="G266" s="146">
        <v>255</v>
      </c>
      <c r="H266" s="146">
        <v>332</v>
      </c>
      <c r="I266" s="146">
        <v>218</v>
      </c>
      <c r="J266" s="146">
        <v>797</v>
      </c>
      <c r="K266" s="147">
        <v>9034</v>
      </c>
      <c r="L266" s="147">
        <v>2250</v>
      </c>
      <c r="M266" s="147">
        <v>1139</v>
      </c>
      <c r="N266" s="147">
        <v>3433</v>
      </c>
      <c r="O266" s="147">
        <v>1787</v>
      </c>
      <c r="P266" s="147">
        <v>6089</v>
      </c>
    </row>
    <row r="267" spans="1:16" x14ac:dyDescent="0.3">
      <c r="A267" s="18" t="s">
        <v>1124</v>
      </c>
      <c r="B267" s="18" t="s">
        <v>1125</v>
      </c>
      <c r="C267" s="147">
        <v>199880</v>
      </c>
      <c r="D267" s="147">
        <v>913770</v>
      </c>
      <c r="E267" s="147">
        <v>47634</v>
      </c>
      <c r="F267" s="147">
        <v>57874</v>
      </c>
      <c r="G267" s="147">
        <v>10308</v>
      </c>
      <c r="H267" s="147">
        <v>19451</v>
      </c>
      <c r="I267" s="147">
        <v>16176</v>
      </c>
      <c r="J267" s="147">
        <v>55148</v>
      </c>
      <c r="K267" s="147">
        <v>192927</v>
      </c>
      <c r="L267" s="147">
        <v>215401</v>
      </c>
      <c r="M267" s="147">
        <v>66114</v>
      </c>
      <c r="N267" s="147">
        <v>107968</v>
      </c>
      <c r="O267" s="147">
        <v>76494</v>
      </c>
      <c r="P267" s="147">
        <v>254866</v>
      </c>
    </row>
    <row r="268" spans="1:16" x14ac:dyDescent="0.3">
      <c r="A268" s="18" t="s">
        <v>1126</v>
      </c>
      <c r="B268" s="18" t="s">
        <v>1127</v>
      </c>
      <c r="C268" s="147">
        <v>13487</v>
      </c>
      <c r="D268" s="147">
        <v>59982</v>
      </c>
      <c r="E268" s="147">
        <v>4213</v>
      </c>
      <c r="F268" s="147">
        <v>3363</v>
      </c>
      <c r="G268" s="146">
        <v>822</v>
      </c>
      <c r="H268" s="147">
        <v>1175</v>
      </c>
      <c r="I268" s="146">
        <v>971</v>
      </c>
      <c r="J268" s="147">
        <v>3248</v>
      </c>
      <c r="K268" s="147">
        <v>19752</v>
      </c>
      <c r="L268" s="147">
        <v>10406</v>
      </c>
      <c r="M268" s="147">
        <v>4928</v>
      </c>
      <c r="N268" s="147">
        <v>5485</v>
      </c>
      <c r="O268" s="147">
        <v>4460</v>
      </c>
      <c r="P268" s="147">
        <v>14951</v>
      </c>
    </row>
    <row r="269" spans="1:16" x14ac:dyDescent="0.3">
      <c r="A269" s="18" t="s">
        <v>1128</v>
      </c>
      <c r="B269" s="18" t="s">
        <v>1129</v>
      </c>
      <c r="C269" s="147">
        <v>4382</v>
      </c>
      <c r="D269" s="147">
        <v>10645</v>
      </c>
      <c r="E269" s="147">
        <v>1227</v>
      </c>
      <c r="F269" s="147">
        <v>1472</v>
      </c>
      <c r="G269" s="146">
        <v>451</v>
      </c>
      <c r="H269" s="146">
        <v>270</v>
      </c>
      <c r="I269" s="146">
        <v>265</v>
      </c>
      <c r="J269" s="146">
        <v>767</v>
      </c>
      <c r="K269" s="147">
        <v>2630</v>
      </c>
      <c r="L269" s="147">
        <v>2831</v>
      </c>
      <c r="M269" s="147">
        <v>2073</v>
      </c>
      <c r="N269" s="146">
        <v>780</v>
      </c>
      <c r="O269" s="146">
        <v>573</v>
      </c>
      <c r="P269" s="147">
        <v>1758</v>
      </c>
    </row>
    <row r="270" spans="1:16" x14ac:dyDescent="0.3">
      <c r="A270" s="18" t="s">
        <v>1130</v>
      </c>
      <c r="B270" s="18" t="s">
        <v>1131</v>
      </c>
      <c r="C270" s="147">
        <v>37484</v>
      </c>
      <c r="D270" s="147">
        <v>71826</v>
      </c>
      <c r="E270" s="147">
        <v>9556</v>
      </c>
      <c r="F270" s="147">
        <v>14895</v>
      </c>
      <c r="G270" s="147">
        <v>3121</v>
      </c>
      <c r="H270" s="147">
        <v>2467</v>
      </c>
      <c r="I270" s="147">
        <v>2032</v>
      </c>
      <c r="J270" s="147">
        <v>6078</v>
      </c>
      <c r="K270" s="147">
        <v>17330</v>
      </c>
      <c r="L270" s="147">
        <v>22837</v>
      </c>
      <c r="M270" s="147">
        <v>9577</v>
      </c>
      <c r="N270" s="147">
        <v>5500</v>
      </c>
      <c r="O270" s="147">
        <v>3898</v>
      </c>
      <c r="P270" s="147">
        <v>12684</v>
      </c>
    </row>
    <row r="271" spans="1:16" x14ac:dyDescent="0.3">
      <c r="A271" s="18" t="s">
        <v>1132</v>
      </c>
      <c r="B271" s="18" t="s">
        <v>1133</v>
      </c>
      <c r="C271" s="147">
        <v>3448</v>
      </c>
      <c r="D271" s="147">
        <v>5627</v>
      </c>
      <c r="E271" s="147">
        <v>1227</v>
      </c>
      <c r="F271" s="146">
        <v>927</v>
      </c>
      <c r="G271" s="146">
        <v>300</v>
      </c>
      <c r="H271" s="146">
        <v>269</v>
      </c>
      <c r="I271" s="146">
        <v>207</v>
      </c>
      <c r="J271" s="146">
        <v>602</v>
      </c>
      <c r="K271" s="147">
        <v>1978</v>
      </c>
      <c r="L271" s="147">
        <v>1228</v>
      </c>
      <c r="M271" s="146">
        <v>770</v>
      </c>
      <c r="N271" s="146">
        <v>392</v>
      </c>
      <c r="O271" s="146">
        <v>329</v>
      </c>
      <c r="P271" s="146">
        <v>930</v>
      </c>
    </row>
    <row r="272" spans="1:16" x14ac:dyDescent="0.3">
      <c r="A272" s="18" t="s">
        <v>1134</v>
      </c>
      <c r="B272" s="18" t="s">
        <v>1135</v>
      </c>
      <c r="C272" s="146" t="s">
        <v>1895</v>
      </c>
      <c r="D272" s="146">
        <v>35</v>
      </c>
      <c r="E272" s="146" t="s">
        <v>1895</v>
      </c>
      <c r="F272" s="146" t="s">
        <v>1895</v>
      </c>
      <c r="G272" s="146" t="s">
        <v>1895</v>
      </c>
      <c r="H272" s="146"/>
      <c r="I272" s="146"/>
      <c r="J272" s="146"/>
      <c r="K272" s="146" t="s">
        <v>1895</v>
      </c>
      <c r="L272" s="146" t="s">
        <v>1895</v>
      </c>
      <c r="M272" s="146" t="s">
        <v>1895</v>
      </c>
      <c r="N272" s="146"/>
      <c r="O272" s="146"/>
      <c r="P272" s="146"/>
    </row>
    <row r="273" spans="1:16" x14ac:dyDescent="0.3">
      <c r="A273" s="18" t="s">
        <v>1136</v>
      </c>
      <c r="B273" s="18" t="s">
        <v>1137</v>
      </c>
      <c r="C273" s="147">
        <v>16546</v>
      </c>
      <c r="D273" s="147">
        <v>39176</v>
      </c>
      <c r="E273" s="147">
        <v>2828</v>
      </c>
      <c r="F273" s="147">
        <v>5324</v>
      </c>
      <c r="G273" s="146">
        <v>678</v>
      </c>
      <c r="H273" s="147">
        <v>1950</v>
      </c>
      <c r="I273" s="147">
        <v>1489</v>
      </c>
      <c r="J273" s="147">
        <v>4859</v>
      </c>
      <c r="K273" s="147">
        <v>5415</v>
      </c>
      <c r="L273" s="147">
        <v>9860</v>
      </c>
      <c r="M273" s="147">
        <v>2551</v>
      </c>
      <c r="N273" s="147">
        <v>6142</v>
      </c>
      <c r="O273" s="147">
        <v>3330</v>
      </c>
      <c r="P273" s="147">
        <v>11878</v>
      </c>
    </row>
    <row r="274" spans="1:16" x14ac:dyDescent="0.3">
      <c r="A274" s="18" t="s">
        <v>1138</v>
      </c>
      <c r="B274" s="18" t="s">
        <v>1139</v>
      </c>
      <c r="C274" s="147">
        <v>2886</v>
      </c>
      <c r="D274" s="147">
        <v>7838</v>
      </c>
      <c r="E274" s="146">
        <v>90</v>
      </c>
      <c r="F274" s="147">
        <v>2315</v>
      </c>
      <c r="G274" s="146">
        <v>146</v>
      </c>
      <c r="H274" s="146">
        <v>80</v>
      </c>
      <c r="I274" s="146">
        <v>91</v>
      </c>
      <c r="J274" s="146">
        <v>214</v>
      </c>
      <c r="K274" s="146">
        <v>133</v>
      </c>
      <c r="L274" s="147">
        <v>6144</v>
      </c>
      <c r="M274" s="146">
        <v>570</v>
      </c>
      <c r="N274" s="146">
        <v>274</v>
      </c>
      <c r="O274" s="146">
        <v>188</v>
      </c>
      <c r="P274" s="146">
        <v>529</v>
      </c>
    </row>
    <row r="275" spans="1:16" x14ac:dyDescent="0.3">
      <c r="A275" s="18" t="s">
        <v>1140</v>
      </c>
      <c r="B275" s="18" t="s">
        <v>1141</v>
      </c>
      <c r="C275" s="147">
        <v>6042</v>
      </c>
      <c r="D275" s="147">
        <v>23879</v>
      </c>
      <c r="E275" s="147">
        <v>3421</v>
      </c>
      <c r="F275" s="146">
        <v>626</v>
      </c>
      <c r="G275" s="147">
        <v>1696</v>
      </c>
      <c r="H275" s="146">
        <v>106</v>
      </c>
      <c r="I275" s="146">
        <v>72</v>
      </c>
      <c r="J275" s="146">
        <v>365</v>
      </c>
      <c r="K275" s="147">
        <v>10127</v>
      </c>
      <c r="L275" s="147">
        <v>1835</v>
      </c>
      <c r="M275" s="147">
        <v>10213</v>
      </c>
      <c r="N275" s="146">
        <v>322</v>
      </c>
      <c r="O275" s="146">
        <v>228</v>
      </c>
      <c r="P275" s="147">
        <v>1154</v>
      </c>
    </row>
    <row r="276" spans="1:16" x14ac:dyDescent="0.3">
      <c r="A276" s="18" t="s">
        <v>1142</v>
      </c>
      <c r="B276" s="18" t="s">
        <v>1143</v>
      </c>
      <c r="C276" s="147">
        <v>5030</v>
      </c>
      <c r="D276" s="147">
        <v>11859</v>
      </c>
      <c r="E276" s="147">
        <v>1813</v>
      </c>
      <c r="F276" s="147">
        <v>1113</v>
      </c>
      <c r="G276" s="146">
        <v>892</v>
      </c>
      <c r="H276" s="146">
        <v>270</v>
      </c>
      <c r="I276" s="146">
        <v>229</v>
      </c>
      <c r="J276" s="146">
        <v>829</v>
      </c>
      <c r="K276" s="147">
        <v>3985</v>
      </c>
      <c r="L276" s="147">
        <v>2126</v>
      </c>
      <c r="M276" s="147">
        <v>3496</v>
      </c>
      <c r="N276" s="146">
        <v>465</v>
      </c>
      <c r="O276" s="146">
        <v>364</v>
      </c>
      <c r="P276" s="147">
        <v>1423</v>
      </c>
    </row>
    <row r="277" spans="1:16" x14ac:dyDescent="0.3">
      <c r="A277" s="18" t="s">
        <v>1144</v>
      </c>
      <c r="B277" s="18" t="s">
        <v>1145</v>
      </c>
      <c r="C277" s="147">
        <v>15642</v>
      </c>
      <c r="D277" s="147">
        <v>78645</v>
      </c>
      <c r="E277" s="147">
        <v>8596</v>
      </c>
      <c r="F277" s="147">
        <v>2402</v>
      </c>
      <c r="G277" s="147">
        <v>2143</v>
      </c>
      <c r="H277" s="146">
        <v>627</v>
      </c>
      <c r="I277" s="146">
        <v>480</v>
      </c>
      <c r="J277" s="147">
        <v>1946</v>
      </c>
      <c r="K277" s="147">
        <v>39624</v>
      </c>
      <c r="L277" s="147">
        <v>8735</v>
      </c>
      <c r="M277" s="147">
        <v>18924</v>
      </c>
      <c r="N277" s="147">
        <v>2770</v>
      </c>
      <c r="O277" s="147">
        <v>1502</v>
      </c>
      <c r="P277" s="147">
        <v>7090</v>
      </c>
    </row>
    <row r="278" spans="1:16" x14ac:dyDescent="0.3">
      <c r="A278" s="18" t="s">
        <v>1146</v>
      </c>
      <c r="B278" s="18" t="s">
        <v>1147</v>
      </c>
      <c r="C278" s="147">
        <v>22895</v>
      </c>
      <c r="D278" s="147">
        <v>86594</v>
      </c>
      <c r="E278" s="147">
        <v>10459</v>
      </c>
      <c r="F278" s="147">
        <v>5010</v>
      </c>
      <c r="G278" s="147">
        <v>3553</v>
      </c>
      <c r="H278" s="146">
        <v>892</v>
      </c>
      <c r="I278" s="146">
        <v>615</v>
      </c>
      <c r="J278" s="147">
        <v>2893</v>
      </c>
      <c r="K278" s="147">
        <v>34214</v>
      </c>
      <c r="L278" s="147">
        <v>16681</v>
      </c>
      <c r="M278" s="147">
        <v>20780</v>
      </c>
      <c r="N278" s="147">
        <v>3528</v>
      </c>
      <c r="O278" s="147">
        <v>1654</v>
      </c>
      <c r="P278" s="147">
        <v>9737</v>
      </c>
    </row>
    <row r="279" spans="1:16" x14ac:dyDescent="0.3">
      <c r="A279" s="18" t="s">
        <v>1148</v>
      </c>
      <c r="B279" s="18" t="s">
        <v>1149</v>
      </c>
      <c r="C279" s="147">
        <v>60428</v>
      </c>
      <c r="D279" s="147">
        <v>151894</v>
      </c>
      <c r="E279" s="147">
        <v>24246</v>
      </c>
      <c r="F279" s="147">
        <v>14370</v>
      </c>
      <c r="G279" s="147">
        <v>7643</v>
      </c>
      <c r="H279" s="147">
        <v>2963</v>
      </c>
      <c r="I279" s="147">
        <v>3121</v>
      </c>
      <c r="J279" s="147">
        <v>9094</v>
      </c>
      <c r="K279" s="147">
        <v>59784</v>
      </c>
      <c r="L279" s="147">
        <v>26381</v>
      </c>
      <c r="M279" s="147">
        <v>25598</v>
      </c>
      <c r="N279" s="147">
        <v>8559</v>
      </c>
      <c r="O279" s="147">
        <v>7905</v>
      </c>
      <c r="P279" s="147">
        <v>23667</v>
      </c>
    </row>
    <row r="280" spans="1:16" x14ac:dyDescent="0.3">
      <c r="A280" s="18" t="s">
        <v>1150</v>
      </c>
      <c r="B280" s="18" t="s">
        <v>1151</v>
      </c>
      <c r="C280" s="146">
        <v>972</v>
      </c>
      <c r="D280" s="147">
        <v>2203</v>
      </c>
      <c r="E280" s="146">
        <v>307</v>
      </c>
      <c r="F280" s="146">
        <v>345</v>
      </c>
      <c r="G280" s="146">
        <v>119</v>
      </c>
      <c r="H280" s="146">
        <v>43</v>
      </c>
      <c r="I280" s="146">
        <v>51</v>
      </c>
      <c r="J280" s="146">
        <v>124</v>
      </c>
      <c r="K280" s="146">
        <v>661</v>
      </c>
      <c r="L280" s="146">
        <v>647</v>
      </c>
      <c r="M280" s="146">
        <v>464</v>
      </c>
      <c r="N280" s="146">
        <v>68</v>
      </c>
      <c r="O280" s="146">
        <v>107</v>
      </c>
      <c r="P280" s="146">
        <v>256</v>
      </c>
    </row>
    <row r="281" spans="1:16" x14ac:dyDescent="0.3">
      <c r="A281" s="18" t="s">
        <v>1152</v>
      </c>
      <c r="B281" s="18" t="s">
        <v>1153</v>
      </c>
      <c r="C281" s="147">
        <v>1228</v>
      </c>
      <c r="D281" s="147">
        <v>2493</v>
      </c>
      <c r="E281" s="146">
        <v>482</v>
      </c>
      <c r="F281" s="146">
        <v>321</v>
      </c>
      <c r="G281" s="146">
        <v>152</v>
      </c>
      <c r="H281" s="146">
        <v>56</v>
      </c>
      <c r="I281" s="146">
        <v>67</v>
      </c>
      <c r="J281" s="146">
        <v>174</v>
      </c>
      <c r="K281" s="146">
        <v>958</v>
      </c>
      <c r="L281" s="146">
        <v>427</v>
      </c>
      <c r="M281" s="146">
        <v>315</v>
      </c>
      <c r="N281" s="146">
        <v>117</v>
      </c>
      <c r="O281" s="146">
        <v>245</v>
      </c>
      <c r="P281" s="146">
        <v>431</v>
      </c>
    </row>
    <row r="282" spans="1:16" x14ac:dyDescent="0.3">
      <c r="A282" s="18" t="s">
        <v>1154</v>
      </c>
      <c r="B282" s="18" t="s">
        <v>1155</v>
      </c>
      <c r="C282" s="147">
        <v>7488</v>
      </c>
      <c r="D282" s="147">
        <v>19028</v>
      </c>
      <c r="E282" s="147">
        <v>3888</v>
      </c>
      <c r="F282" s="147">
        <v>1033</v>
      </c>
      <c r="G282" s="147">
        <v>1500</v>
      </c>
      <c r="H282" s="146">
        <v>242</v>
      </c>
      <c r="I282" s="146">
        <v>230</v>
      </c>
      <c r="J282" s="146">
        <v>727</v>
      </c>
      <c r="K282" s="147">
        <v>9510</v>
      </c>
      <c r="L282" s="147">
        <v>1948</v>
      </c>
      <c r="M282" s="147">
        <v>4560</v>
      </c>
      <c r="N282" s="146">
        <v>686</v>
      </c>
      <c r="O282" s="146">
        <v>581</v>
      </c>
      <c r="P282" s="147">
        <v>1743</v>
      </c>
    </row>
    <row r="283" spans="1:16" x14ac:dyDescent="0.3">
      <c r="A283" s="18" t="s">
        <v>1156</v>
      </c>
      <c r="B283" s="18" t="s">
        <v>1157</v>
      </c>
      <c r="C283" s="147">
        <v>37434</v>
      </c>
      <c r="D283" s="147">
        <v>222657</v>
      </c>
      <c r="E283" s="147">
        <v>8841</v>
      </c>
      <c r="F283" s="147">
        <v>16187</v>
      </c>
      <c r="G283" s="147">
        <v>2169</v>
      </c>
      <c r="H283" s="147">
        <v>2555</v>
      </c>
      <c r="I283" s="147">
        <v>2605</v>
      </c>
      <c r="J283" s="147">
        <v>7569</v>
      </c>
      <c r="K283" s="147">
        <v>27686</v>
      </c>
      <c r="L283" s="147">
        <v>102658</v>
      </c>
      <c r="M283" s="147">
        <v>17948</v>
      </c>
      <c r="N283" s="147">
        <v>18471</v>
      </c>
      <c r="O283" s="147">
        <v>13067</v>
      </c>
      <c r="P283" s="147">
        <v>42827</v>
      </c>
    </row>
    <row r="284" spans="1:16" x14ac:dyDescent="0.3">
      <c r="A284" s="18" t="s">
        <v>1158</v>
      </c>
      <c r="B284" s="18" t="s">
        <v>1159</v>
      </c>
      <c r="C284" s="147">
        <v>21527</v>
      </c>
      <c r="D284" s="147">
        <v>59961</v>
      </c>
      <c r="E284" s="147">
        <v>2864</v>
      </c>
      <c r="F284" s="147">
        <v>9291</v>
      </c>
      <c r="G284" s="146">
        <v>724</v>
      </c>
      <c r="H284" s="147">
        <v>1764</v>
      </c>
      <c r="I284" s="147">
        <v>2076</v>
      </c>
      <c r="J284" s="147">
        <v>5343</v>
      </c>
      <c r="K284" s="147">
        <v>5184</v>
      </c>
      <c r="L284" s="147">
        <v>28514</v>
      </c>
      <c r="M284" s="147">
        <v>3254</v>
      </c>
      <c r="N284" s="147">
        <v>5825</v>
      </c>
      <c r="O284" s="147">
        <v>4376</v>
      </c>
      <c r="P284" s="147">
        <v>12808</v>
      </c>
    </row>
    <row r="285" spans="1:16" x14ac:dyDescent="0.3">
      <c r="A285" s="18" t="s">
        <v>1160</v>
      </c>
      <c r="B285" s="18" t="s">
        <v>1161</v>
      </c>
      <c r="C285" s="147">
        <v>31280</v>
      </c>
      <c r="D285" s="147">
        <v>125327</v>
      </c>
      <c r="E285" s="147">
        <v>4923</v>
      </c>
      <c r="F285" s="147">
        <v>15225</v>
      </c>
      <c r="G285" s="147">
        <v>1357</v>
      </c>
      <c r="H285" s="147">
        <v>2163</v>
      </c>
      <c r="I285" s="147">
        <v>2389</v>
      </c>
      <c r="J285" s="147">
        <v>6717</v>
      </c>
      <c r="K285" s="147">
        <v>13306</v>
      </c>
      <c r="L285" s="147">
        <v>56171</v>
      </c>
      <c r="M285" s="147">
        <v>9695</v>
      </c>
      <c r="N285" s="147">
        <v>9824</v>
      </c>
      <c r="O285" s="147">
        <v>8118</v>
      </c>
      <c r="P285" s="147">
        <v>28213</v>
      </c>
    </row>
    <row r="286" spans="1:16" x14ac:dyDescent="0.3">
      <c r="A286" s="18" t="s">
        <v>1162</v>
      </c>
      <c r="B286" s="18" t="s">
        <v>1163</v>
      </c>
      <c r="C286" s="147">
        <v>12413</v>
      </c>
      <c r="D286" s="147">
        <v>148926</v>
      </c>
      <c r="E286" s="147">
        <v>1358</v>
      </c>
      <c r="F286" s="147">
        <v>7006</v>
      </c>
      <c r="G286" s="146">
        <v>978</v>
      </c>
      <c r="H286" s="146">
        <v>735</v>
      </c>
      <c r="I286" s="146">
        <v>812</v>
      </c>
      <c r="J286" s="147">
        <v>2375</v>
      </c>
      <c r="K286" s="147">
        <v>5777</v>
      </c>
      <c r="L286" s="147">
        <v>87108</v>
      </c>
      <c r="M286" s="147">
        <v>21468</v>
      </c>
      <c r="N286" s="147">
        <v>7031</v>
      </c>
      <c r="O286" s="147">
        <v>7707</v>
      </c>
      <c r="P286" s="147">
        <v>19835</v>
      </c>
    </row>
    <row r="287" spans="1:16" x14ac:dyDescent="0.3">
      <c r="A287" s="18" t="s">
        <v>1164</v>
      </c>
      <c r="B287" s="18" t="s">
        <v>1165</v>
      </c>
      <c r="C287" s="147">
        <v>17321</v>
      </c>
      <c r="D287" s="147">
        <v>51156</v>
      </c>
      <c r="E287" s="147">
        <v>1652</v>
      </c>
      <c r="F287" s="147">
        <v>9035</v>
      </c>
      <c r="G287" s="146">
        <v>476</v>
      </c>
      <c r="H287" s="147">
        <v>1312</v>
      </c>
      <c r="I287" s="147">
        <v>1454</v>
      </c>
      <c r="J287" s="147">
        <v>4014</v>
      </c>
      <c r="K287" s="147">
        <v>3440</v>
      </c>
      <c r="L287" s="147">
        <v>26615</v>
      </c>
      <c r="M287" s="147">
        <v>2968</v>
      </c>
      <c r="N287" s="147">
        <v>4043</v>
      </c>
      <c r="O287" s="147">
        <v>3367</v>
      </c>
      <c r="P287" s="147">
        <v>10723</v>
      </c>
    </row>
    <row r="288" spans="1:16" x14ac:dyDescent="0.3">
      <c r="A288" s="18" t="s">
        <v>1166</v>
      </c>
      <c r="B288" s="18" t="s">
        <v>1167</v>
      </c>
      <c r="C288" s="147">
        <v>1655</v>
      </c>
      <c r="D288" s="147">
        <v>21074</v>
      </c>
      <c r="E288" s="146">
        <v>40</v>
      </c>
      <c r="F288" s="147">
        <v>1058</v>
      </c>
      <c r="G288" s="146" t="s">
        <v>1895</v>
      </c>
      <c r="H288" s="146">
        <v>157</v>
      </c>
      <c r="I288" s="146">
        <v>142</v>
      </c>
      <c r="J288" s="146">
        <v>375</v>
      </c>
      <c r="K288" s="146">
        <v>87</v>
      </c>
      <c r="L288" s="147">
        <v>14003</v>
      </c>
      <c r="M288" s="146">
        <v>441</v>
      </c>
      <c r="N288" s="147">
        <v>1668</v>
      </c>
      <c r="O288" s="147">
        <v>1232</v>
      </c>
      <c r="P288" s="147">
        <v>3643</v>
      </c>
    </row>
    <row r="289" spans="1:16" x14ac:dyDescent="0.3">
      <c r="A289" s="18" t="s">
        <v>1168</v>
      </c>
      <c r="B289" s="18" t="s">
        <v>1169</v>
      </c>
      <c r="C289" s="147">
        <v>3830</v>
      </c>
      <c r="D289" s="147">
        <v>14210</v>
      </c>
      <c r="E289" s="146">
        <v>530</v>
      </c>
      <c r="F289" s="147">
        <v>2117</v>
      </c>
      <c r="G289" s="146">
        <v>152</v>
      </c>
      <c r="H289" s="146">
        <v>260</v>
      </c>
      <c r="I289" s="146">
        <v>210</v>
      </c>
      <c r="J289" s="146">
        <v>690</v>
      </c>
      <c r="K289" s="147">
        <v>1123</v>
      </c>
      <c r="L289" s="147">
        <v>8394</v>
      </c>
      <c r="M289" s="146">
        <v>744</v>
      </c>
      <c r="N289" s="146">
        <v>850</v>
      </c>
      <c r="O289" s="146">
        <v>695</v>
      </c>
      <c r="P289" s="147">
        <v>2404</v>
      </c>
    </row>
    <row r="290" spans="1:16" x14ac:dyDescent="0.3">
      <c r="A290" s="18" t="s">
        <v>1170</v>
      </c>
      <c r="B290" s="18" t="s">
        <v>1171</v>
      </c>
      <c r="C290" s="147">
        <v>57023</v>
      </c>
      <c r="D290" s="147">
        <v>242406</v>
      </c>
      <c r="E290" s="147">
        <v>7581</v>
      </c>
      <c r="F290" s="147">
        <v>26593</v>
      </c>
      <c r="G290" s="147">
        <v>2554</v>
      </c>
      <c r="H290" s="147">
        <v>4838</v>
      </c>
      <c r="I290" s="147">
        <v>4703</v>
      </c>
      <c r="J290" s="147">
        <v>13199</v>
      </c>
      <c r="K290" s="147">
        <v>17785</v>
      </c>
      <c r="L290" s="147">
        <v>116511</v>
      </c>
      <c r="M290" s="147">
        <v>19584</v>
      </c>
      <c r="N290" s="147">
        <v>20627</v>
      </c>
      <c r="O290" s="147">
        <v>17532</v>
      </c>
      <c r="P290" s="147">
        <v>50367</v>
      </c>
    </row>
    <row r="291" spans="1:16" x14ac:dyDescent="0.3">
      <c r="A291" s="18" t="s">
        <v>1172</v>
      </c>
      <c r="B291" s="18" t="s">
        <v>1173</v>
      </c>
      <c r="C291" s="147">
        <v>8584</v>
      </c>
      <c r="D291" s="147">
        <v>123487</v>
      </c>
      <c r="E291" s="147">
        <v>1376</v>
      </c>
      <c r="F291" s="147">
        <v>4404</v>
      </c>
      <c r="G291" s="147">
        <v>1378</v>
      </c>
      <c r="H291" s="146">
        <v>517</v>
      </c>
      <c r="I291" s="146">
        <v>503</v>
      </c>
      <c r="J291" s="147">
        <v>1353</v>
      </c>
      <c r="K291" s="147">
        <v>2949</v>
      </c>
      <c r="L291" s="147">
        <v>79724</v>
      </c>
      <c r="M291" s="147">
        <v>15261</v>
      </c>
      <c r="N291" s="147">
        <v>5857</v>
      </c>
      <c r="O291" s="147">
        <v>4585</v>
      </c>
      <c r="P291" s="147">
        <v>15111</v>
      </c>
    </row>
    <row r="292" spans="1:16" x14ac:dyDescent="0.3">
      <c r="A292" s="18" t="s">
        <v>1174</v>
      </c>
      <c r="B292" s="18" t="s">
        <v>1175</v>
      </c>
      <c r="C292" s="147">
        <v>28821</v>
      </c>
      <c r="D292" s="147">
        <v>109724</v>
      </c>
      <c r="E292" s="147">
        <v>5853</v>
      </c>
      <c r="F292" s="147">
        <v>11520</v>
      </c>
      <c r="G292" s="147">
        <v>1627</v>
      </c>
      <c r="H292" s="147">
        <v>2285</v>
      </c>
      <c r="I292" s="147">
        <v>2175</v>
      </c>
      <c r="J292" s="147">
        <v>6473</v>
      </c>
      <c r="K292" s="147">
        <v>13426</v>
      </c>
      <c r="L292" s="147">
        <v>49250</v>
      </c>
      <c r="M292" s="147">
        <v>13268</v>
      </c>
      <c r="N292" s="147">
        <v>7756</v>
      </c>
      <c r="O292" s="147">
        <v>6093</v>
      </c>
      <c r="P292" s="147">
        <v>19931</v>
      </c>
    </row>
    <row r="293" spans="1:16" x14ac:dyDescent="0.3">
      <c r="A293" s="18" t="s">
        <v>1176</v>
      </c>
      <c r="B293" s="18" t="s">
        <v>1177</v>
      </c>
      <c r="C293" s="147">
        <v>75928</v>
      </c>
      <c r="D293" s="147">
        <v>4541969</v>
      </c>
      <c r="E293" s="147">
        <v>13419</v>
      </c>
      <c r="F293" s="147">
        <v>43303</v>
      </c>
      <c r="G293" s="147">
        <v>18747</v>
      </c>
      <c r="H293" s="147">
        <v>1286</v>
      </c>
      <c r="I293" s="147">
        <v>1292</v>
      </c>
      <c r="J293" s="147">
        <v>5556</v>
      </c>
      <c r="K293" s="147">
        <v>147156</v>
      </c>
      <c r="L293" s="147">
        <v>1997869</v>
      </c>
      <c r="M293" s="147">
        <v>2309070</v>
      </c>
      <c r="N293" s="147">
        <v>18822</v>
      </c>
      <c r="O293" s="147">
        <v>12520</v>
      </c>
      <c r="P293" s="147">
        <v>56532</v>
      </c>
    </row>
    <row r="294" spans="1:16" x14ac:dyDescent="0.3">
      <c r="A294" s="18" t="s">
        <v>1178</v>
      </c>
      <c r="B294" s="18" t="s">
        <v>1179</v>
      </c>
      <c r="C294" s="147">
        <v>629124</v>
      </c>
      <c r="D294" s="147">
        <v>7966596</v>
      </c>
      <c r="E294" s="147">
        <v>113815</v>
      </c>
      <c r="F294" s="147">
        <v>266594</v>
      </c>
      <c r="G294" s="147">
        <v>49709</v>
      </c>
      <c r="H294" s="147">
        <v>49491</v>
      </c>
      <c r="I294" s="147">
        <v>44287</v>
      </c>
      <c r="J294" s="147">
        <v>163996</v>
      </c>
      <c r="K294" s="147">
        <v>795057</v>
      </c>
      <c r="L294" s="147">
        <v>3413876</v>
      </c>
      <c r="M294" s="147">
        <v>977984</v>
      </c>
      <c r="N294" s="147">
        <v>615345</v>
      </c>
      <c r="O294" s="147">
        <v>452251</v>
      </c>
      <c r="P294" s="147">
        <v>1712083</v>
      </c>
    </row>
    <row r="295" spans="1:16" x14ac:dyDescent="0.3">
      <c r="A295" s="18" t="s">
        <v>1180</v>
      </c>
      <c r="B295" s="18" t="s">
        <v>1181</v>
      </c>
      <c r="C295" s="147">
        <v>96739</v>
      </c>
      <c r="D295" s="147">
        <v>2539121</v>
      </c>
      <c r="E295" s="147">
        <v>14335</v>
      </c>
      <c r="F295" s="147">
        <v>51355</v>
      </c>
      <c r="G295" s="147">
        <v>15042</v>
      </c>
      <c r="H295" s="147">
        <v>5513</v>
      </c>
      <c r="I295" s="147">
        <v>4613</v>
      </c>
      <c r="J295" s="147">
        <v>19190</v>
      </c>
      <c r="K295" s="147">
        <v>233729</v>
      </c>
      <c r="L295" s="147">
        <v>1112070</v>
      </c>
      <c r="M295" s="147">
        <v>709171</v>
      </c>
      <c r="N295" s="147">
        <v>107706</v>
      </c>
      <c r="O295" s="147">
        <v>71469</v>
      </c>
      <c r="P295" s="147">
        <v>304976</v>
      </c>
    </row>
    <row r="296" spans="1:16" x14ac:dyDescent="0.3">
      <c r="A296" s="18" t="s">
        <v>1182</v>
      </c>
      <c r="B296" s="18" t="s">
        <v>1183</v>
      </c>
      <c r="C296" s="147">
        <v>41924</v>
      </c>
      <c r="D296" s="147">
        <v>298985</v>
      </c>
      <c r="E296" s="147">
        <v>4783</v>
      </c>
      <c r="F296" s="147">
        <v>21568</v>
      </c>
      <c r="G296" s="147">
        <v>3456</v>
      </c>
      <c r="H296" s="147">
        <v>2481</v>
      </c>
      <c r="I296" s="147">
        <v>2055</v>
      </c>
      <c r="J296" s="147">
        <v>9041</v>
      </c>
      <c r="K296" s="147">
        <v>14718</v>
      </c>
      <c r="L296" s="147">
        <v>172510</v>
      </c>
      <c r="M296" s="147">
        <v>25755</v>
      </c>
      <c r="N296" s="147">
        <v>19751</v>
      </c>
      <c r="O296" s="147">
        <v>12851</v>
      </c>
      <c r="P296" s="147">
        <v>53400</v>
      </c>
    </row>
    <row r="297" spans="1:16" x14ac:dyDescent="0.3">
      <c r="A297" s="18" t="s">
        <v>1184</v>
      </c>
      <c r="B297" s="18" t="s">
        <v>1185</v>
      </c>
      <c r="C297" s="147">
        <v>706427</v>
      </c>
      <c r="D297" s="147">
        <v>6597414</v>
      </c>
      <c r="E297" s="147">
        <v>95884</v>
      </c>
      <c r="F297" s="147">
        <v>293952</v>
      </c>
      <c r="G297" s="147">
        <v>40816</v>
      </c>
      <c r="H297" s="147">
        <v>66257</v>
      </c>
      <c r="I297" s="147">
        <v>58117</v>
      </c>
      <c r="J297" s="147">
        <v>212980</v>
      </c>
      <c r="K297" s="147">
        <v>424244</v>
      </c>
      <c r="L297" s="147">
        <v>2638920</v>
      </c>
      <c r="M297" s="147">
        <v>489027</v>
      </c>
      <c r="N297" s="147">
        <v>669990</v>
      </c>
      <c r="O297" s="147">
        <v>496090</v>
      </c>
      <c r="P297" s="147">
        <v>1879143</v>
      </c>
    </row>
    <row r="298" spans="1:16" x14ac:dyDescent="0.3">
      <c r="A298" s="18" t="s">
        <v>1186</v>
      </c>
      <c r="B298" s="18" t="s">
        <v>1187</v>
      </c>
      <c r="C298" s="147">
        <v>21243</v>
      </c>
      <c r="D298" s="147">
        <v>283695</v>
      </c>
      <c r="E298" s="147">
        <v>1792</v>
      </c>
      <c r="F298" s="147">
        <v>8064</v>
      </c>
      <c r="G298" s="147">
        <v>1889</v>
      </c>
      <c r="H298" s="147">
        <v>2156</v>
      </c>
      <c r="I298" s="147">
        <v>2026</v>
      </c>
      <c r="J298" s="147">
        <v>6774</v>
      </c>
      <c r="K298" s="147">
        <v>12387</v>
      </c>
      <c r="L298" s="147">
        <v>94578</v>
      </c>
      <c r="M298" s="147">
        <v>36091</v>
      </c>
      <c r="N298" s="147">
        <v>30813</v>
      </c>
      <c r="O298" s="147">
        <v>21475</v>
      </c>
      <c r="P298" s="147">
        <v>88351</v>
      </c>
    </row>
    <row r="299" spans="1:16" x14ac:dyDescent="0.3">
      <c r="A299" s="18" t="s">
        <v>1188</v>
      </c>
      <c r="B299" s="18" t="s">
        <v>1189</v>
      </c>
      <c r="C299" s="147">
        <v>579360</v>
      </c>
      <c r="D299" s="147">
        <v>9849909</v>
      </c>
      <c r="E299" s="147">
        <v>59264</v>
      </c>
      <c r="F299" s="147">
        <v>267931</v>
      </c>
      <c r="G299" s="147">
        <v>28375</v>
      </c>
      <c r="H299" s="147">
        <v>54327</v>
      </c>
      <c r="I299" s="147">
        <v>47048</v>
      </c>
      <c r="J299" s="147">
        <v>162403</v>
      </c>
      <c r="K299" s="147">
        <v>462120</v>
      </c>
      <c r="L299" s="147">
        <v>5071783</v>
      </c>
      <c r="M299" s="147">
        <v>838762</v>
      </c>
      <c r="N299" s="147">
        <v>788560</v>
      </c>
      <c r="O299" s="147">
        <v>576247</v>
      </c>
      <c r="P299" s="147">
        <v>2112437</v>
      </c>
    </row>
    <row r="300" spans="1:16" x14ac:dyDescent="0.3">
      <c r="A300" s="18" t="s">
        <v>1190</v>
      </c>
      <c r="B300" s="18" t="s">
        <v>1191</v>
      </c>
      <c r="C300" s="147">
        <v>32236</v>
      </c>
      <c r="D300" s="147">
        <v>335310</v>
      </c>
      <c r="E300" s="147">
        <v>2889</v>
      </c>
      <c r="F300" s="147">
        <v>20753</v>
      </c>
      <c r="G300" s="147">
        <v>2104</v>
      </c>
      <c r="H300" s="147">
        <v>1642</v>
      </c>
      <c r="I300" s="147">
        <v>1706</v>
      </c>
      <c r="J300" s="147">
        <v>4179</v>
      </c>
      <c r="K300" s="147">
        <v>5214</v>
      </c>
      <c r="L300" s="147">
        <v>253255</v>
      </c>
      <c r="M300" s="147">
        <v>17632</v>
      </c>
      <c r="N300" s="147">
        <v>14288</v>
      </c>
      <c r="O300" s="147">
        <v>13043</v>
      </c>
      <c r="P300" s="147">
        <v>31878</v>
      </c>
    </row>
    <row r="301" spans="1:16" x14ac:dyDescent="0.3">
      <c r="A301" s="18" t="s">
        <v>1192</v>
      </c>
      <c r="B301" s="18" t="s">
        <v>1193</v>
      </c>
      <c r="C301" s="147">
        <v>20029</v>
      </c>
      <c r="D301" s="147">
        <v>248364</v>
      </c>
      <c r="E301" s="147">
        <v>2212</v>
      </c>
      <c r="F301" s="147">
        <v>11932</v>
      </c>
      <c r="G301" s="147">
        <v>3571</v>
      </c>
      <c r="H301" s="146">
        <v>650</v>
      </c>
      <c r="I301" s="146">
        <v>524</v>
      </c>
      <c r="J301" s="147">
        <v>2054</v>
      </c>
      <c r="K301" s="147">
        <v>9205</v>
      </c>
      <c r="L301" s="147">
        <v>130567</v>
      </c>
      <c r="M301" s="147">
        <v>78470</v>
      </c>
      <c r="N301" s="147">
        <v>5828</v>
      </c>
      <c r="O301" s="147">
        <v>3867</v>
      </c>
      <c r="P301" s="147">
        <v>20427</v>
      </c>
    </row>
    <row r="302" spans="1:16" x14ac:dyDescent="0.3">
      <c r="A302" s="18" t="s">
        <v>1194</v>
      </c>
      <c r="B302" s="18" t="s">
        <v>1195</v>
      </c>
      <c r="C302" s="147">
        <v>23419</v>
      </c>
      <c r="D302" s="147">
        <v>369360</v>
      </c>
      <c r="E302" s="147">
        <v>1045</v>
      </c>
      <c r="F302" s="147">
        <v>11463</v>
      </c>
      <c r="G302" s="146">
        <v>842</v>
      </c>
      <c r="H302" s="147">
        <v>2311</v>
      </c>
      <c r="I302" s="147">
        <v>2304</v>
      </c>
      <c r="J302" s="147">
        <v>6886</v>
      </c>
      <c r="K302" s="147">
        <v>7472</v>
      </c>
      <c r="L302" s="147">
        <v>125028</v>
      </c>
      <c r="M302" s="147">
        <v>21045</v>
      </c>
      <c r="N302" s="147">
        <v>47614</v>
      </c>
      <c r="O302" s="147">
        <v>33603</v>
      </c>
      <c r="P302" s="147">
        <v>134598</v>
      </c>
    </row>
    <row r="303" spans="1:16" x14ac:dyDescent="0.3">
      <c r="A303" s="18" t="s">
        <v>1196</v>
      </c>
      <c r="B303" s="18" t="s">
        <v>1197</v>
      </c>
      <c r="C303" s="147">
        <v>21262</v>
      </c>
      <c r="D303" s="147">
        <v>66302</v>
      </c>
      <c r="E303" s="147">
        <v>5439</v>
      </c>
      <c r="F303" s="147">
        <v>6309</v>
      </c>
      <c r="G303" s="147">
        <v>2015</v>
      </c>
      <c r="H303" s="147">
        <v>1466</v>
      </c>
      <c r="I303" s="147">
        <v>1283</v>
      </c>
      <c r="J303" s="147">
        <v>5217</v>
      </c>
      <c r="K303" s="147">
        <v>14356</v>
      </c>
      <c r="L303" s="147">
        <v>17839</v>
      </c>
      <c r="M303" s="147">
        <v>11039</v>
      </c>
      <c r="N303" s="147">
        <v>5147</v>
      </c>
      <c r="O303" s="147">
        <v>2963</v>
      </c>
      <c r="P303" s="147">
        <v>14958</v>
      </c>
    </row>
    <row r="304" spans="1:16" x14ac:dyDescent="0.3">
      <c r="A304" s="18" t="s">
        <v>1198</v>
      </c>
      <c r="B304" s="18" t="s">
        <v>1199</v>
      </c>
      <c r="C304" s="147">
        <v>60610</v>
      </c>
      <c r="D304" s="147">
        <v>239253</v>
      </c>
      <c r="E304" s="147">
        <v>5202</v>
      </c>
      <c r="F304" s="147">
        <v>40146</v>
      </c>
      <c r="G304" s="147">
        <v>5656</v>
      </c>
      <c r="H304" s="147">
        <v>2787</v>
      </c>
      <c r="I304" s="147">
        <v>2102</v>
      </c>
      <c r="J304" s="147">
        <v>7304</v>
      </c>
      <c r="K304" s="147">
        <v>17116</v>
      </c>
      <c r="L304" s="147">
        <v>136236</v>
      </c>
      <c r="M304" s="147">
        <v>44316</v>
      </c>
      <c r="N304" s="147">
        <v>10828</v>
      </c>
      <c r="O304" s="147">
        <v>6145</v>
      </c>
      <c r="P304" s="147">
        <v>24612</v>
      </c>
    </row>
    <row r="305" spans="1:16" x14ac:dyDescent="0.3">
      <c r="A305" s="18" t="s">
        <v>1200</v>
      </c>
      <c r="B305" s="18" t="s">
        <v>1201</v>
      </c>
      <c r="C305" s="147">
        <v>73615</v>
      </c>
      <c r="D305" s="147">
        <v>506070</v>
      </c>
      <c r="E305" s="147">
        <v>9150</v>
      </c>
      <c r="F305" s="147">
        <v>39217</v>
      </c>
      <c r="G305" s="147">
        <v>4621</v>
      </c>
      <c r="H305" s="147">
        <v>4253</v>
      </c>
      <c r="I305" s="147">
        <v>4140</v>
      </c>
      <c r="J305" s="147">
        <v>15686</v>
      </c>
      <c r="K305" s="147">
        <v>23138</v>
      </c>
      <c r="L305" s="147">
        <v>223190</v>
      </c>
      <c r="M305" s="147">
        <v>87266</v>
      </c>
      <c r="N305" s="147">
        <v>37188</v>
      </c>
      <c r="O305" s="147">
        <v>22256</v>
      </c>
      <c r="P305" s="147">
        <v>113032</v>
      </c>
    </row>
    <row r="306" spans="1:16" x14ac:dyDescent="0.3">
      <c r="A306" s="18" t="s">
        <v>1202</v>
      </c>
      <c r="B306" s="18" t="s">
        <v>1203</v>
      </c>
      <c r="C306" s="147">
        <v>271671</v>
      </c>
      <c r="D306" s="147">
        <v>4800735</v>
      </c>
      <c r="E306" s="147">
        <v>7732</v>
      </c>
      <c r="F306" s="147">
        <v>155437</v>
      </c>
      <c r="G306" s="147">
        <v>9309</v>
      </c>
      <c r="H306" s="147">
        <v>24141</v>
      </c>
      <c r="I306" s="147">
        <v>25418</v>
      </c>
      <c r="J306" s="147">
        <v>77048</v>
      </c>
      <c r="K306" s="147">
        <v>41209</v>
      </c>
      <c r="L306" s="147">
        <v>2908611</v>
      </c>
      <c r="M306" s="147">
        <v>231237</v>
      </c>
      <c r="N306" s="147">
        <v>364267</v>
      </c>
      <c r="O306" s="147">
        <v>295550</v>
      </c>
      <c r="P306" s="147">
        <v>959861</v>
      </c>
    </row>
    <row r="307" spans="1:16" x14ac:dyDescent="0.3">
      <c r="A307" s="18" t="s">
        <v>1204</v>
      </c>
      <c r="B307" s="18" t="s">
        <v>1205</v>
      </c>
      <c r="C307" s="147">
        <v>150134</v>
      </c>
      <c r="D307" s="147">
        <v>3280698</v>
      </c>
      <c r="E307" s="147">
        <v>18458</v>
      </c>
      <c r="F307" s="147">
        <v>96080</v>
      </c>
      <c r="G307" s="147">
        <v>12304</v>
      </c>
      <c r="H307" s="147">
        <v>5466</v>
      </c>
      <c r="I307" s="147">
        <v>4674</v>
      </c>
      <c r="J307" s="147">
        <v>22808</v>
      </c>
      <c r="K307" s="147">
        <v>122390</v>
      </c>
      <c r="L307" s="147">
        <v>2560752</v>
      </c>
      <c r="M307" s="147">
        <v>269885</v>
      </c>
      <c r="N307" s="147">
        <v>60315</v>
      </c>
      <c r="O307" s="147">
        <v>47765</v>
      </c>
      <c r="P307" s="147">
        <v>219591</v>
      </c>
    </row>
    <row r="308" spans="1:16" x14ac:dyDescent="0.3">
      <c r="A308" s="18" t="s">
        <v>1206</v>
      </c>
      <c r="B308" s="18" t="s">
        <v>1207</v>
      </c>
      <c r="C308" s="147">
        <v>89356</v>
      </c>
      <c r="D308" s="147">
        <v>9703617</v>
      </c>
      <c r="E308" s="147">
        <v>13664</v>
      </c>
      <c r="F308" s="147">
        <v>58844</v>
      </c>
      <c r="G308" s="147">
        <v>11486</v>
      </c>
      <c r="H308" s="147">
        <v>1785</v>
      </c>
      <c r="I308" s="147">
        <v>1821</v>
      </c>
      <c r="J308" s="147">
        <v>8008</v>
      </c>
      <c r="K308" s="147">
        <v>85159</v>
      </c>
      <c r="L308" s="147">
        <v>8708391</v>
      </c>
      <c r="M308" s="147">
        <v>730062</v>
      </c>
      <c r="N308" s="147">
        <v>29107</v>
      </c>
      <c r="O308" s="147">
        <v>27573</v>
      </c>
      <c r="P308" s="147">
        <v>123325</v>
      </c>
    </row>
    <row r="309" spans="1:16" x14ac:dyDescent="0.3">
      <c r="A309" s="18" t="s">
        <v>1208</v>
      </c>
      <c r="B309" s="18" t="s">
        <v>1209</v>
      </c>
      <c r="C309" s="147">
        <v>46780</v>
      </c>
      <c r="D309" s="147">
        <v>739335</v>
      </c>
      <c r="E309" s="147">
        <v>1351</v>
      </c>
      <c r="F309" s="147">
        <v>38254</v>
      </c>
      <c r="G309" s="147">
        <v>2267</v>
      </c>
      <c r="H309" s="147">
        <v>1329</v>
      </c>
      <c r="I309" s="147">
        <v>1042</v>
      </c>
      <c r="J309" s="147">
        <v>3492</v>
      </c>
      <c r="K309" s="147">
        <v>2973</v>
      </c>
      <c r="L309" s="147">
        <v>654385</v>
      </c>
      <c r="M309" s="147">
        <v>38143</v>
      </c>
      <c r="N309" s="147">
        <v>11751</v>
      </c>
      <c r="O309" s="147">
        <v>8144</v>
      </c>
      <c r="P309" s="147">
        <v>23939</v>
      </c>
    </row>
    <row r="310" spans="1:16" x14ac:dyDescent="0.3">
      <c r="A310" s="18" t="s">
        <v>1210</v>
      </c>
      <c r="B310" s="18" t="s">
        <v>1211</v>
      </c>
      <c r="C310" s="147">
        <v>10150</v>
      </c>
      <c r="D310" s="147">
        <v>61345</v>
      </c>
      <c r="E310" s="147">
        <v>1861</v>
      </c>
      <c r="F310" s="147">
        <v>5480</v>
      </c>
      <c r="G310" s="147">
        <v>1408</v>
      </c>
      <c r="H310" s="146">
        <v>292</v>
      </c>
      <c r="I310" s="146">
        <v>257</v>
      </c>
      <c r="J310" s="147">
        <v>1113</v>
      </c>
      <c r="K310" s="147">
        <v>4021</v>
      </c>
      <c r="L310" s="147">
        <v>42882</v>
      </c>
      <c r="M310" s="147">
        <v>7272</v>
      </c>
      <c r="N310" s="147">
        <v>1274</v>
      </c>
      <c r="O310" s="147">
        <v>1249</v>
      </c>
      <c r="P310" s="147">
        <v>4647</v>
      </c>
    </row>
    <row r="311" spans="1:16" x14ac:dyDescent="0.3">
      <c r="A311" s="18" t="s">
        <v>1212</v>
      </c>
      <c r="B311" s="18" t="s">
        <v>1213</v>
      </c>
      <c r="C311" s="147">
        <v>67880</v>
      </c>
      <c r="D311" s="147">
        <v>2139257</v>
      </c>
      <c r="E311" s="147">
        <v>1752</v>
      </c>
      <c r="F311" s="147">
        <v>59689</v>
      </c>
      <c r="G311" s="147">
        <v>4722</v>
      </c>
      <c r="H311" s="146">
        <v>684</v>
      </c>
      <c r="I311" s="146">
        <v>523</v>
      </c>
      <c r="J311" s="147">
        <v>2415</v>
      </c>
      <c r="K311" s="147">
        <v>6490</v>
      </c>
      <c r="L311" s="147">
        <v>1994553</v>
      </c>
      <c r="M311" s="147">
        <v>108879</v>
      </c>
      <c r="N311" s="147">
        <v>6530</v>
      </c>
      <c r="O311" s="147">
        <v>4539</v>
      </c>
      <c r="P311" s="147">
        <v>18266</v>
      </c>
    </row>
    <row r="312" spans="1:16" x14ac:dyDescent="0.3">
      <c r="A312" s="18" t="s">
        <v>1214</v>
      </c>
      <c r="B312" s="18" t="s">
        <v>1215</v>
      </c>
      <c r="C312" s="147">
        <v>1742</v>
      </c>
      <c r="D312" s="147">
        <v>8143</v>
      </c>
      <c r="E312" s="146">
        <v>36</v>
      </c>
      <c r="F312" s="147">
        <v>1322</v>
      </c>
      <c r="G312" s="146">
        <v>63</v>
      </c>
      <c r="H312" s="146">
        <v>90</v>
      </c>
      <c r="I312" s="146">
        <v>59</v>
      </c>
      <c r="J312" s="146">
        <v>205</v>
      </c>
      <c r="K312" s="146">
        <v>74</v>
      </c>
      <c r="L312" s="147">
        <v>5921</v>
      </c>
      <c r="M312" s="146">
        <v>508</v>
      </c>
      <c r="N312" s="146">
        <v>481</v>
      </c>
      <c r="O312" s="146">
        <v>196</v>
      </c>
      <c r="P312" s="146">
        <v>963</v>
      </c>
    </row>
    <row r="313" spans="1:16" x14ac:dyDescent="0.3">
      <c r="A313" s="18" t="s">
        <v>1216</v>
      </c>
      <c r="B313" s="18" t="s">
        <v>1217</v>
      </c>
      <c r="C313" s="146">
        <v>640</v>
      </c>
      <c r="D313" s="147">
        <v>5325</v>
      </c>
      <c r="E313" s="146">
        <v>38</v>
      </c>
      <c r="F313" s="146">
        <v>464</v>
      </c>
      <c r="G313" s="146">
        <v>67</v>
      </c>
      <c r="H313" s="146" t="s">
        <v>1895</v>
      </c>
      <c r="I313" s="146" t="s">
        <v>1895</v>
      </c>
      <c r="J313" s="146">
        <v>56</v>
      </c>
      <c r="K313" s="146">
        <v>93</v>
      </c>
      <c r="L313" s="147">
        <v>4198</v>
      </c>
      <c r="M313" s="146">
        <v>623</v>
      </c>
      <c r="N313" s="146">
        <v>108</v>
      </c>
      <c r="O313" s="146">
        <v>67</v>
      </c>
      <c r="P313" s="146">
        <v>236</v>
      </c>
    </row>
    <row r="314" spans="1:16" x14ac:dyDescent="0.3">
      <c r="A314" s="18" t="s">
        <v>1218</v>
      </c>
      <c r="B314" s="18" t="s">
        <v>1219</v>
      </c>
      <c r="C314" s="147">
        <v>91887</v>
      </c>
      <c r="D314" s="147">
        <v>192645</v>
      </c>
      <c r="E314" s="147">
        <v>18866</v>
      </c>
      <c r="F314" s="147">
        <v>44248</v>
      </c>
      <c r="G314" s="147">
        <v>13003</v>
      </c>
      <c r="H314" s="147">
        <v>2924</v>
      </c>
      <c r="I314" s="147">
        <v>2259</v>
      </c>
      <c r="J314" s="147">
        <v>13535</v>
      </c>
      <c r="K314" s="147">
        <v>34470</v>
      </c>
      <c r="L314" s="147">
        <v>84320</v>
      </c>
      <c r="M314" s="147">
        <v>43748</v>
      </c>
      <c r="N314" s="147">
        <v>4864</v>
      </c>
      <c r="O314" s="147">
        <v>3521</v>
      </c>
      <c r="P314" s="147">
        <v>21722</v>
      </c>
    </row>
    <row r="315" spans="1:16" x14ac:dyDescent="0.3">
      <c r="A315" s="18" t="s">
        <v>1220</v>
      </c>
      <c r="B315" s="18" t="s">
        <v>1221</v>
      </c>
      <c r="C315" s="147">
        <v>36645</v>
      </c>
      <c r="D315" s="147">
        <v>139143</v>
      </c>
      <c r="E315" s="147">
        <v>2283</v>
      </c>
      <c r="F315" s="147">
        <v>28343</v>
      </c>
      <c r="G315" s="147">
        <v>3147</v>
      </c>
      <c r="H315" s="146">
        <v>694</v>
      </c>
      <c r="I315" s="146">
        <v>649</v>
      </c>
      <c r="J315" s="147">
        <v>2381</v>
      </c>
      <c r="K315" s="147">
        <v>5284</v>
      </c>
      <c r="L315" s="147">
        <v>105413</v>
      </c>
      <c r="M315" s="147">
        <v>16090</v>
      </c>
      <c r="N315" s="147">
        <v>2477</v>
      </c>
      <c r="O315" s="147">
        <v>2050</v>
      </c>
      <c r="P315" s="147">
        <v>7829</v>
      </c>
    </row>
    <row r="316" spans="1:16" x14ac:dyDescent="0.3">
      <c r="A316" s="18" t="s">
        <v>1222</v>
      </c>
      <c r="B316" s="18" t="s">
        <v>1223</v>
      </c>
      <c r="C316" s="147">
        <v>83953</v>
      </c>
      <c r="D316" s="147">
        <v>976964</v>
      </c>
      <c r="E316" s="147">
        <v>16257</v>
      </c>
      <c r="F316" s="147">
        <v>40553</v>
      </c>
      <c r="G316" s="147">
        <v>7938</v>
      </c>
      <c r="H316" s="147">
        <v>4018</v>
      </c>
      <c r="I316" s="147">
        <v>3786</v>
      </c>
      <c r="J316" s="147">
        <v>14683</v>
      </c>
      <c r="K316" s="147">
        <v>48650</v>
      </c>
      <c r="L316" s="147">
        <v>741045</v>
      </c>
      <c r="M316" s="147">
        <v>95711</v>
      </c>
      <c r="N316" s="147">
        <v>17468</v>
      </c>
      <c r="O316" s="147">
        <v>14297</v>
      </c>
      <c r="P316" s="147">
        <v>59793</v>
      </c>
    </row>
    <row r="317" spans="1:16" x14ac:dyDescent="0.3">
      <c r="A317" s="18" t="s">
        <v>1224</v>
      </c>
      <c r="B317" s="18" t="s">
        <v>1225</v>
      </c>
      <c r="C317" s="147">
        <v>2192</v>
      </c>
      <c r="D317" s="147">
        <v>4616</v>
      </c>
      <c r="E317" s="146">
        <v>195</v>
      </c>
      <c r="F317" s="147">
        <v>1384</v>
      </c>
      <c r="G317" s="146">
        <v>196</v>
      </c>
      <c r="H317" s="146">
        <v>115</v>
      </c>
      <c r="I317" s="146">
        <v>90</v>
      </c>
      <c r="J317" s="146">
        <v>257</v>
      </c>
      <c r="K317" s="146">
        <v>392</v>
      </c>
      <c r="L317" s="147">
        <v>2689</v>
      </c>
      <c r="M317" s="146">
        <v>637</v>
      </c>
      <c r="N317" s="146">
        <v>205</v>
      </c>
      <c r="O317" s="146">
        <v>164</v>
      </c>
      <c r="P317" s="146">
        <v>529</v>
      </c>
    </row>
    <row r="318" spans="1:16" x14ac:dyDescent="0.3">
      <c r="A318" s="18" t="s">
        <v>1226</v>
      </c>
      <c r="B318" s="18" t="s">
        <v>1227</v>
      </c>
      <c r="C318" s="146">
        <v>432</v>
      </c>
      <c r="D318" s="146">
        <v>745</v>
      </c>
      <c r="E318" s="146">
        <v>120</v>
      </c>
      <c r="F318" s="146">
        <v>180</v>
      </c>
      <c r="G318" s="146">
        <v>101</v>
      </c>
      <c r="H318" s="146" t="s">
        <v>1895</v>
      </c>
      <c r="I318" s="146" t="s">
        <v>1895</v>
      </c>
      <c r="J318" s="146" t="s">
        <v>1895</v>
      </c>
      <c r="K318" s="146">
        <v>209</v>
      </c>
      <c r="L318" s="146">
        <v>228</v>
      </c>
      <c r="M318" s="146">
        <v>260</v>
      </c>
      <c r="N318" s="146" t="s">
        <v>1895</v>
      </c>
      <c r="O318" s="146" t="s">
        <v>1895</v>
      </c>
      <c r="P318" s="146">
        <v>31</v>
      </c>
    </row>
    <row r="319" spans="1:16" x14ac:dyDescent="0.3">
      <c r="A319" s="18" t="s">
        <v>1228</v>
      </c>
      <c r="B319" s="18" t="s">
        <v>1229</v>
      </c>
      <c r="C319" s="146">
        <v>101</v>
      </c>
      <c r="D319" s="146">
        <v>188</v>
      </c>
      <c r="E319" s="146" t="s">
        <v>1895</v>
      </c>
      <c r="F319" s="146">
        <v>71</v>
      </c>
      <c r="G319" s="146" t="s">
        <v>1895</v>
      </c>
      <c r="H319" s="146" t="s">
        <v>1895</v>
      </c>
      <c r="I319" s="146" t="s">
        <v>1895</v>
      </c>
      <c r="J319" s="146" t="s">
        <v>1895</v>
      </c>
      <c r="K319" s="146" t="s">
        <v>1895</v>
      </c>
      <c r="L319" s="146">
        <v>140</v>
      </c>
      <c r="M319" s="146" t="s">
        <v>1895</v>
      </c>
      <c r="N319" s="146" t="s">
        <v>1895</v>
      </c>
      <c r="O319" s="146" t="s">
        <v>1895</v>
      </c>
      <c r="P319" s="146" t="s">
        <v>1895</v>
      </c>
    </row>
    <row r="320" spans="1:16" x14ac:dyDescent="0.3">
      <c r="A320" s="18" t="s">
        <v>1230</v>
      </c>
      <c r="B320" s="18" t="s">
        <v>1231</v>
      </c>
      <c r="C320" s="146">
        <v>80</v>
      </c>
      <c r="D320" s="146">
        <v>99</v>
      </c>
      <c r="E320" s="146" t="s">
        <v>1895</v>
      </c>
      <c r="F320" s="146">
        <v>53</v>
      </c>
      <c r="G320" s="146" t="s">
        <v>1895</v>
      </c>
      <c r="H320" s="146" t="s">
        <v>1895</v>
      </c>
      <c r="I320" s="146" t="s">
        <v>1895</v>
      </c>
      <c r="J320" s="146" t="s">
        <v>1895</v>
      </c>
      <c r="K320" s="146" t="s">
        <v>1895</v>
      </c>
      <c r="L320" s="146">
        <v>58</v>
      </c>
      <c r="M320" s="146" t="s">
        <v>1895</v>
      </c>
      <c r="N320" s="146" t="s">
        <v>1895</v>
      </c>
      <c r="O320" s="146" t="s">
        <v>1895</v>
      </c>
      <c r="P320" s="146" t="s">
        <v>1895</v>
      </c>
    </row>
    <row r="321" spans="1:16" x14ac:dyDescent="0.3">
      <c r="A321" s="18" t="s">
        <v>1232</v>
      </c>
      <c r="B321" s="18" t="s">
        <v>1233</v>
      </c>
      <c r="C321" s="146" t="s">
        <v>1895</v>
      </c>
      <c r="D321" s="146" t="s">
        <v>1895</v>
      </c>
      <c r="E321" s="146" t="s">
        <v>1895</v>
      </c>
      <c r="F321" s="146" t="s">
        <v>1895</v>
      </c>
      <c r="G321" s="146" t="s">
        <v>1895</v>
      </c>
      <c r="H321" s="146" t="s">
        <v>1895</v>
      </c>
      <c r="I321" s="146" t="s">
        <v>1895</v>
      </c>
      <c r="J321" s="146" t="s">
        <v>1895</v>
      </c>
      <c r="K321" s="146" t="s">
        <v>1895</v>
      </c>
      <c r="L321" s="146" t="s">
        <v>1895</v>
      </c>
      <c r="M321" s="146" t="s">
        <v>1895</v>
      </c>
      <c r="N321" s="146" t="s">
        <v>1895</v>
      </c>
      <c r="O321" s="146" t="s">
        <v>1895</v>
      </c>
      <c r="P321" s="146" t="s">
        <v>1895</v>
      </c>
    </row>
    <row r="322" spans="1:16" x14ac:dyDescent="0.3">
      <c r="A322" s="18" t="s">
        <v>1234</v>
      </c>
      <c r="B322" s="18" t="s">
        <v>1235</v>
      </c>
      <c r="C322" s="146">
        <v>115</v>
      </c>
      <c r="D322" s="146">
        <v>202</v>
      </c>
      <c r="E322" s="146" t="s">
        <v>1895</v>
      </c>
      <c r="F322" s="146">
        <v>44</v>
      </c>
      <c r="G322" s="146" t="s">
        <v>1895</v>
      </c>
      <c r="H322" s="146" t="s">
        <v>1895</v>
      </c>
      <c r="I322" s="146" t="s">
        <v>1895</v>
      </c>
      <c r="J322" s="146" t="s">
        <v>1895</v>
      </c>
      <c r="K322" s="146">
        <v>45</v>
      </c>
      <c r="L322" s="146">
        <v>59</v>
      </c>
      <c r="M322" s="146">
        <v>78</v>
      </c>
      <c r="N322" s="146" t="s">
        <v>1895</v>
      </c>
      <c r="O322" s="146" t="s">
        <v>1895</v>
      </c>
      <c r="P322" s="146" t="s">
        <v>1895</v>
      </c>
    </row>
    <row r="323" spans="1:16" x14ac:dyDescent="0.3">
      <c r="A323" s="18" t="s">
        <v>1236</v>
      </c>
      <c r="B323" s="18" t="s">
        <v>1237</v>
      </c>
      <c r="C323" s="146" t="s">
        <v>1895</v>
      </c>
      <c r="D323" s="146">
        <v>82</v>
      </c>
      <c r="E323" s="146"/>
      <c r="F323" s="146" t="s">
        <v>1895</v>
      </c>
      <c r="G323" s="146" t="s">
        <v>1895</v>
      </c>
      <c r="H323" s="146"/>
      <c r="I323" s="146"/>
      <c r="J323" s="146" t="s">
        <v>1895</v>
      </c>
      <c r="K323" s="146"/>
      <c r="L323" s="146">
        <v>74</v>
      </c>
      <c r="M323" s="146" t="s">
        <v>1895</v>
      </c>
      <c r="N323" s="146"/>
      <c r="O323" s="146"/>
      <c r="P323" s="146" t="s">
        <v>1895</v>
      </c>
    </row>
    <row r="324" spans="1:16" x14ac:dyDescent="0.3">
      <c r="A324" s="18" t="s">
        <v>1238</v>
      </c>
      <c r="B324" s="18" t="s">
        <v>1239</v>
      </c>
      <c r="C324" s="146">
        <v>193</v>
      </c>
      <c r="D324" s="146">
        <v>288</v>
      </c>
      <c r="E324" s="146">
        <v>38</v>
      </c>
      <c r="F324" s="146">
        <v>88</v>
      </c>
      <c r="G324" s="146" t="s">
        <v>1895</v>
      </c>
      <c r="H324" s="146" t="s">
        <v>1895</v>
      </c>
      <c r="I324" s="146" t="s">
        <v>1895</v>
      </c>
      <c r="J324" s="146" t="s">
        <v>1895</v>
      </c>
      <c r="K324" s="146">
        <v>47</v>
      </c>
      <c r="L324" s="146">
        <v>124</v>
      </c>
      <c r="M324" s="146">
        <v>43</v>
      </c>
      <c r="N324" s="146" t="s">
        <v>1895</v>
      </c>
      <c r="O324" s="146" t="s">
        <v>1895</v>
      </c>
      <c r="P324" s="146">
        <v>47</v>
      </c>
    </row>
    <row r="325" spans="1:16" x14ac:dyDescent="0.3">
      <c r="A325" s="18" t="s">
        <v>1240</v>
      </c>
      <c r="B325" s="18" t="s">
        <v>1241</v>
      </c>
      <c r="C325" s="147">
        <v>8760</v>
      </c>
      <c r="D325" s="147">
        <v>74670</v>
      </c>
      <c r="E325" s="147">
        <v>3604</v>
      </c>
      <c r="F325" s="147">
        <v>2651</v>
      </c>
      <c r="G325" s="147">
        <v>1324</v>
      </c>
      <c r="H325" s="146">
        <v>270</v>
      </c>
      <c r="I325" s="146">
        <v>184</v>
      </c>
      <c r="J325" s="146">
        <v>963</v>
      </c>
      <c r="K325" s="147">
        <v>26364</v>
      </c>
      <c r="L325" s="147">
        <v>18971</v>
      </c>
      <c r="M325" s="147">
        <v>17879</v>
      </c>
      <c r="N325" s="147">
        <v>2813</v>
      </c>
      <c r="O325" s="147">
        <v>1851</v>
      </c>
      <c r="P325" s="147">
        <v>6792</v>
      </c>
    </row>
    <row r="326" spans="1:16" x14ac:dyDescent="0.3">
      <c r="A326" s="18" t="s">
        <v>1242</v>
      </c>
      <c r="B326" s="18" t="s">
        <v>1243</v>
      </c>
      <c r="C326" s="147">
        <v>25809</v>
      </c>
      <c r="D326" s="147">
        <v>342765</v>
      </c>
      <c r="E326" s="147">
        <v>11205</v>
      </c>
      <c r="F326" s="147">
        <v>7041</v>
      </c>
      <c r="G326" s="147">
        <v>5526</v>
      </c>
      <c r="H326" s="146">
        <v>661</v>
      </c>
      <c r="I326" s="146">
        <v>499</v>
      </c>
      <c r="J326" s="147">
        <v>2312</v>
      </c>
      <c r="K326" s="147">
        <v>105004</v>
      </c>
      <c r="L326" s="147">
        <v>89012</v>
      </c>
      <c r="M326" s="147">
        <v>112660</v>
      </c>
      <c r="N326" s="147">
        <v>8532</v>
      </c>
      <c r="O326" s="147">
        <v>4426</v>
      </c>
      <c r="P326" s="147">
        <v>23131</v>
      </c>
    </row>
    <row r="327" spans="1:16" x14ac:dyDescent="0.3">
      <c r="A327" s="18" t="s">
        <v>1244</v>
      </c>
      <c r="B327" s="18" t="s">
        <v>1245</v>
      </c>
      <c r="C327" s="147">
        <v>54597</v>
      </c>
      <c r="D327" s="147">
        <v>996327</v>
      </c>
      <c r="E327" s="147">
        <v>26459</v>
      </c>
      <c r="F327" s="147">
        <v>10352</v>
      </c>
      <c r="G327" s="147">
        <v>6809</v>
      </c>
      <c r="H327" s="147">
        <v>3346</v>
      </c>
      <c r="I327" s="147">
        <v>3054</v>
      </c>
      <c r="J327" s="147">
        <v>11660</v>
      </c>
      <c r="K327" s="147">
        <v>475319</v>
      </c>
      <c r="L327" s="147">
        <v>113751</v>
      </c>
      <c r="M327" s="147">
        <v>180112</v>
      </c>
      <c r="N327" s="147">
        <v>50682</v>
      </c>
      <c r="O327" s="147">
        <v>32374</v>
      </c>
      <c r="P327" s="147">
        <v>144089</v>
      </c>
    </row>
    <row r="328" spans="1:16" x14ac:dyDescent="0.3">
      <c r="A328" s="18" t="s">
        <v>1246</v>
      </c>
      <c r="B328" s="18" t="s">
        <v>1247</v>
      </c>
      <c r="C328" s="147">
        <v>1906</v>
      </c>
      <c r="D328" s="147">
        <v>25793</v>
      </c>
      <c r="E328" s="146">
        <v>240</v>
      </c>
      <c r="F328" s="146">
        <v>817</v>
      </c>
      <c r="G328" s="146">
        <v>134</v>
      </c>
      <c r="H328" s="146">
        <v>174</v>
      </c>
      <c r="I328" s="146">
        <v>179</v>
      </c>
      <c r="J328" s="146">
        <v>567</v>
      </c>
      <c r="K328" s="147">
        <v>1162</v>
      </c>
      <c r="L328" s="147">
        <v>10303</v>
      </c>
      <c r="M328" s="147">
        <v>2451</v>
      </c>
      <c r="N328" s="147">
        <v>2722</v>
      </c>
      <c r="O328" s="147">
        <v>1968</v>
      </c>
      <c r="P328" s="147">
        <v>7187</v>
      </c>
    </row>
    <row r="329" spans="1:16" x14ac:dyDescent="0.3">
      <c r="A329" s="18" t="s">
        <v>1248</v>
      </c>
      <c r="B329" s="18" t="s">
        <v>1249</v>
      </c>
      <c r="C329" s="147">
        <v>11248</v>
      </c>
      <c r="D329" s="147">
        <v>177925</v>
      </c>
      <c r="E329" s="147">
        <v>4077</v>
      </c>
      <c r="F329" s="147">
        <v>2704</v>
      </c>
      <c r="G329" s="147">
        <v>1145</v>
      </c>
      <c r="H329" s="146">
        <v>867</v>
      </c>
      <c r="I329" s="146">
        <v>888</v>
      </c>
      <c r="J329" s="147">
        <v>3361</v>
      </c>
      <c r="K329" s="147">
        <v>61176</v>
      </c>
      <c r="L329" s="147">
        <v>30047</v>
      </c>
      <c r="M329" s="147">
        <v>26855</v>
      </c>
      <c r="N329" s="147">
        <v>12689</v>
      </c>
      <c r="O329" s="147">
        <v>8552</v>
      </c>
      <c r="P329" s="147">
        <v>38606</v>
      </c>
    </row>
    <row r="330" spans="1:16" x14ac:dyDescent="0.3">
      <c r="A330" s="18" t="s">
        <v>1250</v>
      </c>
      <c r="B330" s="18" t="s">
        <v>1251</v>
      </c>
      <c r="C330" s="147">
        <v>606305</v>
      </c>
      <c r="D330" s="147">
        <v>4793425</v>
      </c>
      <c r="E330" s="147">
        <v>338634</v>
      </c>
      <c r="F330" s="147">
        <v>91208</v>
      </c>
      <c r="G330" s="147">
        <v>69670</v>
      </c>
      <c r="H330" s="147">
        <v>31799</v>
      </c>
      <c r="I330" s="147">
        <v>24763</v>
      </c>
      <c r="J330" s="147">
        <v>98004</v>
      </c>
      <c r="K330" s="147">
        <v>2600213</v>
      </c>
      <c r="L330" s="147">
        <v>477174</v>
      </c>
      <c r="M330" s="147">
        <v>815646</v>
      </c>
      <c r="N330" s="147">
        <v>223266</v>
      </c>
      <c r="O330" s="147">
        <v>131404</v>
      </c>
      <c r="P330" s="147">
        <v>545722</v>
      </c>
    </row>
    <row r="331" spans="1:16" x14ac:dyDescent="0.3">
      <c r="A331" s="18" t="s">
        <v>1252</v>
      </c>
      <c r="B331" s="18" t="s">
        <v>1253</v>
      </c>
      <c r="C331" s="147">
        <v>340561</v>
      </c>
      <c r="D331" s="147">
        <v>1135905</v>
      </c>
      <c r="E331" s="147">
        <v>113613</v>
      </c>
      <c r="F331" s="147">
        <v>91096</v>
      </c>
      <c r="G331" s="147">
        <v>26517</v>
      </c>
      <c r="H331" s="147">
        <v>25697</v>
      </c>
      <c r="I331" s="147">
        <v>21241</v>
      </c>
      <c r="J331" s="147">
        <v>75379</v>
      </c>
      <c r="K331" s="147">
        <v>295707</v>
      </c>
      <c r="L331" s="147">
        <v>288192</v>
      </c>
      <c r="M331" s="147">
        <v>131313</v>
      </c>
      <c r="N331" s="147">
        <v>99218</v>
      </c>
      <c r="O331" s="147">
        <v>70836</v>
      </c>
      <c r="P331" s="147">
        <v>250639</v>
      </c>
    </row>
    <row r="332" spans="1:16" x14ac:dyDescent="0.3">
      <c r="A332" s="18" t="s">
        <v>1254</v>
      </c>
      <c r="B332" s="18" t="s">
        <v>1255</v>
      </c>
      <c r="C332" s="147">
        <v>2040</v>
      </c>
      <c r="D332" s="147">
        <v>9088</v>
      </c>
      <c r="E332" s="146">
        <v>684</v>
      </c>
      <c r="F332" s="146">
        <v>483</v>
      </c>
      <c r="G332" s="146">
        <v>163</v>
      </c>
      <c r="H332" s="146">
        <v>148</v>
      </c>
      <c r="I332" s="146">
        <v>147</v>
      </c>
      <c r="J332" s="146">
        <v>515</v>
      </c>
      <c r="K332" s="147">
        <v>2595</v>
      </c>
      <c r="L332" s="147">
        <v>1777</v>
      </c>
      <c r="M332" s="147">
        <v>1201</v>
      </c>
      <c r="N332" s="146">
        <v>798</v>
      </c>
      <c r="O332" s="146">
        <v>458</v>
      </c>
      <c r="P332" s="147">
        <v>2259</v>
      </c>
    </row>
    <row r="333" spans="1:16" x14ac:dyDescent="0.3">
      <c r="A333" s="18" t="s">
        <v>1256</v>
      </c>
      <c r="B333" s="18" t="s">
        <v>1257</v>
      </c>
      <c r="C333" s="147">
        <v>418835</v>
      </c>
      <c r="D333" s="147">
        <v>1898359</v>
      </c>
      <c r="E333" s="147">
        <v>158971</v>
      </c>
      <c r="F333" s="147">
        <v>89246</v>
      </c>
      <c r="G333" s="147">
        <v>28012</v>
      </c>
      <c r="H333" s="147">
        <v>34085</v>
      </c>
      <c r="I333" s="147">
        <v>27417</v>
      </c>
      <c r="J333" s="147">
        <v>100735</v>
      </c>
      <c r="K333" s="147">
        <v>729593</v>
      </c>
      <c r="L333" s="147">
        <v>288407</v>
      </c>
      <c r="M333" s="147">
        <v>213193</v>
      </c>
      <c r="N333" s="147">
        <v>164466</v>
      </c>
      <c r="O333" s="147">
        <v>108449</v>
      </c>
      <c r="P333" s="147">
        <v>394251</v>
      </c>
    </row>
    <row r="334" spans="1:16" x14ac:dyDescent="0.3">
      <c r="A334" s="18" t="s">
        <v>1258</v>
      </c>
      <c r="B334" s="18"/>
      <c r="C334" s="147">
        <v>1795836</v>
      </c>
      <c r="D334" s="147">
        <v>13131592</v>
      </c>
      <c r="E334" s="147">
        <v>555803</v>
      </c>
      <c r="F334" s="147">
        <v>530573</v>
      </c>
      <c r="G334" s="147">
        <v>131674</v>
      </c>
      <c r="H334" s="147">
        <v>141182</v>
      </c>
      <c r="I334" s="147">
        <v>126615</v>
      </c>
      <c r="J334" s="147">
        <v>475947</v>
      </c>
      <c r="K334" s="147">
        <v>4177694</v>
      </c>
      <c r="L334" s="147">
        <v>2401492</v>
      </c>
      <c r="M334" s="147">
        <v>1669232</v>
      </c>
      <c r="N334" s="147">
        <v>1129593</v>
      </c>
      <c r="O334" s="147">
        <v>813185</v>
      </c>
      <c r="P334" s="147">
        <v>2940396</v>
      </c>
    </row>
    <row r="335" spans="1:16" x14ac:dyDescent="0.3">
      <c r="A335" s="18" t="s">
        <v>1259</v>
      </c>
      <c r="B335" s="18" t="s">
        <v>1260</v>
      </c>
      <c r="C335" s="147">
        <v>958388</v>
      </c>
      <c r="D335" s="147">
        <v>10448064</v>
      </c>
      <c r="E335" s="147">
        <v>337402</v>
      </c>
      <c r="F335" s="147">
        <v>244849</v>
      </c>
      <c r="G335" s="147">
        <v>83981</v>
      </c>
      <c r="H335" s="147">
        <v>68670</v>
      </c>
      <c r="I335" s="147">
        <v>66687</v>
      </c>
      <c r="J335" s="147">
        <v>239821</v>
      </c>
      <c r="K335" s="147">
        <v>3741155</v>
      </c>
      <c r="L335" s="147">
        <v>1856328</v>
      </c>
      <c r="M335" s="147">
        <v>1593035</v>
      </c>
      <c r="N335" s="147">
        <v>727612</v>
      </c>
      <c r="O335" s="147">
        <v>582960</v>
      </c>
      <c r="P335" s="147">
        <v>1946974</v>
      </c>
    </row>
    <row r="336" spans="1:16" x14ac:dyDescent="0.3">
      <c r="A336" s="18" t="s">
        <v>1261</v>
      </c>
      <c r="B336" s="18" t="s">
        <v>1262</v>
      </c>
      <c r="C336" s="147">
        <v>423224</v>
      </c>
      <c r="D336" s="147">
        <v>5000630</v>
      </c>
      <c r="E336" s="147">
        <v>125495</v>
      </c>
      <c r="F336" s="147">
        <v>50976</v>
      </c>
      <c r="G336" s="147">
        <v>16457</v>
      </c>
      <c r="H336" s="147">
        <v>54111</v>
      </c>
      <c r="I336" s="147">
        <v>48507</v>
      </c>
      <c r="J336" s="147">
        <v>154027</v>
      </c>
      <c r="K336" s="147">
        <v>1738889</v>
      </c>
      <c r="L336" s="147">
        <v>445177</v>
      </c>
      <c r="M336" s="147">
        <v>294941</v>
      </c>
      <c r="N336" s="147">
        <v>695732</v>
      </c>
      <c r="O336" s="147">
        <v>471405</v>
      </c>
      <c r="P336" s="147">
        <v>1354486</v>
      </c>
    </row>
    <row r="337" spans="1:16" x14ac:dyDescent="0.3">
      <c r="A337" s="18" t="s">
        <v>1263</v>
      </c>
      <c r="B337" s="18" t="s">
        <v>1264</v>
      </c>
      <c r="C337" s="147">
        <v>165990</v>
      </c>
      <c r="D337" s="147">
        <v>816750</v>
      </c>
      <c r="E337" s="147">
        <v>124917</v>
      </c>
      <c r="F337" s="147">
        <v>7830</v>
      </c>
      <c r="G337" s="147">
        <v>21800</v>
      </c>
      <c r="H337" s="147">
        <v>4169</v>
      </c>
      <c r="I337" s="147">
        <v>3236</v>
      </c>
      <c r="J337" s="147">
        <v>13630</v>
      </c>
      <c r="K337" s="147">
        <v>564497</v>
      </c>
      <c r="L337" s="147">
        <v>24559</v>
      </c>
      <c r="M337" s="147">
        <v>140915</v>
      </c>
      <c r="N337" s="147">
        <v>19362</v>
      </c>
      <c r="O337" s="147">
        <v>12520</v>
      </c>
      <c r="P337" s="147">
        <v>54897</v>
      </c>
    </row>
    <row r="338" spans="1:16" x14ac:dyDescent="0.3">
      <c r="A338" s="18" t="s">
        <v>1265</v>
      </c>
      <c r="B338" s="18" t="s">
        <v>1266</v>
      </c>
      <c r="C338" s="147">
        <v>25223</v>
      </c>
      <c r="D338" s="147">
        <v>75910</v>
      </c>
      <c r="E338" s="147">
        <v>16859</v>
      </c>
      <c r="F338" s="147">
        <v>2296</v>
      </c>
      <c r="G338" s="147">
        <v>4347</v>
      </c>
      <c r="H338" s="146">
        <v>424</v>
      </c>
      <c r="I338" s="146">
        <v>321</v>
      </c>
      <c r="J338" s="147">
        <v>1476</v>
      </c>
      <c r="K338" s="147">
        <v>44968</v>
      </c>
      <c r="L338" s="147">
        <v>5570</v>
      </c>
      <c r="M338" s="147">
        <v>19400</v>
      </c>
      <c r="N338" s="147">
        <v>1051</v>
      </c>
      <c r="O338" s="146">
        <v>837</v>
      </c>
      <c r="P338" s="147">
        <v>4084</v>
      </c>
    </row>
    <row r="339" spans="1:16" x14ac:dyDescent="0.3">
      <c r="A339" s="18" t="s">
        <v>1267</v>
      </c>
      <c r="B339" s="18" t="s">
        <v>1268</v>
      </c>
      <c r="C339" s="147">
        <v>19003</v>
      </c>
      <c r="D339" s="147">
        <v>67181</v>
      </c>
      <c r="E339" s="147">
        <v>13563</v>
      </c>
      <c r="F339" s="147">
        <v>1150</v>
      </c>
      <c r="G339" s="147">
        <v>3358</v>
      </c>
      <c r="H339" s="146">
        <v>249</v>
      </c>
      <c r="I339" s="146">
        <v>199</v>
      </c>
      <c r="J339" s="146">
        <v>914</v>
      </c>
      <c r="K339" s="147">
        <v>41674</v>
      </c>
      <c r="L339" s="147">
        <v>3702</v>
      </c>
      <c r="M339" s="147">
        <v>16733</v>
      </c>
      <c r="N339" s="147">
        <v>1039</v>
      </c>
      <c r="O339" s="146">
        <v>667</v>
      </c>
      <c r="P339" s="147">
        <v>3366</v>
      </c>
    </row>
    <row r="340" spans="1:16" x14ac:dyDescent="0.3">
      <c r="A340" s="18" t="s">
        <v>1269</v>
      </c>
      <c r="B340" s="18" t="s">
        <v>1270</v>
      </c>
      <c r="C340" s="147">
        <v>29709</v>
      </c>
      <c r="D340" s="147">
        <v>64261</v>
      </c>
      <c r="E340" s="147">
        <v>15477</v>
      </c>
      <c r="F340" s="147">
        <v>4399</v>
      </c>
      <c r="G340" s="147">
        <v>3681</v>
      </c>
      <c r="H340" s="147">
        <v>1426</v>
      </c>
      <c r="I340" s="147">
        <v>1260</v>
      </c>
      <c r="J340" s="147">
        <v>4049</v>
      </c>
      <c r="K340" s="147">
        <v>30832</v>
      </c>
      <c r="L340" s="147">
        <v>7674</v>
      </c>
      <c r="M340" s="147">
        <v>12005</v>
      </c>
      <c r="N340" s="147">
        <v>2991</v>
      </c>
      <c r="O340" s="147">
        <v>2649</v>
      </c>
      <c r="P340" s="147">
        <v>8110</v>
      </c>
    </row>
    <row r="341" spans="1:16" x14ac:dyDescent="0.3">
      <c r="A341" s="18" t="s">
        <v>1271</v>
      </c>
      <c r="B341" s="18" t="s">
        <v>1272</v>
      </c>
      <c r="C341" s="147">
        <v>11256</v>
      </c>
      <c r="D341" s="147">
        <v>31931</v>
      </c>
      <c r="E341" s="147">
        <v>5601</v>
      </c>
      <c r="F341" s="147">
        <v>1532</v>
      </c>
      <c r="G341" s="147">
        <v>1348</v>
      </c>
      <c r="H341" s="146">
        <v>606</v>
      </c>
      <c r="I341" s="146">
        <v>610</v>
      </c>
      <c r="J341" s="147">
        <v>1777</v>
      </c>
      <c r="K341" s="147">
        <v>13591</v>
      </c>
      <c r="L341" s="147">
        <v>3934</v>
      </c>
      <c r="M341" s="147">
        <v>5150</v>
      </c>
      <c r="N341" s="147">
        <v>2055</v>
      </c>
      <c r="O341" s="147">
        <v>1861</v>
      </c>
      <c r="P341" s="147">
        <v>5340</v>
      </c>
    </row>
    <row r="342" spans="1:16" x14ac:dyDescent="0.3">
      <c r="A342" s="18" t="s">
        <v>1273</v>
      </c>
      <c r="B342" s="18" t="s">
        <v>1274</v>
      </c>
      <c r="C342" s="146">
        <v>123</v>
      </c>
      <c r="D342" s="146">
        <v>371</v>
      </c>
      <c r="E342" s="146">
        <v>80</v>
      </c>
      <c r="F342" s="146" t="s">
        <v>1895</v>
      </c>
      <c r="G342" s="146" t="s">
        <v>1895</v>
      </c>
      <c r="H342" s="146" t="s">
        <v>1895</v>
      </c>
      <c r="I342" s="146" t="s">
        <v>1895</v>
      </c>
      <c r="J342" s="146" t="s">
        <v>1895</v>
      </c>
      <c r="K342" s="146">
        <v>180</v>
      </c>
      <c r="L342" s="146">
        <v>67</v>
      </c>
      <c r="M342" s="146">
        <v>84</v>
      </c>
      <c r="N342" s="146" t="s">
        <v>1895</v>
      </c>
      <c r="O342" s="146" t="s">
        <v>1895</v>
      </c>
      <c r="P342" s="146" t="s">
        <v>1895</v>
      </c>
    </row>
    <row r="343" spans="1:16" x14ac:dyDescent="0.3">
      <c r="A343" s="18" t="s">
        <v>1275</v>
      </c>
      <c r="B343" s="18" t="s">
        <v>1276</v>
      </c>
      <c r="C343" s="146">
        <v>65</v>
      </c>
      <c r="D343" s="146">
        <v>248</v>
      </c>
      <c r="E343" s="146">
        <v>33</v>
      </c>
      <c r="F343" s="146" t="s">
        <v>1895</v>
      </c>
      <c r="G343" s="146" t="s">
        <v>1895</v>
      </c>
      <c r="H343" s="146" t="s">
        <v>1895</v>
      </c>
      <c r="I343" s="146"/>
      <c r="J343" s="146" t="s">
        <v>1895</v>
      </c>
      <c r="K343" s="146">
        <v>120</v>
      </c>
      <c r="L343" s="146" t="s">
        <v>1895</v>
      </c>
      <c r="M343" s="146">
        <v>56</v>
      </c>
      <c r="N343" s="146" t="s">
        <v>1895</v>
      </c>
      <c r="O343" s="146"/>
      <c r="P343" s="146">
        <v>38</v>
      </c>
    </row>
    <row r="344" spans="1:16" x14ac:dyDescent="0.3">
      <c r="A344" s="18" t="s">
        <v>1277</v>
      </c>
      <c r="B344" s="18" t="s">
        <v>1278</v>
      </c>
      <c r="C344" s="147">
        <v>3226</v>
      </c>
      <c r="D344" s="147">
        <v>7443</v>
      </c>
      <c r="E344" s="147">
        <v>2008</v>
      </c>
      <c r="F344" s="146">
        <v>306</v>
      </c>
      <c r="G344" s="146">
        <v>516</v>
      </c>
      <c r="H344" s="146">
        <v>81</v>
      </c>
      <c r="I344" s="146">
        <v>88</v>
      </c>
      <c r="J344" s="146">
        <v>280</v>
      </c>
      <c r="K344" s="147">
        <v>4618</v>
      </c>
      <c r="L344" s="146">
        <v>486</v>
      </c>
      <c r="M344" s="147">
        <v>1486</v>
      </c>
      <c r="N344" s="146">
        <v>148</v>
      </c>
      <c r="O344" s="146">
        <v>168</v>
      </c>
      <c r="P344" s="146">
        <v>537</v>
      </c>
    </row>
    <row r="345" spans="1:16" x14ac:dyDescent="0.3">
      <c r="A345" s="18" t="s">
        <v>1279</v>
      </c>
      <c r="B345" s="18" t="s">
        <v>1280</v>
      </c>
      <c r="C345" s="147">
        <v>151191</v>
      </c>
      <c r="D345" s="147">
        <v>541571</v>
      </c>
      <c r="E345" s="147">
        <v>68401</v>
      </c>
      <c r="F345" s="147">
        <v>25966</v>
      </c>
      <c r="G345" s="147">
        <v>13880</v>
      </c>
      <c r="H345" s="147">
        <v>11515</v>
      </c>
      <c r="I345" s="147">
        <v>8960</v>
      </c>
      <c r="J345" s="147">
        <v>28786</v>
      </c>
      <c r="K345" s="147">
        <v>224135</v>
      </c>
      <c r="L345" s="147">
        <v>64108</v>
      </c>
      <c r="M345" s="147">
        <v>78786</v>
      </c>
      <c r="N345" s="147">
        <v>45602</v>
      </c>
      <c r="O345" s="147">
        <v>30232</v>
      </c>
      <c r="P345" s="147">
        <v>98708</v>
      </c>
    </row>
    <row r="346" spans="1:16" x14ac:dyDescent="0.3">
      <c r="A346" s="18" t="s">
        <v>1281</v>
      </c>
      <c r="B346" s="18" t="s">
        <v>1282</v>
      </c>
      <c r="C346" s="147">
        <v>62638</v>
      </c>
      <c r="D346" s="147">
        <v>263827</v>
      </c>
      <c r="E346" s="147">
        <v>21032</v>
      </c>
      <c r="F346" s="147">
        <v>20217</v>
      </c>
      <c r="G346" s="147">
        <v>5000</v>
      </c>
      <c r="H346" s="147">
        <v>4083</v>
      </c>
      <c r="I346" s="147">
        <v>3549</v>
      </c>
      <c r="J346" s="147">
        <v>11326</v>
      </c>
      <c r="K346" s="147">
        <v>69083</v>
      </c>
      <c r="L346" s="147">
        <v>75926</v>
      </c>
      <c r="M346" s="147">
        <v>29357</v>
      </c>
      <c r="N346" s="147">
        <v>22838</v>
      </c>
      <c r="O346" s="147">
        <v>15893</v>
      </c>
      <c r="P346" s="147">
        <v>50730</v>
      </c>
    </row>
    <row r="347" spans="1:16" x14ac:dyDescent="0.3">
      <c r="A347" s="18" t="s">
        <v>1283</v>
      </c>
      <c r="B347" s="18" t="s">
        <v>1284</v>
      </c>
      <c r="C347" s="147">
        <v>56100</v>
      </c>
      <c r="D347" s="147">
        <v>167865</v>
      </c>
      <c r="E347" s="147">
        <v>15834</v>
      </c>
      <c r="F347" s="147">
        <v>18224</v>
      </c>
      <c r="G347" s="147">
        <v>4764</v>
      </c>
      <c r="H347" s="147">
        <v>3924</v>
      </c>
      <c r="I347" s="147">
        <v>3535</v>
      </c>
      <c r="J347" s="147">
        <v>11291</v>
      </c>
      <c r="K347" s="147">
        <v>39193</v>
      </c>
      <c r="L347" s="147">
        <v>52506</v>
      </c>
      <c r="M347" s="147">
        <v>24076</v>
      </c>
      <c r="N347" s="147">
        <v>11679</v>
      </c>
      <c r="O347" s="147">
        <v>9080</v>
      </c>
      <c r="P347" s="147">
        <v>31331</v>
      </c>
    </row>
    <row r="348" spans="1:16" x14ac:dyDescent="0.3">
      <c r="A348" s="18" t="s">
        <v>1285</v>
      </c>
      <c r="B348" s="18" t="s">
        <v>1286</v>
      </c>
      <c r="C348" s="147">
        <v>48546</v>
      </c>
      <c r="D348" s="147">
        <v>532448</v>
      </c>
      <c r="E348" s="147">
        <v>24417</v>
      </c>
      <c r="F348" s="147">
        <v>8837</v>
      </c>
      <c r="G348" s="147">
        <v>4635</v>
      </c>
      <c r="H348" s="147">
        <v>2967</v>
      </c>
      <c r="I348" s="147">
        <v>2655</v>
      </c>
      <c r="J348" s="147">
        <v>9418</v>
      </c>
      <c r="K348" s="147">
        <v>244033</v>
      </c>
      <c r="L348" s="147">
        <v>69899</v>
      </c>
      <c r="M348" s="147">
        <v>80074</v>
      </c>
      <c r="N348" s="147">
        <v>29574</v>
      </c>
      <c r="O348" s="147">
        <v>20658</v>
      </c>
      <c r="P348" s="147">
        <v>88210</v>
      </c>
    </row>
    <row r="349" spans="1:16" x14ac:dyDescent="0.3">
      <c r="A349" s="18" t="s">
        <v>1287</v>
      </c>
      <c r="B349" s="18" t="s">
        <v>1288</v>
      </c>
      <c r="C349" s="147">
        <v>656635</v>
      </c>
      <c r="D349" s="147">
        <v>2579591</v>
      </c>
      <c r="E349" s="147">
        <v>244119</v>
      </c>
      <c r="F349" s="147">
        <v>157955</v>
      </c>
      <c r="G349" s="147">
        <v>56151</v>
      </c>
      <c r="H349" s="147">
        <v>48102</v>
      </c>
      <c r="I349" s="147">
        <v>38164</v>
      </c>
      <c r="J349" s="147">
        <v>147512</v>
      </c>
      <c r="K349" s="147">
        <v>894484</v>
      </c>
      <c r="L349" s="147">
        <v>457974</v>
      </c>
      <c r="M349" s="147">
        <v>363574</v>
      </c>
      <c r="N349" s="147">
        <v>209064</v>
      </c>
      <c r="O349" s="147">
        <v>137264</v>
      </c>
      <c r="P349" s="147">
        <v>517231</v>
      </c>
    </row>
    <row r="350" spans="1:16" x14ac:dyDescent="0.3">
      <c r="A350" s="18" t="s">
        <v>1289</v>
      </c>
      <c r="B350" s="18" t="s">
        <v>1290</v>
      </c>
      <c r="C350" s="147">
        <v>188544</v>
      </c>
      <c r="D350" s="147">
        <v>766190</v>
      </c>
      <c r="E350" s="147">
        <v>69402</v>
      </c>
      <c r="F350" s="147">
        <v>40275</v>
      </c>
      <c r="G350" s="147">
        <v>21509</v>
      </c>
      <c r="H350" s="147">
        <v>11839</v>
      </c>
      <c r="I350" s="147">
        <v>11235</v>
      </c>
      <c r="J350" s="147">
        <v>39580</v>
      </c>
      <c r="K350" s="147">
        <v>266887</v>
      </c>
      <c r="L350" s="147">
        <v>110984</v>
      </c>
      <c r="M350" s="147">
        <v>127406</v>
      </c>
      <c r="N350" s="147">
        <v>51923</v>
      </c>
      <c r="O350" s="147">
        <v>49931</v>
      </c>
      <c r="P350" s="147">
        <v>159059</v>
      </c>
    </row>
    <row r="351" spans="1:16" x14ac:dyDescent="0.3">
      <c r="A351" s="18" t="s">
        <v>1291</v>
      </c>
      <c r="B351" s="18" t="s">
        <v>1292</v>
      </c>
      <c r="C351" s="147">
        <v>2440</v>
      </c>
      <c r="D351" s="147">
        <v>5688</v>
      </c>
      <c r="E351" s="146">
        <v>671</v>
      </c>
      <c r="F351" s="147">
        <v>1099</v>
      </c>
      <c r="G351" s="146">
        <v>289</v>
      </c>
      <c r="H351" s="146">
        <v>74</v>
      </c>
      <c r="I351" s="146">
        <v>54</v>
      </c>
      <c r="J351" s="146">
        <v>284</v>
      </c>
      <c r="K351" s="147">
        <v>1692</v>
      </c>
      <c r="L351" s="147">
        <v>2053</v>
      </c>
      <c r="M351" s="147">
        <v>1105</v>
      </c>
      <c r="N351" s="146">
        <v>175</v>
      </c>
      <c r="O351" s="146">
        <v>90</v>
      </c>
      <c r="P351" s="146">
        <v>573</v>
      </c>
    </row>
    <row r="352" spans="1:16" x14ac:dyDescent="0.3">
      <c r="A352" s="18" t="s">
        <v>1293</v>
      </c>
      <c r="B352" s="18" t="s">
        <v>1294</v>
      </c>
      <c r="C352" s="147">
        <v>283563</v>
      </c>
      <c r="D352" s="147">
        <v>682946</v>
      </c>
      <c r="E352" s="147">
        <v>156710</v>
      </c>
      <c r="F352" s="147">
        <v>44430</v>
      </c>
      <c r="G352" s="147">
        <v>24310</v>
      </c>
      <c r="H352" s="147">
        <v>14906</v>
      </c>
      <c r="I352" s="147">
        <v>11930</v>
      </c>
      <c r="J352" s="147">
        <v>42279</v>
      </c>
      <c r="K352" s="147">
        <v>349243</v>
      </c>
      <c r="L352" s="147">
        <v>89029</v>
      </c>
      <c r="M352" s="147">
        <v>83728</v>
      </c>
      <c r="N352" s="147">
        <v>37552</v>
      </c>
      <c r="O352" s="147">
        <v>26999</v>
      </c>
      <c r="P352" s="147">
        <v>96395</v>
      </c>
    </row>
    <row r="353" spans="1:16" x14ac:dyDescent="0.3">
      <c r="A353" s="18" t="s">
        <v>1295</v>
      </c>
      <c r="B353" s="18" t="s">
        <v>1296</v>
      </c>
      <c r="C353" s="147">
        <v>44395</v>
      </c>
      <c r="D353" s="147">
        <v>122550</v>
      </c>
      <c r="E353" s="147">
        <v>11439</v>
      </c>
      <c r="F353" s="147">
        <v>13966</v>
      </c>
      <c r="G353" s="147">
        <v>2735</v>
      </c>
      <c r="H353" s="147">
        <v>4061</v>
      </c>
      <c r="I353" s="147">
        <v>3135</v>
      </c>
      <c r="J353" s="147">
        <v>10016</v>
      </c>
      <c r="K353" s="147">
        <v>30186</v>
      </c>
      <c r="L353" s="147">
        <v>27588</v>
      </c>
      <c r="M353" s="147">
        <v>13308</v>
      </c>
      <c r="N353" s="147">
        <v>13568</v>
      </c>
      <c r="O353" s="147">
        <v>9449</v>
      </c>
      <c r="P353" s="147">
        <v>28451</v>
      </c>
    </row>
    <row r="354" spans="1:16" x14ac:dyDescent="0.3">
      <c r="A354" s="18" t="s">
        <v>1297</v>
      </c>
      <c r="B354" s="18" t="s">
        <v>1298</v>
      </c>
      <c r="C354" s="147">
        <v>11989</v>
      </c>
      <c r="D354" s="147">
        <v>70193</v>
      </c>
      <c r="E354" s="147">
        <v>5352</v>
      </c>
      <c r="F354" s="147">
        <v>2856</v>
      </c>
      <c r="G354" s="147">
        <v>2266</v>
      </c>
      <c r="H354" s="146">
        <v>404</v>
      </c>
      <c r="I354" s="146">
        <v>310</v>
      </c>
      <c r="J354" s="147">
        <v>1370</v>
      </c>
      <c r="K354" s="147">
        <v>22594</v>
      </c>
      <c r="L354" s="147">
        <v>16530</v>
      </c>
      <c r="M354" s="147">
        <v>19777</v>
      </c>
      <c r="N354" s="147">
        <v>2353</v>
      </c>
      <c r="O354" s="147">
        <v>1392</v>
      </c>
      <c r="P354" s="147">
        <v>7547</v>
      </c>
    </row>
    <row r="355" spans="1:16" x14ac:dyDescent="0.3">
      <c r="A355" s="18" t="s">
        <v>1299</v>
      </c>
      <c r="B355" s="18" t="s">
        <v>1300</v>
      </c>
      <c r="C355" s="147">
        <v>6629</v>
      </c>
      <c r="D355" s="147">
        <v>22138</v>
      </c>
      <c r="E355" s="147">
        <v>2631</v>
      </c>
      <c r="F355" s="147">
        <v>1530</v>
      </c>
      <c r="G355" s="146">
        <v>699</v>
      </c>
      <c r="H355" s="146">
        <v>395</v>
      </c>
      <c r="I355" s="146">
        <v>277</v>
      </c>
      <c r="J355" s="147">
        <v>1306</v>
      </c>
      <c r="K355" s="147">
        <v>7800</v>
      </c>
      <c r="L355" s="147">
        <v>4488</v>
      </c>
      <c r="M355" s="147">
        <v>3536</v>
      </c>
      <c r="N355" s="147">
        <v>1582</v>
      </c>
      <c r="O355" s="146">
        <v>929</v>
      </c>
      <c r="P355" s="147">
        <v>3803</v>
      </c>
    </row>
    <row r="356" spans="1:16" x14ac:dyDescent="0.3">
      <c r="A356" s="18" t="s">
        <v>1301</v>
      </c>
      <c r="B356" s="18" t="s">
        <v>1302</v>
      </c>
      <c r="C356" s="147">
        <v>2837</v>
      </c>
      <c r="D356" s="147">
        <v>21548</v>
      </c>
      <c r="E356" s="147">
        <v>1411</v>
      </c>
      <c r="F356" s="146">
        <v>577</v>
      </c>
      <c r="G356" s="146">
        <v>622</v>
      </c>
      <c r="H356" s="146">
        <v>103</v>
      </c>
      <c r="I356" s="146">
        <v>82</v>
      </c>
      <c r="J356" s="146">
        <v>326</v>
      </c>
      <c r="K356" s="147">
        <v>8129</v>
      </c>
      <c r="L356" s="147">
        <v>3800</v>
      </c>
      <c r="M356" s="147">
        <v>5910</v>
      </c>
      <c r="N356" s="147">
        <v>1096</v>
      </c>
      <c r="O356" s="146">
        <v>507</v>
      </c>
      <c r="P356" s="147">
        <v>2106</v>
      </c>
    </row>
    <row r="357" spans="1:16" x14ac:dyDescent="0.3">
      <c r="A357" s="18" t="s">
        <v>1303</v>
      </c>
      <c r="B357" s="18" t="s">
        <v>1304</v>
      </c>
      <c r="C357" s="147">
        <v>77726</v>
      </c>
      <c r="D357" s="147">
        <v>305002</v>
      </c>
      <c r="E357" s="147">
        <v>41552</v>
      </c>
      <c r="F357" s="147">
        <v>10087</v>
      </c>
      <c r="G357" s="147">
        <v>7089</v>
      </c>
      <c r="H357" s="147">
        <v>4036</v>
      </c>
      <c r="I357" s="147">
        <v>3295</v>
      </c>
      <c r="J357" s="147">
        <v>15931</v>
      </c>
      <c r="K357" s="147">
        <v>139879</v>
      </c>
      <c r="L357" s="147">
        <v>36493</v>
      </c>
      <c r="M357" s="147">
        <v>45768</v>
      </c>
      <c r="N357" s="147">
        <v>16101</v>
      </c>
      <c r="O357" s="147">
        <v>10110</v>
      </c>
      <c r="P357" s="147">
        <v>56651</v>
      </c>
    </row>
    <row r="358" spans="1:16" x14ac:dyDescent="0.3">
      <c r="A358" s="18" t="s">
        <v>1305</v>
      </c>
      <c r="B358" s="18" t="s">
        <v>1306</v>
      </c>
      <c r="C358" s="147">
        <v>9669</v>
      </c>
      <c r="D358" s="147">
        <v>22668</v>
      </c>
      <c r="E358" s="147">
        <v>6597</v>
      </c>
      <c r="F358" s="146">
        <v>781</v>
      </c>
      <c r="G358" s="147">
        <v>1056</v>
      </c>
      <c r="H358" s="146">
        <v>303</v>
      </c>
      <c r="I358" s="146">
        <v>230</v>
      </c>
      <c r="J358" s="146">
        <v>907</v>
      </c>
      <c r="K358" s="147">
        <v>14220</v>
      </c>
      <c r="L358" s="147">
        <v>1516</v>
      </c>
      <c r="M358" s="147">
        <v>3935</v>
      </c>
      <c r="N358" s="146">
        <v>732</v>
      </c>
      <c r="O358" s="146">
        <v>460</v>
      </c>
      <c r="P358" s="147">
        <v>1805</v>
      </c>
    </row>
    <row r="359" spans="1:16" x14ac:dyDescent="0.3">
      <c r="A359" s="18" t="s">
        <v>1307</v>
      </c>
      <c r="B359" s="18" t="s">
        <v>1308</v>
      </c>
      <c r="C359" s="146">
        <v>874</v>
      </c>
      <c r="D359" s="147">
        <v>1744</v>
      </c>
      <c r="E359" s="146">
        <v>495</v>
      </c>
      <c r="F359" s="146">
        <v>93</v>
      </c>
      <c r="G359" s="146">
        <v>129</v>
      </c>
      <c r="H359" s="146">
        <v>46</v>
      </c>
      <c r="I359" s="146">
        <v>34</v>
      </c>
      <c r="J359" s="146">
        <v>99</v>
      </c>
      <c r="K359" s="146">
        <v>790</v>
      </c>
      <c r="L359" s="146">
        <v>192</v>
      </c>
      <c r="M359" s="146">
        <v>354</v>
      </c>
      <c r="N359" s="146">
        <v>110</v>
      </c>
      <c r="O359" s="146">
        <v>85</v>
      </c>
      <c r="P359" s="146">
        <v>213</v>
      </c>
    </row>
    <row r="360" spans="1:16" x14ac:dyDescent="0.3">
      <c r="A360" s="18" t="s">
        <v>1309</v>
      </c>
      <c r="B360" s="18" t="s">
        <v>1310</v>
      </c>
      <c r="C360" s="146">
        <v>580</v>
      </c>
      <c r="D360" s="147">
        <v>2550</v>
      </c>
      <c r="E360" s="146">
        <v>58</v>
      </c>
      <c r="F360" s="146">
        <v>246</v>
      </c>
      <c r="G360" s="146">
        <v>30</v>
      </c>
      <c r="H360" s="146">
        <v>54</v>
      </c>
      <c r="I360" s="146">
        <v>71</v>
      </c>
      <c r="J360" s="146">
        <v>153</v>
      </c>
      <c r="K360" s="146">
        <v>211</v>
      </c>
      <c r="L360" s="147">
        <v>1072</v>
      </c>
      <c r="M360" s="146">
        <v>148</v>
      </c>
      <c r="N360" s="146">
        <v>277</v>
      </c>
      <c r="O360" s="146">
        <v>208</v>
      </c>
      <c r="P360" s="146">
        <v>634</v>
      </c>
    </row>
    <row r="361" spans="1:16" x14ac:dyDescent="0.3">
      <c r="A361" s="18" t="s">
        <v>1311</v>
      </c>
      <c r="B361" s="18" t="s">
        <v>1312</v>
      </c>
      <c r="C361" s="147">
        <v>29875</v>
      </c>
      <c r="D361" s="147">
        <v>187416</v>
      </c>
      <c r="E361" s="147">
        <v>17289</v>
      </c>
      <c r="F361" s="147">
        <v>3972</v>
      </c>
      <c r="G361" s="147">
        <v>4887</v>
      </c>
      <c r="H361" s="147">
        <v>1096</v>
      </c>
      <c r="I361" s="146">
        <v>962</v>
      </c>
      <c r="J361" s="147">
        <v>3686</v>
      </c>
      <c r="K361" s="147">
        <v>98538</v>
      </c>
      <c r="L361" s="147">
        <v>14455</v>
      </c>
      <c r="M361" s="147">
        <v>45761</v>
      </c>
      <c r="N361" s="147">
        <v>5744</v>
      </c>
      <c r="O361" s="147">
        <v>4430</v>
      </c>
      <c r="P361" s="147">
        <v>18488</v>
      </c>
    </row>
    <row r="362" spans="1:16" x14ac:dyDescent="0.3">
      <c r="A362" s="18" t="s">
        <v>1313</v>
      </c>
      <c r="B362" s="18" t="s">
        <v>1314</v>
      </c>
      <c r="C362" s="147">
        <v>907057</v>
      </c>
      <c r="D362" s="147">
        <v>7542218</v>
      </c>
      <c r="E362" s="147">
        <v>304698</v>
      </c>
      <c r="F362" s="147">
        <v>243110</v>
      </c>
      <c r="G362" s="147">
        <v>75510</v>
      </c>
      <c r="H362" s="147">
        <v>65736</v>
      </c>
      <c r="I362" s="147">
        <v>60757</v>
      </c>
      <c r="J362" s="147">
        <v>226994</v>
      </c>
      <c r="K362" s="147">
        <v>2486757</v>
      </c>
      <c r="L362" s="147">
        <v>1518391</v>
      </c>
      <c r="M362" s="147">
        <v>1000579</v>
      </c>
      <c r="N362" s="147">
        <v>575998</v>
      </c>
      <c r="O362" s="147">
        <v>440713</v>
      </c>
      <c r="P362" s="147">
        <v>1519780</v>
      </c>
    </row>
    <row r="363" spans="1:16" x14ac:dyDescent="0.3">
      <c r="A363" s="18" t="s">
        <v>1315</v>
      </c>
      <c r="B363" s="18" t="s">
        <v>1316</v>
      </c>
      <c r="C363" s="147">
        <v>1652</v>
      </c>
      <c r="D363" s="147">
        <v>32298</v>
      </c>
      <c r="E363" s="146">
        <v>992</v>
      </c>
      <c r="F363" s="146">
        <v>220</v>
      </c>
      <c r="G363" s="146">
        <v>139</v>
      </c>
      <c r="H363" s="146">
        <v>96</v>
      </c>
      <c r="I363" s="146">
        <v>71</v>
      </c>
      <c r="J363" s="146">
        <v>275</v>
      </c>
      <c r="K363" s="147">
        <v>15844</v>
      </c>
      <c r="L363" s="147">
        <v>4215</v>
      </c>
      <c r="M363" s="147">
        <v>3597</v>
      </c>
      <c r="N363" s="147">
        <v>2295</v>
      </c>
      <c r="O363" s="147">
        <v>1186</v>
      </c>
      <c r="P363" s="147">
        <v>5161</v>
      </c>
    </row>
    <row r="364" spans="1:16" x14ac:dyDescent="0.3">
      <c r="A364" s="18" t="s">
        <v>1317</v>
      </c>
      <c r="B364" s="18" t="s">
        <v>1318</v>
      </c>
      <c r="C364" s="147">
        <v>5522</v>
      </c>
      <c r="D364" s="147">
        <v>126552</v>
      </c>
      <c r="E364" s="147">
        <v>3414</v>
      </c>
      <c r="F364" s="146">
        <v>781</v>
      </c>
      <c r="G364" s="146">
        <v>654</v>
      </c>
      <c r="H364" s="146">
        <v>180</v>
      </c>
      <c r="I364" s="146">
        <v>192</v>
      </c>
      <c r="J364" s="146">
        <v>742</v>
      </c>
      <c r="K364" s="147">
        <v>61268</v>
      </c>
      <c r="L364" s="147">
        <v>19058</v>
      </c>
      <c r="M364" s="147">
        <v>23253</v>
      </c>
      <c r="N364" s="147">
        <v>3471</v>
      </c>
      <c r="O364" s="147">
        <v>2337</v>
      </c>
      <c r="P364" s="147">
        <v>17165</v>
      </c>
    </row>
    <row r="365" spans="1:16" x14ac:dyDescent="0.3">
      <c r="A365" s="18" t="s">
        <v>1319</v>
      </c>
      <c r="B365" s="18" t="s">
        <v>1320</v>
      </c>
      <c r="C365" s="147">
        <v>1862</v>
      </c>
      <c r="D365" s="147">
        <v>28147</v>
      </c>
      <c r="E365" s="146">
        <v>973</v>
      </c>
      <c r="F365" s="146">
        <v>345</v>
      </c>
      <c r="G365" s="146">
        <v>268</v>
      </c>
      <c r="H365" s="146">
        <v>58</v>
      </c>
      <c r="I365" s="146">
        <v>50</v>
      </c>
      <c r="J365" s="146">
        <v>316</v>
      </c>
      <c r="K365" s="147">
        <v>11806</v>
      </c>
      <c r="L365" s="147">
        <v>4533</v>
      </c>
      <c r="M365" s="147">
        <v>5558</v>
      </c>
      <c r="N365" s="147">
        <v>1154</v>
      </c>
      <c r="O365" s="146">
        <v>526</v>
      </c>
      <c r="P365" s="147">
        <v>4570</v>
      </c>
    </row>
    <row r="366" spans="1:16" x14ac:dyDescent="0.3">
      <c r="A366" s="18" t="s">
        <v>1321</v>
      </c>
      <c r="B366" s="18" t="s">
        <v>1322</v>
      </c>
      <c r="C366" s="147">
        <v>1302</v>
      </c>
      <c r="D366" s="147">
        <v>16919</v>
      </c>
      <c r="E366" s="146">
        <v>826</v>
      </c>
      <c r="F366" s="146">
        <v>191</v>
      </c>
      <c r="G366" s="146">
        <v>113</v>
      </c>
      <c r="H366" s="146">
        <v>47</v>
      </c>
      <c r="I366" s="146">
        <v>30</v>
      </c>
      <c r="J366" s="146">
        <v>173</v>
      </c>
      <c r="K366" s="147">
        <v>10463</v>
      </c>
      <c r="L366" s="147">
        <v>1613</v>
      </c>
      <c r="M366" s="147">
        <v>1597</v>
      </c>
      <c r="N366" s="146">
        <v>713</v>
      </c>
      <c r="O366" s="146">
        <v>174</v>
      </c>
      <c r="P366" s="147">
        <v>2359</v>
      </c>
    </row>
    <row r="367" spans="1:16" x14ac:dyDescent="0.3">
      <c r="A367" s="18" t="s">
        <v>1323</v>
      </c>
      <c r="B367" s="18" t="s">
        <v>1324</v>
      </c>
      <c r="C367" s="146">
        <v>509</v>
      </c>
      <c r="D367" s="147">
        <v>13452</v>
      </c>
      <c r="E367" s="146">
        <v>228</v>
      </c>
      <c r="F367" s="146">
        <v>133</v>
      </c>
      <c r="G367" s="146">
        <v>88</v>
      </c>
      <c r="H367" s="146" t="s">
        <v>1895</v>
      </c>
      <c r="I367" s="146" t="s">
        <v>1895</v>
      </c>
      <c r="J367" s="146">
        <v>89</v>
      </c>
      <c r="K367" s="147">
        <v>3417</v>
      </c>
      <c r="L367" s="147">
        <v>2729</v>
      </c>
      <c r="M367" s="147">
        <v>2298</v>
      </c>
      <c r="N367" s="146">
        <v>326</v>
      </c>
      <c r="O367" s="146">
        <v>673</v>
      </c>
      <c r="P367" s="147">
        <v>4009</v>
      </c>
    </row>
    <row r="368" spans="1:16" x14ac:dyDescent="0.3">
      <c r="A368" s="18" t="s">
        <v>1325</v>
      </c>
      <c r="B368" s="18" t="s">
        <v>1326</v>
      </c>
      <c r="C368" s="146">
        <v>527</v>
      </c>
      <c r="D368" s="147">
        <v>10809</v>
      </c>
      <c r="E368" s="146">
        <v>308</v>
      </c>
      <c r="F368" s="146">
        <v>95</v>
      </c>
      <c r="G368" s="146">
        <v>90</v>
      </c>
      <c r="H368" s="146" t="s">
        <v>1895</v>
      </c>
      <c r="I368" s="146" t="s">
        <v>1895</v>
      </c>
      <c r="J368" s="146">
        <v>50</v>
      </c>
      <c r="K368" s="147">
        <v>4878</v>
      </c>
      <c r="L368" s="147">
        <v>2439</v>
      </c>
      <c r="M368" s="147">
        <v>2316</v>
      </c>
      <c r="N368" s="146">
        <v>51</v>
      </c>
      <c r="O368" s="146">
        <v>162</v>
      </c>
      <c r="P368" s="146">
        <v>963</v>
      </c>
    </row>
    <row r="369" spans="1:16" x14ac:dyDescent="0.3">
      <c r="A369" s="18" t="s">
        <v>1327</v>
      </c>
      <c r="B369" s="18" t="s">
        <v>1328</v>
      </c>
      <c r="C369" s="146">
        <v>809</v>
      </c>
      <c r="D369" s="147">
        <v>3370</v>
      </c>
      <c r="E369" s="146">
        <v>402</v>
      </c>
      <c r="F369" s="146">
        <v>163</v>
      </c>
      <c r="G369" s="146">
        <v>144</v>
      </c>
      <c r="H369" s="146" t="s">
        <v>1895</v>
      </c>
      <c r="I369" s="146" t="s">
        <v>1895</v>
      </c>
      <c r="J369" s="146">
        <v>95</v>
      </c>
      <c r="K369" s="147">
        <v>1399</v>
      </c>
      <c r="L369" s="146">
        <v>657</v>
      </c>
      <c r="M369" s="146">
        <v>894</v>
      </c>
      <c r="N369" s="146">
        <v>75</v>
      </c>
      <c r="O369" s="146">
        <v>69</v>
      </c>
      <c r="P369" s="146">
        <v>276</v>
      </c>
    </row>
    <row r="370" spans="1:16" x14ac:dyDescent="0.3">
      <c r="A370" s="18" t="s">
        <v>1329</v>
      </c>
      <c r="B370" s="18" t="s">
        <v>1330</v>
      </c>
      <c r="C370" s="147">
        <v>1806</v>
      </c>
      <c r="D370" s="147">
        <v>52064</v>
      </c>
      <c r="E370" s="147">
        <v>1059</v>
      </c>
      <c r="F370" s="146">
        <v>322</v>
      </c>
      <c r="G370" s="146">
        <v>361</v>
      </c>
      <c r="H370" s="146">
        <v>44</v>
      </c>
      <c r="I370" s="146">
        <v>30</v>
      </c>
      <c r="J370" s="146">
        <v>188</v>
      </c>
      <c r="K370" s="147">
        <v>21678</v>
      </c>
      <c r="L370" s="147">
        <v>9079</v>
      </c>
      <c r="M370" s="147">
        <v>15469</v>
      </c>
      <c r="N370" s="146">
        <v>995</v>
      </c>
      <c r="O370" s="146">
        <v>610</v>
      </c>
      <c r="P370" s="147">
        <v>4233</v>
      </c>
    </row>
    <row r="371" spans="1:16" x14ac:dyDescent="0.3">
      <c r="A371" s="18" t="s">
        <v>1331</v>
      </c>
      <c r="B371" s="18" t="s">
        <v>1332</v>
      </c>
      <c r="C371" s="147">
        <v>1772</v>
      </c>
      <c r="D371" s="147">
        <v>55427</v>
      </c>
      <c r="E371" s="146">
        <v>884</v>
      </c>
      <c r="F371" s="146">
        <v>355</v>
      </c>
      <c r="G371" s="146">
        <v>252</v>
      </c>
      <c r="H371" s="146">
        <v>88</v>
      </c>
      <c r="I371" s="146">
        <v>75</v>
      </c>
      <c r="J371" s="146">
        <v>377</v>
      </c>
      <c r="K371" s="147">
        <v>20605</v>
      </c>
      <c r="L371" s="147">
        <v>9413</v>
      </c>
      <c r="M371" s="147">
        <v>9446</v>
      </c>
      <c r="N371" s="147">
        <v>2604</v>
      </c>
      <c r="O371" s="147">
        <v>2137</v>
      </c>
      <c r="P371" s="147">
        <v>11222</v>
      </c>
    </row>
    <row r="372" spans="1:16" x14ac:dyDescent="0.3">
      <c r="A372" s="18" t="s">
        <v>1333</v>
      </c>
      <c r="B372" s="18" t="s">
        <v>1334</v>
      </c>
      <c r="C372" s="147">
        <v>4349</v>
      </c>
      <c r="D372" s="147">
        <v>44625</v>
      </c>
      <c r="E372" s="147">
        <v>2466</v>
      </c>
      <c r="F372" s="146">
        <v>730</v>
      </c>
      <c r="G372" s="146">
        <v>597</v>
      </c>
      <c r="H372" s="146">
        <v>118</v>
      </c>
      <c r="I372" s="146">
        <v>123</v>
      </c>
      <c r="J372" s="146">
        <v>565</v>
      </c>
      <c r="K372" s="147">
        <v>21682</v>
      </c>
      <c r="L372" s="147">
        <v>6617</v>
      </c>
      <c r="M372" s="147">
        <v>7749</v>
      </c>
      <c r="N372" s="147">
        <v>1048</v>
      </c>
      <c r="O372" s="147">
        <v>1628</v>
      </c>
      <c r="P372" s="147">
        <v>5901</v>
      </c>
    </row>
    <row r="373" spans="1:16" x14ac:dyDescent="0.3">
      <c r="A373" s="18" t="s">
        <v>1335</v>
      </c>
      <c r="B373" s="18" t="s">
        <v>1336</v>
      </c>
      <c r="C373" s="146">
        <v>506</v>
      </c>
      <c r="D373" s="147">
        <v>3580</v>
      </c>
      <c r="E373" s="146">
        <v>252</v>
      </c>
      <c r="F373" s="146">
        <v>108</v>
      </c>
      <c r="G373" s="146">
        <v>71</v>
      </c>
      <c r="H373" s="146" t="s">
        <v>1895</v>
      </c>
      <c r="I373" s="146" t="s">
        <v>1895</v>
      </c>
      <c r="J373" s="146">
        <v>59</v>
      </c>
      <c r="K373" s="147">
        <v>1000</v>
      </c>
      <c r="L373" s="146">
        <v>588</v>
      </c>
      <c r="M373" s="146">
        <v>257</v>
      </c>
      <c r="N373" s="146">
        <v>176</v>
      </c>
      <c r="O373" s="146">
        <v>272</v>
      </c>
      <c r="P373" s="147">
        <v>1287</v>
      </c>
    </row>
    <row r="374" spans="1:16" x14ac:dyDescent="0.3">
      <c r="A374" s="18" t="s">
        <v>1337</v>
      </c>
      <c r="B374" s="18" t="s">
        <v>1338</v>
      </c>
      <c r="C374" s="147">
        <v>3689</v>
      </c>
      <c r="D374" s="147">
        <v>150427</v>
      </c>
      <c r="E374" s="147">
        <v>2507</v>
      </c>
      <c r="F374" s="146">
        <v>471</v>
      </c>
      <c r="G374" s="146">
        <v>524</v>
      </c>
      <c r="H374" s="146">
        <v>87</v>
      </c>
      <c r="I374" s="146">
        <v>69</v>
      </c>
      <c r="J374" s="146">
        <v>346</v>
      </c>
      <c r="K374" s="147">
        <v>87410</v>
      </c>
      <c r="L374" s="147">
        <v>17959</v>
      </c>
      <c r="M374" s="147">
        <v>22716</v>
      </c>
      <c r="N374" s="147">
        <v>4355</v>
      </c>
      <c r="O374" s="147">
        <v>2785</v>
      </c>
      <c r="P374" s="147">
        <v>15202</v>
      </c>
    </row>
    <row r="375" spans="1:16" x14ac:dyDescent="0.3">
      <c r="A375" s="18" t="s">
        <v>1339</v>
      </c>
      <c r="B375" s="18" t="s">
        <v>1340</v>
      </c>
      <c r="C375" s="147">
        <v>3545</v>
      </c>
      <c r="D375" s="147">
        <v>80170</v>
      </c>
      <c r="E375" s="147">
        <v>2193</v>
      </c>
      <c r="F375" s="146">
        <v>487</v>
      </c>
      <c r="G375" s="146">
        <v>491</v>
      </c>
      <c r="H375" s="146">
        <v>117</v>
      </c>
      <c r="I375" s="146">
        <v>93</v>
      </c>
      <c r="J375" s="146">
        <v>376</v>
      </c>
      <c r="K375" s="147">
        <v>39781</v>
      </c>
      <c r="L375" s="147">
        <v>10072</v>
      </c>
      <c r="M375" s="147">
        <v>14562</v>
      </c>
      <c r="N375" s="147">
        <v>3857</v>
      </c>
      <c r="O375" s="147">
        <v>2286</v>
      </c>
      <c r="P375" s="147">
        <v>9612</v>
      </c>
    </row>
    <row r="376" spans="1:16" x14ac:dyDescent="0.3">
      <c r="A376" s="18" t="s">
        <v>1341</v>
      </c>
      <c r="B376" s="18" t="s">
        <v>1342</v>
      </c>
      <c r="C376" s="147">
        <v>1364</v>
      </c>
      <c r="D376" s="147">
        <v>20901</v>
      </c>
      <c r="E376" s="146">
        <v>779</v>
      </c>
      <c r="F376" s="146">
        <v>177</v>
      </c>
      <c r="G376" s="146">
        <v>183</v>
      </c>
      <c r="H376" s="146">
        <v>69</v>
      </c>
      <c r="I376" s="146">
        <v>47</v>
      </c>
      <c r="J376" s="146">
        <v>176</v>
      </c>
      <c r="K376" s="147">
        <v>10225</v>
      </c>
      <c r="L376" s="147">
        <v>1949</v>
      </c>
      <c r="M376" s="147">
        <v>4184</v>
      </c>
      <c r="N376" s="146">
        <v>872</v>
      </c>
      <c r="O376" s="146">
        <v>786</v>
      </c>
      <c r="P376" s="147">
        <v>2885</v>
      </c>
    </row>
    <row r="377" spans="1:16" x14ac:dyDescent="0.3">
      <c r="A377" s="18" t="s">
        <v>1343</v>
      </c>
      <c r="B377" s="18" t="s">
        <v>1344</v>
      </c>
      <c r="C377" s="147">
        <v>20428</v>
      </c>
      <c r="D377" s="147">
        <v>691953</v>
      </c>
      <c r="E377" s="147">
        <v>12582</v>
      </c>
      <c r="F377" s="147">
        <v>2699</v>
      </c>
      <c r="G377" s="147">
        <v>3021</v>
      </c>
      <c r="H377" s="146">
        <v>710</v>
      </c>
      <c r="I377" s="146">
        <v>630</v>
      </c>
      <c r="J377" s="147">
        <v>2791</v>
      </c>
      <c r="K377" s="147">
        <v>313814</v>
      </c>
      <c r="L377" s="147">
        <v>97740</v>
      </c>
      <c r="M377" s="147">
        <v>130296</v>
      </c>
      <c r="N377" s="147">
        <v>26960</v>
      </c>
      <c r="O377" s="147">
        <v>17174</v>
      </c>
      <c r="P377" s="147">
        <v>105969</v>
      </c>
    </row>
    <row r="378" spans="1:16" x14ac:dyDescent="0.3">
      <c r="A378" s="18" t="s">
        <v>1345</v>
      </c>
      <c r="B378" s="18" t="s">
        <v>1346</v>
      </c>
      <c r="C378" s="147">
        <v>2889</v>
      </c>
      <c r="D378" s="147">
        <v>71894</v>
      </c>
      <c r="E378" s="147">
        <v>1459</v>
      </c>
      <c r="F378" s="146">
        <v>526</v>
      </c>
      <c r="G378" s="146">
        <v>529</v>
      </c>
      <c r="H378" s="146">
        <v>95</v>
      </c>
      <c r="I378" s="146">
        <v>95</v>
      </c>
      <c r="J378" s="146">
        <v>462</v>
      </c>
      <c r="K378" s="147">
        <v>31767</v>
      </c>
      <c r="L378" s="147">
        <v>9347</v>
      </c>
      <c r="M378" s="147">
        <v>17668</v>
      </c>
      <c r="N378" s="147">
        <v>1868</v>
      </c>
      <c r="O378" s="147">
        <v>1918</v>
      </c>
      <c r="P378" s="147">
        <v>9326</v>
      </c>
    </row>
    <row r="379" spans="1:16" x14ac:dyDescent="0.3">
      <c r="A379" s="18" t="s">
        <v>1347</v>
      </c>
      <c r="B379" s="18" t="s">
        <v>1348</v>
      </c>
      <c r="C379" s="147">
        <v>7376</v>
      </c>
      <c r="D379" s="147">
        <v>125598</v>
      </c>
      <c r="E379" s="147">
        <v>3944</v>
      </c>
      <c r="F379" s="147">
        <v>1425</v>
      </c>
      <c r="G379" s="147">
        <v>1474</v>
      </c>
      <c r="H379" s="146">
        <v>173</v>
      </c>
      <c r="I379" s="146">
        <v>121</v>
      </c>
      <c r="J379" s="146">
        <v>728</v>
      </c>
      <c r="K379" s="147">
        <v>52421</v>
      </c>
      <c r="L379" s="147">
        <v>18990</v>
      </c>
      <c r="M379" s="147">
        <v>40933</v>
      </c>
      <c r="N379" s="147">
        <v>2605</v>
      </c>
      <c r="O379" s="147">
        <v>1639</v>
      </c>
      <c r="P379" s="147">
        <v>9010</v>
      </c>
    </row>
    <row r="380" spans="1:16" x14ac:dyDescent="0.3">
      <c r="A380" s="18" t="s">
        <v>1349</v>
      </c>
      <c r="B380" s="18" t="s">
        <v>1350</v>
      </c>
      <c r="C380" s="147">
        <v>1578</v>
      </c>
      <c r="D380" s="147">
        <v>41154</v>
      </c>
      <c r="E380" s="147">
        <v>1008</v>
      </c>
      <c r="F380" s="146">
        <v>200</v>
      </c>
      <c r="G380" s="146">
        <v>232</v>
      </c>
      <c r="H380" s="146">
        <v>35</v>
      </c>
      <c r="I380" s="146">
        <v>34</v>
      </c>
      <c r="J380" s="146">
        <v>167</v>
      </c>
      <c r="K380" s="147">
        <v>20331</v>
      </c>
      <c r="L380" s="147">
        <v>4608</v>
      </c>
      <c r="M380" s="147">
        <v>7708</v>
      </c>
      <c r="N380" s="147">
        <v>1347</v>
      </c>
      <c r="O380" s="147">
        <v>1243</v>
      </c>
      <c r="P380" s="147">
        <v>5917</v>
      </c>
    </row>
    <row r="381" spans="1:16" x14ac:dyDescent="0.3">
      <c r="A381" s="18" t="s">
        <v>1351</v>
      </c>
      <c r="B381" s="18" t="s">
        <v>1352</v>
      </c>
      <c r="C381" s="146">
        <v>599</v>
      </c>
      <c r="D381" s="147">
        <v>14116</v>
      </c>
      <c r="E381" s="146">
        <v>386</v>
      </c>
      <c r="F381" s="146">
        <v>72</v>
      </c>
      <c r="G381" s="146">
        <v>94</v>
      </c>
      <c r="H381" s="146" t="s">
        <v>1895</v>
      </c>
      <c r="I381" s="146" t="s">
        <v>1895</v>
      </c>
      <c r="J381" s="146">
        <v>48</v>
      </c>
      <c r="K381" s="147">
        <v>8408</v>
      </c>
      <c r="L381" s="147">
        <v>1536</v>
      </c>
      <c r="M381" s="147">
        <v>2790</v>
      </c>
      <c r="N381" s="146">
        <v>320</v>
      </c>
      <c r="O381" s="146">
        <v>204</v>
      </c>
      <c r="P381" s="146">
        <v>858</v>
      </c>
    </row>
    <row r="382" spans="1:16" x14ac:dyDescent="0.3">
      <c r="A382" s="18" t="s">
        <v>1353</v>
      </c>
      <c r="B382" s="18" t="s">
        <v>1354</v>
      </c>
      <c r="C382" s="147">
        <v>1386</v>
      </c>
      <c r="D382" s="147">
        <v>16515</v>
      </c>
      <c r="E382" s="146">
        <v>881</v>
      </c>
      <c r="F382" s="146">
        <v>179</v>
      </c>
      <c r="G382" s="146">
        <v>134</v>
      </c>
      <c r="H382" s="146">
        <v>56</v>
      </c>
      <c r="I382" s="146">
        <v>32</v>
      </c>
      <c r="J382" s="146">
        <v>162</v>
      </c>
      <c r="K382" s="147">
        <v>11017</v>
      </c>
      <c r="L382" s="147">
        <v>1158</v>
      </c>
      <c r="M382" s="147">
        <v>2698</v>
      </c>
      <c r="N382" s="146">
        <v>354</v>
      </c>
      <c r="O382" s="146">
        <v>152</v>
      </c>
      <c r="P382" s="147">
        <v>1136</v>
      </c>
    </row>
    <row r="383" spans="1:16" x14ac:dyDescent="0.3">
      <c r="A383" s="18" t="s">
        <v>1355</v>
      </c>
      <c r="B383" s="18" t="s">
        <v>1356</v>
      </c>
      <c r="C383" s="147">
        <v>3402</v>
      </c>
      <c r="D383" s="147">
        <v>40513</v>
      </c>
      <c r="E383" s="147">
        <v>2062</v>
      </c>
      <c r="F383" s="146">
        <v>415</v>
      </c>
      <c r="G383" s="146">
        <v>451</v>
      </c>
      <c r="H383" s="146">
        <v>126</v>
      </c>
      <c r="I383" s="146">
        <v>103</v>
      </c>
      <c r="J383" s="146">
        <v>428</v>
      </c>
      <c r="K383" s="147">
        <v>21453</v>
      </c>
      <c r="L383" s="147">
        <v>3919</v>
      </c>
      <c r="M383" s="147">
        <v>6750</v>
      </c>
      <c r="N383" s="147">
        <v>1866</v>
      </c>
      <c r="O383" s="147">
        <v>1372</v>
      </c>
      <c r="P383" s="147">
        <v>5153</v>
      </c>
    </row>
    <row r="384" spans="1:16" x14ac:dyDescent="0.3">
      <c r="A384" s="18" t="s">
        <v>1357</v>
      </c>
      <c r="B384" s="18" t="s">
        <v>1358</v>
      </c>
      <c r="C384" s="147">
        <v>26991</v>
      </c>
      <c r="D384" s="147">
        <v>887846</v>
      </c>
      <c r="E384" s="147">
        <v>18165</v>
      </c>
      <c r="F384" s="147">
        <v>2966</v>
      </c>
      <c r="G384" s="147">
        <v>5226</v>
      </c>
      <c r="H384" s="146">
        <v>405</v>
      </c>
      <c r="I384" s="146">
        <v>408</v>
      </c>
      <c r="J384" s="147">
        <v>1965</v>
      </c>
      <c r="K384" s="147">
        <v>499799</v>
      </c>
      <c r="L384" s="147">
        <v>82594</v>
      </c>
      <c r="M384" s="147">
        <v>217391</v>
      </c>
      <c r="N384" s="147">
        <v>13800</v>
      </c>
      <c r="O384" s="147">
        <v>11075</v>
      </c>
      <c r="P384" s="147">
        <v>63187</v>
      </c>
    </row>
    <row r="385" spans="1:16" x14ac:dyDescent="0.3">
      <c r="A385" s="18" t="s">
        <v>1359</v>
      </c>
      <c r="B385" s="18" t="s">
        <v>1360</v>
      </c>
      <c r="C385" s="147">
        <v>2849</v>
      </c>
      <c r="D385" s="147">
        <v>34602</v>
      </c>
      <c r="E385" s="147">
        <v>1455</v>
      </c>
      <c r="F385" s="146">
        <v>559</v>
      </c>
      <c r="G385" s="146">
        <v>317</v>
      </c>
      <c r="H385" s="146">
        <v>143</v>
      </c>
      <c r="I385" s="146">
        <v>125</v>
      </c>
      <c r="J385" s="146">
        <v>420</v>
      </c>
      <c r="K385" s="147">
        <v>9810</v>
      </c>
      <c r="L385" s="147">
        <v>9448</v>
      </c>
      <c r="M385" s="147">
        <v>3456</v>
      </c>
      <c r="N385" s="147">
        <v>3512</v>
      </c>
      <c r="O385" s="147">
        <v>1735</v>
      </c>
      <c r="P385" s="147">
        <v>6641</v>
      </c>
    </row>
    <row r="386" spans="1:16" x14ac:dyDescent="0.3">
      <c r="A386" s="18" t="s">
        <v>1361</v>
      </c>
      <c r="B386" s="18" t="s">
        <v>1362</v>
      </c>
      <c r="C386" s="147">
        <v>5406</v>
      </c>
      <c r="D386" s="147">
        <v>84346</v>
      </c>
      <c r="E386" s="147">
        <v>2955</v>
      </c>
      <c r="F386" s="146">
        <v>873</v>
      </c>
      <c r="G386" s="146">
        <v>518</v>
      </c>
      <c r="H386" s="146">
        <v>268</v>
      </c>
      <c r="I386" s="146">
        <v>228</v>
      </c>
      <c r="J386" s="146">
        <v>938</v>
      </c>
      <c r="K386" s="147">
        <v>36613</v>
      </c>
      <c r="L386" s="147">
        <v>13120</v>
      </c>
      <c r="M386" s="147">
        <v>9307</v>
      </c>
      <c r="N386" s="147">
        <v>5469</v>
      </c>
      <c r="O386" s="147">
        <v>3366</v>
      </c>
      <c r="P386" s="147">
        <v>16471</v>
      </c>
    </row>
    <row r="387" spans="1:16" x14ac:dyDescent="0.3">
      <c r="A387" s="18" t="s">
        <v>1363</v>
      </c>
      <c r="B387" s="18" t="s">
        <v>1364</v>
      </c>
      <c r="C387" s="147">
        <v>26350</v>
      </c>
      <c r="D387" s="147">
        <v>242202</v>
      </c>
      <c r="E387" s="147">
        <v>16958</v>
      </c>
      <c r="F387" s="147">
        <v>1750</v>
      </c>
      <c r="G387" s="147">
        <v>1312</v>
      </c>
      <c r="H387" s="147">
        <v>1425</v>
      </c>
      <c r="I387" s="147">
        <v>1174</v>
      </c>
      <c r="J387" s="147">
        <v>4779</v>
      </c>
      <c r="K387" s="147">
        <v>144117</v>
      </c>
      <c r="L387" s="147">
        <v>16660</v>
      </c>
      <c r="M387" s="147">
        <v>23293</v>
      </c>
      <c r="N387" s="147">
        <v>11516</v>
      </c>
      <c r="O387" s="147">
        <v>7921</v>
      </c>
      <c r="P387" s="147">
        <v>38695</v>
      </c>
    </row>
    <row r="388" spans="1:16" x14ac:dyDescent="0.3">
      <c r="A388" s="18" t="s">
        <v>1365</v>
      </c>
      <c r="B388" s="18" t="s">
        <v>1366</v>
      </c>
      <c r="C388" s="147">
        <v>138274</v>
      </c>
      <c r="D388" s="147">
        <v>565249</v>
      </c>
      <c r="E388" s="147">
        <v>99034</v>
      </c>
      <c r="F388" s="147">
        <v>6023</v>
      </c>
      <c r="G388" s="147">
        <v>6901</v>
      </c>
      <c r="H388" s="147">
        <v>6112</v>
      </c>
      <c r="I388" s="147">
        <v>4692</v>
      </c>
      <c r="J388" s="147">
        <v>20849</v>
      </c>
      <c r="K388" s="147">
        <v>387751</v>
      </c>
      <c r="L388" s="147">
        <v>21618</v>
      </c>
      <c r="M388" s="147">
        <v>50349</v>
      </c>
      <c r="N388" s="147">
        <v>21438</v>
      </c>
      <c r="O388" s="147">
        <v>14683</v>
      </c>
      <c r="P388" s="147">
        <v>69410</v>
      </c>
    </row>
    <row r="389" spans="1:16" x14ac:dyDescent="0.3">
      <c r="A389" s="18" t="s">
        <v>1367</v>
      </c>
      <c r="B389" s="18" t="s">
        <v>1368</v>
      </c>
      <c r="C389" s="147">
        <v>90673</v>
      </c>
      <c r="D389" s="147">
        <v>368918</v>
      </c>
      <c r="E389" s="147">
        <v>73931</v>
      </c>
      <c r="F389" s="147">
        <v>2619</v>
      </c>
      <c r="G389" s="147">
        <v>5248</v>
      </c>
      <c r="H389" s="147">
        <v>2106</v>
      </c>
      <c r="I389" s="147">
        <v>1696</v>
      </c>
      <c r="J389" s="147">
        <v>7659</v>
      </c>
      <c r="K389" s="147">
        <v>287225</v>
      </c>
      <c r="L389" s="147">
        <v>8969</v>
      </c>
      <c r="M389" s="147">
        <v>38170</v>
      </c>
      <c r="N389" s="147">
        <v>6315</v>
      </c>
      <c r="O389" s="147">
        <v>4637</v>
      </c>
      <c r="P389" s="147">
        <v>23602</v>
      </c>
    </row>
    <row r="390" spans="1:16" x14ac:dyDescent="0.3">
      <c r="A390" s="18" t="s">
        <v>1369</v>
      </c>
      <c r="B390" s="18" t="s">
        <v>1370</v>
      </c>
      <c r="C390" s="147">
        <v>66492</v>
      </c>
      <c r="D390" s="147">
        <v>184637</v>
      </c>
      <c r="E390" s="147">
        <v>53068</v>
      </c>
      <c r="F390" s="147">
        <v>2037</v>
      </c>
      <c r="G390" s="147">
        <v>3768</v>
      </c>
      <c r="H390" s="147">
        <v>1719</v>
      </c>
      <c r="I390" s="147">
        <v>1405</v>
      </c>
      <c r="J390" s="147">
        <v>5986</v>
      </c>
      <c r="K390" s="147">
        <v>141022</v>
      </c>
      <c r="L390" s="147">
        <v>5011</v>
      </c>
      <c r="M390" s="147">
        <v>18122</v>
      </c>
      <c r="N390" s="147">
        <v>4131</v>
      </c>
      <c r="O390" s="147">
        <v>3122</v>
      </c>
      <c r="P390" s="147">
        <v>13229</v>
      </c>
    </row>
    <row r="391" spans="1:16" x14ac:dyDescent="0.3">
      <c r="A391" s="18" t="s">
        <v>1371</v>
      </c>
      <c r="B391" s="18" t="s">
        <v>1372</v>
      </c>
      <c r="C391" s="147">
        <v>10483</v>
      </c>
      <c r="D391" s="147">
        <v>111108</v>
      </c>
      <c r="E391" s="147">
        <v>5602</v>
      </c>
      <c r="F391" s="147">
        <v>1096</v>
      </c>
      <c r="G391" s="146">
        <v>739</v>
      </c>
      <c r="H391" s="146">
        <v>709</v>
      </c>
      <c r="I391" s="146">
        <v>612</v>
      </c>
      <c r="J391" s="147">
        <v>2291</v>
      </c>
      <c r="K391" s="147">
        <v>51518</v>
      </c>
      <c r="L391" s="147">
        <v>9682</v>
      </c>
      <c r="M391" s="147">
        <v>11723</v>
      </c>
      <c r="N391" s="147">
        <v>7819</v>
      </c>
      <c r="O391" s="147">
        <v>6183</v>
      </c>
      <c r="P391" s="147">
        <v>24183</v>
      </c>
    </row>
    <row r="392" spans="1:16" x14ac:dyDescent="0.3">
      <c r="A392" s="18" t="s">
        <v>1373</v>
      </c>
      <c r="B392" s="18" t="s">
        <v>1374</v>
      </c>
      <c r="C392" s="147">
        <v>53582</v>
      </c>
      <c r="D392" s="147">
        <v>1789149</v>
      </c>
      <c r="E392" s="147">
        <v>32936</v>
      </c>
      <c r="F392" s="147">
        <v>5736</v>
      </c>
      <c r="G392" s="147">
        <v>5295</v>
      </c>
      <c r="H392" s="147">
        <v>2905</v>
      </c>
      <c r="I392" s="147">
        <v>2799</v>
      </c>
      <c r="J392" s="147">
        <v>10410</v>
      </c>
      <c r="K392" s="147">
        <v>846421</v>
      </c>
      <c r="L392" s="147">
        <v>183353</v>
      </c>
      <c r="M392" s="147">
        <v>228900</v>
      </c>
      <c r="N392" s="147">
        <v>108209</v>
      </c>
      <c r="O392" s="147">
        <v>73088</v>
      </c>
      <c r="P392" s="147">
        <v>349178</v>
      </c>
    </row>
    <row r="393" spans="1:16" x14ac:dyDescent="0.3">
      <c r="A393" s="18" t="s">
        <v>1375</v>
      </c>
      <c r="B393" s="18" t="s">
        <v>1376</v>
      </c>
      <c r="C393" s="147">
        <v>4512</v>
      </c>
      <c r="D393" s="147">
        <v>37771</v>
      </c>
      <c r="E393" s="147">
        <v>2486</v>
      </c>
      <c r="F393" s="146">
        <v>606</v>
      </c>
      <c r="G393" s="146">
        <v>556</v>
      </c>
      <c r="H393" s="146">
        <v>201</v>
      </c>
      <c r="I393" s="146">
        <v>123</v>
      </c>
      <c r="J393" s="146">
        <v>718</v>
      </c>
      <c r="K393" s="147">
        <v>19718</v>
      </c>
      <c r="L393" s="147">
        <v>3917</v>
      </c>
      <c r="M393" s="147">
        <v>6044</v>
      </c>
      <c r="N393" s="147">
        <v>1337</v>
      </c>
      <c r="O393" s="147">
        <v>1140</v>
      </c>
      <c r="P393" s="147">
        <v>5615</v>
      </c>
    </row>
    <row r="394" spans="1:16" x14ac:dyDescent="0.3">
      <c r="A394" s="18" t="s">
        <v>1377</v>
      </c>
      <c r="B394" s="18" t="s">
        <v>1378</v>
      </c>
      <c r="C394" s="147">
        <v>11837</v>
      </c>
      <c r="D394" s="147">
        <v>105831</v>
      </c>
      <c r="E394" s="147">
        <v>1238</v>
      </c>
      <c r="F394" s="147">
        <v>5348</v>
      </c>
      <c r="G394" s="146">
        <v>645</v>
      </c>
      <c r="H394" s="146">
        <v>901</v>
      </c>
      <c r="I394" s="146">
        <v>768</v>
      </c>
      <c r="J394" s="147">
        <v>3709</v>
      </c>
      <c r="K394" s="147">
        <v>14104</v>
      </c>
      <c r="L394" s="147">
        <v>41556</v>
      </c>
      <c r="M394" s="147">
        <v>13724</v>
      </c>
      <c r="N394" s="147">
        <v>6072</v>
      </c>
      <c r="O394" s="147">
        <v>4042</v>
      </c>
      <c r="P394" s="147">
        <v>26333</v>
      </c>
    </row>
    <row r="395" spans="1:16" x14ac:dyDescent="0.3">
      <c r="A395" s="18" t="s">
        <v>1379</v>
      </c>
      <c r="B395" s="18" t="s">
        <v>1380</v>
      </c>
      <c r="C395" s="147">
        <v>5492</v>
      </c>
      <c r="D395" s="147">
        <v>187765</v>
      </c>
      <c r="E395" s="147">
        <v>2973</v>
      </c>
      <c r="F395" s="146">
        <v>934</v>
      </c>
      <c r="G395" s="146">
        <v>590</v>
      </c>
      <c r="H395" s="146">
        <v>266</v>
      </c>
      <c r="I395" s="146">
        <v>263</v>
      </c>
      <c r="J395" s="147">
        <v>1033</v>
      </c>
      <c r="K395" s="147">
        <v>101642</v>
      </c>
      <c r="L395" s="147">
        <v>19301</v>
      </c>
      <c r="M395" s="147">
        <v>26741</v>
      </c>
      <c r="N395" s="147">
        <v>8296</v>
      </c>
      <c r="O395" s="147">
        <v>6030</v>
      </c>
      <c r="P395" s="147">
        <v>25755</v>
      </c>
    </row>
    <row r="396" spans="1:16" x14ac:dyDescent="0.3">
      <c r="A396" s="18" t="s">
        <v>1381</v>
      </c>
      <c r="B396" s="18" t="s">
        <v>1382</v>
      </c>
      <c r="C396" s="146">
        <v>590</v>
      </c>
      <c r="D396" s="147">
        <v>17093</v>
      </c>
      <c r="E396" s="146">
        <v>381</v>
      </c>
      <c r="F396" s="146">
        <v>61</v>
      </c>
      <c r="G396" s="146">
        <v>52</v>
      </c>
      <c r="H396" s="146">
        <v>31</v>
      </c>
      <c r="I396" s="146" t="s">
        <v>1895</v>
      </c>
      <c r="J396" s="146">
        <v>99</v>
      </c>
      <c r="K396" s="147">
        <v>10874</v>
      </c>
      <c r="L396" s="147">
        <v>1011</v>
      </c>
      <c r="M396" s="147">
        <v>2067</v>
      </c>
      <c r="N396" s="146">
        <v>936</v>
      </c>
      <c r="O396" s="146">
        <v>338</v>
      </c>
      <c r="P396" s="147">
        <v>1867</v>
      </c>
    </row>
    <row r="397" spans="1:16" x14ac:dyDescent="0.3">
      <c r="A397" s="18" t="s">
        <v>1383</v>
      </c>
      <c r="B397" s="18" t="s">
        <v>1384</v>
      </c>
      <c r="C397" s="147">
        <v>8574</v>
      </c>
      <c r="D397" s="147">
        <v>171282</v>
      </c>
      <c r="E397" s="147">
        <v>4788</v>
      </c>
      <c r="F397" s="147">
        <v>1196</v>
      </c>
      <c r="G397" s="147">
        <v>1004</v>
      </c>
      <c r="H397" s="146">
        <v>430</v>
      </c>
      <c r="I397" s="146">
        <v>340</v>
      </c>
      <c r="J397" s="147">
        <v>1610</v>
      </c>
      <c r="K397" s="147">
        <v>88603</v>
      </c>
      <c r="L397" s="147">
        <v>17058</v>
      </c>
      <c r="M397" s="147">
        <v>29510</v>
      </c>
      <c r="N397" s="147">
        <v>6959</v>
      </c>
      <c r="O397" s="147">
        <v>4530</v>
      </c>
      <c r="P397" s="147">
        <v>24622</v>
      </c>
    </row>
    <row r="398" spans="1:16" x14ac:dyDescent="0.3">
      <c r="A398" s="18" t="s">
        <v>1385</v>
      </c>
      <c r="B398" s="18" t="s">
        <v>1386</v>
      </c>
      <c r="C398" s="147">
        <v>2221</v>
      </c>
      <c r="D398" s="147">
        <v>22842</v>
      </c>
      <c r="E398" s="147">
        <v>1071</v>
      </c>
      <c r="F398" s="146">
        <v>448</v>
      </c>
      <c r="G398" s="146">
        <v>332</v>
      </c>
      <c r="H398" s="146">
        <v>94</v>
      </c>
      <c r="I398" s="146">
        <v>81</v>
      </c>
      <c r="J398" s="146">
        <v>375</v>
      </c>
      <c r="K398" s="147">
        <v>10087</v>
      </c>
      <c r="L398" s="147">
        <v>3429</v>
      </c>
      <c r="M398" s="147">
        <v>4961</v>
      </c>
      <c r="N398" s="146">
        <v>796</v>
      </c>
      <c r="O398" s="146">
        <v>447</v>
      </c>
      <c r="P398" s="147">
        <v>3122</v>
      </c>
    </row>
    <row r="399" spans="1:16" x14ac:dyDescent="0.3">
      <c r="A399" s="18" t="s">
        <v>1387</v>
      </c>
      <c r="B399" s="18" t="s">
        <v>1388</v>
      </c>
      <c r="C399" s="146">
        <v>827</v>
      </c>
      <c r="D399" s="147">
        <v>10513</v>
      </c>
      <c r="E399" s="146">
        <v>439</v>
      </c>
      <c r="F399" s="146">
        <v>143</v>
      </c>
      <c r="G399" s="146">
        <v>107</v>
      </c>
      <c r="H399" s="146">
        <v>34</v>
      </c>
      <c r="I399" s="146" t="s">
        <v>1895</v>
      </c>
      <c r="J399" s="146">
        <v>140</v>
      </c>
      <c r="K399" s="147">
        <v>6141</v>
      </c>
      <c r="L399" s="146">
        <v>806</v>
      </c>
      <c r="M399" s="147">
        <v>1756</v>
      </c>
      <c r="N399" s="146">
        <v>654</v>
      </c>
      <c r="O399" s="146">
        <v>198</v>
      </c>
      <c r="P399" s="146">
        <v>958</v>
      </c>
    </row>
    <row r="400" spans="1:16" x14ac:dyDescent="0.3">
      <c r="A400" s="18" t="s">
        <v>1389</v>
      </c>
      <c r="B400" s="18" t="s">
        <v>1390</v>
      </c>
      <c r="C400" s="147">
        <v>1421</v>
      </c>
      <c r="D400" s="147">
        <v>17988</v>
      </c>
      <c r="E400" s="146">
        <v>791</v>
      </c>
      <c r="F400" s="146">
        <v>185</v>
      </c>
      <c r="G400" s="146">
        <v>186</v>
      </c>
      <c r="H400" s="146">
        <v>52</v>
      </c>
      <c r="I400" s="146">
        <v>61</v>
      </c>
      <c r="J400" s="146">
        <v>217</v>
      </c>
      <c r="K400" s="147">
        <v>8741</v>
      </c>
      <c r="L400" s="147">
        <v>1962</v>
      </c>
      <c r="M400" s="147">
        <v>3408</v>
      </c>
      <c r="N400" s="146">
        <v>489</v>
      </c>
      <c r="O400" s="146">
        <v>752</v>
      </c>
      <c r="P400" s="147">
        <v>2636</v>
      </c>
    </row>
    <row r="401" spans="1:16" x14ac:dyDescent="0.3">
      <c r="A401" s="18" t="s">
        <v>1391</v>
      </c>
      <c r="B401" s="18" t="s">
        <v>1392</v>
      </c>
      <c r="C401" s="147">
        <v>47755</v>
      </c>
      <c r="D401" s="147">
        <v>1153136</v>
      </c>
      <c r="E401" s="147">
        <v>39302</v>
      </c>
      <c r="F401" s="147">
        <v>1915</v>
      </c>
      <c r="G401" s="147">
        <v>3585</v>
      </c>
      <c r="H401" s="147">
        <v>1348</v>
      </c>
      <c r="I401" s="147">
        <v>1256</v>
      </c>
      <c r="J401" s="147">
        <v>4785</v>
      </c>
      <c r="K401" s="147">
        <v>850129</v>
      </c>
      <c r="L401" s="147">
        <v>39348</v>
      </c>
      <c r="M401" s="147">
        <v>137370</v>
      </c>
      <c r="N401" s="147">
        <v>24450</v>
      </c>
      <c r="O401" s="147">
        <v>17301</v>
      </c>
      <c r="P401" s="147">
        <v>84538</v>
      </c>
    </row>
    <row r="402" spans="1:16" x14ac:dyDescent="0.3">
      <c r="A402" s="18" t="s">
        <v>1393</v>
      </c>
      <c r="B402" s="18" t="s">
        <v>1394</v>
      </c>
      <c r="C402" s="147">
        <v>1940</v>
      </c>
      <c r="D402" s="147">
        <v>40708</v>
      </c>
      <c r="E402" s="146">
        <v>289</v>
      </c>
      <c r="F402" s="146">
        <v>654</v>
      </c>
      <c r="G402" s="146">
        <v>112</v>
      </c>
      <c r="H402" s="146">
        <v>177</v>
      </c>
      <c r="I402" s="146">
        <v>202</v>
      </c>
      <c r="J402" s="146">
        <v>752</v>
      </c>
      <c r="K402" s="147">
        <v>2639</v>
      </c>
      <c r="L402" s="147">
        <v>13179</v>
      </c>
      <c r="M402" s="147">
        <v>3251</v>
      </c>
      <c r="N402" s="147">
        <v>3695</v>
      </c>
      <c r="O402" s="147">
        <v>3282</v>
      </c>
      <c r="P402" s="147">
        <v>14662</v>
      </c>
    </row>
    <row r="403" spans="1:16" x14ac:dyDescent="0.3">
      <c r="A403" s="18" t="s">
        <v>1395</v>
      </c>
      <c r="B403" s="18" t="s">
        <v>1396</v>
      </c>
      <c r="C403" s="146">
        <v>491</v>
      </c>
      <c r="D403" s="147">
        <v>5710</v>
      </c>
      <c r="E403" s="146">
        <v>321</v>
      </c>
      <c r="F403" s="146">
        <v>54</v>
      </c>
      <c r="G403" s="146">
        <v>63</v>
      </c>
      <c r="H403" s="146" t="s">
        <v>1895</v>
      </c>
      <c r="I403" s="146" t="s">
        <v>1895</v>
      </c>
      <c r="J403" s="146">
        <v>55</v>
      </c>
      <c r="K403" s="147">
        <v>3021</v>
      </c>
      <c r="L403" s="146">
        <v>674</v>
      </c>
      <c r="M403" s="147">
        <v>1256</v>
      </c>
      <c r="N403" s="146">
        <v>63</v>
      </c>
      <c r="O403" s="146" t="s">
        <v>1895</v>
      </c>
      <c r="P403" s="146">
        <v>679</v>
      </c>
    </row>
    <row r="404" spans="1:16" x14ac:dyDescent="0.3">
      <c r="A404" s="18" t="s">
        <v>1397</v>
      </c>
      <c r="B404" s="18" t="s">
        <v>1398</v>
      </c>
      <c r="C404" s="146">
        <v>251</v>
      </c>
      <c r="D404" s="147">
        <v>1163</v>
      </c>
      <c r="E404" s="146">
        <v>143</v>
      </c>
      <c r="F404" s="146">
        <v>38</v>
      </c>
      <c r="G404" s="146" t="s">
        <v>1895</v>
      </c>
      <c r="H404" s="146" t="s">
        <v>1895</v>
      </c>
      <c r="I404" s="146" t="s">
        <v>1895</v>
      </c>
      <c r="J404" s="146">
        <v>37</v>
      </c>
      <c r="K404" s="146">
        <v>761</v>
      </c>
      <c r="L404" s="146">
        <v>102</v>
      </c>
      <c r="M404" s="146">
        <v>97</v>
      </c>
      <c r="N404" s="146">
        <v>31</v>
      </c>
      <c r="O404" s="146" t="s">
        <v>1895</v>
      </c>
      <c r="P404" s="146">
        <v>162</v>
      </c>
    </row>
    <row r="405" spans="1:16" x14ac:dyDescent="0.3">
      <c r="A405" s="18" t="s">
        <v>1399</v>
      </c>
      <c r="B405" s="18" t="s">
        <v>1400</v>
      </c>
      <c r="C405" s="147">
        <v>16442</v>
      </c>
      <c r="D405" s="147">
        <v>376943</v>
      </c>
      <c r="E405" s="147">
        <v>12952</v>
      </c>
      <c r="F405" s="146">
        <v>948</v>
      </c>
      <c r="G405" s="147">
        <v>1797</v>
      </c>
      <c r="H405" s="146">
        <v>318</v>
      </c>
      <c r="I405" s="146">
        <v>316</v>
      </c>
      <c r="J405" s="147">
        <v>1325</v>
      </c>
      <c r="K405" s="147">
        <v>267246</v>
      </c>
      <c r="L405" s="147">
        <v>17732</v>
      </c>
      <c r="M405" s="147">
        <v>55927</v>
      </c>
      <c r="N405" s="147">
        <v>6142</v>
      </c>
      <c r="O405" s="147">
        <v>4875</v>
      </c>
      <c r="P405" s="147">
        <v>25021</v>
      </c>
    </row>
    <row r="406" spans="1:16" x14ac:dyDescent="0.3">
      <c r="A406" s="18" t="s">
        <v>1401</v>
      </c>
      <c r="B406" s="18" t="s">
        <v>1402</v>
      </c>
      <c r="C406" s="147">
        <v>2231</v>
      </c>
      <c r="D406" s="147">
        <v>31311</v>
      </c>
      <c r="E406" s="147">
        <v>1674</v>
      </c>
      <c r="F406" s="146">
        <v>145</v>
      </c>
      <c r="G406" s="146">
        <v>248</v>
      </c>
      <c r="H406" s="146">
        <v>52</v>
      </c>
      <c r="I406" s="146">
        <v>42</v>
      </c>
      <c r="J406" s="146">
        <v>182</v>
      </c>
      <c r="K406" s="147">
        <v>22443</v>
      </c>
      <c r="L406" s="146">
        <v>985</v>
      </c>
      <c r="M406" s="147">
        <v>4520</v>
      </c>
      <c r="N406" s="146">
        <v>763</v>
      </c>
      <c r="O406" s="146">
        <v>335</v>
      </c>
      <c r="P406" s="147">
        <v>2265</v>
      </c>
    </row>
    <row r="407" spans="1:16" x14ac:dyDescent="0.3">
      <c r="A407" s="18" t="s">
        <v>1403</v>
      </c>
      <c r="B407" s="18" t="s">
        <v>1404</v>
      </c>
      <c r="C407" s="147">
        <v>10421</v>
      </c>
      <c r="D407" s="147">
        <v>173075</v>
      </c>
      <c r="E407" s="147">
        <v>6578</v>
      </c>
      <c r="F407" s="147">
        <v>1368</v>
      </c>
      <c r="G407" s="147">
        <v>1301</v>
      </c>
      <c r="H407" s="146">
        <v>383</v>
      </c>
      <c r="I407" s="146">
        <v>347</v>
      </c>
      <c r="J407" s="147">
        <v>1371</v>
      </c>
      <c r="K407" s="147">
        <v>96891</v>
      </c>
      <c r="L407" s="147">
        <v>17888</v>
      </c>
      <c r="M407" s="147">
        <v>27081</v>
      </c>
      <c r="N407" s="147">
        <v>6615</v>
      </c>
      <c r="O407" s="147">
        <v>4467</v>
      </c>
      <c r="P407" s="147">
        <v>20133</v>
      </c>
    </row>
    <row r="408" spans="1:16" x14ac:dyDescent="0.3">
      <c r="A408" s="18" t="s">
        <v>1405</v>
      </c>
      <c r="B408" s="18" t="s">
        <v>1406</v>
      </c>
      <c r="C408" s="146">
        <v>449</v>
      </c>
      <c r="D408" s="147">
        <v>3722</v>
      </c>
      <c r="E408" s="146">
        <v>338</v>
      </c>
      <c r="F408" s="146" t="s">
        <v>1895</v>
      </c>
      <c r="G408" s="146">
        <v>38</v>
      </c>
      <c r="H408" s="146" t="s">
        <v>1895</v>
      </c>
      <c r="I408" s="146" t="s">
        <v>1895</v>
      </c>
      <c r="J408" s="146">
        <v>43</v>
      </c>
      <c r="K408" s="147">
        <v>1897</v>
      </c>
      <c r="L408" s="146">
        <v>571</v>
      </c>
      <c r="M408" s="146">
        <v>611</v>
      </c>
      <c r="N408" s="146">
        <v>218</v>
      </c>
      <c r="O408" s="146" t="s">
        <v>1895</v>
      </c>
      <c r="P408" s="146">
        <v>405</v>
      </c>
    </row>
    <row r="409" spans="1:16" x14ac:dyDescent="0.3">
      <c r="A409" s="18" t="s">
        <v>1407</v>
      </c>
      <c r="B409" s="18" t="s">
        <v>1408</v>
      </c>
      <c r="C409" s="147">
        <v>1616</v>
      </c>
      <c r="D409" s="147">
        <v>9351</v>
      </c>
      <c r="E409" s="147">
        <v>1221</v>
      </c>
      <c r="F409" s="146">
        <v>73</v>
      </c>
      <c r="G409" s="146">
        <v>172</v>
      </c>
      <c r="H409" s="146" t="s">
        <v>1895</v>
      </c>
      <c r="I409" s="146">
        <v>37</v>
      </c>
      <c r="J409" s="146">
        <v>127</v>
      </c>
      <c r="K409" s="147">
        <v>6585</v>
      </c>
      <c r="L409" s="146">
        <v>308</v>
      </c>
      <c r="M409" s="147">
        <v>1292</v>
      </c>
      <c r="N409" s="146">
        <v>180</v>
      </c>
      <c r="O409" s="146">
        <v>290</v>
      </c>
      <c r="P409" s="146">
        <v>696</v>
      </c>
    </row>
    <row r="410" spans="1:16" x14ac:dyDescent="0.3">
      <c r="A410" s="18" t="s">
        <v>1409</v>
      </c>
      <c r="B410" s="18" t="s">
        <v>1410</v>
      </c>
      <c r="C410" s="147">
        <v>5752</v>
      </c>
      <c r="D410" s="147">
        <v>171551</v>
      </c>
      <c r="E410" s="147">
        <v>2655</v>
      </c>
      <c r="F410" s="147">
        <v>1347</v>
      </c>
      <c r="G410" s="146">
        <v>811</v>
      </c>
      <c r="H410" s="146">
        <v>265</v>
      </c>
      <c r="I410" s="146">
        <v>259</v>
      </c>
      <c r="J410" s="147">
        <v>1071</v>
      </c>
      <c r="K410" s="147">
        <v>58110</v>
      </c>
      <c r="L410" s="147">
        <v>36668</v>
      </c>
      <c r="M410" s="147">
        <v>23020</v>
      </c>
      <c r="N410" s="147">
        <v>9317</v>
      </c>
      <c r="O410" s="147">
        <v>7460</v>
      </c>
      <c r="P410" s="147">
        <v>36976</v>
      </c>
    </row>
    <row r="411" spans="1:16" x14ac:dyDescent="0.3">
      <c r="A411" s="18" t="s">
        <v>1411</v>
      </c>
      <c r="B411" s="18" t="s">
        <v>1412</v>
      </c>
      <c r="C411" s="147">
        <v>1120</v>
      </c>
      <c r="D411" s="147">
        <v>10078</v>
      </c>
      <c r="E411" s="146">
        <v>423</v>
      </c>
      <c r="F411" s="146">
        <v>316</v>
      </c>
      <c r="G411" s="146">
        <v>124</v>
      </c>
      <c r="H411" s="146">
        <v>69</v>
      </c>
      <c r="I411" s="146">
        <v>51</v>
      </c>
      <c r="J411" s="146">
        <v>213</v>
      </c>
      <c r="K411" s="147">
        <v>2227</v>
      </c>
      <c r="L411" s="147">
        <v>3164</v>
      </c>
      <c r="M411" s="147">
        <v>1206</v>
      </c>
      <c r="N411" s="146">
        <v>541</v>
      </c>
      <c r="O411" s="146">
        <v>426</v>
      </c>
      <c r="P411" s="147">
        <v>2514</v>
      </c>
    </row>
    <row r="412" spans="1:16" x14ac:dyDescent="0.3">
      <c r="A412" s="18" t="s">
        <v>1413</v>
      </c>
      <c r="B412" s="18" t="s">
        <v>1414</v>
      </c>
      <c r="C412" s="147">
        <v>9289</v>
      </c>
      <c r="D412" s="147">
        <v>156340</v>
      </c>
      <c r="E412" s="147">
        <v>3515</v>
      </c>
      <c r="F412" s="147">
        <v>1932</v>
      </c>
      <c r="G412" s="146">
        <v>715</v>
      </c>
      <c r="H412" s="146">
        <v>789</v>
      </c>
      <c r="I412" s="146">
        <v>871</v>
      </c>
      <c r="J412" s="147">
        <v>2755</v>
      </c>
      <c r="K412" s="147">
        <v>53684</v>
      </c>
      <c r="L412" s="147">
        <v>25760</v>
      </c>
      <c r="M412" s="147">
        <v>18672</v>
      </c>
      <c r="N412" s="147">
        <v>11891</v>
      </c>
      <c r="O412" s="147">
        <v>9460</v>
      </c>
      <c r="P412" s="147">
        <v>36873</v>
      </c>
    </row>
    <row r="413" spans="1:16" x14ac:dyDescent="0.3">
      <c r="A413" s="18" t="s">
        <v>1415</v>
      </c>
      <c r="B413" s="18" t="s">
        <v>1416</v>
      </c>
      <c r="C413" s="147">
        <v>6899</v>
      </c>
      <c r="D413" s="147">
        <v>234926</v>
      </c>
      <c r="E413" s="147">
        <v>4767</v>
      </c>
      <c r="F413" s="146">
        <v>721</v>
      </c>
      <c r="G413" s="146">
        <v>920</v>
      </c>
      <c r="H413" s="146">
        <v>159</v>
      </c>
      <c r="I413" s="146">
        <v>125</v>
      </c>
      <c r="J413" s="146">
        <v>645</v>
      </c>
      <c r="K413" s="147">
        <v>141299</v>
      </c>
      <c r="L413" s="147">
        <v>20492</v>
      </c>
      <c r="M413" s="147">
        <v>33439</v>
      </c>
      <c r="N413" s="147">
        <v>7000</v>
      </c>
      <c r="O413" s="147">
        <v>4930</v>
      </c>
      <c r="P413" s="147">
        <v>27766</v>
      </c>
    </row>
    <row r="414" spans="1:16" x14ac:dyDescent="0.3">
      <c r="A414" s="18" t="s">
        <v>1417</v>
      </c>
      <c r="B414" s="18" t="s">
        <v>1418</v>
      </c>
      <c r="C414" s="146">
        <v>247</v>
      </c>
      <c r="D414" s="147">
        <v>5194</v>
      </c>
      <c r="E414" s="146">
        <v>139</v>
      </c>
      <c r="F414" s="146">
        <v>36</v>
      </c>
      <c r="G414" s="146">
        <v>31</v>
      </c>
      <c r="H414" s="146" t="s">
        <v>1895</v>
      </c>
      <c r="I414" s="146" t="s">
        <v>1895</v>
      </c>
      <c r="J414" s="146">
        <v>44</v>
      </c>
      <c r="K414" s="147">
        <v>2361</v>
      </c>
      <c r="L414" s="146">
        <v>891</v>
      </c>
      <c r="M414" s="146">
        <v>625</v>
      </c>
      <c r="N414" s="146">
        <v>113</v>
      </c>
      <c r="O414" s="146">
        <v>257</v>
      </c>
      <c r="P414" s="146">
        <v>947</v>
      </c>
    </row>
    <row r="415" spans="1:16" x14ac:dyDescent="0.3">
      <c r="A415" s="18" t="s">
        <v>1419</v>
      </c>
      <c r="B415" s="18" t="s">
        <v>1420</v>
      </c>
      <c r="C415" s="146">
        <v>136</v>
      </c>
      <c r="D415" s="147">
        <v>2229</v>
      </c>
      <c r="E415" s="146">
        <v>63</v>
      </c>
      <c r="F415" s="146" t="s">
        <v>1895</v>
      </c>
      <c r="G415" s="146" t="s">
        <v>1895</v>
      </c>
      <c r="H415" s="146" t="s">
        <v>1895</v>
      </c>
      <c r="I415" s="146" t="s">
        <v>1895</v>
      </c>
      <c r="J415" s="146" t="s">
        <v>1895</v>
      </c>
      <c r="K415" s="146">
        <v>380</v>
      </c>
      <c r="L415" s="146">
        <v>730</v>
      </c>
      <c r="M415" s="146">
        <v>403</v>
      </c>
      <c r="N415" s="146">
        <v>86</v>
      </c>
      <c r="O415" s="146">
        <v>106</v>
      </c>
      <c r="P415" s="146">
        <v>524</v>
      </c>
    </row>
    <row r="416" spans="1:16" x14ac:dyDescent="0.3">
      <c r="A416" s="18" t="s">
        <v>1421</v>
      </c>
      <c r="B416" s="18" t="s">
        <v>1422</v>
      </c>
      <c r="C416" s="146">
        <v>57</v>
      </c>
      <c r="D416" s="146">
        <v>301</v>
      </c>
      <c r="E416" s="146" t="s">
        <v>1895</v>
      </c>
      <c r="F416" s="146" t="s">
        <v>1895</v>
      </c>
      <c r="G416" s="146" t="s">
        <v>1895</v>
      </c>
      <c r="H416" s="146" t="s">
        <v>1895</v>
      </c>
      <c r="I416" s="146" t="s">
        <v>1895</v>
      </c>
      <c r="J416" s="146" t="s">
        <v>1895</v>
      </c>
      <c r="K416" s="146">
        <v>101</v>
      </c>
      <c r="L416" s="146" t="s">
        <v>1895</v>
      </c>
      <c r="M416" s="146" t="s">
        <v>1895</v>
      </c>
      <c r="N416" s="146" t="s">
        <v>1895</v>
      </c>
      <c r="O416" s="146" t="s">
        <v>1895</v>
      </c>
      <c r="P416" s="146">
        <v>120</v>
      </c>
    </row>
    <row r="417" spans="1:16" x14ac:dyDescent="0.3">
      <c r="A417" s="18" t="s">
        <v>1423</v>
      </c>
      <c r="B417" s="18" t="s">
        <v>1424</v>
      </c>
      <c r="C417" s="146">
        <v>145</v>
      </c>
      <c r="D417" s="146">
        <v>404</v>
      </c>
      <c r="E417" s="146">
        <v>69</v>
      </c>
      <c r="F417" s="146" t="s">
        <v>1895</v>
      </c>
      <c r="G417" s="146" t="s">
        <v>1895</v>
      </c>
      <c r="H417" s="146" t="s">
        <v>1895</v>
      </c>
      <c r="I417" s="146" t="s">
        <v>1895</v>
      </c>
      <c r="J417" s="146" t="s">
        <v>1895</v>
      </c>
      <c r="K417" s="146">
        <v>189</v>
      </c>
      <c r="L417" s="146">
        <v>90</v>
      </c>
      <c r="M417" s="146">
        <v>64</v>
      </c>
      <c r="N417" s="146" t="s">
        <v>1895</v>
      </c>
      <c r="O417" s="146" t="s">
        <v>1895</v>
      </c>
      <c r="P417" s="146" t="s">
        <v>1895</v>
      </c>
    </row>
    <row r="418" spans="1:16" x14ac:dyDescent="0.3">
      <c r="A418" s="18" t="s">
        <v>1425</v>
      </c>
      <c r="B418" s="18" t="s">
        <v>1426</v>
      </c>
      <c r="C418" s="146">
        <v>613</v>
      </c>
      <c r="D418" s="147">
        <v>9048</v>
      </c>
      <c r="E418" s="146">
        <v>251</v>
      </c>
      <c r="F418" s="146">
        <v>160</v>
      </c>
      <c r="G418" s="146">
        <v>74</v>
      </c>
      <c r="H418" s="146" t="s">
        <v>1895</v>
      </c>
      <c r="I418" s="146" t="s">
        <v>1895</v>
      </c>
      <c r="J418" s="146">
        <v>111</v>
      </c>
      <c r="K418" s="146">
        <v>976</v>
      </c>
      <c r="L418" s="147">
        <v>4517</v>
      </c>
      <c r="M418" s="146">
        <v>678</v>
      </c>
      <c r="N418" s="146">
        <v>289</v>
      </c>
      <c r="O418" s="146">
        <v>221</v>
      </c>
      <c r="P418" s="147">
        <v>2367</v>
      </c>
    </row>
    <row r="419" spans="1:16" x14ac:dyDescent="0.3">
      <c r="A419" s="18" t="s">
        <v>1427</v>
      </c>
      <c r="B419" s="18" t="s">
        <v>1428</v>
      </c>
      <c r="C419" s="147">
        <v>2077</v>
      </c>
      <c r="D419" s="147">
        <v>63598</v>
      </c>
      <c r="E419" s="146">
        <v>712</v>
      </c>
      <c r="F419" s="146">
        <v>547</v>
      </c>
      <c r="G419" s="146">
        <v>213</v>
      </c>
      <c r="H419" s="146">
        <v>161</v>
      </c>
      <c r="I419" s="146">
        <v>136</v>
      </c>
      <c r="J419" s="146">
        <v>592</v>
      </c>
      <c r="K419" s="147">
        <v>14223</v>
      </c>
      <c r="L419" s="147">
        <v>17549</v>
      </c>
      <c r="M419" s="147">
        <v>8032</v>
      </c>
      <c r="N419" s="147">
        <v>3969</v>
      </c>
      <c r="O419" s="147">
        <v>2544</v>
      </c>
      <c r="P419" s="147">
        <v>17281</v>
      </c>
    </row>
    <row r="420" spans="1:16" x14ac:dyDescent="0.3">
      <c r="A420" s="18" t="s">
        <v>1429</v>
      </c>
      <c r="B420" s="18" t="s">
        <v>1430</v>
      </c>
      <c r="C420" s="147">
        <v>17726</v>
      </c>
      <c r="D420" s="147">
        <v>655553</v>
      </c>
      <c r="E420" s="147">
        <v>11739</v>
      </c>
      <c r="F420" s="147">
        <v>2099</v>
      </c>
      <c r="G420" s="147">
        <v>1918</v>
      </c>
      <c r="H420" s="146">
        <v>685</v>
      </c>
      <c r="I420" s="146">
        <v>622</v>
      </c>
      <c r="J420" s="147">
        <v>2470</v>
      </c>
      <c r="K420" s="147">
        <v>387928</v>
      </c>
      <c r="L420" s="147">
        <v>57857</v>
      </c>
      <c r="M420" s="147">
        <v>90031</v>
      </c>
      <c r="N420" s="147">
        <v>23832</v>
      </c>
      <c r="O420" s="147">
        <v>15069</v>
      </c>
      <c r="P420" s="147">
        <v>80836</v>
      </c>
    </row>
    <row r="421" spans="1:16" x14ac:dyDescent="0.3">
      <c r="A421" s="18" t="s">
        <v>1431</v>
      </c>
      <c r="B421" s="18" t="s">
        <v>1432</v>
      </c>
      <c r="C421" s="147">
        <v>1627</v>
      </c>
      <c r="D421" s="147">
        <v>92599</v>
      </c>
      <c r="E421" s="146">
        <v>548</v>
      </c>
      <c r="F421" s="146">
        <v>634</v>
      </c>
      <c r="G421" s="146">
        <v>135</v>
      </c>
      <c r="H421" s="146">
        <v>111</v>
      </c>
      <c r="I421" s="146">
        <v>87</v>
      </c>
      <c r="J421" s="146">
        <v>290</v>
      </c>
      <c r="K421" s="147">
        <v>12458</v>
      </c>
      <c r="L421" s="147">
        <v>41389</v>
      </c>
      <c r="M421" s="147">
        <v>7566</v>
      </c>
      <c r="N421" s="147">
        <v>6272</v>
      </c>
      <c r="O421" s="147">
        <v>4292</v>
      </c>
      <c r="P421" s="147">
        <v>20622</v>
      </c>
    </row>
    <row r="422" spans="1:16" x14ac:dyDescent="0.3">
      <c r="A422" s="18" t="s">
        <v>1433</v>
      </c>
      <c r="B422" s="18" t="s">
        <v>1434</v>
      </c>
      <c r="C422" s="147">
        <v>2839</v>
      </c>
      <c r="D422" s="147">
        <v>148841</v>
      </c>
      <c r="E422" s="147">
        <v>1715</v>
      </c>
      <c r="F422" s="146">
        <v>490</v>
      </c>
      <c r="G422" s="146">
        <v>337</v>
      </c>
      <c r="H422" s="146">
        <v>108</v>
      </c>
      <c r="I422" s="146">
        <v>98</v>
      </c>
      <c r="J422" s="146">
        <v>411</v>
      </c>
      <c r="K422" s="147">
        <v>72617</v>
      </c>
      <c r="L422" s="147">
        <v>21866</v>
      </c>
      <c r="M422" s="147">
        <v>21996</v>
      </c>
      <c r="N422" s="147">
        <v>7334</v>
      </c>
      <c r="O422" s="147">
        <v>3834</v>
      </c>
      <c r="P422" s="147">
        <v>21194</v>
      </c>
    </row>
    <row r="423" spans="1:16" x14ac:dyDescent="0.3">
      <c r="A423" s="18" t="s">
        <v>1435</v>
      </c>
      <c r="B423" s="18" t="s">
        <v>1436</v>
      </c>
      <c r="C423" s="147">
        <v>7171</v>
      </c>
      <c r="D423" s="147">
        <v>210504</v>
      </c>
      <c r="E423" s="147">
        <v>5534</v>
      </c>
      <c r="F423" s="146">
        <v>436</v>
      </c>
      <c r="G423" s="146">
        <v>756</v>
      </c>
      <c r="H423" s="146">
        <v>225</v>
      </c>
      <c r="I423" s="146">
        <v>213</v>
      </c>
      <c r="J423" s="146">
        <v>794</v>
      </c>
      <c r="K423" s="147">
        <v>147981</v>
      </c>
      <c r="L423" s="147">
        <v>6463</v>
      </c>
      <c r="M423" s="147">
        <v>29453</v>
      </c>
      <c r="N423" s="147">
        <v>6208</v>
      </c>
      <c r="O423" s="147">
        <v>2899</v>
      </c>
      <c r="P423" s="147">
        <v>17500</v>
      </c>
    </row>
    <row r="424" spans="1:16" x14ac:dyDescent="0.3">
      <c r="A424" s="18" t="s">
        <v>1437</v>
      </c>
      <c r="B424" s="18" t="s">
        <v>1438</v>
      </c>
      <c r="C424" s="147">
        <v>1804</v>
      </c>
      <c r="D424" s="147">
        <v>86006</v>
      </c>
      <c r="E424" s="147">
        <v>1110</v>
      </c>
      <c r="F424" s="146">
        <v>254</v>
      </c>
      <c r="G424" s="146">
        <v>218</v>
      </c>
      <c r="H424" s="146">
        <v>75</v>
      </c>
      <c r="I424" s="146">
        <v>86</v>
      </c>
      <c r="J424" s="146">
        <v>287</v>
      </c>
      <c r="K424" s="147">
        <v>44147</v>
      </c>
      <c r="L424" s="147">
        <v>8619</v>
      </c>
      <c r="M424" s="147">
        <v>15289</v>
      </c>
      <c r="N424" s="147">
        <v>3705</v>
      </c>
      <c r="O424" s="147">
        <v>2301</v>
      </c>
      <c r="P424" s="147">
        <v>11945</v>
      </c>
    </row>
    <row r="425" spans="1:16" x14ac:dyDescent="0.3">
      <c r="A425" s="18" t="s">
        <v>1439</v>
      </c>
      <c r="B425" s="18" t="s">
        <v>1440</v>
      </c>
      <c r="C425" s="146">
        <v>345</v>
      </c>
      <c r="D425" s="147">
        <v>10325</v>
      </c>
      <c r="E425" s="146">
        <v>219</v>
      </c>
      <c r="F425" s="146">
        <v>31</v>
      </c>
      <c r="G425" s="146" t="s">
        <v>1895</v>
      </c>
      <c r="H425" s="146" t="s">
        <v>1895</v>
      </c>
      <c r="I425" s="146" t="s">
        <v>1895</v>
      </c>
      <c r="J425" s="146">
        <v>77</v>
      </c>
      <c r="K425" s="147">
        <v>5100</v>
      </c>
      <c r="L425" s="146">
        <v>756</v>
      </c>
      <c r="M425" s="147">
        <v>1205</v>
      </c>
      <c r="N425" s="146">
        <v>568</v>
      </c>
      <c r="O425" s="146">
        <v>383</v>
      </c>
      <c r="P425" s="147">
        <v>2313</v>
      </c>
    </row>
    <row r="426" spans="1:16" x14ac:dyDescent="0.3">
      <c r="A426" s="18" t="s">
        <v>1441</v>
      </c>
      <c r="B426" s="18" t="s">
        <v>1442</v>
      </c>
      <c r="C426" s="147">
        <v>6635</v>
      </c>
      <c r="D426" s="147">
        <v>61145</v>
      </c>
      <c r="E426" s="147">
        <v>4338</v>
      </c>
      <c r="F426" s="146">
        <v>802</v>
      </c>
      <c r="G426" s="146">
        <v>682</v>
      </c>
      <c r="H426" s="146">
        <v>226</v>
      </c>
      <c r="I426" s="146">
        <v>169</v>
      </c>
      <c r="J426" s="146">
        <v>753</v>
      </c>
      <c r="K426" s="147">
        <v>36826</v>
      </c>
      <c r="L426" s="147">
        <v>5755</v>
      </c>
      <c r="M426" s="147">
        <v>8332</v>
      </c>
      <c r="N426" s="147">
        <v>2001</v>
      </c>
      <c r="O426" s="147">
        <v>1013</v>
      </c>
      <c r="P426" s="147">
        <v>7218</v>
      </c>
    </row>
    <row r="427" spans="1:16" x14ac:dyDescent="0.3">
      <c r="A427" s="18" t="s">
        <v>1443</v>
      </c>
      <c r="B427" s="18" t="s">
        <v>1444</v>
      </c>
      <c r="C427" s="147">
        <v>5572</v>
      </c>
      <c r="D427" s="147">
        <v>492869</v>
      </c>
      <c r="E427" s="147">
        <v>4147</v>
      </c>
      <c r="F427" s="146">
        <v>423</v>
      </c>
      <c r="G427" s="146">
        <v>679</v>
      </c>
      <c r="H427" s="146">
        <v>173</v>
      </c>
      <c r="I427" s="146">
        <v>166</v>
      </c>
      <c r="J427" s="146">
        <v>618</v>
      </c>
      <c r="K427" s="147">
        <v>321999</v>
      </c>
      <c r="L427" s="147">
        <v>20991</v>
      </c>
      <c r="M427" s="147">
        <v>71127</v>
      </c>
      <c r="N427" s="147">
        <v>19915</v>
      </c>
      <c r="O427" s="147">
        <v>9427</v>
      </c>
      <c r="P427" s="147">
        <v>49410</v>
      </c>
    </row>
    <row r="428" spans="1:16" x14ac:dyDescent="0.3">
      <c r="A428" s="18" t="s">
        <v>1445</v>
      </c>
      <c r="B428" s="18" t="s">
        <v>1446</v>
      </c>
      <c r="C428" s="147">
        <v>4384</v>
      </c>
      <c r="D428" s="147">
        <v>100325</v>
      </c>
      <c r="E428" s="147">
        <v>2634</v>
      </c>
      <c r="F428" s="146">
        <v>569</v>
      </c>
      <c r="G428" s="146">
        <v>560</v>
      </c>
      <c r="H428" s="146">
        <v>174</v>
      </c>
      <c r="I428" s="146">
        <v>165</v>
      </c>
      <c r="J428" s="146">
        <v>601</v>
      </c>
      <c r="K428" s="147">
        <v>57788</v>
      </c>
      <c r="L428" s="147">
        <v>7507</v>
      </c>
      <c r="M428" s="147">
        <v>17955</v>
      </c>
      <c r="N428" s="147">
        <v>3533</v>
      </c>
      <c r="O428" s="147">
        <v>2521</v>
      </c>
      <c r="P428" s="147">
        <v>11021</v>
      </c>
    </row>
    <row r="429" spans="1:16" x14ac:dyDescent="0.3">
      <c r="A429" s="18" t="s">
        <v>1447</v>
      </c>
      <c r="B429" s="18" t="s">
        <v>1448</v>
      </c>
      <c r="C429" s="146">
        <v>503</v>
      </c>
      <c r="D429" s="147">
        <v>14571</v>
      </c>
      <c r="E429" s="146">
        <v>407</v>
      </c>
      <c r="F429" s="146" t="s">
        <v>1895</v>
      </c>
      <c r="G429" s="146">
        <v>42</v>
      </c>
      <c r="H429" s="146" t="s">
        <v>1895</v>
      </c>
      <c r="I429" s="146" t="s">
        <v>1895</v>
      </c>
      <c r="J429" s="146">
        <v>36</v>
      </c>
      <c r="K429" s="147">
        <v>11225</v>
      </c>
      <c r="L429" s="146">
        <v>304</v>
      </c>
      <c r="M429" s="147">
        <v>1205</v>
      </c>
      <c r="N429" s="146">
        <v>300</v>
      </c>
      <c r="O429" s="146">
        <v>313</v>
      </c>
      <c r="P429" s="147">
        <v>1224</v>
      </c>
    </row>
    <row r="430" spans="1:16" x14ac:dyDescent="0.3">
      <c r="A430" s="18" t="s">
        <v>1449</v>
      </c>
      <c r="B430" s="18" t="s">
        <v>1450</v>
      </c>
      <c r="C430" s="147">
        <v>5014</v>
      </c>
      <c r="D430" s="147">
        <v>203457</v>
      </c>
      <c r="E430" s="147">
        <v>3773</v>
      </c>
      <c r="F430" s="146">
        <v>335</v>
      </c>
      <c r="G430" s="146">
        <v>638</v>
      </c>
      <c r="H430" s="146">
        <v>105</v>
      </c>
      <c r="I430" s="146">
        <v>69</v>
      </c>
      <c r="J430" s="146">
        <v>385</v>
      </c>
      <c r="K430" s="147">
        <v>149675</v>
      </c>
      <c r="L430" s="147">
        <v>6842</v>
      </c>
      <c r="M430" s="147">
        <v>30234</v>
      </c>
      <c r="N430" s="147">
        <v>3031</v>
      </c>
      <c r="O430" s="147">
        <v>1062</v>
      </c>
      <c r="P430" s="147">
        <v>12613</v>
      </c>
    </row>
    <row r="431" spans="1:16" x14ac:dyDescent="0.3">
      <c r="A431" s="18" t="s">
        <v>1451</v>
      </c>
      <c r="B431" s="18" t="s">
        <v>1452</v>
      </c>
      <c r="C431" s="147">
        <v>3120</v>
      </c>
      <c r="D431" s="147">
        <v>9025</v>
      </c>
      <c r="E431" s="147">
        <v>1852</v>
      </c>
      <c r="F431" s="146">
        <v>409</v>
      </c>
      <c r="G431" s="146">
        <v>343</v>
      </c>
      <c r="H431" s="146">
        <v>109</v>
      </c>
      <c r="I431" s="146">
        <v>79</v>
      </c>
      <c r="J431" s="146">
        <v>389</v>
      </c>
      <c r="K431" s="147">
        <v>4484</v>
      </c>
      <c r="L431" s="147">
        <v>1179</v>
      </c>
      <c r="M431" s="147">
        <v>1610</v>
      </c>
      <c r="N431" s="146">
        <v>537</v>
      </c>
      <c r="O431" s="146">
        <v>260</v>
      </c>
      <c r="P431" s="146">
        <v>955</v>
      </c>
    </row>
    <row r="432" spans="1:16" x14ac:dyDescent="0.3">
      <c r="A432" s="18" t="s">
        <v>1453</v>
      </c>
      <c r="B432" s="18" t="s">
        <v>1454</v>
      </c>
      <c r="C432" s="147">
        <v>50414</v>
      </c>
      <c r="D432" s="147">
        <v>615478</v>
      </c>
      <c r="E432" s="147">
        <v>30969</v>
      </c>
      <c r="F432" s="147">
        <v>6807</v>
      </c>
      <c r="G432" s="147">
        <v>6869</v>
      </c>
      <c r="H432" s="147">
        <v>1554</v>
      </c>
      <c r="I432" s="147">
        <v>1247</v>
      </c>
      <c r="J432" s="147">
        <v>6278</v>
      </c>
      <c r="K432" s="147">
        <v>317301</v>
      </c>
      <c r="L432" s="147">
        <v>62117</v>
      </c>
      <c r="M432" s="147">
        <v>103935</v>
      </c>
      <c r="N432" s="147">
        <v>23518</v>
      </c>
      <c r="O432" s="147">
        <v>15083</v>
      </c>
      <c r="P432" s="147">
        <v>93524</v>
      </c>
    </row>
    <row r="433" spans="1:16" x14ac:dyDescent="0.3">
      <c r="A433" s="18" t="s">
        <v>1455</v>
      </c>
      <c r="B433" s="18" t="s">
        <v>1456</v>
      </c>
      <c r="C433" s="147">
        <v>13811</v>
      </c>
      <c r="D433" s="147">
        <v>53381</v>
      </c>
      <c r="E433" s="147">
        <v>8270</v>
      </c>
      <c r="F433" s="147">
        <v>1813</v>
      </c>
      <c r="G433" s="147">
        <v>1822</v>
      </c>
      <c r="H433" s="146">
        <v>414</v>
      </c>
      <c r="I433" s="146">
        <v>326</v>
      </c>
      <c r="J433" s="147">
        <v>1474</v>
      </c>
      <c r="K433" s="147">
        <v>26943</v>
      </c>
      <c r="L433" s="147">
        <v>6127</v>
      </c>
      <c r="M433" s="147">
        <v>8895</v>
      </c>
      <c r="N433" s="147">
        <v>2257</v>
      </c>
      <c r="O433" s="147">
        <v>1520</v>
      </c>
      <c r="P433" s="147">
        <v>7639</v>
      </c>
    </row>
    <row r="434" spans="1:16" x14ac:dyDescent="0.3">
      <c r="A434" s="18" t="s">
        <v>1457</v>
      </c>
      <c r="B434" s="18" t="s">
        <v>1458</v>
      </c>
      <c r="C434" s="147">
        <v>497295</v>
      </c>
      <c r="D434" s="147">
        <v>1769984</v>
      </c>
      <c r="E434" s="147">
        <v>250198</v>
      </c>
      <c r="F434" s="147">
        <v>58155</v>
      </c>
      <c r="G434" s="147">
        <v>28966</v>
      </c>
      <c r="H434" s="147">
        <v>34680</v>
      </c>
      <c r="I434" s="147">
        <v>31138</v>
      </c>
      <c r="J434" s="147">
        <v>116645</v>
      </c>
      <c r="K434" s="147">
        <v>952886</v>
      </c>
      <c r="L434" s="147">
        <v>143329</v>
      </c>
      <c r="M434" s="147">
        <v>179798</v>
      </c>
      <c r="N434" s="147">
        <v>99117</v>
      </c>
      <c r="O434" s="147">
        <v>80294</v>
      </c>
      <c r="P434" s="147">
        <v>314560</v>
      </c>
    </row>
    <row r="435" spans="1:16" x14ac:dyDescent="0.3">
      <c r="A435" s="18" t="s">
        <v>1459</v>
      </c>
      <c r="B435" s="18" t="s">
        <v>1460</v>
      </c>
      <c r="C435" s="147">
        <v>824770</v>
      </c>
      <c r="D435" s="147">
        <v>2564033</v>
      </c>
      <c r="E435" s="147">
        <v>332936</v>
      </c>
      <c r="F435" s="147">
        <v>131613</v>
      </c>
      <c r="G435" s="147">
        <v>46082</v>
      </c>
      <c r="H435" s="147">
        <v>71252</v>
      </c>
      <c r="I435" s="147">
        <v>62588</v>
      </c>
      <c r="J435" s="147">
        <v>231402</v>
      </c>
      <c r="K435" s="147">
        <v>1022874</v>
      </c>
      <c r="L435" s="147">
        <v>329687</v>
      </c>
      <c r="M435" s="147">
        <v>241280</v>
      </c>
      <c r="N435" s="147">
        <v>206356</v>
      </c>
      <c r="O435" s="147">
        <v>156957</v>
      </c>
      <c r="P435" s="147">
        <v>606879</v>
      </c>
    </row>
    <row r="436" spans="1:16" x14ac:dyDescent="0.3">
      <c r="A436" s="18" t="s">
        <v>1461</v>
      </c>
      <c r="B436" s="18" t="s">
        <v>1462</v>
      </c>
      <c r="C436" s="147">
        <v>23883</v>
      </c>
      <c r="D436" s="147">
        <v>108798</v>
      </c>
      <c r="E436" s="147">
        <v>12807</v>
      </c>
      <c r="F436" s="147">
        <v>4024</v>
      </c>
      <c r="G436" s="147">
        <v>3121</v>
      </c>
      <c r="H436" s="146">
        <v>899</v>
      </c>
      <c r="I436" s="146">
        <v>714</v>
      </c>
      <c r="J436" s="147">
        <v>3281</v>
      </c>
      <c r="K436" s="147">
        <v>49306</v>
      </c>
      <c r="L436" s="147">
        <v>16454</v>
      </c>
      <c r="M436" s="147">
        <v>20000</v>
      </c>
      <c r="N436" s="147">
        <v>4309</v>
      </c>
      <c r="O436" s="147">
        <v>3360</v>
      </c>
      <c r="P436" s="147">
        <v>15369</v>
      </c>
    </row>
    <row r="437" spans="1:16" x14ac:dyDescent="0.3">
      <c r="A437" s="18" t="s">
        <v>1463</v>
      </c>
      <c r="B437" s="18" t="s">
        <v>1464</v>
      </c>
      <c r="C437" s="147">
        <v>4162</v>
      </c>
      <c r="D437" s="147">
        <v>26176</v>
      </c>
      <c r="E437" s="147">
        <v>1222</v>
      </c>
      <c r="F437" s="147">
        <v>1461</v>
      </c>
      <c r="G437" s="146">
        <v>438</v>
      </c>
      <c r="H437" s="146">
        <v>231</v>
      </c>
      <c r="I437" s="146">
        <v>197</v>
      </c>
      <c r="J437" s="146">
        <v>760</v>
      </c>
      <c r="K437" s="147">
        <v>6567</v>
      </c>
      <c r="L437" s="147">
        <v>8112</v>
      </c>
      <c r="M437" s="147">
        <v>4517</v>
      </c>
      <c r="N437" s="147">
        <v>1598</v>
      </c>
      <c r="O437" s="147">
        <v>1096</v>
      </c>
      <c r="P437" s="147">
        <v>4286</v>
      </c>
    </row>
    <row r="438" spans="1:16" x14ac:dyDescent="0.3">
      <c r="A438" s="18" t="s">
        <v>1465</v>
      </c>
      <c r="B438" s="18" t="s">
        <v>1466</v>
      </c>
      <c r="C438" s="147">
        <v>2766</v>
      </c>
      <c r="D438" s="147">
        <v>18588</v>
      </c>
      <c r="E438" s="147">
        <v>1054</v>
      </c>
      <c r="F438" s="146">
        <v>746</v>
      </c>
      <c r="G438" s="146">
        <v>404</v>
      </c>
      <c r="H438" s="146">
        <v>115</v>
      </c>
      <c r="I438" s="146">
        <v>122</v>
      </c>
      <c r="J438" s="146">
        <v>441</v>
      </c>
      <c r="K438" s="147">
        <v>5397</v>
      </c>
      <c r="L438" s="147">
        <v>4793</v>
      </c>
      <c r="M438" s="147">
        <v>3309</v>
      </c>
      <c r="N438" s="146">
        <v>941</v>
      </c>
      <c r="O438" s="146">
        <v>854</v>
      </c>
      <c r="P438" s="147">
        <v>3294</v>
      </c>
    </row>
    <row r="439" spans="1:16" x14ac:dyDescent="0.3">
      <c r="A439" s="18" t="s">
        <v>1467</v>
      </c>
      <c r="B439" s="18" t="s">
        <v>1468</v>
      </c>
      <c r="C439" s="147">
        <v>2510</v>
      </c>
      <c r="D439" s="147">
        <v>15878</v>
      </c>
      <c r="E439" s="147">
        <v>1299</v>
      </c>
      <c r="F439" s="146">
        <v>474</v>
      </c>
      <c r="G439" s="146">
        <v>437</v>
      </c>
      <c r="H439" s="146">
        <v>90</v>
      </c>
      <c r="I439" s="146">
        <v>68</v>
      </c>
      <c r="J439" s="146">
        <v>262</v>
      </c>
      <c r="K439" s="147">
        <v>6395</v>
      </c>
      <c r="L439" s="147">
        <v>2644</v>
      </c>
      <c r="M439" s="147">
        <v>5159</v>
      </c>
      <c r="N439" s="146">
        <v>279</v>
      </c>
      <c r="O439" s="146">
        <v>231</v>
      </c>
      <c r="P439" s="147">
        <v>1170</v>
      </c>
    </row>
    <row r="440" spans="1:16" x14ac:dyDescent="0.3">
      <c r="A440" s="18" t="s">
        <v>1469</v>
      </c>
      <c r="B440" s="18" t="s">
        <v>1470</v>
      </c>
      <c r="C440" s="147">
        <v>20483</v>
      </c>
      <c r="D440" s="147">
        <v>367433</v>
      </c>
      <c r="E440" s="147">
        <v>15899</v>
      </c>
      <c r="F440" s="146">
        <v>959</v>
      </c>
      <c r="G440" s="147">
        <v>4051</v>
      </c>
      <c r="H440" s="146">
        <v>285</v>
      </c>
      <c r="I440" s="146">
        <v>268</v>
      </c>
      <c r="J440" s="147">
        <v>1109</v>
      </c>
      <c r="K440" s="147">
        <v>249268</v>
      </c>
      <c r="L440" s="147">
        <v>8838</v>
      </c>
      <c r="M440" s="147">
        <v>92186</v>
      </c>
      <c r="N440" s="147">
        <v>3844</v>
      </c>
      <c r="O440" s="147">
        <v>2236</v>
      </c>
      <c r="P440" s="147">
        <v>11061</v>
      </c>
    </row>
    <row r="441" spans="1:16" x14ac:dyDescent="0.3">
      <c r="A441" s="18" t="s">
        <v>1471</v>
      </c>
      <c r="B441" s="18" t="s">
        <v>1472</v>
      </c>
      <c r="C441" s="147">
        <v>13550</v>
      </c>
      <c r="D441" s="147">
        <v>417684</v>
      </c>
      <c r="E441" s="147">
        <v>5435</v>
      </c>
      <c r="F441" s="147">
        <v>3168</v>
      </c>
      <c r="G441" s="147">
        <v>2663</v>
      </c>
      <c r="H441" s="146">
        <v>866</v>
      </c>
      <c r="I441" s="146">
        <v>988</v>
      </c>
      <c r="J441" s="147">
        <v>3086</v>
      </c>
      <c r="K441" s="147">
        <v>115898</v>
      </c>
      <c r="L441" s="147">
        <v>59720</v>
      </c>
      <c r="M441" s="147">
        <v>149052</v>
      </c>
      <c r="N441" s="147">
        <v>19257</v>
      </c>
      <c r="O441" s="147">
        <v>15391</v>
      </c>
      <c r="P441" s="147">
        <v>58366</v>
      </c>
    </row>
    <row r="442" spans="1:16" x14ac:dyDescent="0.3">
      <c r="A442" s="18" t="s">
        <v>1473</v>
      </c>
      <c r="B442" s="18" t="s">
        <v>1474</v>
      </c>
      <c r="C442" s="147">
        <v>140665</v>
      </c>
      <c r="D442" s="147">
        <v>600123</v>
      </c>
      <c r="E442" s="147">
        <v>78003</v>
      </c>
      <c r="F442" s="147">
        <v>23536</v>
      </c>
      <c r="G442" s="147">
        <v>18942</v>
      </c>
      <c r="H442" s="147">
        <v>5496</v>
      </c>
      <c r="I442" s="147">
        <v>4157</v>
      </c>
      <c r="J442" s="147">
        <v>16652</v>
      </c>
      <c r="K442" s="147">
        <v>286496</v>
      </c>
      <c r="L442" s="147">
        <v>82348</v>
      </c>
      <c r="M442" s="147">
        <v>138497</v>
      </c>
      <c r="N442" s="147">
        <v>22098</v>
      </c>
      <c r="O442" s="147">
        <v>14092</v>
      </c>
      <c r="P442" s="147">
        <v>56592</v>
      </c>
    </row>
    <row r="443" spans="1:16" x14ac:dyDescent="0.3">
      <c r="A443" s="18" t="s">
        <v>1475</v>
      </c>
      <c r="B443" s="18" t="s">
        <v>1476</v>
      </c>
      <c r="C443" s="147">
        <v>6475</v>
      </c>
      <c r="D443" s="147">
        <v>301603</v>
      </c>
      <c r="E443" s="146">
        <v>636</v>
      </c>
      <c r="F443" s="147">
        <v>3562</v>
      </c>
      <c r="G443" s="147">
        <v>2060</v>
      </c>
      <c r="H443" s="146">
        <v>277</v>
      </c>
      <c r="I443" s="146">
        <v>241</v>
      </c>
      <c r="J443" s="146">
        <v>664</v>
      </c>
      <c r="K443" s="147">
        <v>5301</v>
      </c>
      <c r="L443" s="147">
        <v>157371</v>
      </c>
      <c r="M443" s="147">
        <v>101713</v>
      </c>
      <c r="N443" s="147">
        <v>8406</v>
      </c>
      <c r="O443" s="147">
        <v>6933</v>
      </c>
      <c r="P443" s="147">
        <v>21879</v>
      </c>
    </row>
    <row r="444" spans="1:16" x14ac:dyDescent="0.3">
      <c r="A444" s="18" t="s">
        <v>1477</v>
      </c>
      <c r="B444" s="18" t="s">
        <v>1478</v>
      </c>
      <c r="C444" s="147">
        <v>27762</v>
      </c>
      <c r="D444" s="147">
        <v>316767</v>
      </c>
      <c r="E444" s="147">
        <v>12301</v>
      </c>
      <c r="F444" s="147">
        <v>6773</v>
      </c>
      <c r="G444" s="147">
        <v>6702</v>
      </c>
      <c r="H444" s="146">
        <v>745</v>
      </c>
      <c r="I444" s="146">
        <v>570</v>
      </c>
      <c r="J444" s="147">
        <v>2504</v>
      </c>
      <c r="K444" s="147">
        <v>68918</v>
      </c>
      <c r="L444" s="147">
        <v>70801</v>
      </c>
      <c r="M444" s="147">
        <v>146320</v>
      </c>
      <c r="N444" s="147">
        <v>9241</v>
      </c>
      <c r="O444" s="147">
        <v>4306</v>
      </c>
      <c r="P444" s="147">
        <v>17181</v>
      </c>
    </row>
    <row r="445" spans="1:16" x14ac:dyDescent="0.3">
      <c r="A445" s="18" t="s">
        <v>1479</v>
      </c>
      <c r="B445" s="18" t="s">
        <v>1480</v>
      </c>
      <c r="C445" s="147">
        <v>100206</v>
      </c>
      <c r="D445" s="147">
        <v>1076024</v>
      </c>
      <c r="E445" s="147">
        <v>24701</v>
      </c>
      <c r="F445" s="147">
        <v>46324</v>
      </c>
      <c r="G445" s="147">
        <v>15783</v>
      </c>
      <c r="H445" s="147">
        <v>4504</v>
      </c>
      <c r="I445" s="147">
        <v>3954</v>
      </c>
      <c r="J445" s="147">
        <v>14344</v>
      </c>
      <c r="K445" s="147">
        <v>169165</v>
      </c>
      <c r="L445" s="147">
        <v>415725</v>
      </c>
      <c r="M445" s="147">
        <v>306023</v>
      </c>
      <c r="N445" s="147">
        <v>43587</v>
      </c>
      <c r="O445" s="147">
        <v>26591</v>
      </c>
      <c r="P445" s="147">
        <v>114933</v>
      </c>
    </row>
    <row r="446" spans="1:16" x14ac:dyDescent="0.3">
      <c r="A446" s="18" t="s">
        <v>1481</v>
      </c>
      <c r="B446" s="18" t="s">
        <v>1482</v>
      </c>
      <c r="C446" s="147">
        <v>517428</v>
      </c>
      <c r="D446" s="147">
        <v>2227222</v>
      </c>
      <c r="E446" s="147">
        <v>114639</v>
      </c>
      <c r="F446" s="147">
        <v>196990</v>
      </c>
      <c r="G446" s="147">
        <v>40465</v>
      </c>
      <c r="H446" s="147">
        <v>37520</v>
      </c>
      <c r="I446" s="147">
        <v>34324</v>
      </c>
      <c r="J446" s="147">
        <v>125704</v>
      </c>
      <c r="K446" s="147">
        <v>373308</v>
      </c>
      <c r="L446" s="147">
        <v>695967</v>
      </c>
      <c r="M446" s="147">
        <v>304705</v>
      </c>
      <c r="N446" s="147">
        <v>189331</v>
      </c>
      <c r="O446" s="147">
        <v>135567</v>
      </c>
      <c r="P446" s="147">
        <v>528344</v>
      </c>
    </row>
    <row r="447" spans="1:16" x14ac:dyDescent="0.3">
      <c r="A447" s="18" t="s">
        <v>1483</v>
      </c>
      <c r="B447" s="18" t="s">
        <v>1484</v>
      </c>
      <c r="C447" s="147">
        <v>150665</v>
      </c>
      <c r="D447" s="147">
        <v>1104992</v>
      </c>
      <c r="E447" s="147">
        <v>97575</v>
      </c>
      <c r="F447" s="147">
        <v>15710</v>
      </c>
      <c r="G447" s="147">
        <v>33663</v>
      </c>
      <c r="H447" s="147">
        <v>2838</v>
      </c>
      <c r="I447" s="147">
        <v>2179</v>
      </c>
      <c r="J447" s="147">
        <v>8898</v>
      </c>
      <c r="K447" s="147">
        <v>581205</v>
      </c>
      <c r="L447" s="147">
        <v>57746</v>
      </c>
      <c r="M447" s="147">
        <v>409953</v>
      </c>
      <c r="N447" s="147">
        <v>12219</v>
      </c>
      <c r="O447" s="147">
        <v>8095</v>
      </c>
      <c r="P447" s="147">
        <v>35774</v>
      </c>
    </row>
    <row r="448" spans="1:16" x14ac:dyDescent="0.3">
      <c r="A448" s="18" t="s">
        <v>1485</v>
      </c>
      <c r="B448" s="18" t="s">
        <v>1486</v>
      </c>
      <c r="C448" s="147">
        <v>61047</v>
      </c>
      <c r="D448" s="147">
        <v>242244</v>
      </c>
      <c r="E448" s="147">
        <v>41983</v>
      </c>
      <c r="F448" s="147">
        <v>5505</v>
      </c>
      <c r="G448" s="147">
        <v>7435</v>
      </c>
      <c r="H448" s="147">
        <v>1457</v>
      </c>
      <c r="I448" s="147">
        <v>1075</v>
      </c>
      <c r="J448" s="147">
        <v>5001</v>
      </c>
      <c r="K448" s="147">
        <v>158762</v>
      </c>
      <c r="L448" s="147">
        <v>15084</v>
      </c>
      <c r="M448" s="147">
        <v>42391</v>
      </c>
      <c r="N448" s="147">
        <v>5432</v>
      </c>
      <c r="O448" s="147">
        <v>3448</v>
      </c>
      <c r="P448" s="147">
        <v>17127</v>
      </c>
    </row>
    <row r="449" spans="1:16" x14ac:dyDescent="0.3">
      <c r="A449" s="18" t="s">
        <v>1487</v>
      </c>
      <c r="B449" s="18" t="s">
        <v>1488</v>
      </c>
      <c r="C449" s="147">
        <v>45681</v>
      </c>
      <c r="D449" s="147">
        <v>112573</v>
      </c>
      <c r="E449" s="147">
        <v>15754</v>
      </c>
      <c r="F449" s="147">
        <v>13607</v>
      </c>
      <c r="G449" s="147">
        <v>7651</v>
      </c>
      <c r="H449" s="147">
        <v>2291</v>
      </c>
      <c r="I449" s="147">
        <v>1655</v>
      </c>
      <c r="J449" s="147">
        <v>5710</v>
      </c>
      <c r="K449" s="147">
        <v>28223</v>
      </c>
      <c r="L449" s="147">
        <v>33204</v>
      </c>
      <c r="M449" s="147">
        <v>30796</v>
      </c>
      <c r="N449" s="147">
        <v>5539</v>
      </c>
      <c r="O449" s="147">
        <v>3077</v>
      </c>
      <c r="P449" s="147">
        <v>11734</v>
      </c>
    </row>
    <row r="450" spans="1:16" x14ac:dyDescent="0.3">
      <c r="A450" s="18" t="s">
        <v>1489</v>
      </c>
      <c r="B450" s="18" t="s">
        <v>1490</v>
      </c>
      <c r="C450" s="147">
        <v>3080</v>
      </c>
      <c r="D450" s="147">
        <v>41204</v>
      </c>
      <c r="E450" s="147">
        <v>1126</v>
      </c>
      <c r="F450" s="147">
        <v>1192</v>
      </c>
      <c r="G450" s="146">
        <v>501</v>
      </c>
      <c r="H450" s="146">
        <v>70</v>
      </c>
      <c r="I450" s="146">
        <v>56</v>
      </c>
      <c r="J450" s="146">
        <v>259</v>
      </c>
      <c r="K450" s="147">
        <v>10521</v>
      </c>
      <c r="L450" s="147">
        <v>16455</v>
      </c>
      <c r="M450" s="147">
        <v>9288</v>
      </c>
      <c r="N450" s="146">
        <v>930</v>
      </c>
      <c r="O450" s="146">
        <v>760</v>
      </c>
      <c r="P450" s="147">
        <v>3250</v>
      </c>
    </row>
    <row r="451" spans="1:16" x14ac:dyDescent="0.3">
      <c r="A451" s="18" t="s">
        <v>1491</v>
      </c>
      <c r="B451" s="18" t="s">
        <v>1492</v>
      </c>
      <c r="C451" s="147">
        <v>183232</v>
      </c>
      <c r="D451" s="147">
        <v>1208337</v>
      </c>
      <c r="E451" s="147">
        <v>100954</v>
      </c>
      <c r="F451" s="147">
        <v>32605</v>
      </c>
      <c r="G451" s="147">
        <v>30801</v>
      </c>
      <c r="H451" s="147">
        <v>6173</v>
      </c>
      <c r="I451" s="147">
        <v>4349</v>
      </c>
      <c r="J451" s="147">
        <v>21369</v>
      </c>
      <c r="K451" s="147">
        <v>559933</v>
      </c>
      <c r="L451" s="147">
        <v>166691</v>
      </c>
      <c r="M451" s="147">
        <v>328910</v>
      </c>
      <c r="N451" s="147">
        <v>32772</v>
      </c>
      <c r="O451" s="147">
        <v>19082</v>
      </c>
      <c r="P451" s="147">
        <v>100949</v>
      </c>
    </row>
    <row r="452" spans="1:16" x14ac:dyDescent="0.3">
      <c r="A452" s="18" t="s">
        <v>1493</v>
      </c>
      <c r="B452" s="18" t="s">
        <v>1494</v>
      </c>
      <c r="C452" s="147">
        <v>579257</v>
      </c>
      <c r="D452" s="147">
        <v>6566335</v>
      </c>
      <c r="E452" s="147">
        <v>201312</v>
      </c>
      <c r="F452" s="147">
        <v>151697</v>
      </c>
      <c r="G452" s="147">
        <v>50572</v>
      </c>
      <c r="H452" s="147">
        <v>46562</v>
      </c>
      <c r="I452" s="147">
        <v>40979</v>
      </c>
      <c r="J452" s="147">
        <v>142330</v>
      </c>
      <c r="K452" s="147">
        <v>2699497</v>
      </c>
      <c r="L452" s="147">
        <v>1149401</v>
      </c>
      <c r="M452" s="147">
        <v>1086683</v>
      </c>
      <c r="N452" s="147">
        <v>429943</v>
      </c>
      <c r="O452" s="147">
        <v>285297</v>
      </c>
      <c r="P452" s="147">
        <v>915514</v>
      </c>
    </row>
    <row r="453" spans="1:16" x14ac:dyDescent="0.3">
      <c r="A453" s="18" t="s">
        <v>1495</v>
      </c>
      <c r="B453" s="18" t="s">
        <v>1496</v>
      </c>
      <c r="C453" s="147">
        <v>247265</v>
      </c>
      <c r="D453" s="147">
        <v>1073589</v>
      </c>
      <c r="E453" s="147">
        <v>87752</v>
      </c>
      <c r="F453" s="147">
        <v>66720</v>
      </c>
      <c r="G453" s="147">
        <v>20669</v>
      </c>
      <c r="H453" s="147">
        <v>17221</v>
      </c>
      <c r="I453" s="147">
        <v>13229</v>
      </c>
      <c r="J453" s="147">
        <v>52822</v>
      </c>
      <c r="K453" s="147">
        <v>364704</v>
      </c>
      <c r="L453" s="147">
        <v>238822</v>
      </c>
      <c r="M453" s="147">
        <v>146844</v>
      </c>
      <c r="N453" s="147">
        <v>75910</v>
      </c>
      <c r="O453" s="147">
        <v>49091</v>
      </c>
      <c r="P453" s="147">
        <v>198218</v>
      </c>
    </row>
    <row r="454" spans="1:16" x14ac:dyDescent="0.3">
      <c r="A454" s="18" t="s">
        <v>1497</v>
      </c>
      <c r="B454" s="18" t="s">
        <v>1498</v>
      </c>
      <c r="C454" s="147">
        <v>8990</v>
      </c>
      <c r="D454" s="147">
        <v>140247</v>
      </c>
      <c r="E454" s="147">
        <v>4480</v>
      </c>
      <c r="F454" s="147">
        <v>1793</v>
      </c>
      <c r="G454" s="147">
        <v>1241</v>
      </c>
      <c r="H454" s="146">
        <v>432</v>
      </c>
      <c r="I454" s="146">
        <v>445</v>
      </c>
      <c r="J454" s="147">
        <v>1363</v>
      </c>
      <c r="K454" s="147">
        <v>51968</v>
      </c>
      <c r="L454" s="147">
        <v>27965</v>
      </c>
      <c r="M454" s="147">
        <v>33464</v>
      </c>
      <c r="N454" s="147">
        <v>5616</v>
      </c>
      <c r="O454" s="147">
        <v>3789</v>
      </c>
      <c r="P454" s="147">
        <v>17445</v>
      </c>
    </row>
    <row r="455" spans="1:16" x14ac:dyDescent="0.3">
      <c r="A455" s="18" t="s">
        <v>1499</v>
      </c>
      <c r="B455" s="18" t="s">
        <v>1500</v>
      </c>
      <c r="C455" s="147">
        <v>285237</v>
      </c>
      <c r="D455" s="147">
        <v>1196410</v>
      </c>
      <c r="E455" s="147">
        <v>106365</v>
      </c>
      <c r="F455" s="147">
        <v>75294</v>
      </c>
      <c r="G455" s="147">
        <v>40240</v>
      </c>
      <c r="H455" s="147">
        <v>14860</v>
      </c>
      <c r="I455" s="147">
        <v>12447</v>
      </c>
      <c r="J455" s="147">
        <v>52961</v>
      </c>
      <c r="K455" s="147">
        <v>401442</v>
      </c>
      <c r="L455" s="147">
        <v>236041</v>
      </c>
      <c r="M455" s="147">
        <v>308196</v>
      </c>
      <c r="N455" s="147">
        <v>51896</v>
      </c>
      <c r="O455" s="147">
        <v>31408</v>
      </c>
      <c r="P455" s="147">
        <v>167427</v>
      </c>
    </row>
    <row r="456" spans="1:16" x14ac:dyDescent="0.3">
      <c r="A456" s="18" t="s">
        <v>1501</v>
      </c>
      <c r="B456" s="18" t="s">
        <v>1502</v>
      </c>
      <c r="C456" s="147">
        <v>197603</v>
      </c>
      <c r="D456" s="147">
        <v>1150889</v>
      </c>
      <c r="E456" s="147">
        <v>93377</v>
      </c>
      <c r="F456" s="147">
        <v>46079</v>
      </c>
      <c r="G456" s="147">
        <v>37423</v>
      </c>
      <c r="H456" s="147">
        <v>5979</v>
      </c>
      <c r="I456" s="147">
        <v>5548</v>
      </c>
      <c r="J456" s="147">
        <v>20332</v>
      </c>
      <c r="K456" s="147">
        <v>408205</v>
      </c>
      <c r="L456" s="147">
        <v>253201</v>
      </c>
      <c r="M456" s="147">
        <v>327875</v>
      </c>
      <c r="N456" s="147">
        <v>33408</v>
      </c>
      <c r="O456" s="147">
        <v>28639</v>
      </c>
      <c r="P456" s="147">
        <v>99561</v>
      </c>
    </row>
    <row r="457" spans="1:16" x14ac:dyDescent="0.3">
      <c r="A457" s="18" t="s">
        <v>1503</v>
      </c>
      <c r="B457" s="18" t="s">
        <v>1504</v>
      </c>
      <c r="C457" s="147">
        <v>5571</v>
      </c>
      <c r="D457" s="147">
        <v>13185</v>
      </c>
      <c r="E457" s="147">
        <v>1622</v>
      </c>
      <c r="F457" s="147">
        <v>1905</v>
      </c>
      <c r="G457" s="146">
        <v>527</v>
      </c>
      <c r="H457" s="146">
        <v>377</v>
      </c>
      <c r="I457" s="146">
        <v>281</v>
      </c>
      <c r="J457" s="147">
        <v>1025</v>
      </c>
      <c r="K457" s="147">
        <v>3315</v>
      </c>
      <c r="L457" s="147">
        <v>3745</v>
      </c>
      <c r="M457" s="147">
        <v>2093</v>
      </c>
      <c r="N457" s="146">
        <v>930</v>
      </c>
      <c r="O457" s="146">
        <v>636</v>
      </c>
      <c r="P457" s="147">
        <v>2466</v>
      </c>
    </row>
    <row r="458" spans="1:16" x14ac:dyDescent="0.3">
      <c r="A458" s="18" t="s">
        <v>1505</v>
      </c>
      <c r="B458" s="18" t="s">
        <v>1506</v>
      </c>
      <c r="C458" s="146">
        <v>549</v>
      </c>
      <c r="D458" s="147">
        <v>2379</v>
      </c>
      <c r="E458" s="146">
        <v>314</v>
      </c>
      <c r="F458" s="146">
        <v>65</v>
      </c>
      <c r="G458" s="146">
        <v>108</v>
      </c>
      <c r="H458" s="146" t="s">
        <v>1895</v>
      </c>
      <c r="I458" s="146" t="s">
        <v>1895</v>
      </c>
      <c r="J458" s="146">
        <v>57</v>
      </c>
      <c r="K458" s="147">
        <v>1174</v>
      </c>
      <c r="L458" s="146">
        <v>153</v>
      </c>
      <c r="M458" s="146">
        <v>852</v>
      </c>
      <c r="N458" s="146">
        <v>44</v>
      </c>
      <c r="O458" s="146" t="s">
        <v>1895</v>
      </c>
      <c r="P458" s="146">
        <v>133</v>
      </c>
    </row>
    <row r="459" spans="1:16" x14ac:dyDescent="0.3">
      <c r="A459" s="18" t="s">
        <v>1507</v>
      </c>
      <c r="B459" s="18" t="s">
        <v>1508</v>
      </c>
      <c r="C459" s="147">
        <v>218750</v>
      </c>
      <c r="D459" s="147">
        <v>583256</v>
      </c>
      <c r="E459" s="146" t="s">
        <v>1895</v>
      </c>
      <c r="F459" s="147">
        <v>152690</v>
      </c>
      <c r="G459" s="146" t="s">
        <v>1895</v>
      </c>
      <c r="H459" s="147">
        <v>12718</v>
      </c>
      <c r="I459" s="147">
        <v>14469</v>
      </c>
      <c r="J459" s="147">
        <v>42621</v>
      </c>
      <c r="K459" s="146" t="s">
        <v>1895</v>
      </c>
      <c r="L459" s="147">
        <v>372121</v>
      </c>
      <c r="M459" s="147">
        <v>4104</v>
      </c>
      <c r="N459" s="147">
        <v>37498</v>
      </c>
      <c r="O459" s="147">
        <v>36441</v>
      </c>
      <c r="P459" s="147">
        <v>133088</v>
      </c>
    </row>
    <row r="460" spans="1:16" x14ac:dyDescent="0.3">
      <c r="A460" s="18" t="s">
        <v>1509</v>
      </c>
      <c r="B460" s="18" t="s">
        <v>1510</v>
      </c>
      <c r="C460" s="147">
        <v>14707</v>
      </c>
      <c r="D460" s="147">
        <v>100788</v>
      </c>
      <c r="E460" s="146" t="s">
        <v>1895</v>
      </c>
      <c r="F460" s="147">
        <v>10891</v>
      </c>
      <c r="G460" s="146" t="s">
        <v>1895</v>
      </c>
      <c r="H460" s="146">
        <v>821</v>
      </c>
      <c r="I460" s="146">
        <v>904</v>
      </c>
      <c r="J460" s="147">
        <v>2444</v>
      </c>
      <c r="K460" s="146" t="s">
        <v>1895</v>
      </c>
      <c r="L460" s="147">
        <v>71152</v>
      </c>
      <c r="M460" s="147">
        <v>1430</v>
      </c>
      <c r="N460" s="147">
        <v>5820</v>
      </c>
      <c r="O460" s="147">
        <v>5105</v>
      </c>
      <c r="P460" s="147">
        <v>17267</v>
      </c>
    </row>
    <row r="461" spans="1:16" x14ac:dyDescent="0.3">
      <c r="A461" s="18" t="s">
        <v>1511</v>
      </c>
      <c r="B461" s="18" t="s">
        <v>1512</v>
      </c>
      <c r="C461" s="147">
        <v>1216</v>
      </c>
      <c r="D461" s="147">
        <v>1940</v>
      </c>
      <c r="E461" s="146" t="s">
        <v>1895</v>
      </c>
      <c r="F461" s="146">
        <v>897</v>
      </c>
      <c r="G461" s="146" t="s">
        <v>1895</v>
      </c>
      <c r="H461" s="146">
        <v>57</v>
      </c>
      <c r="I461" s="146">
        <v>57</v>
      </c>
      <c r="J461" s="146">
        <v>197</v>
      </c>
      <c r="K461" s="146" t="s">
        <v>1895</v>
      </c>
      <c r="L461" s="147">
        <v>1367</v>
      </c>
      <c r="M461" s="146">
        <v>89</v>
      </c>
      <c r="N461" s="146">
        <v>77</v>
      </c>
      <c r="O461" s="146">
        <v>67</v>
      </c>
      <c r="P461" s="146">
        <v>315</v>
      </c>
    </row>
    <row r="462" spans="1:16" x14ac:dyDescent="0.3">
      <c r="A462" s="18" t="s">
        <v>1513</v>
      </c>
      <c r="B462" s="18" t="s">
        <v>1514</v>
      </c>
      <c r="C462" s="147">
        <v>1339</v>
      </c>
      <c r="D462" s="147">
        <v>10529</v>
      </c>
      <c r="E462" s="146">
        <v>61</v>
      </c>
      <c r="F462" s="146">
        <v>940</v>
      </c>
      <c r="G462" s="146">
        <v>43</v>
      </c>
      <c r="H462" s="146">
        <v>71</v>
      </c>
      <c r="I462" s="146">
        <v>55</v>
      </c>
      <c r="J462" s="146">
        <v>214</v>
      </c>
      <c r="K462" s="146">
        <v>153</v>
      </c>
      <c r="L462" s="147">
        <v>7603</v>
      </c>
      <c r="M462" s="146">
        <v>283</v>
      </c>
      <c r="N462" s="146">
        <v>656</v>
      </c>
      <c r="O462" s="146">
        <v>316</v>
      </c>
      <c r="P462" s="147">
        <v>1518</v>
      </c>
    </row>
    <row r="463" spans="1:16" x14ac:dyDescent="0.3">
      <c r="A463" s="18" t="s">
        <v>1515</v>
      </c>
      <c r="B463" s="18" t="s">
        <v>1516</v>
      </c>
      <c r="C463" s="147">
        <v>10320</v>
      </c>
      <c r="D463" s="147">
        <v>33303</v>
      </c>
      <c r="E463" s="146" t="s">
        <v>1895</v>
      </c>
      <c r="F463" s="147">
        <v>7515</v>
      </c>
      <c r="G463" s="146" t="s">
        <v>1895</v>
      </c>
      <c r="H463" s="146">
        <v>537</v>
      </c>
      <c r="I463" s="146">
        <v>680</v>
      </c>
      <c r="J463" s="147">
        <v>1719</v>
      </c>
      <c r="K463" s="146" t="s">
        <v>1895</v>
      </c>
      <c r="L463" s="147">
        <v>23456</v>
      </c>
      <c r="M463" s="146">
        <v>391</v>
      </c>
      <c r="N463" s="147">
        <v>1635</v>
      </c>
      <c r="O463" s="147">
        <v>2137</v>
      </c>
      <c r="P463" s="147">
        <v>5659</v>
      </c>
    </row>
    <row r="464" spans="1:16" x14ac:dyDescent="0.3">
      <c r="A464" s="18" t="s">
        <v>1517</v>
      </c>
      <c r="B464" s="18" t="s">
        <v>1518</v>
      </c>
      <c r="C464" s="147">
        <v>9609</v>
      </c>
      <c r="D464" s="147">
        <v>36146</v>
      </c>
      <c r="E464" s="146">
        <v>64</v>
      </c>
      <c r="F464" s="147">
        <v>7132</v>
      </c>
      <c r="G464" s="146">
        <v>38</v>
      </c>
      <c r="H464" s="146">
        <v>546</v>
      </c>
      <c r="I464" s="146">
        <v>521</v>
      </c>
      <c r="J464" s="147">
        <v>1464</v>
      </c>
      <c r="K464" s="146">
        <v>115</v>
      </c>
      <c r="L464" s="147">
        <v>26347</v>
      </c>
      <c r="M464" s="146">
        <v>528</v>
      </c>
      <c r="N464" s="147">
        <v>1954</v>
      </c>
      <c r="O464" s="147">
        <v>1547</v>
      </c>
      <c r="P464" s="147">
        <v>5655</v>
      </c>
    </row>
    <row r="465" spans="1:16" x14ac:dyDescent="0.3">
      <c r="A465" s="18" t="s">
        <v>1519</v>
      </c>
      <c r="B465" s="18" t="s">
        <v>1520</v>
      </c>
      <c r="C465" s="147">
        <v>46072</v>
      </c>
      <c r="D465" s="147">
        <v>111334</v>
      </c>
      <c r="E465" s="146" t="s">
        <v>1895</v>
      </c>
      <c r="F465" s="147">
        <v>30271</v>
      </c>
      <c r="G465" s="146" t="s">
        <v>1895</v>
      </c>
      <c r="H465" s="147">
        <v>3101</v>
      </c>
      <c r="I465" s="147">
        <v>3334</v>
      </c>
      <c r="J465" s="147">
        <v>10070</v>
      </c>
      <c r="K465" s="146" t="s">
        <v>1895</v>
      </c>
      <c r="L465" s="147">
        <v>65281</v>
      </c>
      <c r="M465" s="146">
        <v>613</v>
      </c>
      <c r="N465" s="147">
        <v>8400</v>
      </c>
      <c r="O465" s="147">
        <v>7767</v>
      </c>
      <c r="P465" s="147">
        <v>29261</v>
      </c>
    </row>
    <row r="466" spans="1:16" x14ac:dyDescent="0.3">
      <c r="A466" s="18" t="s">
        <v>1521</v>
      </c>
      <c r="B466" s="18" t="s">
        <v>1522</v>
      </c>
      <c r="C466" s="147">
        <v>1703</v>
      </c>
      <c r="D466" s="147">
        <v>4666</v>
      </c>
      <c r="E466" s="146">
        <v>46</v>
      </c>
      <c r="F466" s="147">
        <v>1126</v>
      </c>
      <c r="G466" s="146" t="s">
        <v>1895</v>
      </c>
      <c r="H466" s="146">
        <v>98</v>
      </c>
      <c r="I466" s="146">
        <v>111</v>
      </c>
      <c r="J466" s="146">
        <v>336</v>
      </c>
      <c r="K466" s="146">
        <v>63</v>
      </c>
      <c r="L466" s="147">
        <v>3232</v>
      </c>
      <c r="M466" s="146">
        <v>112</v>
      </c>
      <c r="N466" s="146">
        <v>260</v>
      </c>
      <c r="O466" s="146">
        <v>238</v>
      </c>
      <c r="P466" s="146">
        <v>761</v>
      </c>
    </row>
    <row r="467" spans="1:16" x14ac:dyDescent="0.3">
      <c r="A467" s="18" t="s">
        <v>1523</v>
      </c>
      <c r="B467" s="18" t="s">
        <v>1524</v>
      </c>
      <c r="C467" s="147">
        <v>5491</v>
      </c>
      <c r="D467" s="147">
        <v>10164</v>
      </c>
      <c r="E467" s="146">
        <v>78</v>
      </c>
      <c r="F467" s="147">
        <v>4259</v>
      </c>
      <c r="G467" s="146">
        <v>46</v>
      </c>
      <c r="H467" s="146">
        <v>271</v>
      </c>
      <c r="I467" s="146">
        <v>246</v>
      </c>
      <c r="J467" s="146">
        <v>668</v>
      </c>
      <c r="K467" s="146">
        <v>121</v>
      </c>
      <c r="L467" s="147">
        <v>7337</v>
      </c>
      <c r="M467" s="146">
        <v>344</v>
      </c>
      <c r="N467" s="146">
        <v>554</v>
      </c>
      <c r="O467" s="146">
        <v>445</v>
      </c>
      <c r="P467" s="147">
        <v>1363</v>
      </c>
    </row>
    <row r="468" spans="1:16" x14ac:dyDescent="0.3">
      <c r="A468" s="18" t="s">
        <v>1525</v>
      </c>
      <c r="B468" s="18" t="s">
        <v>1526</v>
      </c>
      <c r="C468" s="147">
        <v>17260</v>
      </c>
      <c r="D468" s="147">
        <v>32031</v>
      </c>
      <c r="E468" s="146">
        <v>60</v>
      </c>
      <c r="F468" s="147">
        <v>12167</v>
      </c>
      <c r="G468" s="146" t="s">
        <v>1895</v>
      </c>
      <c r="H468" s="147">
        <v>1135</v>
      </c>
      <c r="I468" s="147">
        <v>1189</v>
      </c>
      <c r="J468" s="147">
        <v>2957</v>
      </c>
      <c r="K468" s="146">
        <v>125</v>
      </c>
      <c r="L468" s="147">
        <v>22780</v>
      </c>
      <c r="M468" s="146">
        <v>486</v>
      </c>
      <c r="N468" s="147">
        <v>1835</v>
      </c>
      <c r="O468" s="147">
        <v>1784</v>
      </c>
      <c r="P468" s="147">
        <v>5021</v>
      </c>
    </row>
    <row r="469" spans="1:16" x14ac:dyDescent="0.3">
      <c r="A469" s="18" t="s">
        <v>1527</v>
      </c>
      <c r="B469" s="18" t="s">
        <v>1528</v>
      </c>
      <c r="C469" s="147">
        <v>2297</v>
      </c>
      <c r="D469" s="147">
        <v>5677</v>
      </c>
      <c r="E469" s="146">
        <v>43</v>
      </c>
      <c r="F469" s="147">
        <v>1708</v>
      </c>
      <c r="G469" s="146" t="s">
        <v>1895</v>
      </c>
      <c r="H469" s="146">
        <v>100</v>
      </c>
      <c r="I469" s="146">
        <v>129</v>
      </c>
      <c r="J469" s="146">
        <v>348</v>
      </c>
      <c r="K469" s="146">
        <v>105</v>
      </c>
      <c r="L469" s="147">
        <v>3991</v>
      </c>
      <c r="M469" s="146">
        <v>87</v>
      </c>
      <c r="N469" s="146">
        <v>274</v>
      </c>
      <c r="O469" s="146">
        <v>306</v>
      </c>
      <c r="P469" s="146">
        <v>914</v>
      </c>
    </row>
    <row r="470" spans="1:16" x14ac:dyDescent="0.3">
      <c r="A470" s="18" t="s">
        <v>1529</v>
      </c>
      <c r="B470" s="18" t="s">
        <v>1530</v>
      </c>
      <c r="C470" s="147">
        <v>52522</v>
      </c>
      <c r="D470" s="147">
        <v>108652</v>
      </c>
      <c r="E470" s="146" t="s">
        <v>1895</v>
      </c>
      <c r="F470" s="147">
        <v>34859</v>
      </c>
      <c r="G470" s="146" t="s">
        <v>1895</v>
      </c>
      <c r="H470" s="147">
        <v>4167</v>
      </c>
      <c r="I470" s="147">
        <v>4288</v>
      </c>
      <c r="J470" s="147">
        <v>9995</v>
      </c>
      <c r="K470" s="146">
        <v>31</v>
      </c>
      <c r="L470" s="147">
        <v>68613</v>
      </c>
      <c r="M470" s="146">
        <v>939</v>
      </c>
      <c r="N470" s="147">
        <v>9690</v>
      </c>
      <c r="O470" s="147">
        <v>7970</v>
      </c>
      <c r="P470" s="147">
        <v>21409</v>
      </c>
    </row>
    <row r="471" spans="1:16" x14ac:dyDescent="0.3">
      <c r="A471" s="18" t="s">
        <v>1531</v>
      </c>
      <c r="B471" s="18" t="s">
        <v>1532</v>
      </c>
      <c r="C471" s="147">
        <v>22960</v>
      </c>
      <c r="D471" s="147">
        <v>44853</v>
      </c>
      <c r="E471" s="146">
        <v>113</v>
      </c>
      <c r="F471" s="147">
        <v>15811</v>
      </c>
      <c r="G471" s="146">
        <v>45</v>
      </c>
      <c r="H471" s="147">
        <v>1451</v>
      </c>
      <c r="I471" s="147">
        <v>1380</v>
      </c>
      <c r="J471" s="147">
        <v>4513</v>
      </c>
      <c r="K471" s="146">
        <v>141</v>
      </c>
      <c r="L471" s="147">
        <v>29580</v>
      </c>
      <c r="M471" s="146">
        <v>414</v>
      </c>
      <c r="N471" s="147">
        <v>2866</v>
      </c>
      <c r="O471" s="147">
        <v>2454</v>
      </c>
      <c r="P471" s="147">
        <v>9398</v>
      </c>
    </row>
    <row r="472" spans="1:16" x14ac:dyDescent="0.3">
      <c r="A472" s="18" t="s">
        <v>1533</v>
      </c>
      <c r="B472" s="18" t="s">
        <v>1534</v>
      </c>
      <c r="C472" s="147">
        <v>2097</v>
      </c>
      <c r="D472" s="147">
        <v>7488</v>
      </c>
      <c r="E472" s="146" t="s">
        <v>1895</v>
      </c>
      <c r="F472" s="147">
        <v>2024</v>
      </c>
      <c r="G472" s="146" t="s">
        <v>1895</v>
      </c>
      <c r="H472" s="146" t="s">
        <v>1895</v>
      </c>
      <c r="I472" s="146" t="s">
        <v>1895</v>
      </c>
      <c r="J472" s="146">
        <v>53</v>
      </c>
      <c r="K472" s="146" t="s">
        <v>1895</v>
      </c>
      <c r="L472" s="147">
        <v>7077</v>
      </c>
      <c r="M472" s="146">
        <v>166</v>
      </c>
      <c r="N472" s="146">
        <v>31</v>
      </c>
      <c r="O472" s="146">
        <v>39</v>
      </c>
      <c r="P472" s="146">
        <v>174</v>
      </c>
    </row>
    <row r="473" spans="1:16" x14ac:dyDescent="0.3">
      <c r="A473" s="18" t="s">
        <v>1535</v>
      </c>
      <c r="B473" s="18" t="s">
        <v>1536</v>
      </c>
      <c r="C473" s="146">
        <v>857</v>
      </c>
      <c r="D473" s="147">
        <v>5605</v>
      </c>
      <c r="E473" s="146" t="s">
        <v>1895</v>
      </c>
      <c r="F473" s="146">
        <v>703</v>
      </c>
      <c r="G473" s="146">
        <v>95</v>
      </c>
      <c r="H473" s="146">
        <v>34</v>
      </c>
      <c r="I473" s="146" t="s">
        <v>1895</v>
      </c>
      <c r="J473" s="146">
        <v>32</v>
      </c>
      <c r="K473" s="146" t="s">
        <v>1895</v>
      </c>
      <c r="L473" s="147">
        <v>4117</v>
      </c>
      <c r="M473" s="147">
        <v>1038</v>
      </c>
      <c r="N473" s="146">
        <v>187</v>
      </c>
      <c r="O473" s="146">
        <v>142</v>
      </c>
      <c r="P473" s="146">
        <v>101</v>
      </c>
    </row>
    <row r="474" spans="1:16" x14ac:dyDescent="0.3">
      <c r="A474" s="18" t="s">
        <v>1537</v>
      </c>
      <c r="B474" s="18" t="s">
        <v>1538</v>
      </c>
      <c r="C474" s="147">
        <v>143874</v>
      </c>
      <c r="D474" s="147">
        <v>753636</v>
      </c>
      <c r="E474" s="146">
        <v>205</v>
      </c>
      <c r="F474" s="147">
        <v>88024</v>
      </c>
      <c r="G474" s="146">
        <v>699</v>
      </c>
      <c r="H474" s="147">
        <v>10954</v>
      </c>
      <c r="I474" s="147">
        <v>12487</v>
      </c>
      <c r="J474" s="147">
        <v>43062</v>
      </c>
      <c r="K474" s="146">
        <v>643</v>
      </c>
      <c r="L474" s="147">
        <v>365137</v>
      </c>
      <c r="M474" s="147">
        <v>11017</v>
      </c>
      <c r="N474" s="147">
        <v>69250</v>
      </c>
      <c r="O474" s="147">
        <v>49778</v>
      </c>
      <c r="P474" s="147">
        <v>257811</v>
      </c>
    </row>
    <row r="475" spans="1:16" x14ac:dyDescent="0.3">
      <c r="A475" s="18" t="s">
        <v>1539</v>
      </c>
      <c r="B475" s="18" t="s">
        <v>1540</v>
      </c>
      <c r="C475" s="147">
        <v>21676</v>
      </c>
      <c r="D475" s="147">
        <v>36799</v>
      </c>
      <c r="E475" s="146">
        <v>45</v>
      </c>
      <c r="F475" s="147">
        <v>13408</v>
      </c>
      <c r="G475" s="146">
        <v>165</v>
      </c>
      <c r="H475" s="147">
        <v>1310</v>
      </c>
      <c r="I475" s="147">
        <v>2298</v>
      </c>
      <c r="J475" s="147">
        <v>4895</v>
      </c>
      <c r="K475" s="146">
        <v>68</v>
      </c>
      <c r="L475" s="147">
        <v>22008</v>
      </c>
      <c r="M475" s="146">
        <v>715</v>
      </c>
      <c r="N475" s="147">
        <v>2079</v>
      </c>
      <c r="O475" s="147">
        <v>3906</v>
      </c>
      <c r="P475" s="147">
        <v>8023</v>
      </c>
    </row>
    <row r="476" spans="1:16" x14ac:dyDescent="0.3">
      <c r="A476" s="18" t="s">
        <v>1541</v>
      </c>
      <c r="B476" s="18" t="s">
        <v>1542</v>
      </c>
      <c r="C476" s="147">
        <v>29516</v>
      </c>
      <c r="D476" s="147">
        <v>103819</v>
      </c>
      <c r="E476" s="146">
        <v>62</v>
      </c>
      <c r="F476" s="147">
        <v>17051</v>
      </c>
      <c r="G476" s="146">
        <v>176</v>
      </c>
      <c r="H476" s="147">
        <v>2439</v>
      </c>
      <c r="I476" s="147">
        <v>2563</v>
      </c>
      <c r="J476" s="147">
        <v>8294</v>
      </c>
      <c r="K476" s="146">
        <v>152</v>
      </c>
      <c r="L476" s="147">
        <v>54399</v>
      </c>
      <c r="M476" s="147">
        <v>1732</v>
      </c>
      <c r="N476" s="147">
        <v>9521</v>
      </c>
      <c r="O476" s="147">
        <v>7917</v>
      </c>
      <c r="P476" s="147">
        <v>30098</v>
      </c>
    </row>
    <row r="477" spans="1:16" x14ac:dyDescent="0.3">
      <c r="A477" s="18" t="s">
        <v>1543</v>
      </c>
      <c r="B477" s="18" t="s">
        <v>1544</v>
      </c>
      <c r="C477" s="147">
        <v>27858</v>
      </c>
      <c r="D477" s="147">
        <v>70844</v>
      </c>
      <c r="E477" s="146" t="s">
        <v>1895</v>
      </c>
      <c r="F477" s="147">
        <v>23075</v>
      </c>
      <c r="G477" s="146">
        <v>142</v>
      </c>
      <c r="H477" s="146">
        <v>714</v>
      </c>
      <c r="I477" s="146">
        <v>736</v>
      </c>
      <c r="J477" s="147">
        <v>3801</v>
      </c>
      <c r="K477" s="146">
        <v>35</v>
      </c>
      <c r="L477" s="147">
        <v>56893</v>
      </c>
      <c r="M477" s="147">
        <v>1312</v>
      </c>
      <c r="N477" s="147">
        <v>2009</v>
      </c>
      <c r="O477" s="147">
        <v>1570</v>
      </c>
      <c r="P477" s="147">
        <v>9025</v>
      </c>
    </row>
    <row r="478" spans="1:16" x14ac:dyDescent="0.3">
      <c r="A478" s="18" t="s">
        <v>1545</v>
      </c>
      <c r="B478" s="18" t="s">
        <v>1546</v>
      </c>
      <c r="C478" s="147">
        <v>4905</v>
      </c>
      <c r="D478" s="147">
        <v>29084</v>
      </c>
      <c r="E478" s="146" t="s">
        <v>1895</v>
      </c>
      <c r="F478" s="147">
        <v>3044</v>
      </c>
      <c r="G478" s="146">
        <v>44</v>
      </c>
      <c r="H478" s="146">
        <v>356</v>
      </c>
      <c r="I478" s="146">
        <v>375</v>
      </c>
      <c r="J478" s="147">
        <v>1269</v>
      </c>
      <c r="K478" s="146">
        <v>50</v>
      </c>
      <c r="L478" s="147">
        <v>15185</v>
      </c>
      <c r="M478" s="146">
        <v>580</v>
      </c>
      <c r="N478" s="147">
        <v>2445</v>
      </c>
      <c r="O478" s="147">
        <v>2328</v>
      </c>
      <c r="P478" s="147">
        <v>8496</v>
      </c>
    </row>
    <row r="479" spans="1:16" x14ac:dyDescent="0.3">
      <c r="A479" s="18" t="s">
        <v>1547</v>
      </c>
      <c r="B479" s="18" t="s">
        <v>1548</v>
      </c>
      <c r="C479" s="147">
        <v>18733</v>
      </c>
      <c r="D479" s="147">
        <v>77219</v>
      </c>
      <c r="E479" s="146">
        <v>58</v>
      </c>
      <c r="F479" s="147">
        <v>9886</v>
      </c>
      <c r="G479" s="146">
        <v>125</v>
      </c>
      <c r="H479" s="147">
        <v>1723</v>
      </c>
      <c r="I479" s="147">
        <v>1924</v>
      </c>
      <c r="J479" s="147">
        <v>5751</v>
      </c>
      <c r="K479" s="146">
        <v>196</v>
      </c>
      <c r="L479" s="147">
        <v>34021</v>
      </c>
      <c r="M479" s="147">
        <v>1402</v>
      </c>
      <c r="N479" s="147">
        <v>8016</v>
      </c>
      <c r="O479" s="147">
        <v>7835</v>
      </c>
      <c r="P479" s="147">
        <v>25749</v>
      </c>
    </row>
    <row r="480" spans="1:16" x14ac:dyDescent="0.3">
      <c r="A480" s="18" t="s">
        <v>1549</v>
      </c>
      <c r="B480" s="18" t="s">
        <v>1550</v>
      </c>
      <c r="C480" s="146">
        <v>226</v>
      </c>
      <c r="D480" s="146">
        <v>644</v>
      </c>
      <c r="E480" s="146" t="s">
        <v>1895</v>
      </c>
      <c r="F480" s="146">
        <v>135</v>
      </c>
      <c r="G480" s="146" t="s">
        <v>1895</v>
      </c>
      <c r="H480" s="146" t="s">
        <v>1895</v>
      </c>
      <c r="I480" s="146" t="s">
        <v>1895</v>
      </c>
      <c r="J480" s="146">
        <v>53</v>
      </c>
      <c r="K480" s="146" t="s">
        <v>1895</v>
      </c>
      <c r="L480" s="146">
        <v>341</v>
      </c>
      <c r="M480" s="146" t="s">
        <v>1895</v>
      </c>
      <c r="N480" s="146">
        <v>49</v>
      </c>
      <c r="O480" s="146">
        <v>70</v>
      </c>
      <c r="P480" s="146">
        <v>180</v>
      </c>
    </row>
    <row r="481" spans="1:16" x14ac:dyDescent="0.3">
      <c r="A481" s="18" t="s">
        <v>1551</v>
      </c>
      <c r="B481" s="18" t="s">
        <v>1552</v>
      </c>
      <c r="C481" s="147">
        <v>98448</v>
      </c>
      <c r="D481" s="147">
        <v>809537</v>
      </c>
      <c r="E481" s="146">
        <v>194</v>
      </c>
      <c r="F481" s="147">
        <v>59345</v>
      </c>
      <c r="G481" s="146">
        <v>655</v>
      </c>
      <c r="H481" s="147">
        <v>7982</v>
      </c>
      <c r="I481" s="147">
        <v>8643</v>
      </c>
      <c r="J481" s="147">
        <v>28109</v>
      </c>
      <c r="K481" s="147">
        <v>1104</v>
      </c>
      <c r="L481" s="147">
        <v>361126</v>
      </c>
      <c r="M481" s="147">
        <v>15365</v>
      </c>
      <c r="N481" s="147">
        <v>90035</v>
      </c>
      <c r="O481" s="147">
        <v>53493</v>
      </c>
      <c r="P481" s="147">
        <v>288414</v>
      </c>
    </row>
    <row r="482" spans="1:16" x14ac:dyDescent="0.3">
      <c r="A482" s="18" t="s">
        <v>1553</v>
      </c>
      <c r="B482" s="18" t="s">
        <v>1554</v>
      </c>
      <c r="C482" s="147">
        <v>52887</v>
      </c>
      <c r="D482" s="147">
        <v>180146</v>
      </c>
      <c r="E482" s="146">
        <v>108</v>
      </c>
      <c r="F482" s="147">
        <v>33190</v>
      </c>
      <c r="G482" s="146">
        <v>343</v>
      </c>
      <c r="H482" s="147">
        <v>4095</v>
      </c>
      <c r="I482" s="147">
        <v>4139</v>
      </c>
      <c r="J482" s="147">
        <v>13578</v>
      </c>
      <c r="K482" s="146">
        <v>244</v>
      </c>
      <c r="L482" s="147">
        <v>102403</v>
      </c>
      <c r="M482" s="147">
        <v>3660</v>
      </c>
      <c r="N482" s="147">
        <v>15494</v>
      </c>
      <c r="O482" s="147">
        <v>11672</v>
      </c>
      <c r="P482" s="147">
        <v>46673</v>
      </c>
    </row>
    <row r="483" spans="1:16" x14ac:dyDescent="0.3">
      <c r="A483" s="18" t="s">
        <v>1555</v>
      </c>
      <c r="B483" s="18" t="s">
        <v>1556</v>
      </c>
      <c r="C483" s="147">
        <v>20099</v>
      </c>
      <c r="D483" s="147">
        <v>54214</v>
      </c>
      <c r="E483" s="146">
        <v>34</v>
      </c>
      <c r="F483" s="147">
        <v>13600</v>
      </c>
      <c r="G483" s="146">
        <v>124</v>
      </c>
      <c r="H483" s="147">
        <v>1267</v>
      </c>
      <c r="I483" s="147">
        <v>1495</v>
      </c>
      <c r="J483" s="147">
        <v>4387</v>
      </c>
      <c r="K483" s="146">
        <v>60</v>
      </c>
      <c r="L483" s="147">
        <v>31334</v>
      </c>
      <c r="M483" s="146">
        <v>980</v>
      </c>
      <c r="N483" s="147">
        <v>4020</v>
      </c>
      <c r="O483" s="147">
        <v>3926</v>
      </c>
      <c r="P483" s="147">
        <v>13894</v>
      </c>
    </row>
    <row r="484" spans="1:16" x14ac:dyDescent="0.3">
      <c r="A484" s="18" t="s">
        <v>1557</v>
      </c>
      <c r="B484" s="18" t="s">
        <v>1558</v>
      </c>
      <c r="C484" s="147">
        <v>46986</v>
      </c>
      <c r="D484" s="147">
        <v>162943</v>
      </c>
      <c r="E484" s="146">
        <v>74</v>
      </c>
      <c r="F484" s="147">
        <v>33317</v>
      </c>
      <c r="G484" s="146">
        <v>342</v>
      </c>
      <c r="H484" s="147">
        <v>3089</v>
      </c>
      <c r="I484" s="147">
        <v>3193</v>
      </c>
      <c r="J484" s="147">
        <v>9534</v>
      </c>
      <c r="K484" s="146">
        <v>217</v>
      </c>
      <c r="L484" s="147">
        <v>103474</v>
      </c>
      <c r="M484" s="147">
        <v>4044</v>
      </c>
      <c r="N484" s="147">
        <v>11429</v>
      </c>
      <c r="O484" s="147">
        <v>9384</v>
      </c>
      <c r="P484" s="147">
        <v>34395</v>
      </c>
    </row>
    <row r="485" spans="1:16" x14ac:dyDescent="0.3">
      <c r="A485" s="18" t="s">
        <v>1559</v>
      </c>
      <c r="B485" s="18" t="s">
        <v>1560</v>
      </c>
      <c r="C485" s="147">
        <v>5106</v>
      </c>
      <c r="D485" s="147">
        <v>72886</v>
      </c>
      <c r="E485" s="146" t="s">
        <v>1895</v>
      </c>
      <c r="F485" s="147">
        <v>2873</v>
      </c>
      <c r="G485" s="146">
        <v>36</v>
      </c>
      <c r="H485" s="146">
        <v>447</v>
      </c>
      <c r="I485" s="146">
        <v>534</v>
      </c>
      <c r="J485" s="147">
        <v>1664</v>
      </c>
      <c r="K485" s="146">
        <v>47</v>
      </c>
      <c r="L485" s="147">
        <v>34508</v>
      </c>
      <c r="M485" s="147">
        <v>1124</v>
      </c>
      <c r="N485" s="147">
        <v>7040</v>
      </c>
      <c r="O485" s="147">
        <v>7171</v>
      </c>
      <c r="P485" s="147">
        <v>22996</v>
      </c>
    </row>
    <row r="486" spans="1:16" x14ac:dyDescent="0.3">
      <c r="A486" s="18" t="s">
        <v>1561</v>
      </c>
      <c r="B486" s="18" t="s">
        <v>1562</v>
      </c>
      <c r="C486" s="147">
        <v>83944</v>
      </c>
      <c r="D486" s="147">
        <v>286065</v>
      </c>
      <c r="E486" s="146">
        <v>146</v>
      </c>
      <c r="F486" s="147">
        <v>52590</v>
      </c>
      <c r="G486" s="146">
        <v>517</v>
      </c>
      <c r="H486" s="147">
        <v>6517</v>
      </c>
      <c r="I486" s="147">
        <v>7987</v>
      </c>
      <c r="J486" s="147">
        <v>21610</v>
      </c>
      <c r="K486" s="146">
        <v>406</v>
      </c>
      <c r="L486" s="147">
        <v>165794</v>
      </c>
      <c r="M486" s="147">
        <v>6034</v>
      </c>
      <c r="N486" s="147">
        <v>22464</v>
      </c>
      <c r="O486" s="147">
        <v>24522</v>
      </c>
      <c r="P486" s="147">
        <v>66845</v>
      </c>
    </row>
    <row r="487" spans="1:16" x14ac:dyDescent="0.3">
      <c r="A487" s="18" t="s">
        <v>1563</v>
      </c>
      <c r="B487" s="18" t="s">
        <v>1564</v>
      </c>
      <c r="C487" s="147">
        <v>10600</v>
      </c>
      <c r="D487" s="147">
        <v>30731</v>
      </c>
      <c r="E487" s="146" t="s">
        <v>1895</v>
      </c>
      <c r="F487" s="147">
        <v>7159</v>
      </c>
      <c r="G487" s="146">
        <v>86</v>
      </c>
      <c r="H487" s="146">
        <v>721</v>
      </c>
      <c r="I487" s="146">
        <v>780</v>
      </c>
      <c r="J487" s="147">
        <v>2234</v>
      </c>
      <c r="K487" s="146">
        <v>45</v>
      </c>
      <c r="L487" s="147">
        <v>18614</v>
      </c>
      <c r="M487" s="146">
        <v>722</v>
      </c>
      <c r="N487" s="147">
        <v>2263</v>
      </c>
      <c r="O487" s="147">
        <v>2135</v>
      </c>
      <c r="P487" s="147">
        <v>6952</v>
      </c>
    </row>
    <row r="488" spans="1:16" x14ac:dyDescent="0.3">
      <c r="A488" s="18" t="s">
        <v>1565</v>
      </c>
      <c r="B488" s="18" t="s">
        <v>1566</v>
      </c>
      <c r="C488" s="147">
        <v>23137</v>
      </c>
      <c r="D488" s="147">
        <v>127477</v>
      </c>
      <c r="E488" s="146">
        <v>38</v>
      </c>
      <c r="F488" s="147">
        <v>14395</v>
      </c>
      <c r="G488" s="146">
        <v>138</v>
      </c>
      <c r="H488" s="147">
        <v>1772</v>
      </c>
      <c r="I488" s="147">
        <v>1890</v>
      </c>
      <c r="J488" s="147">
        <v>6086</v>
      </c>
      <c r="K488" s="146">
        <v>183</v>
      </c>
      <c r="L488" s="147">
        <v>58023</v>
      </c>
      <c r="M488" s="147">
        <v>2355</v>
      </c>
      <c r="N488" s="147">
        <v>14487</v>
      </c>
      <c r="O488" s="147">
        <v>6737</v>
      </c>
      <c r="P488" s="147">
        <v>45692</v>
      </c>
    </row>
    <row r="489" spans="1:16" x14ac:dyDescent="0.3">
      <c r="A489" s="18" t="s">
        <v>1567</v>
      </c>
      <c r="B489" s="18" t="s">
        <v>1568</v>
      </c>
      <c r="C489" s="147">
        <v>28537</v>
      </c>
      <c r="D489" s="147">
        <v>109987</v>
      </c>
      <c r="E489" s="146">
        <v>61</v>
      </c>
      <c r="F489" s="147">
        <v>19199</v>
      </c>
      <c r="G489" s="146">
        <v>181</v>
      </c>
      <c r="H489" s="147">
        <v>2117</v>
      </c>
      <c r="I489" s="147">
        <v>2095</v>
      </c>
      <c r="J489" s="147">
        <v>6529</v>
      </c>
      <c r="K489" s="146">
        <v>162</v>
      </c>
      <c r="L489" s="147">
        <v>66305</v>
      </c>
      <c r="M489" s="147">
        <v>2089</v>
      </c>
      <c r="N489" s="147">
        <v>8992</v>
      </c>
      <c r="O489" s="147">
        <v>6851</v>
      </c>
      <c r="P489" s="147">
        <v>25588</v>
      </c>
    </row>
    <row r="490" spans="1:16" x14ac:dyDescent="0.3">
      <c r="A490" s="18" t="s">
        <v>1569</v>
      </c>
      <c r="B490" s="18" t="s">
        <v>1570</v>
      </c>
      <c r="C490" s="147">
        <v>9375</v>
      </c>
      <c r="D490" s="147">
        <v>17674</v>
      </c>
      <c r="E490" s="146" t="s">
        <v>1895</v>
      </c>
      <c r="F490" s="147">
        <v>5619</v>
      </c>
      <c r="G490" s="146">
        <v>57</v>
      </c>
      <c r="H490" s="146">
        <v>713</v>
      </c>
      <c r="I490" s="146">
        <v>887</v>
      </c>
      <c r="J490" s="147">
        <v>2461</v>
      </c>
      <c r="K490" s="146">
        <v>53</v>
      </c>
      <c r="L490" s="147">
        <v>9056</v>
      </c>
      <c r="M490" s="146">
        <v>278</v>
      </c>
      <c r="N490" s="147">
        <v>1635</v>
      </c>
      <c r="O490" s="147">
        <v>1746</v>
      </c>
      <c r="P490" s="147">
        <v>4906</v>
      </c>
    </row>
    <row r="491" spans="1:16" x14ac:dyDescent="0.3">
      <c r="A491" s="18" t="s">
        <v>1571</v>
      </c>
      <c r="B491" s="18" t="s">
        <v>1572</v>
      </c>
      <c r="C491" s="147">
        <v>24618</v>
      </c>
      <c r="D491" s="147">
        <v>59890</v>
      </c>
      <c r="E491" s="146">
        <v>33</v>
      </c>
      <c r="F491" s="147">
        <v>15131</v>
      </c>
      <c r="G491" s="146">
        <v>149</v>
      </c>
      <c r="H491" s="147">
        <v>1966</v>
      </c>
      <c r="I491" s="147">
        <v>2036</v>
      </c>
      <c r="J491" s="147">
        <v>6275</v>
      </c>
      <c r="K491" s="146">
        <v>43</v>
      </c>
      <c r="L491" s="147">
        <v>31767</v>
      </c>
      <c r="M491" s="146">
        <v>928</v>
      </c>
      <c r="N491" s="147">
        <v>5120</v>
      </c>
      <c r="O491" s="147">
        <v>5259</v>
      </c>
      <c r="P491" s="147">
        <v>16773</v>
      </c>
    </row>
    <row r="492" spans="1:16" x14ac:dyDescent="0.3">
      <c r="A492" s="18" t="s">
        <v>1573</v>
      </c>
      <c r="B492" s="18" t="s">
        <v>1574</v>
      </c>
      <c r="C492" s="147">
        <v>36865</v>
      </c>
      <c r="D492" s="147">
        <v>291093</v>
      </c>
      <c r="E492" s="146">
        <v>73</v>
      </c>
      <c r="F492" s="147">
        <v>22520</v>
      </c>
      <c r="G492" s="146">
        <v>227</v>
      </c>
      <c r="H492" s="147">
        <v>2955</v>
      </c>
      <c r="I492" s="147">
        <v>3195</v>
      </c>
      <c r="J492" s="147">
        <v>10080</v>
      </c>
      <c r="K492" s="146">
        <v>424</v>
      </c>
      <c r="L492" s="147">
        <v>162431</v>
      </c>
      <c r="M492" s="147">
        <v>6129</v>
      </c>
      <c r="N492" s="147">
        <v>23588</v>
      </c>
      <c r="O492" s="147">
        <v>21043</v>
      </c>
      <c r="P492" s="147">
        <v>77478</v>
      </c>
    </row>
    <row r="493" spans="1:16" x14ac:dyDescent="0.3">
      <c r="A493" s="18" t="s">
        <v>1575</v>
      </c>
      <c r="B493" s="18" t="s">
        <v>1576</v>
      </c>
      <c r="C493" s="147">
        <v>33078</v>
      </c>
      <c r="D493" s="147">
        <v>207664</v>
      </c>
      <c r="E493" s="146">
        <v>77</v>
      </c>
      <c r="F493" s="147">
        <v>20472</v>
      </c>
      <c r="G493" s="146">
        <v>234</v>
      </c>
      <c r="H493" s="147">
        <v>2775</v>
      </c>
      <c r="I493" s="147">
        <v>3085</v>
      </c>
      <c r="J493" s="147">
        <v>8805</v>
      </c>
      <c r="K493" s="146">
        <v>378</v>
      </c>
      <c r="L493" s="147">
        <v>108736</v>
      </c>
      <c r="M493" s="147">
        <v>4353</v>
      </c>
      <c r="N493" s="147">
        <v>19010</v>
      </c>
      <c r="O493" s="147">
        <v>17224</v>
      </c>
      <c r="P493" s="147">
        <v>57963</v>
      </c>
    </row>
    <row r="494" spans="1:16" x14ac:dyDescent="0.3">
      <c r="A494" s="18" t="s">
        <v>1577</v>
      </c>
      <c r="B494" s="18" t="s">
        <v>1578</v>
      </c>
      <c r="C494" s="147">
        <v>5905</v>
      </c>
      <c r="D494" s="147">
        <v>8255</v>
      </c>
      <c r="E494" s="146" t="s">
        <v>1895</v>
      </c>
      <c r="F494" s="147">
        <v>3709</v>
      </c>
      <c r="G494" s="146">
        <v>37</v>
      </c>
      <c r="H494" s="146">
        <v>396</v>
      </c>
      <c r="I494" s="146">
        <v>486</v>
      </c>
      <c r="J494" s="147">
        <v>1440</v>
      </c>
      <c r="K494" s="146" t="s">
        <v>1895</v>
      </c>
      <c r="L494" s="147">
        <v>4543</v>
      </c>
      <c r="M494" s="146">
        <v>146</v>
      </c>
      <c r="N494" s="146">
        <v>642</v>
      </c>
      <c r="O494" s="146">
        <v>654</v>
      </c>
      <c r="P494" s="147">
        <v>2261</v>
      </c>
    </row>
    <row r="495" spans="1:16" x14ac:dyDescent="0.3">
      <c r="A495" s="18" t="s">
        <v>1579</v>
      </c>
      <c r="B495" s="18" t="s">
        <v>1580</v>
      </c>
      <c r="C495" s="147">
        <v>31150</v>
      </c>
      <c r="D495" s="147">
        <v>74029</v>
      </c>
      <c r="E495" s="146" t="s">
        <v>1895</v>
      </c>
      <c r="F495" s="147">
        <v>18171</v>
      </c>
      <c r="G495" s="146">
        <v>98</v>
      </c>
      <c r="H495" s="147">
        <v>2802</v>
      </c>
      <c r="I495" s="147">
        <v>2778</v>
      </c>
      <c r="J495" s="147">
        <v>8998</v>
      </c>
      <c r="K495" s="146" t="s">
        <v>1895</v>
      </c>
      <c r="L495" s="147">
        <v>35640</v>
      </c>
      <c r="M495" s="146">
        <v>915</v>
      </c>
      <c r="N495" s="147">
        <v>7350</v>
      </c>
      <c r="O495" s="147">
        <v>5972</v>
      </c>
      <c r="P495" s="147">
        <v>24129</v>
      </c>
    </row>
    <row r="496" spans="1:16" x14ac:dyDescent="0.3">
      <c r="A496" s="18" t="s">
        <v>1581</v>
      </c>
      <c r="B496" s="18" t="s">
        <v>1582</v>
      </c>
      <c r="C496" s="147">
        <v>101547</v>
      </c>
      <c r="D496" s="147">
        <v>234542</v>
      </c>
      <c r="E496" s="146">
        <v>164</v>
      </c>
      <c r="F496" s="147">
        <v>66622</v>
      </c>
      <c r="G496" s="146">
        <v>598</v>
      </c>
      <c r="H496" s="147">
        <v>7499</v>
      </c>
      <c r="I496" s="147">
        <v>8341</v>
      </c>
      <c r="J496" s="147">
        <v>24256</v>
      </c>
      <c r="K496" s="146">
        <v>316</v>
      </c>
      <c r="L496" s="147">
        <v>133624</v>
      </c>
      <c r="M496" s="147">
        <v>4675</v>
      </c>
      <c r="N496" s="147">
        <v>18642</v>
      </c>
      <c r="O496" s="147">
        <v>17083</v>
      </c>
      <c r="P496" s="147">
        <v>60202</v>
      </c>
    </row>
    <row r="497" spans="1:16" x14ac:dyDescent="0.3">
      <c r="A497" s="18" t="s">
        <v>1583</v>
      </c>
      <c r="B497" s="18" t="s">
        <v>1584</v>
      </c>
      <c r="C497" s="147">
        <v>51127</v>
      </c>
      <c r="D497" s="147">
        <v>116413</v>
      </c>
      <c r="E497" s="146">
        <v>79</v>
      </c>
      <c r="F497" s="147">
        <v>31671</v>
      </c>
      <c r="G497" s="146">
        <v>227</v>
      </c>
      <c r="H497" s="147">
        <v>4163</v>
      </c>
      <c r="I497" s="147">
        <v>4563</v>
      </c>
      <c r="J497" s="147">
        <v>12897</v>
      </c>
      <c r="K497" s="146">
        <v>135</v>
      </c>
      <c r="L497" s="147">
        <v>61331</v>
      </c>
      <c r="M497" s="147">
        <v>1931</v>
      </c>
      <c r="N497" s="147">
        <v>10584</v>
      </c>
      <c r="O497" s="147">
        <v>10288</v>
      </c>
      <c r="P497" s="147">
        <v>32144</v>
      </c>
    </row>
    <row r="498" spans="1:16" x14ac:dyDescent="0.3">
      <c r="A498" s="18" t="s">
        <v>1585</v>
      </c>
      <c r="B498" s="18" t="s">
        <v>1586</v>
      </c>
      <c r="C498" s="146">
        <v>192</v>
      </c>
      <c r="D498" s="146">
        <v>260</v>
      </c>
      <c r="E498" s="146"/>
      <c r="F498" s="146">
        <v>120</v>
      </c>
      <c r="G498" s="146" t="s">
        <v>1895</v>
      </c>
      <c r="H498" s="146" t="s">
        <v>1895</v>
      </c>
      <c r="I498" s="146" t="s">
        <v>1895</v>
      </c>
      <c r="J498" s="146">
        <v>52</v>
      </c>
      <c r="K498" s="146"/>
      <c r="L498" s="146">
        <v>141</v>
      </c>
      <c r="M498" s="146" t="s">
        <v>1895</v>
      </c>
      <c r="N498" s="146" t="s">
        <v>1895</v>
      </c>
      <c r="O498" s="146" t="s">
        <v>1895</v>
      </c>
      <c r="P498" s="146">
        <v>67</v>
      </c>
    </row>
    <row r="499" spans="1:16" x14ac:dyDescent="0.3">
      <c r="A499" s="18" t="s">
        <v>1587</v>
      </c>
      <c r="B499" s="18" t="s">
        <v>1588</v>
      </c>
      <c r="C499" s="147">
        <v>30447</v>
      </c>
      <c r="D499" s="147">
        <v>47506</v>
      </c>
      <c r="E499" s="146" t="s">
        <v>1895</v>
      </c>
      <c r="F499" s="147">
        <v>16913</v>
      </c>
      <c r="G499" s="146">
        <v>93</v>
      </c>
      <c r="H499" s="147">
        <v>3162</v>
      </c>
      <c r="I499" s="147">
        <v>3213</v>
      </c>
      <c r="J499" s="147">
        <v>8564</v>
      </c>
      <c r="K499" s="146">
        <v>32</v>
      </c>
      <c r="L499" s="147">
        <v>22305</v>
      </c>
      <c r="M499" s="146">
        <v>576</v>
      </c>
      <c r="N499" s="147">
        <v>5612</v>
      </c>
      <c r="O499" s="147">
        <v>4564</v>
      </c>
      <c r="P499" s="147">
        <v>14417</v>
      </c>
    </row>
    <row r="500" spans="1:16" x14ac:dyDescent="0.3">
      <c r="A500" s="18" t="s">
        <v>1589</v>
      </c>
      <c r="B500" s="18" t="s">
        <v>1590</v>
      </c>
      <c r="C500" s="147">
        <v>60550</v>
      </c>
      <c r="D500" s="147">
        <v>177881</v>
      </c>
      <c r="E500" s="146">
        <v>178</v>
      </c>
      <c r="F500" s="147">
        <v>37767</v>
      </c>
      <c r="G500" s="146">
        <v>471</v>
      </c>
      <c r="H500" s="147">
        <v>4767</v>
      </c>
      <c r="I500" s="147">
        <v>4707</v>
      </c>
      <c r="J500" s="147">
        <v>14826</v>
      </c>
      <c r="K500" s="146">
        <v>383</v>
      </c>
      <c r="L500" s="147">
        <v>83477</v>
      </c>
      <c r="M500" s="147">
        <v>3609</v>
      </c>
      <c r="N500" s="147">
        <v>20861</v>
      </c>
      <c r="O500" s="147">
        <v>11514</v>
      </c>
      <c r="P500" s="147">
        <v>58037</v>
      </c>
    </row>
    <row r="501" spans="1:16" x14ac:dyDescent="0.3">
      <c r="A501" s="18" t="s">
        <v>1591</v>
      </c>
      <c r="B501" s="18" t="s">
        <v>1592</v>
      </c>
      <c r="C501" s="147">
        <v>136891</v>
      </c>
      <c r="D501" s="147">
        <v>730199</v>
      </c>
      <c r="E501" s="146">
        <v>322</v>
      </c>
      <c r="F501" s="147">
        <v>92744</v>
      </c>
      <c r="G501" s="146">
        <v>951</v>
      </c>
      <c r="H501" s="147">
        <v>9703</v>
      </c>
      <c r="I501" s="147">
        <v>11302</v>
      </c>
      <c r="J501" s="147">
        <v>32062</v>
      </c>
      <c r="K501" s="147">
        <v>1586</v>
      </c>
      <c r="L501" s="147">
        <v>491133</v>
      </c>
      <c r="M501" s="147">
        <v>20586</v>
      </c>
      <c r="N501" s="147">
        <v>43543</v>
      </c>
      <c r="O501" s="147">
        <v>44185</v>
      </c>
      <c r="P501" s="147">
        <v>129166</v>
      </c>
    </row>
    <row r="502" spans="1:16" x14ac:dyDescent="0.3">
      <c r="A502" s="18" t="s">
        <v>1593</v>
      </c>
      <c r="B502" s="18" t="s">
        <v>1594</v>
      </c>
      <c r="C502" s="147">
        <v>205549</v>
      </c>
      <c r="D502" s="147">
        <v>1904365</v>
      </c>
      <c r="E502" s="146">
        <v>349</v>
      </c>
      <c r="F502" s="147">
        <v>127598</v>
      </c>
      <c r="G502" s="147">
        <v>1082</v>
      </c>
      <c r="H502" s="147">
        <v>17132</v>
      </c>
      <c r="I502" s="147">
        <v>19719</v>
      </c>
      <c r="J502" s="147">
        <v>61656</v>
      </c>
      <c r="K502" s="147">
        <v>1602</v>
      </c>
      <c r="L502" s="147">
        <v>1054595</v>
      </c>
      <c r="M502" s="147">
        <v>30006</v>
      </c>
      <c r="N502" s="147">
        <v>163871</v>
      </c>
      <c r="O502" s="147">
        <v>147803</v>
      </c>
      <c r="P502" s="147">
        <v>506488</v>
      </c>
    </row>
    <row r="503" spans="1:16" x14ac:dyDescent="0.3">
      <c r="A503" s="18" t="s">
        <v>1595</v>
      </c>
      <c r="B503" s="18" t="s">
        <v>1596</v>
      </c>
      <c r="C503" s="146">
        <v>739</v>
      </c>
      <c r="D503" s="146">
        <v>986</v>
      </c>
      <c r="E503" s="146" t="s">
        <v>1895</v>
      </c>
      <c r="F503" s="146">
        <v>430</v>
      </c>
      <c r="G503" s="146" t="s">
        <v>1895</v>
      </c>
      <c r="H503" s="146">
        <v>66</v>
      </c>
      <c r="I503" s="146">
        <v>107</v>
      </c>
      <c r="J503" s="146">
        <v>136</v>
      </c>
      <c r="K503" s="146" t="s">
        <v>1895</v>
      </c>
      <c r="L503" s="146">
        <v>488</v>
      </c>
      <c r="M503" s="146" t="s">
        <v>1895</v>
      </c>
      <c r="N503" s="146">
        <v>97</v>
      </c>
      <c r="O503" s="146">
        <v>127</v>
      </c>
      <c r="P503" s="146">
        <v>259</v>
      </c>
    </row>
    <row r="504" spans="1:16" x14ac:dyDescent="0.3">
      <c r="A504" s="18" t="s">
        <v>1597</v>
      </c>
      <c r="B504" s="18" t="s">
        <v>1598</v>
      </c>
      <c r="C504" s="147">
        <v>473306</v>
      </c>
      <c r="D504" s="147">
        <v>1173192</v>
      </c>
      <c r="E504" s="147">
        <v>104312</v>
      </c>
      <c r="F504" s="147">
        <v>139044</v>
      </c>
      <c r="G504" s="147">
        <v>20560</v>
      </c>
      <c r="H504" s="147">
        <v>54473</v>
      </c>
      <c r="I504" s="147">
        <v>38601</v>
      </c>
      <c r="J504" s="147">
        <v>142817</v>
      </c>
      <c r="K504" s="147">
        <v>267095</v>
      </c>
      <c r="L504" s="147">
        <v>272069</v>
      </c>
      <c r="M504" s="147">
        <v>102731</v>
      </c>
      <c r="N504" s="147">
        <v>137136</v>
      </c>
      <c r="O504" s="147">
        <v>78642</v>
      </c>
      <c r="P504" s="147">
        <v>315519</v>
      </c>
    </row>
    <row r="505" spans="1:16" x14ac:dyDescent="0.3">
      <c r="A505" s="18" t="s">
        <v>1599</v>
      </c>
      <c r="B505" s="18" t="s">
        <v>1600</v>
      </c>
      <c r="C505" s="147">
        <v>269728</v>
      </c>
      <c r="D505" s="147">
        <v>1074973</v>
      </c>
      <c r="E505" s="147">
        <v>106545</v>
      </c>
      <c r="F505" s="147">
        <v>73728</v>
      </c>
      <c r="G505" s="147">
        <v>34466</v>
      </c>
      <c r="H505" s="147">
        <v>13253</v>
      </c>
      <c r="I505" s="147">
        <v>10286</v>
      </c>
      <c r="J505" s="147">
        <v>39828</v>
      </c>
      <c r="K505" s="147">
        <v>439992</v>
      </c>
      <c r="L505" s="147">
        <v>205414</v>
      </c>
      <c r="M505" s="147">
        <v>264989</v>
      </c>
      <c r="N505" s="147">
        <v>36177</v>
      </c>
      <c r="O505" s="147">
        <v>23323</v>
      </c>
      <c r="P505" s="147">
        <v>105078</v>
      </c>
    </row>
    <row r="506" spans="1:16" x14ac:dyDescent="0.3">
      <c r="A506" s="18" t="s">
        <v>1601</v>
      </c>
      <c r="B506" s="18" t="s">
        <v>1602</v>
      </c>
      <c r="C506" s="147">
        <v>181549</v>
      </c>
      <c r="D506" s="147">
        <v>358802</v>
      </c>
      <c r="E506" s="147">
        <v>26125</v>
      </c>
      <c r="F506" s="147">
        <v>85048</v>
      </c>
      <c r="G506" s="147">
        <v>8934</v>
      </c>
      <c r="H506" s="147">
        <v>14732</v>
      </c>
      <c r="I506" s="147">
        <v>10713</v>
      </c>
      <c r="J506" s="147">
        <v>40116</v>
      </c>
      <c r="K506" s="147">
        <v>62763</v>
      </c>
      <c r="L506" s="147">
        <v>143626</v>
      </c>
      <c r="M506" s="147">
        <v>43039</v>
      </c>
      <c r="N506" s="147">
        <v>26462</v>
      </c>
      <c r="O506" s="147">
        <v>15015</v>
      </c>
      <c r="P506" s="147">
        <v>67897</v>
      </c>
    </row>
    <row r="507" spans="1:16" x14ac:dyDescent="0.3">
      <c r="A507" s="18" t="s">
        <v>1603</v>
      </c>
      <c r="B507" s="18" t="s">
        <v>1604</v>
      </c>
      <c r="C507" s="147">
        <v>98271</v>
      </c>
      <c r="D507" s="147">
        <v>255956</v>
      </c>
      <c r="E507" s="147">
        <v>3271</v>
      </c>
      <c r="F507" s="147">
        <v>51546</v>
      </c>
      <c r="G507" s="147">
        <v>1269</v>
      </c>
      <c r="H507" s="147">
        <v>10334</v>
      </c>
      <c r="I507" s="147">
        <v>8387</v>
      </c>
      <c r="J507" s="147">
        <v>26880</v>
      </c>
      <c r="K507" s="147">
        <v>6511</v>
      </c>
      <c r="L507" s="147">
        <v>115692</v>
      </c>
      <c r="M507" s="147">
        <v>7455</v>
      </c>
      <c r="N507" s="147">
        <v>30382</v>
      </c>
      <c r="O507" s="147">
        <v>20766</v>
      </c>
      <c r="P507" s="147">
        <v>75150</v>
      </c>
    </row>
    <row r="508" spans="1:16" x14ac:dyDescent="0.3">
      <c r="A508" s="18" t="s">
        <v>1605</v>
      </c>
      <c r="B508" s="18" t="s">
        <v>1606</v>
      </c>
      <c r="C508" s="147">
        <v>396640</v>
      </c>
      <c r="D508" s="147">
        <v>817850</v>
      </c>
      <c r="E508" s="147">
        <v>112461</v>
      </c>
      <c r="F508" s="147">
        <v>140674</v>
      </c>
      <c r="G508" s="147">
        <v>27570</v>
      </c>
      <c r="H508" s="147">
        <v>28985</v>
      </c>
      <c r="I508" s="147">
        <v>20711</v>
      </c>
      <c r="J508" s="147">
        <v>79338</v>
      </c>
      <c r="K508" s="147">
        <v>213543</v>
      </c>
      <c r="L508" s="147">
        <v>282041</v>
      </c>
      <c r="M508" s="147">
        <v>105528</v>
      </c>
      <c r="N508" s="147">
        <v>52163</v>
      </c>
      <c r="O508" s="147">
        <v>33421</v>
      </c>
      <c r="P508" s="147">
        <v>131154</v>
      </c>
    </row>
    <row r="509" spans="1:16" x14ac:dyDescent="0.3">
      <c r="A509" s="18" t="s">
        <v>1607</v>
      </c>
      <c r="B509" s="18" t="s">
        <v>1608</v>
      </c>
      <c r="C509" s="147">
        <v>1230014</v>
      </c>
      <c r="D509" s="147">
        <v>3478630</v>
      </c>
      <c r="E509" s="147">
        <v>155205</v>
      </c>
      <c r="F509" s="147">
        <v>546981</v>
      </c>
      <c r="G509" s="147">
        <v>38454</v>
      </c>
      <c r="H509" s="147">
        <v>117322</v>
      </c>
      <c r="I509" s="147">
        <v>101385</v>
      </c>
      <c r="J509" s="147">
        <v>343889</v>
      </c>
      <c r="K509" s="147">
        <v>278382</v>
      </c>
      <c r="L509" s="147">
        <v>1544240</v>
      </c>
      <c r="M509" s="147">
        <v>174189</v>
      </c>
      <c r="N509" s="147">
        <v>362986</v>
      </c>
      <c r="O509" s="147">
        <v>225693</v>
      </c>
      <c r="P509" s="147">
        <v>893140</v>
      </c>
    </row>
    <row r="510" spans="1:16" x14ac:dyDescent="0.3">
      <c r="A510" s="18" t="s">
        <v>1609</v>
      </c>
      <c r="B510" s="18" t="s">
        <v>1610</v>
      </c>
      <c r="C510" s="147">
        <v>413211</v>
      </c>
      <c r="D510" s="147">
        <v>1891102</v>
      </c>
      <c r="E510" s="147">
        <v>101512</v>
      </c>
      <c r="F510" s="147">
        <v>125276</v>
      </c>
      <c r="G510" s="147">
        <v>21590</v>
      </c>
      <c r="H510" s="147">
        <v>39685</v>
      </c>
      <c r="I510" s="147">
        <v>31741</v>
      </c>
      <c r="J510" s="147">
        <v>112310</v>
      </c>
      <c r="K510" s="147">
        <v>486414</v>
      </c>
      <c r="L510" s="147">
        <v>239994</v>
      </c>
      <c r="M510" s="147">
        <v>121216</v>
      </c>
      <c r="N510" s="147">
        <v>274619</v>
      </c>
      <c r="O510" s="147">
        <v>187364</v>
      </c>
      <c r="P510" s="147">
        <v>581495</v>
      </c>
    </row>
    <row r="511" spans="1:16" x14ac:dyDescent="0.3">
      <c r="A511" s="18" t="s">
        <v>1611</v>
      </c>
      <c r="B511" s="18" t="s">
        <v>1612</v>
      </c>
      <c r="C511" s="147">
        <v>201156</v>
      </c>
      <c r="D511" s="147">
        <v>3771226</v>
      </c>
      <c r="E511" s="147">
        <v>115952</v>
      </c>
      <c r="F511" s="147">
        <v>38405</v>
      </c>
      <c r="G511" s="147">
        <v>46665</v>
      </c>
      <c r="H511" s="147">
        <v>3065</v>
      </c>
      <c r="I511" s="147">
        <v>2595</v>
      </c>
      <c r="J511" s="147">
        <v>14134</v>
      </c>
      <c r="K511" s="147">
        <v>1789521</v>
      </c>
      <c r="L511" s="147">
        <v>378898</v>
      </c>
      <c r="M511" s="147">
        <v>1471324</v>
      </c>
      <c r="N511" s="147">
        <v>22544</v>
      </c>
      <c r="O511" s="147">
        <v>14094</v>
      </c>
      <c r="P511" s="147">
        <v>94845</v>
      </c>
    </row>
    <row r="512" spans="1:16" x14ac:dyDescent="0.3">
      <c r="A512" s="18" t="s">
        <v>1613</v>
      </c>
      <c r="B512" s="18" t="s">
        <v>1614</v>
      </c>
      <c r="C512" s="147">
        <v>312470</v>
      </c>
      <c r="D512" s="147">
        <v>1680714</v>
      </c>
      <c r="E512" s="147">
        <v>63814</v>
      </c>
      <c r="F512" s="147">
        <v>127623</v>
      </c>
      <c r="G512" s="147">
        <v>20534</v>
      </c>
      <c r="H512" s="147">
        <v>26114</v>
      </c>
      <c r="I512" s="147">
        <v>20784</v>
      </c>
      <c r="J512" s="147">
        <v>77322</v>
      </c>
      <c r="K512" s="147">
        <v>381222</v>
      </c>
      <c r="L512" s="147">
        <v>564224</v>
      </c>
      <c r="M512" s="147">
        <v>273137</v>
      </c>
      <c r="N512" s="147">
        <v>115410</v>
      </c>
      <c r="O512" s="147">
        <v>67245</v>
      </c>
      <c r="P512" s="147">
        <v>279476</v>
      </c>
    </row>
    <row r="513" spans="1:16" x14ac:dyDescent="0.3">
      <c r="A513" s="18" t="s">
        <v>1615</v>
      </c>
      <c r="B513" s="18" t="s">
        <v>1616</v>
      </c>
      <c r="C513" s="147">
        <v>23152</v>
      </c>
      <c r="D513" s="147">
        <v>100744</v>
      </c>
      <c r="E513" s="147">
        <v>12393</v>
      </c>
      <c r="F513" s="147">
        <v>3514</v>
      </c>
      <c r="G513" s="147">
        <v>6073</v>
      </c>
      <c r="H513" s="146">
        <v>329</v>
      </c>
      <c r="I513" s="146">
        <v>254</v>
      </c>
      <c r="J513" s="147">
        <v>1052</v>
      </c>
      <c r="K513" s="147">
        <v>41487</v>
      </c>
      <c r="L513" s="147">
        <v>13496</v>
      </c>
      <c r="M513" s="147">
        <v>40555</v>
      </c>
      <c r="N513" s="146">
        <v>920</v>
      </c>
      <c r="O513" s="146">
        <v>872</v>
      </c>
      <c r="P513" s="147">
        <v>3414</v>
      </c>
    </row>
    <row r="514" spans="1:16" x14ac:dyDescent="0.3">
      <c r="A514" s="18" t="s">
        <v>1617</v>
      </c>
      <c r="B514" s="18" t="s">
        <v>1618</v>
      </c>
      <c r="C514" s="147">
        <v>195634</v>
      </c>
      <c r="D514" s="147">
        <v>706596</v>
      </c>
      <c r="E514" s="147">
        <v>107804</v>
      </c>
      <c r="F514" s="147">
        <v>37611</v>
      </c>
      <c r="G514" s="147">
        <v>33327</v>
      </c>
      <c r="H514" s="147">
        <v>4084</v>
      </c>
      <c r="I514" s="147">
        <v>3683</v>
      </c>
      <c r="J514" s="147">
        <v>14917</v>
      </c>
      <c r="K514" s="147">
        <v>354331</v>
      </c>
      <c r="L514" s="147">
        <v>108935</v>
      </c>
      <c r="M514" s="147">
        <v>173556</v>
      </c>
      <c r="N514" s="147">
        <v>13610</v>
      </c>
      <c r="O514" s="147">
        <v>9565</v>
      </c>
      <c r="P514" s="147">
        <v>46599</v>
      </c>
    </row>
    <row r="515" spans="1:16" x14ac:dyDescent="0.3">
      <c r="A515" s="18" t="s">
        <v>1619</v>
      </c>
      <c r="B515" s="18" t="s">
        <v>1620</v>
      </c>
      <c r="C515" s="147">
        <v>131043</v>
      </c>
      <c r="D515" s="147">
        <v>1115126</v>
      </c>
      <c r="E515" s="147">
        <v>66737</v>
      </c>
      <c r="F515" s="147">
        <v>28774</v>
      </c>
      <c r="G515" s="147">
        <v>29041</v>
      </c>
      <c r="H515" s="147">
        <v>2000</v>
      </c>
      <c r="I515" s="147">
        <v>1558</v>
      </c>
      <c r="J515" s="147">
        <v>8063</v>
      </c>
      <c r="K515" s="147">
        <v>413903</v>
      </c>
      <c r="L515" s="147">
        <v>210337</v>
      </c>
      <c r="M515" s="147">
        <v>417022</v>
      </c>
      <c r="N515" s="147">
        <v>14237</v>
      </c>
      <c r="O515" s="147">
        <v>8678</v>
      </c>
      <c r="P515" s="147">
        <v>50949</v>
      </c>
    </row>
    <row r="516" spans="1:16" x14ac:dyDescent="0.3">
      <c r="A516" s="18" t="s">
        <v>1621</v>
      </c>
      <c r="B516" s="18" t="s">
        <v>1622</v>
      </c>
      <c r="C516" s="147">
        <v>7087</v>
      </c>
      <c r="D516" s="147">
        <v>22922</v>
      </c>
      <c r="E516" s="147">
        <v>3128</v>
      </c>
      <c r="F516" s="147">
        <v>1751</v>
      </c>
      <c r="G516" s="146">
        <v>880</v>
      </c>
      <c r="H516" s="146">
        <v>331</v>
      </c>
      <c r="I516" s="146">
        <v>201</v>
      </c>
      <c r="J516" s="146">
        <v>974</v>
      </c>
      <c r="K516" s="147">
        <v>10994</v>
      </c>
      <c r="L516" s="147">
        <v>3411</v>
      </c>
      <c r="M516" s="147">
        <v>4863</v>
      </c>
      <c r="N516" s="146">
        <v>921</v>
      </c>
      <c r="O516" s="146">
        <v>460</v>
      </c>
      <c r="P516" s="147">
        <v>2273</v>
      </c>
    </row>
    <row r="517" spans="1:16" x14ac:dyDescent="0.3">
      <c r="A517" s="18" t="s">
        <v>1623</v>
      </c>
      <c r="B517" s="18" t="s">
        <v>1624</v>
      </c>
      <c r="C517" s="147">
        <v>21394</v>
      </c>
      <c r="D517" s="147">
        <v>101309</v>
      </c>
      <c r="E517" s="147">
        <v>10677</v>
      </c>
      <c r="F517" s="147">
        <v>4911</v>
      </c>
      <c r="G517" s="147">
        <v>2535</v>
      </c>
      <c r="H517" s="146">
        <v>668</v>
      </c>
      <c r="I517" s="146">
        <v>545</v>
      </c>
      <c r="J517" s="147">
        <v>2436</v>
      </c>
      <c r="K517" s="147">
        <v>40283</v>
      </c>
      <c r="L517" s="147">
        <v>22429</v>
      </c>
      <c r="M517" s="147">
        <v>19859</v>
      </c>
      <c r="N517" s="147">
        <v>3856</v>
      </c>
      <c r="O517" s="147">
        <v>2697</v>
      </c>
      <c r="P517" s="147">
        <v>12185</v>
      </c>
    </row>
    <row r="518" spans="1:16" x14ac:dyDescent="0.3">
      <c r="A518" s="18" t="s">
        <v>1625</v>
      </c>
      <c r="B518" s="18" t="s">
        <v>1626</v>
      </c>
      <c r="C518" s="147">
        <v>2657</v>
      </c>
      <c r="D518" s="147">
        <v>9994</v>
      </c>
      <c r="E518" s="147">
        <v>1161</v>
      </c>
      <c r="F518" s="146">
        <v>630</v>
      </c>
      <c r="G518" s="146">
        <v>357</v>
      </c>
      <c r="H518" s="146">
        <v>118</v>
      </c>
      <c r="I518" s="146">
        <v>87</v>
      </c>
      <c r="J518" s="146">
        <v>365</v>
      </c>
      <c r="K518" s="147">
        <v>3326</v>
      </c>
      <c r="L518" s="147">
        <v>2420</v>
      </c>
      <c r="M518" s="147">
        <v>1740</v>
      </c>
      <c r="N518" s="146">
        <v>595</v>
      </c>
      <c r="O518" s="146">
        <v>352</v>
      </c>
      <c r="P518" s="147">
        <v>1561</v>
      </c>
    </row>
    <row r="519" spans="1:16" x14ac:dyDescent="0.3">
      <c r="A519" s="18" t="s">
        <v>1627</v>
      </c>
      <c r="B519" s="18" t="s">
        <v>1628</v>
      </c>
      <c r="C519" s="147">
        <v>197171</v>
      </c>
      <c r="D519" s="147">
        <v>644680</v>
      </c>
      <c r="E519" s="147">
        <v>88046</v>
      </c>
      <c r="F519" s="147">
        <v>51860</v>
      </c>
      <c r="G519" s="147">
        <v>27965</v>
      </c>
      <c r="H519" s="147">
        <v>7069</v>
      </c>
      <c r="I519" s="147">
        <v>6218</v>
      </c>
      <c r="J519" s="147">
        <v>22010</v>
      </c>
      <c r="K519" s="147">
        <v>311701</v>
      </c>
      <c r="L519" s="147">
        <v>107176</v>
      </c>
      <c r="M519" s="147">
        <v>142483</v>
      </c>
      <c r="N519" s="147">
        <v>17673</v>
      </c>
      <c r="O519" s="147">
        <v>13523</v>
      </c>
      <c r="P519" s="147">
        <v>52124</v>
      </c>
    </row>
    <row r="520" spans="1:16" x14ac:dyDescent="0.3">
      <c r="A520" s="18" t="s">
        <v>1629</v>
      </c>
      <c r="B520" s="18" t="s">
        <v>1630</v>
      </c>
      <c r="C520" s="147">
        <v>14395</v>
      </c>
      <c r="D520" s="147">
        <v>44943</v>
      </c>
      <c r="E520" s="147">
        <v>6649</v>
      </c>
      <c r="F520" s="147">
        <v>3452</v>
      </c>
      <c r="G520" s="147">
        <v>1924</v>
      </c>
      <c r="H520" s="146">
        <v>608</v>
      </c>
      <c r="I520" s="146">
        <v>433</v>
      </c>
      <c r="J520" s="147">
        <v>1638</v>
      </c>
      <c r="K520" s="147">
        <v>16865</v>
      </c>
      <c r="L520" s="147">
        <v>10378</v>
      </c>
      <c r="M520" s="147">
        <v>10488</v>
      </c>
      <c r="N520" s="147">
        <v>1800</v>
      </c>
      <c r="O520" s="147">
        <v>1018</v>
      </c>
      <c r="P520" s="147">
        <v>4394</v>
      </c>
    </row>
    <row r="521" spans="1:16" x14ac:dyDescent="0.3">
      <c r="A521" s="18" t="s">
        <v>1631</v>
      </c>
      <c r="B521" s="18" t="s">
        <v>1632</v>
      </c>
      <c r="C521" s="147">
        <v>612584</v>
      </c>
      <c r="D521" s="147">
        <v>2382980</v>
      </c>
      <c r="E521" s="147">
        <v>164198</v>
      </c>
      <c r="F521" s="147">
        <v>235684</v>
      </c>
      <c r="G521" s="147">
        <v>51328</v>
      </c>
      <c r="H521" s="147">
        <v>37644</v>
      </c>
      <c r="I521" s="147">
        <v>30161</v>
      </c>
      <c r="J521" s="147">
        <v>118652</v>
      </c>
      <c r="K521" s="147">
        <v>579086</v>
      </c>
      <c r="L521" s="147">
        <v>842492</v>
      </c>
      <c r="M521" s="147">
        <v>466116</v>
      </c>
      <c r="N521" s="147">
        <v>108513</v>
      </c>
      <c r="O521" s="147">
        <v>66761</v>
      </c>
      <c r="P521" s="147">
        <v>320012</v>
      </c>
    </row>
    <row r="522" spans="1:16" x14ac:dyDescent="0.3">
      <c r="A522" s="18" t="s">
        <v>1633</v>
      </c>
      <c r="B522" s="18" t="s">
        <v>1634</v>
      </c>
      <c r="C522" s="147">
        <v>644212</v>
      </c>
      <c r="D522" s="147">
        <v>2383141</v>
      </c>
      <c r="E522" s="147">
        <v>163715</v>
      </c>
      <c r="F522" s="147">
        <v>192918</v>
      </c>
      <c r="G522" s="147">
        <v>32359</v>
      </c>
      <c r="H522" s="147">
        <v>57197</v>
      </c>
      <c r="I522" s="147">
        <v>54116</v>
      </c>
      <c r="J522" s="147">
        <v>179167</v>
      </c>
      <c r="K522" s="147">
        <v>605354</v>
      </c>
      <c r="L522" s="147">
        <v>508016</v>
      </c>
      <c r="M522" s="147">
        <v>241467</v>
      </c>
      <c r="N522" s="147">
        <v>229246</v>
      </c>
      <c r="O522" s="147">
        <v>169442</v>
      </c>
      <c r="P522" s="147">
        <v>629616</v>
      </c>
    </row>
    <row r="523" spans="1:16" x14ac:dyDescent="0.3">
      <c r="A523" s="18" t="s">
        <v>1635</v>
      </c>
      <c r="B523" s="18" t="s">
        <v>1636</v>
      </c>
      <c r="C523" s="147">
        <v>59381</v>
      </c>
      <c r="D523" s="147">
        <v>917758</v>
      </c>
      <c r="E523" s="147">
        <v>33419</v>
      </c>
      <c r="F523" s="147">
        <v>8366</v>
      </c>
      <c r="G523" s="147">
        <v>17015</v>
      </c>
      <c r="H523" s="146">
        <v>806</v>
      </c>
      <c r="I523" s="146">
        <v>603</v>
      </c>
      <c r="J523" s="147">
        <v>3257</v>
      </c>
      <c r="K523" s="147">
        <v>332202</v>
      </c>
      <c r="L523" s="147">
        <v>132154</v>
      </c>
      <c r="M523" s="147">
        <v>393527</v>
      </c>
      <c r="N523" s="147">
        <v>13432</v>
      </c>
      <c r="O523" s="147">
        <v>6691</v>
      </c>
      <c r="P523" s="147">
        <v>39752</v>
      </c>
    </row>
    <row r="524" spans="1:16" x14ac:dyDescent="0.3">
      <c r="A524" s="18" t="s">
        <v>1637</v>
      </c>
      <c r="B524" s="18" t="s">
        <v>1638</v>
      </c>
      <c r="C524" s="147">
        <v>67180</v>
      </c>
      <c r="D524" s="147">
        <v>652804</v>
      </c>
      <c r="E524" s="147">
        <v>36589</v>
      </c>
      <c r="F524" s="147">
        <v>12134</v>
      </c>
      <c r="G524" s="147">
        <v>14371</v>
      </c>
      <c r="H524" s="147">
        <v>1474</v>
      </c>
      <c r="I524" s="147">
        <v>1094</v>
      </c>
      <c r="J524" s="147">
        <v>5088</v>
      </c>
      <c r="K524" s="147">
        <v>291306</v>
      </c>
      <c r="L524" s="147">
        <v>95051</v>
      </c>
      <c r="M524" s="147">
        <v>209734</v>
      </c>
      <c r="N524" s="147">
        <v>12264</v>
      </c>
      <c r="O524" s="147">
        <v>5621</v>
      </c>
      <c r="P524" s="147">
        <v>38828</v>
      </c>
    </row>
    <row r="525" spans="1:16" x14ac:dyDescent="0.3">
      <c r="A525" s="18" t="s">
        <v>1639</v>
      </c>
      <c r="B525" s="18" t="s">
        <v>1640</v>
      </c>
      <c r="C525" s="147">
        <v>276549</v>
      </c>
      <c r="D525" s="147">
        <v>549325</v>
      </c>
      <c r="E525" s="147">
        <v>102430</v>
      </c>
      <c r="F525" s="147">
        <v>73605</v>
      </c>
      <c r="G525" s="147">
        <v>10728</v>
      </c>
      <c r="H525" s="147">
        <v>21399</v>
      </c>
      <c r="I525" s="147">
        <v>15764</v>
      </c>
      <c r="J525" s="147">
        <v>61944</v>
      </c>
      <c r="K525" s="147">
        <v>237326</v>
      </c>
      <c r="L525" s="147">
        <v>110524</v>
      </c>
      <c r="M525" s="147">
        <v>38787</v>
      </c>
      <c r="N525" s="147">
        <v>36177</v>
      </c>
      <c r="O525" s="147">
        <v>24627</v>
      </c>
      <c r="P525" s="147">
        <v>101884</v>
      </c>
    </row>
    <row r="526" spans="1:16" x14ac:dyDescent="0.3">
      <c r="A526" s="18" t="s">
        <v>1641</v>
      </c>
      <c r="B526" s="18" t="s">
        <v>1642</v>
      </c>
      <c r="C526" s="147">
        <v>17051</v>
      </c>
      <c r="D526" s="147">
        <v>32657</v>
      </c>
      <c r="E526" s="147">
        <v>7700</v>
      </c>
      <c r="F526" s="147">
        <v>4175</v>
      </c>
      <c r="G526" s="147">
        <v>2395</v>
      </c>
      <c r="H526" s="146">
        <v>574</v>
      </c>
      <c r="I526" s="146">
        <v>511</v>
      </c>
      <c r="J526" s="147">
        <v>1944</v>
      </c>
      <c r="K526" s="147">
        <v>13182</v>
      </c>
      <c r="L526" s="147">
        <v>6721</v>
      </c>
      <c r="M526" s="147">
        <v>6934</v>
      </c>
      <c r="N526" s="147">
        <v>1204</v>
      </c>
      <c r="O526" s="146">
        <v>890</v>
      </c>
      <c r="P526" s="147">
        <v>3726</v>
      </c>
    </row>
    <row r="527" spans="1:16" x14ac:dyDescent="0.3">
      <c r="A527" s="18" t="s">
        <v>1643</v>
      </c>
      <c r="B527" s="18" t="s">
        <v>1644</v>
      </c>
      <c r="C527" s="147">
        <v>1193981</v>
      </c>
      <c r="D527" s="147">
        <v>4383068</v>
      </c>
      <c r="E527" s="147">
        <v>465080</v>
      </c>
      <c r="F527" s="147">
        <v>264298</v>
      </c>
      <c r="G527" s="147">
        <v>74759</v>
      </c>
      <c r="H527" s="147">
        <v>93289</v>
      </c>
      <c r="I527" s="147">
        <v>77549</v>
      </c>
      <c r="J527" s="147">
        <v>298653</v>
      </c>
      <c r="K527" s="147">
        <v>2105006</v>
      </c>
      <c r="L527" s="147">
        <v>545791</v>
      </c>
      <c r="M527" s="147">
        <v>486513</v>
      </c>
      <c r="N527" s="147">
        <v>274865</v>
      </c>
      <c r="O527" s="147">
        <v>178067</v>
      </c>
      <c r="P527" s="147">
        <v>792826</v>
      </c>
    </row>
    <row r="528" spans="1:16" x14ac:dyDescent="0.3">
      <c r="A528" s="18" t="s">
        <v>1645</v>
      </c>
      <c r="B528" s="18" t="s">
        <v>1646</v>
      </c>
      <c r="C528" s="147">
        <v>210901</v>
      </c>
      <c r="D528" s="147">
        <v>830188</v>
      </c>
      <c r="E528" s="147">
        <v>94574</v>
      </c>
      <c r="F528" s="147">
        <v>56804</v>
      </c>
      <c r="G528" s="147">
        <v>25879</v>
      </c>
      <c r="H528" s="147">
        <v>7249</v>
      </c>
      <c r="I528" s="147">
        <v>6429</v>
      </c>
      <c r="J528" s="147">
        <v>26214</v>
      </c>
      <c r="K528" s="147">
        <v>366741</v>
      </c>
      <c r="L528" s="147">
        <v>161688</v>
      </c>
      <c r="M528" s="147">
        <v>158549</v>
      </c>
      <c r="N528" s="147">
        <v>29518</v>
      </c>
      <c r="O528" s="147">
        <v>19284</v>
      </c>
      <c r="P528" s="147">
        <v>94408</v>
      </c>
    </row>
    <row r="529" spans="1:16" x14ac:dyDescent="0.3">
      <c r="A529" s="18" t="s">
        <v>1647</v>
      </c>
      <c r="B529" s="18" t="s">
        <v>1648</v>
      </c>
      <c r="C529" s="147">
        <v>316587</v>
      </c>
      <c r="D529" s="147">
        <v>718067</v>
      </c>
      <c r="E529" s="147">
        <v>54393</v>
      </c>
      <c r="F529" s="147">
        <v>144922</v>
      </c>
      <c r="G529" s="147">
        <v>19527</v>
      </c>
      <c r="H529" s="147">
        <v>23241</v>
      </c>
      <c r="I529" s="147">
        <v>20567</v>
      </c>
      <c r="J529" s="147">
        <v>62791</v>
      </c>
      <c r="K529" s="147">
        <v>113116</v>
      </c>
      <c r="L529" s="147">
        <v>287572</v>
      </c>
      <c r="M529" s="147">
        <v>73683</v>
      </c>
      <c r="N529" s="147">
        <v>57429</v>
      </c>
      <c r="O529" s="147">
        <v>38971</v>
      </c>
      <c r="P529" s="147">
        <v>147296</v>
      </c>
    </row>
    <row r="530" spans="1:16" x14ac:dyDescent="0.3">
      <c r="A530" s="18" t="s">
        <v>1649</v>
      </c>
      <c r="B530" s="18" t="s">
        <v>1650</v>
      </c>
      <c r="C530" s="147">
        <v>20858</v>
      </c>
      <c r="D530" s="147">
        <v>67554</v>
      </c>
      <c r="E530" s="147">
        <v>10519</v>
      </c>
      <c r="F530" s="147">
        <v>4225</v>
      </c>
      <c r="G530" s="147">
        <v>4446</v>
      </c>
      <c r="H530" s="146">
        <v>371</v>
      </c>
      <c r="I530" s="146">
        <v>249</v>
      </c>
      <c r="J530" s="147">
        <v>1349</v>
      </c>
      <c r="K530" s="147">
        <v>27861</v>
      </c>
      <c r="L530" s="147">
        <v>12797</v>
      </c>
      <c r="M530" s="147">
        <v>20394</v>
      </c>
      <c r="N530" s="147">
        <v>1266</v>
      </c>
      <c r="O530" s="146">
        <v>960</v>
      </c>
      <c r="P530" s="147">
        <v>4276</v>
      </c>
    </row>
    <row r="531" spans="1:16" x14ac:dyDescent="0.3">
      <c r="A531" s="18" t="s">
        <v>1651</v>
      </c>
      <c r="B531" s="18" t="s">
        <v>1652</v>
      </c>
      <c r="C531" s="147">
        <v>382643</v>
      </c>
      <c r="D531" s="147">
        <v>1125719</v>
      </c>
      <c r="E531" s="147">
        <v>78550</v>
      </c>
      <c r="F531" s="147">
        <v>178502</v>
      </c>
      <c r="G531" s="147">
        <v>32219</v>
      </c>
      <c r="H531" s="147">
        <v>21666</v>
      </c>
      <c r="I531" s="147">
        <v>18901</v>
      </c>
      <c r="J531" s="147">
        <v>68219</v>
      </c>
      <c r="K531" s="147">
        <v>196573</v>
      </c>
      <c r="L531" s="147">
        <v>458563</v>
      </c>
      <c r="M531" s="147">
        <v>181176</v>
      </c>
      <c r="N531" s="147">
        <v>63718</v>
      </c>
      <c r="O531" s="147">
        <v>41280</v>
      </c>
      <c r="P531" s="147">
        <v>184409</v>
      </c>
    </row>
    <row r="532" spans="1:16" x14ac:dyDescent="0.3">
      <c r="A532" s="18" t="s">
        <v>1653</v>
      </c>
      <c r="B532" s="18" t="s">
        <v>1654</v>
      </c>
      <c r="C532" s="147">
        <v>170234</v>
      </c>
      <c r="D532" s="147">
        <v>766288</v>
      </c>
      <c r="E532" s="147">
        <v>76416</v>
      </c>
      <c r="F532" s="147">
        <v>36906</v>
      </c>
      <c r="G532" s="147">
        <v>23408</v>
      </c>
      <c r="H532" s="147">
        <v>7926</v>
      </c>
      <c r="I532" s="147">
        <v>7162</v>
      </c>
      <c r="J532" s="147">
        <v>24975</v>
      </c>
      <c r="K532" s="147">
        <v>265155</v>
      </c>
      <c r="L532" s="147">
        <v>178799</v>
      </c>
      <c r="M532" s="147">
        <v>173772</v>
      </c>
      <c r="N532" s="147">
        <v>30901</v>
      </c>
      <c r="O532" s="147">
        <v>27998</v>
      </c>
      <c r="P532" s="147">
        <v>89663</v>
      </c>
    </row>
    <row r="533" spans="1:16" x14ac:dyDescent="0.3">
      <c r="A533" s="18" t="s">
        <v>1655</v>
      </c>
      <c r="B533" s="18" t="s">
        <v>1656</v>
      </c>
      <c r="C533" s="147">
        <v>1339620</v>
      </c>
      <c r="D533" s="147">
        <v>7292109</v>
      </c>
      <c r="E533" s="147">
        <v>363487</v>
      </c>
      <c r="F533" s="147">
        <v>473973</v>
      </c>
      <c r="G533" s="147">
        <v>98651</v>
      </c>
      <c r="H533" s="147">
        <v>94006</v>
      </c>
      <c r="I533" s="147">
        <v>82260</v>
      </c>
      <c r="J533" s="147">
        <v>324025</v>
      </c>
      <c r="K533" s="147">
        <v>1702457</v>
      </c>
      <c r="L533" s="147">
        <v>2168670</v>
      </c>
      <c r="M533" s="147">
        <v>1039084</v>
      </c>
      <c r="N533" s="147">
        <v>517632</v>
      </c>
      <c r="O533" s="147">
        <v>321645</v>
      </c>
      <c r="P533" s="147">
        <v>1542621</v>
      </c>
    </row>
    <row r="534" spans="1:16" x14ac:dyDescent="0.3">
      <c r="A534" s="18" t="s">
        <v>1657</v>
      </c>
      <c r="B534" s="18" t="s">
        <v>1658</v>
      </c>
      <c r="C534" s="147">
        <v>680212</v>
      </c>
      <c r="D534" s="147">
        <v>2130993</v>
      </c>
      <c r="E534" s="147">
        <v>246936</v>
      </c>
      <c r="F534" s="147">
        <v>154287</v>
      </c>
      <c r="G534" s="147">
        <v>65362</v>
      </c>
      <c r="H534" s="147">
        <v>47774</v>
      </c>
      <c r="I534" s="147">
        <v>37759</v>
      </c>
      <c r="J534" s="147">
        <v>160612</v>
      </c>
      <c r="K534" s="147">
        <v>758000</v>
      </c>
      <c r="L534" s="147">
        <v>335492</v>
      </c>
      <c r="M534" s="147">
        <v>347179</v>
      </c>
      <c r="N534" s="147">
        <v>145158</v>
      </c>
      <c r="O534" s="147">
        <v>94359</v>
      </c>
      <c r="P534" s="147">
        <v>450805</v>
      </c>
    </row>
    <row r="535" spans="1:16" x14ac:dyDescent="0.3">
      <c r="A535" s="18" t="s">
        <v>1659</v>
      </c>
      <c r="B535" s="18" t="s">
        <v>1660</v>
      </c>
      <c r="C535" s="147">
        <v>81921</v>
      </c>
      <c r="D535" s="147">
        <v>184871</v>
      </c>
      <c r="E535" s="147">
        <v>11076</v>
      </c>
      <c r="F535" s="147">
        <v>46100</v>
      </c>
      <c r="G535" s="147">
        <v>8401</v>
      </c>
      <c r="H535" s="147">
        <v>3846</v>
      </c>
      <c r="I535" s="147">
        <v>4200</v>
      </c>
      <c r="J535" s="147">
        <v>10334</v>
      </c>
      <c r="K535" s="147">
        <v>20883</v>
      </c>
      <c r="L535" s="147">
        <v>89886</v>
      </c>
      <c r="M535" s="147">
        <v>33790</v>
      </c>
      <c r="N535" s="147">
        <v>8696</v>
      </c>
      <c r="O535" s="147">
        <v>9372</v>
      </c>
      <c r="P535" s="147">
        <v>22244</v>
      </c>
    </row>
    <row r="536" spans="1:16" x14ac:dyDescent="0.3">
      <c r="A536" s="18" t="s">
        <v>1661</v>
      </c>
      <c r="B536" s="18" t="s">
        <v>1662</v>
      </c>
      <c r="C536" s="146">
        <v>630</v>
      </c>
      <c r="D536" s="146">
        <v>830</v>
      </c>
      <c r="E536" s="146">
        <v>274</v>
      </c>
      <c r="F536" s="146">
        <v>132</v>
      </c>
      <c r="G536" s="146">
        <v>59</v>
      </c>
      <c r="H536" s="146">
        <v>33</v>
      </c>
      <c r="I536" s="146" t="s">
        <v>1895</v>
      </c>
      <c r="J536" s="146">
        <v>113</v>
      </c>
      <c r="K536" s="146">
        <v>320</v>
      </c>
      <c r="L536" s="146">
        <v>159</v>
      </c>
      <c r="M536" s="146">
        <v>126</v>
      </c>
      <c r="N536" s="146">
        <v>42</v>
      </c>
      <c r="O536" s="146" t="s">
        <v>1895</v>
      </c>
      <c r="P536" s="146">
        <v>157</v>
      </c>
    </row>
    <row r="537" spans="1:16" x14ac:dyDescent="0.3">
      <c r="A537" s="18" t="s">
        <v>1663</v>
      </c>
      <c r="B537" s="18" t="s">
        <v>1664</v>
      </c>
      <c r="C537" s="147">
        <v>740196</v>
      </c>
      <c r="D537" s="147">
        <v>3176945</v>
      </c>
      <c r="E537" s="147">
        <v>282685</v>
      </c>
      <c r="F537" s="147">
        <v>227420</v>
      </c>
      <c r="G537" s="147">
        <v>89495</v>
      </c>
      <c r="H537" s="147">
        <v>33499</v>
      </c>
      <c r="I537" s="147">
        <v>30260</v>
      </c>
      <c r="J537" s="147">
        <v>115031</v>
      </c>
      <c r="K537" s="147">
        <v>1237730</v>
      </c>
      <c r="L537" s="147">
        <v>664127</v>
      </c>
      <c r="M537" s="147">
        <v>675018</v>
      </c>
      <c r="N537" s="147">
        <v>125054</v>
      </c>
      <c r="O537" s="147">
        <v>94718</v>
      </c>
      <c r="P537" s="147">
        <v>380298</v>
      </c>
    </row>
    <row r="538" spans="1:16" x14ac:dyDescent="0.3">
      <c r="A538" s="18" t="s">
        <v>1665</v>
      </c>
      <c r="B538" s="18" t="s">
        <v>1666</v>
      </c>
      <c r="C538" s="147">
        <v>776653</v>
      </c>
      <c r="D538" s="147">
        <v>3090784</v>
      </c>
      <c r="E538" s="147">
        <v>264480</v>
      </c>
      <c r="F538" s="147">
        <v>220271</v>
      </c>
      <c r="G538" s="147">
        <v>63669</v>
      </c>
      <c r="H538" s="147">
        <v>53991</v>
      </c>
      <c r="I538" s="147">
        <v>44130</v>
      </c>
      <c r="J538" s="147">
        <v>174549</v>
      </c>
      <c r="K538" s="147">
        <v>1129985</v>
      </c>
      <c r="L538" s="147">
        <v>611546</v>
      </c>
      <c r="M538" s="147">
        <v>477396</v>
      </c>
      <c r="N538" s="147">
        <v>196000</v>
      </c>
      <c r="O538" s="147">
        <v>115373</v>
      </c>
      <c r="P538" s="147">
        <v>560484</v>
      </c>
    </row>
    <row r="539" spans="1:16" x14ac:dyDescent="0.3">
      <c r="A539" s="18" t="s">
        <v>1667</v>
      </c>
      <c r="B539" s="18" t="s">
        <v>1668</v>
      </c>
      <c r="C539" s="147">
        <v>630129</v>
      </c>
      <c r="D539" s="147">
        <v>1884253</v>
      </c>
      <c r="E539" s="147">
        <v>241282</v>
      </c>
      <c r="F539" s="147">
        <v>162760</v>
      </c>
      <c r="G539" s="147">
        <v>58217</v>
      </c>
      <c r="H539" s="147">
        <v>36923</v>
      </c>
      <c r="I539" s="147">
        <v>31466</v>
      </c>
      <c r="J539" s="147">
        <v>124878</v>
      </c>
      <c r="K539" s="147">
        <v>654258</v>
      </c>
      <c r="L539" s="147">
        <v>391619</v>
      </c>
      <c r="M539" s="147">
        <v>275195</v>
      </c>
      <c r="N539" s="147">
        <v>118034</v>
      </c>
      <c r="O539" s="147">
        <v>79480</v>
      </c>
      <c r="P539" s="147">
        <v>365667</v>
      </c>
    </row>
    <row r="540" spans="1:16" x14ac:dyDescent="0.3">
      <c r="A540" s="18" t="s">
        <v>1669</v>
      </c>
      <c r="B540" s="18" t="s">
        <v>1670</v>
      </c>
      <c r="C540" s="147">
        <v>1390602</v>
      </c>
      <c r="D540" s="147">
        <v>5845454</v>
      </c>
      <c r="E540" s="147">
        <v>435511</v>
      </c>
      <c r="F540" s="147">
        <v>476683</v>
      </c>
      <c r="G540" s="147">
        <v>118021</v>
      </c>
      <c r="H540" s="147">
        <v>86084</v>
      </c>
      <c r="I540" s="147">
        <v>75540</v>
      </c>
      <c r="J540" s="147">
        <v>284705</v>
      </c>
      <c r="K540" s="147">
        <v>2097505</v>
      </c>
      <c r="L540" s="147">
        <v>1372433</v>
      </c>
      <c r="M540" s="147">
        <v>1101563</v>
      </c>
      <c r="N540" s="147">
        <v>271149</v>
      </c>
      <c r="O540" s="147">
        <v>181482</v>
      </c>
      <c r="P540" s="147">
        <v>821322</v>
      </c>
    </row>
    <row r="541" spans="1:16" x14ac:dyDescent="0.3">
      <c r="A541" s="18" t="s">
        <v>1671</v>
      </c>
      <c r="B541" s="18" t="s">
        <v>1672</v>
      </c>
      <c r="C541" s="147">
        <v>718570</v>
      </c>
      <c r="D541" s="147">
        <v>1757705</v>
      </c>
      <c r="E541" s="147">
        <v>204628</v>
      </c>
      <c r="F541" s="147">
        <v>244721</v>
      </c>
      <c r="G541" s="147">
        <v>53979</v>
      </c>
      <c r="H541" s="147">
        <v>46432</v>
      </c>
      <c r="I541" s="147">
        <v>38524</v>
      </c>
      <c r="J541" s="147">
        <v>156533</v>
      </c>
      <c r="K541" s="147">
        <v>461933</v>
      </c>
      <c r="L541" s="147">
        <v>486864</v>
      </c>
      <c r="M541" s="147">
        <v>236755</v>
      </c>
      <c r="N541" s="147">
        <v>119833</v>
      </c>
      <c r="O541" s="147">
        <v>76986</v>
      </c>
      <c r="P541" s="147">
        <v>375334</v>
      </c>
    </row>
    <row r="542" spans="1:16" x14ac:dyDescent="0.3">
      <c r="A542" s="18" t="s">
        <v>1673</v>
      </c>
      <c r="B542" s="18" t="s">
        <v>1674</v>
      </c>
      <c r="C542" s="147">
        <v>332024</v>
      </c>
      <c r="D542" s="147">
        <v>1082059</v>
      </c>
      <c r="E542" s="147">
        <v>143140</v>
      </c>
      <c r="F542" s="147">
        <v>85010</v>
      </c>
      <c r="G542" s="147">
        <v>34593</v>
      </c>
      <c r="H542" s="147">
        <v>13961</v>
      </c>
      <c r="I542" s="147">
        <v>12185</v>
      </c>
      <c r="J542" s="147">
        <v>53673</v>
      </c>
      <c r="K542" s="147">
        <v>451961</v>
      </c>
      <c r="L542" s="147">
        <v>200400</v>
      </c>
      <c r="M542" s="147">
        <v>190476</v>
      </c>
      <c r="N542" s="147">
        <v>46086</v>
      </c>
      <c r="O542" s="147">
        <v>29778</v>
      </c>
      <c r="P542" s="147">
        <v>163358</v>
      </c>
    </row>
    <row r="543" spans="1:16" x14ac:dyDescent="0.3">
      <c r="A543" s="18" t="s">
        <v>1675</v>
      </c>
      <c r="B543" s="18" t="s">
        <v>1676</v>
      </c>
      <c r="C543" s="147">
        <v>906155</v>
      </c>
      <c r="D543" s="147">
        <v>4564834</v>
      </c>
      <c r="E543" s="147">
        <v>292647</v>
      </c>
      <c r="F543" s="147">
        <v>291295</v>
      </c>
      <c r="G543" s="147">
        <v>96292</v>
      </c>
      <c r="H543" s="147">
        <v>50213</v>
      </c>
      <c r="I543" s="147">
        <v>44417</v>
      </c>
      <c r="J543" s="147">
        <v>173784</v>
      </c>
      <c r="K543" s="147">
        <v>940099</v>
      </c>
      <c r="L543" s="147">
        <v>1428658</v>
      </c>
      <c r="M543" s="147">
        <v>1414559</v>
      </c>
      <c r="N543" s="147">
        <v>155741</v>
      </c>
      <c r="O543" s="147">
        <v>108122</v>
      </c>
      <c r="P543" s="147">
        <v>517655</v>
      </c>
    </row>
    <row r="544" spans="1:16" x14ac:dyDescent="0.3">
      <c r="A544" s="18" t="s">
        <v>1677</v>
      </c>
      <c r="B544" s="18" t="s">
        <v>1678</v>
      </c>
      <c r="C544" s="147">
        <v>1257539</v>
      </c>
      <c r="D544" s="147">
        <v>5233148</v>
      </c>
      <c r="E544" s="147">
        <v>502572</v>
      </c>
      <c r="F544" s="147">
        <v>300832</v>
      </c>
      <c r="G544" s="147">
        <v>118052</v>
      </c>
      <c r="H544" s="147">
        <v>80119</v>
      </c>
      <c r="I544" s="147">
        <v>70737</v>
      </c>
      <c r="J544" s="147">
        <v>277504</v>
      </c>
      <c r="K544" s="147">
        <v>2094366</v>
      </c>
      <c r="L544" s="147">
        <v>862679</v>
      </c>
      <c r="M544" s="147">
        <v>832147</v>
      </c>
      <c r="N544" s="147">
        <v>298833</v>
      </c>
      <c r="O544" s="147">
        <v>214237</v>
      </c>
      <c r="P544" s="147">
        <v>930886</v>
      </c>
    </row>
    <row r="546" spans="1:1" x14ac:dyDescent="0.3">
      <c r="A546" s="40" t="s">
        <v>1896</v>
      </c>
    </row>
  </sheetData>
  <autoFilter ref="A1:P544" xr:uid="{4D0B693B-0FE4-4107-8088-02689BF1710C}">
    <sortState xmlns:xlrd2="http://schemas.microsoft.com/office/spreadsheetml/2017/richdata2" ref="A2:P544">
      <sortCondition ref="A1:A544"/>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F1ECC-8A6B-4311-BA17-278F25DED88B}">
  <dimension ref="A1:P20"/>
  <sheetViews>
    <sheetView workbookViewId="0">
      <selection activeCell="B3" sqref="A3:XFD3"/>
    </sheetView>
  </sheetViews>
  <sheetFormatPr defaultColWidth="9.1796875" defaultRowHeight="12.5" x14ac:dyDescent="0.25"/>
  <cols>
    <col min="1" max="1" width="59.1796875" style="2" customWidth="1"/>
    <col min="2" max="2" width="9.1796875" style="2" bestFit="1" customWidth="1"/>
    <col min="3" max="12" width="10.1796875" style="2" bestFit="1" customWidth="1"/>
    <col min="13" max="13" width="10.1796875" style="2" customWidth="1"/>
    <col min="14" max="14" width="11.1796875" style="39" bestFit="1" customWidth="1"/>
    <col min="15" max="15" width="5.26953125" style="2" customWidth="1"/>
    <col min="16" max="16384" width="9.1796875" style="2"/>
  </cols>
  <sheetData>
    <row r="1" spans="1:16" s="3" customFormat="1" ht="13" x14ac:dyDescent="0.3">
      <c r="A1" s="1"/>
      <c r="B1" s="1">
        <v>2011</v>
      </c>
      <c r="C1" s="1">
        <v>2012</v>
      </c>
      <c r="D1" s="1">
        <v>2013</v>
      </c>
      <c r="E1" s="1">
        <v>2014</v>
      </c>
      <c r="F1" s="1">
        <v>2015</v>
      </c>
      <c r="G1" s="1">
        <v>2016</v>
      </c>
      <c r="H1" s="1">
        <v>2017</v>
      </c>
      <c r="I1" s="1">
        <v>2018</v>
      </c>
      <c r="J1" s="1">
        <v>2019</v>
      </c>
      <c r="K1" s="1">
        <v>2020</v>
      </c>
      <c r="L1" s="1">
        <v>2021</v>
      </c>
      <c r="M1" s="1">
        <v>2022</v>
      </c>
      <c r="N1" s="29" t="s">
        <v>0</v>
      </c>
    </row>
    <row r="2" spans="1:16" s="28" customFormat="1" ht="13" x14ac:dyDescent="0.3">
      <c r="A2" s="30" t="s">
        <v>53</v>
      </c>
      <c r="B2" s="30"/>
      <c r="C2" s="15"/>
      <c r="D2" s="15"/>
      <c r="E2" s="15"/>
      <c r="F2" s="15"/>
      <c r="G2" s="15"/>
      <c r="H2" s="15"/>
      <c r="I2" s="15"/>
      <c r="J2" s="15"/>
      <c r="K2" s="15"/>
      <c r="L2" s="15"/>
      <c r="M2" s="22"/>
      <c r="N2" s="37"/>
    </row>
    <row r="3" spans="1:16" x14ac:dyDescent="0.25">
      <c r="A3" s="10" t="s">
        <v>107</v>
      </c>
      <c r="B3" s="8">
        <v>3533370</v>
      </c>
      <c r="C3" s="8">
        <v>3673541</v>
      </c>
      <c r="D3" s="8">
        <v>3721967</v>
      </c>
      <c r="E3" s="8">
        <v>4089468</v>
      </c>
      <c r="F3" s="8">
        <v>4013314</v>
      </c>
      <c r="G3" s="8">
        <v>3807767</v>
      </c>
      <c r="H3" s="8">
        <v>3824034</v>
      </c>
      <c r="I3" s="8">
        <v>3922164</v>
      </c>
      <c r="J3" s="8">
        <v>4261988</v>
      </c>
      <c r="K3" s="8">
        <v>4399412</v>
      </c>
      <c r="L3" s="8">
        <v>4455411</v>
      </c>
      <c r="M3" s="8">
        <v>4527261</v>
      </c>
      <c r="N3" s="8">
        <v>8721725</v>
      </c>
      <c r="P3" s="2" t="s">
        <v>124</v>
      </c>
    </row>
    <row r="4" spans="1:16" x14ac:dyDescent="0.25">
      <c r="A4" s="10" t="s">
        <v>108</v>
      </c>
      <c r="B4" s="8">
        <v>5376697</v>
      </c>
      <c r="C4" s="8">
        <v>6595135</v>
      </c>
      <c r="D4" s="8">
        <v>5931289</v>
      </c>
      <c r="E4" s="8">
        <v>6128162</v>
      </c>
      <c r="F4" s="8">
        <v>5808203</v>
      </c>
      <c r="G4" s="8">
        <v>5332548</v>
      </c>
      <c r="H4" s="8">
        <v>5807444</v>
      </c>
      <c r="I4" s="8">
        <v>5932665</v>
      </c>
      <c r="J4" s="8">
        <v>7236995</v>
      </c>
      <c r="K4" s="8">
        <v>9330289</v>
      </c>
      <c r="L4" s="8">
        <v>8722982</v>
      </c>
      <c r="M4" s="8">
        <v>8685691</v>
      </c>
      <c r="N4" s="8">
        <v>28125552</v>
      </c>
    </row>
    <row r="5" spans="1:16" x14ac:dyDescent="0.25">
      <c r="A5" s="10" t="s">
        <v>109</v>
      </c>
      <c r="B5" s="8">
        <v>45994</v>
      </c>
      <c r="C5" s="8">
        <v>54442</v>
      </c>
      <c r="D5" s="8">
        <v>60795</v>
      </c>
      <c r="E5" s="8">
        <v>69428</v>
      </c>
      <c r="F5" s="8">
        <v>103334</v>
      </c>
      <c r="G5" s="8">
        <v>208254</v>
      </c>
      <c r="H5" s="8">
        <v>354341</v>
      </c>
      <c r="I5" s="8">
        <v>391021</v>
      </c>
      <c r="J5" s="8">
        <v>213239</v>
      </c>
      <c r="K5" s="8">
        <v>330739</v>
      </c>
      <c r="L5" s="8">
        <v>258187</v>
      </c>
      <c r="M5" s="8">
        <v>301126</v>
      </c>
      <c r="N5" s="8">
        <v>1170182</v>
      </c>
    </row>
    <row r="6" spans="1:16" x14ac:dyDescent="0.25">
      <c r="A6" s="10" t="s">
        <v>220</v>
      </c>
      <c r="B6" s="8">
        <v>125462</v>
      </c>
      <c r="C6" s="8">
        <v>135664</v>
      </c>
      <c r="D6" s="8">
        <v>151788</v>
      </c>
      <c r="E6" s="8">
        <v>172261</v>
      </c>
      <c r="F6" s="8">
        <v>166477</v>
      </c>
      <c r="G6" s="8">
        <v>143631</v>
      </c>
      <c r="H6" s="8">
        <v>151465</v>
      </c>
      <c r="I6" s="8">
        <v>225609</v>
      </c>
      <c r="J6" s="8">
        <v>215850</v>
      </c>
      <c r="K6" s="8">
        <v>203487</v>
      </c>
      <c r="L6" s="8">
        <v>196822</v>
      </c>
      <c r="M6" s="8">
        <v>191770</v>
      </c>
      <c r="N6" s="8">
        <v>338715</v>
      </c>
    </row>
    <row r="7" spans="1:16" x14ac:dyDescent="0.25">
      <c r="A7" s="10" t="s">
        <v>181</v>
      </c>
      <c r="B7" s="8">
        <v>271951</v>
      </c>
      <c r="C7" s="8">
        <v>324407</v>
      </c>
      <c r="D7" s="8">
        <v>319185</v>
      </c>
      <c r="E7" s="8">
        <v>336032</v>
      </c>
      <c r="F7" s="8">
        <v>337487</v>
      </c>
      <c r="G7" s="8">
        <v>347854</v>
      </c>
      <c r="H7" s="8">
        <v>360678</v>
      </c>
      <c r="I7" s="8">
        <v>368432</v>
      </c>
      <c r="J7" s="8">
        <v>457555</v>
      </c>
      <c r="K7" s="8">
        <v>518437</v>
      </c>
      <c r="L7" s="8">
        <v>488027</v>
      </c>
      <c r="M7" s="8">
        <v>473767</v>
      </c>
      <c r="N7" s="8">
        <v>1267587</v>
      </c>
    </row>
    <row r="8" spans="1:16" x14ac:dyDescent="0.25">
      <c r="A8" s="10" t="s">
        <v>182</v>
      </c>
      <c r="B8" s="8">
        <v>192524</v>
      </c>
      <c r="C8" s="8">
        <v>205216</v>
      </c>
      <c r="D8" s="8">
        <v>216958</v>
      </c>
      <c r="E8" s="8">
        <v>235923</v>
      </c>
      <c r="F8" s="8">
        <v>249259</v>
      </c>
      <c r="G8" s="8">
        <v>260388</v>
      </c>
      <c r="H8" s="8">
        <v>265865</v>
      </c>
      <c r="I8" s="8">
        <v>264004</v>
      </c>
      <c r="J8" s="8">
        <v>262009</v>
      </c>
      <c r="K8" s="8">
        <v>258701</v>
      </c>
      <c r="L8" s="8">
        <v>255853</v>
      </c>
      <c r="M8" s="8">
        <v>251014</v>
      </c>
      <c r="N8" s="8">
        <v>316335</v>
      </c>
    </row>
    <row r="9" spans="1:16" x14ac:dyDescent="0.25">
      <c r="A9" s="10"/>
      <c r="B9" s="10"/>
      <c r="C9" s="15"/>
      <c r="D9" s="15"/>
      <c r="E9" s="15"/>
      <c r="F9" s="15"/>
      <c r="G9" s="15"/>
      <c r="H9" s="15"/>
      <c r="I9" s="15"/>
      <c r="J9" s="15"/>
      <c r="K9" s="15"/>
      <c r="L9" s="15"/>
      <c r="M9" s="15"/>
      <c r="N9" s="15"/>
    </row>
    <row r="10" spans="1:16" s="28" customFormat="1" ht="13" x14ac:dyDescent="0.3">
      <c r="A10" s="54" t="s">
        <v>177</v>
      </c>
      <c r="B10" s="54"/>
      <c r="C10" s="7"/>
      <c r="D10" s="7"/>
      <c r="E10" s="7"/>
      <c r="F10" s="7"/>
      <c r="G10" s="7"/>
      <c r="H10" s="7"/>
      <c r="I10" s="7"/>
      <c r="J10" s="7"/>
      <c r="K10" s="7"/>
      <c r="L10" s="7"/>
      <c r="M10" s="7"/>
      <c r="N10" s="25"/>
    </row>
    <row r="11" spans="1:16" x14ac:dyDescent="0.25">
      <c r="A11" s="10" t="s">
        <v>110</v>
      </c>
      <c r="B11" s="8">
        <v>3305216</v>
      </c>
      <c r="C11" s="8">
        <v>3427209</v>
      </c>
      <c r="D11" s="8">
        <v>3467426</v>
      </c>
      <c r="E11" s="8">
        <v>3791136</v>
      </c>
      <c r="F11" s="8">
        <v>3731479</v>
      </c>
      <c r="G11" s="8">
        <v>3574795</v>
      </c>
      <c r="H11" s="8">
        <v>3626774</v>
      </c>
      <c r="I11" s="8">
        <v>3656917</v>
      </c>
      <c r="J11" s="8">
        <v>3953268</v>
      </c>
      <c r="K11" s="8">
        <v>4100886</v>
      </c>
      <c r="L11" s="8">
        <v>4148843</v>
      </c>
      <c r="M11" s="8">
        <v>4227855</v>
      </c>
      <c r="N11" s="8">
        <v>6529643</v>
      </c>
    </row>
    <row r="12" spans="1:16" x14ac:dyDescent="0.25">
      <c r="A12" s="10" t="s">
        <v>249</v>
      </c>
      <c r="B12" s="8">
        <v>5185012</v>
      </c>
      <c r="C12" s="8">
        <v>6403638</v>
      </c>
      <c r="D12" s="8">
        <v>5730489</v>
      </c>
      <c r="E12" s="8">
        <v>5888246</v>
      </c>
      <c r="F12" s="8">
        <v>5556750</v>
      </c>
      <c r="G12" s="8">
        <v>5039474</v>
      </c>
      <c r="H12" s="8">
        <v>5462675</v>
      </c>
      <c r="I12" s="8">
        <v>5557695</v>
      </c>
      <c r="J12" s="8">
        <v>6900717</v>
      </c>
      <c r="K12" s="8">
        <v>8941089</v>
      </c>
      <c r="L12" s="8">
        <v>8405890</v>
      </c>
      <c r="M12" s="8">
        <v>8385738</v>
      </c>
      <c r="N12" s="8">
        <v>24259193</v>
      </c>
    </row>
    <row r="13" spans="1:16" x14ac:dyDescent="0.25">
      <c r="A13" s="10" t="s">
        <v>250</v>
      </c>
      <c r="B13" s="8">
        <v>210041</v>
      </c>
      <c r="C13" s="8">
        <v>241318</v>
      </c>
      <c r="D13" s="8">
        <v>246138</v>
      </c>
      <c r="E13" s="8">
        <v>269401</v>
      </c>
      <c r="F13" s="8">
        <v>283330</v>
      </c>
      <c r="G13" s="8">
        <v>302046</v>
      </c>
      <c r="H13" s="8">
        <v>380966</v>
      </c>
      <c r="I13" s="8">
        <v>385645</v>
      </c>
      <c r="J13" s="8">
        <v>395548</v>
      </c>
      <c r="K13" s="8">
        <v>425147</v>
      </c>
      <c r="L13" s="8">
        <v>383070</v>
      </c>
      <c r="M13" s="8">
        <v>372806</v>
      </c>
      <c r="N13" s="8">
        <v>847038</v>
      </c>
    </row>
    <row r="14" spans="1:16" x14ac:dyDescent="0.25">
      <c r="A14" s="10"/>
      <c r="B14" s="8"/>
      <c r="C14" s="8"/>
      <c r="D14" s="8"/>
      <c r="E14" s="8"/>
      <c r="F14" s="8"/>
      <c r="G14" s="8"/>
      <c r="H14" s="8"/>
      <c r="I14" s="8"/>
      <c r="J14" s="8"/>
      <c r="K14" s="8"/>
      <c r="L14" s="8"/>
      <c r="M14" s="8"/>
      <c r="N14" s="8"/>
    </row>
    <row r="15" spans="1:16" ht="25" x14ac:dyDescent="0.25">
      <c r="A15" s="14" t="s">
        <v>285</v>
      </c>
      <c r="B15" s="15">
        <f t="shared" ref="B15:N15" si="0">B11-B3</f>
        <v>-228154</v>
      </c>
      <c r="C15" s="15">
        <f t="shared" si="0"/>
        <v>-246332</v>
      </c>
      <c r="D15" s="15">
        <f t="shared" si="0"/>
        <v>-254541</v>
      </c>
      <c r="E15" s="15">
        <f t="shared" si="0"/>
        <v>-298332</v>
      </c>
      <c r="F15" s="15">
        <f t="shared" si="0"/>
        <v>-281835</v>
      </c>
      <c r="G15" s="15">
        <f t="shared" si="0"/>
        <v>-232972</v>
      </c>
      <c r="H15" s="15">
        <f t="shared" si="0"/>
        <v>-197260</v>
      </c>
      <c r="I15" s="15">
        <f t="shared" si="0"/>
        <v>-265247</v>
      </c>
      <c r="J15" s="15">
        <f t="shared" si="0"/>
        <v>-308720</v>
      </c>
      <c r="K15" s="15">
        <f t="shared" si="0"/>
        <v>-298526</v>
      </c>
      <c r="L15" s="15">
        <f t="shared" si="0"/>
        <v>-306568</v>
      </c>
      <c r="M15" s="15">
        <f t="shared" si="0"/>
        <v>-299406</v>
      </c>
      <c r="N15" s="15">
        <f t="shared" si="0"/>
        <v>-2192082</v>
      </c>
      <c r="P15" s="2" t="s">
        <v>1695</v>
      </c>
    </row>
    <row r="16" spans="1:16" x14ac:dyDescent="0.25">
      <c r="A16" s="10" t="s">
        <v>178</v>
      </c>
      <c r="B16" s="7">
        <f t="shared" ref="B16:N16" si="1">B15/B3</f>
        <v>-6.457121671378882E-2</v>
      </c>
      <c r="C16" s="7">
        <f t="shared" si="1"/>
        <v>-6.7055737230100332E-2</v>
      </c>
      <c r="D16" s="7">
        <f t="shared" si="1"/>
        <v>-6.8388838482447589E-2</v>
      </c>
      <c r="E16" s="7">
        <f t="shared" si="1"/>
        <v>-7.2951298310684906E-2</v>
      </c>
      <c r="F16" s="7">
        <f t="shared" si="1"/>
        <v>-7.0225006067304974E-2</v>
      </c>
      <c r="G16" s="7">
        <f t="shared" si="1"/>
        <v>-6.1183365473780303E-2</v>
      </c>
      <c r="H16" s="7">
        <f t="shared" si="1"/>
        <v>-5.1584269386726167E-2</v>
      </c>
      <c r="I16" s="7">
        <f t="shared" si="1"/>
        <v>-6.7627717759889697E-2</v>
      </c>
      <c r="J16" s="7">
        <f t="shared" si="1"/>
        <v>-7.2435680250624829E-2</v>
      </c>
      <c r="K16" s="7">
        <f t="shared" si="1"/>
        <v>-6.7855886195700696E-2</v>
      </c>
      <c r="L16" s="7">
        <f t="shared" si="1"/>
        <v>-6.8808017935943502E-2</v>
      </c>
      <c r="M16" s="7">
        <f t="shared" si="1"/>
        <v>-6.6134026732719856E-2</v>
      </c>
      <c r="N16" s="7">
        <f t="shared" si="1"/>
        <v>-0.25133583092794143</v>
      </c>
    </row>
    <row r="19" spans="1:1" x14ac:dyDescent="0.25">
      <c r="A19" s="2" t="s">
        <v>301</v>
      </c>
    </row>
    <row r="20" spans="1:1" x14ac:dyDescent="0.25">
      <c r="A20" s="2" t="s">
        <v>302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8"/>
  <sheetViews>
    <sheetView workbookViewId="0">
      <pane ySplit="1" topLeftCell="A59" activePane="bottomLeft" state="frozen"/>
      <selection pane="bottomLeft" activeCell="B40" sqref="B40"/>
    </sheetView>
  </sheetViews>
  <sheetFormatPr defaultColWidth="9.1796875" defaultRowHeight="12.5" x14ac:dyDescent="0.25"/>
  <cols>
    <col min="1" max="1" width="44.26953125" style="2" customWidth="1"/>
    <col min="2" max="12" width="10.1796875" style="2" bestFit="1" customWidth="1"/>
    <col min="13" max="13" width="10.1796875" style="2" customWidth="1"/>
    <col min="14" max="14" width="11.1796875" style="39" bestFit="1" customWidth="1"/>
    <col min="15" max="16384" width="9.1796875" style="2"/>
  </cols>
  <sheetData>
    <row r="1" spans="1:14" s="3" customFormat="1" ht="13" x14ac:dyDescent="0.3">
      <c r="A1" s="1"/>
      <c r="B1" s="1">
        <v>2011</v>
      </c>
      <c r="C1" s="1">
        <v>2012</v>
      </c>
      <c r="D1" s="1">
        <v>2013</v>
      </c>
      <c r="E1" s="1">
        <v>2014</v>
      </c>
      <c r="F1" s="1">
        <v>2015</v>
      </c>
      <c r="G1" s="1">
        <v>2016</v>
      </c>
      <c r="H1" s="1">
        <v>2017</v>
      </c>
      <c r="I1" s="1">
        <v>2018</v>
      </c>
      <c r="J1" s="1">
        <v>2019</v>
      </c>
      <c r="K1" s="1">
        <v>2020</v>
      </c>
      <c r="L1" s="1">
        <v>2021</v>
      </c>
      <c r="M1" s="1">
        <v>2022</v>
      </c>
      <c r="N1" s="29" t="s">
        <v>0</v>
      </c>
    </row>
    <row r="2" spans="1:14" s="28" customFormat="1" ht="13" x14ac:dyDescent="0.3">
      <c r="A2" s="30" t="s">
        <v>27</v>
      </c>
      <c r="B2" s="15">
        <v>3857625</v>
      </c>
      <c r="C2" s="15">
        <v>3883735</v>
      </c>
      <c r="D2" s="15">
        <v>3919020</v>
      </c>
      <c r="E2" s="15">
        <v>3962710</v>
      </c>
      <c r="F2" s="15">
        <v>4013845</v>
      </c>
      <c r="G2" s="15">
        <v>4076350</v>
      </c>
      <c r="H2" s="15">
        <v>4141100</v>
      </c>
      <c r="I2" s="15">
        <v>4195300</v>
      </c>
      <c r="J2" s="15">
        <v>4236400</v>
      </c>
      <c r="K2" s="15">
        <v>4268055</v>
      </c>
      <c r="L2" s="15">
        <v>4263581</v>
      </c>
      <c r="M2" s="49">
        <v>4281851</v>
      </c>
      <c r="N2" s="37"/>
    </row>
    <row r="3" spans="1:14" s="28" customFormat="1" ht="13" x14ac:dyDescent="0.3">
      <c r="A3" s="27" t="s">
        <v>37</v>
      </c>
      <c r="B3" s="15"/>
      <c r="C3" s="15">
        <f>C2-B2</f>
        <v>26110</v>
      </c>
      <c r="D3" s="15">
        <f t="shared" ref="D3:M3" si="0">D2-C2</f>
        <v>35285</v>
      </c>
      <c r="E3" s="15">
        <f t="shared" si="0"/>
        <v>43690</v>
      </c>
      <c r="F3" s="15">
        <f t="shared" si="0"/>
        <v>51135</v>
      </c>
      <c r="G3" s="15">
        <f t="shared" si="0"/>
        <v>62505</v>
      </c>
      <c r="H3" s="15">
        <f t="shared" si="0"/>
        <v>64750</v>
      </c>
      <c r="I3" s="15">
        <f t="shared" si="0"/>
        <v>54200</v>
      </c>
      <c r="J3" s="15">
        <f t="shared" si="0"/>
        <v>41100</v>
      </c>
      <c r="K3" s="15">
        <f t="shared" si="0"/>
        <v>31655</v>
      </c>
      <c r="L3" s="15">
        <f t="shared" si="0"/>
        <v>-4474</v>
      </c>
      <c r="M3" s="15">
        <f t="shared" si="0"/>
        <v>18270</v>
      </c>
      <c r="N3" s="37"/>
    </row>
    <row r="4" spans="1:14" s="28" customFormat="1" ht="13" x14ac:dyDescent="0.3">
      <c r="A4" s="27" t="s">
        <v>36</v>
      </c>
      <c r="B4" s="22"/>
      <c r="C4" s="22">
        <f>(C2-B2)/B2</f>
        <v>6.7684132076083082E-3</v>
      </c>
      <c r="D4" s="22">
        <f t="shared" ref="D4:M4" si="1">(D2-C2)/C2</f>
        <v>9.0853263675302262E-3</v>
      </c>
      <c r="E4" s="22">
        <f t="shared" si="1"/>
        <v>1.1148195212068323E-2</v>
      </c>
      <c r="F4" s="22">
        <f t="shared" si="1"/>
        <v>1.2904047987362183E-2</v>
      </c>
      <c r="G4" s="22">
        <f t="shared" si="1"/>
        <v>1.557235020286035E-2</v>
      </c>
      <c r="H4" s="22">
        <f t="shared" si="1"/>
        <v>1.5884308265973236E-2</v>
      </c>
      <c r="I4" s="22">
        <f t="shared" si="1"/>
        <v>1.3088309869358383E-2</v>
      </c>
      <c r="J4" s="22">
        <f t="shared" si="1"/>
        <v>9.7966772340476252E-3</v>
      </c>
      <c r="K4" s="22">
        <f t="shared" si="1"/>
        <v>7.4721461618355205E-3</v>
      </c>
      <c r="L4" s="22">
        <f t="shared" si="1"/>
        <v>-1.0482526584123214E-3</v>
      </c>
      <c r="M4" s="22">
        <f t="shared" si="1"/>
        <v>4.2851302696020081E-3</v>
      </c>
      <c r="N4" s="37"/>
    </row>
    <row r="5" spans="1:14" s="28" customFormat="1" ht="13" x14ac:dyDescent="0.3">
      <c r="A5" s="27"/>
      <c r="B5" s="22"/>
      <c r="C5" s="22"/>
      <c r="D5" s="22"/>
      <c r="E5" s="22"/>
      <c r="F5" s="22"/>
      <c r="G5" s="22"/>
      <c r="H5" s="22"/>
      <c r="I5" s="22"/>
      <c r="J5" s="22"/>
      <c r="K5" s="22"/>
      <c r="L5" s="22"/>
      <c r="M5" s="22"/>
      <c r="N5" s="37"/>
    </row>
    <row r="6" spans="1:14" s="28" customFormat="1" ht="13" x14ac:dyDescent="0.3">
      <c r="A6" s="27" t="s">
        <v>51</v>
      </c>
      <c r="B6" s="15">
        <v>45135</v>
      </c>
      <c r="C6" s="15">
        <v>45056</v>
      </c>
      <c r="D6" s="15">
        <v>45136</v>
      </c>
      <c r="E6" s="15">
        <v>45557</v>
      </c>
      <c r="F6" s="15">
        <v>45651</v>
      </c>
      <c r="G6" s="15">
        <v>45528</v>
      </c>
      <c r="H6" s="15">
        <v>43630</v>
      </c>
      <c r="I6" s="15">
        <v>42183</v>
      </c>
      <c r="J6" s="15">
        <v>41861</v>
      </c>
      <c r="K6" s="15">
        <v>39817</v>
      </c>
      <c r="L6" s="15">
        <v>40930</v>
      </c>
      <c r="M6" s="15">
        <v>39503</v>
      </c>
      <c r="N6" s="37"/>
    </row>
    <row r="7" spans="1:14" s="28" customFormat="1" ht="13" x14ac:dyDescent="0.3">
      <c r="A7" s="27" t="s">
        <v>50</v>
      </c>
      <c r="B7" s="15">
        <v>32731</v>
      </c>
      <c r="C7" s="15">
        <v>32475</v>
      </c>
      <c r="D7" s="15">
        <v>33931</v>
      </c>
      <c r="E7" s="15">
        <v>34160</v>
      </c>
      <c r="F7" s="15">
        <v>35709</v>
      </c>
      <c r="G7" s="15">
        <v>35799</v>
      </c>
      <c r="H7" s="15">
        <v>36640</v>
      </c>
      <c r="I7" s="15">
        <v>36191</v>
      </c>
      <c r="J7" s="15">
        <v>37397</v>
      </c>
      <c r="K7" s="15">
        <v>40226</v>
      </c>
      <c r="L7" s="15">
        <v>44981</v>
      </c>
      <c r="M7" s="15">
        <v>44618</v>
      </c>
      <c r="N7" s="37"/>
    </row>
    <row r="8" spans="1:14" s="28" customFormat="1" ht="13" x14ac:dyDescent="0.3">
      <c r="A8" s="27" t="s">
        <v>52</v>
      </c>
      <c r="B8" s="15">
        <f t="shared" ref="B8:M8" si="2">B6-B7</f>
        <v>12404</v>
      </c>
      <c r="C8" s="15">
        <f t="shared" si="2"/>
        <v>12581</v>
      </c>
      <c r="D8" s="15">
        <f t="shared" si="2"/>
        <v>11205</v>
      </c>
      <c r="E8" s="15">
        <f t="shared" si="2"/>
        <v>11397</v>
      </c>
      <c r="F8" s="15">
        <f t="shared" si="2"/>
        <v>9942</v>
      </c>
      <c r="G8" s="15">
        <f t="shared" si="2"/>
        <v>9729</v>
      </c>
      <c r="H8" s="15">
        <f t="shared" si="2"/>
        <v>6990</v>
      </c>
      <c r="I8" s="15">
        <f t="shared" si="2"/>
        <v>5992</v>
      </c>
      <c r="J8" s="15">
        <f t="shared" si="2"/>
        <v>4464</v>
      </c>
      <c r="K8" s="15">
        <f t="shared" si="2"/>
        <v>-409</v>
      </c>
      <c r="L8" s="15">
        <f t="shared" si="2"/>
        <v>-4051</v>
      </c>
      <c r="M8" s="15">
        <f t="shared" si="2"/>
        <v>-5115</v>
      </c>
      <c r="N8" s="37"/>
    </row>
    <row r="9" spans="1:14" s="28" customFormat="1" ht="13" x14ac:dyDescent="0.3">
      <c r="A9" s="27"/>
      <c r="B9" s="15"/>
      <c r="C9" s="15"/>
      <c r="D9" s="15"/>
      <c r="E9" s="15"/>
      <c r="F9" s="15"/>
      <c r="G9" s="15"/>
      <c r="H9" s="15"/>
      <c r="I9" s="15"/>
      <c r="J9" s="15"/>
      <c r="K9" s="15"/>
      <c r="L9" s="15"/>
      <c r="M9" s="22"/>
      <c r="N9" s="37"/>
    </row>
    <row r="10" spans="1:14" s="28" customFormat="1" ht="13" x14ac:dyDescent="0.3">
      <c r="A10" s="30" t="s">
        <v>111</v>
      </c>
      <c r="B10" s="7"/>
      <c r="C10" s="7"/>
      <c r="D10" s="7"/>
      <c r="E10" s="7"/>
      <c r="F10" s="7"/>
      <c r="G10" s="7"/>
      <c r="H10" s="7"/>
      <c r="I10" s="7"/>
      <c r="J10" s="7"/>
      <c r="K10" s="7"/>
      <c r="L10" s="7"/>
      <c r="M10" s="7"/>
      <c r="N10" s="25"/>
    </row>
    <row r="11" spans="1:14" x14ac:dyDescent="0.25">
      <c r="A11" s="10" t="s">
        <v>110</v>
      </c>
      <c r="B11" s="8">
        <f>UniquePersonIDissues!B11</f>
        <v>3305216</v>
      </c>
      <c r="C11" s="8">
        <f>UniquePersonIDissues!C11</f>
        <v>3427209</v>
      </c>
      <c r="D11" s="8">
        <f>UniquePersonIDissues!D11</f>
        <v>3467426</v>
      </c>
      <c r="E11" s="8">
        <f>UniquePersonIDissues!E11</f>
        <v>3791136</v>
      </c>
      <c r="F11" s="8">
        <f>UniquePersonIDissues!F11</f>
        <v>3731479</v>
      </c>
      <c r="G11" s="8">
        <f>UniquePersonIDissues!G11</f>
        <v>3574795</v>
      </c>
      <c r="H11" s="8">
        <f>UniquePersonIDissues!H11</f>
        <v>3626774</v>
      </c>
      <c r="I11" s="8">
        <f>UniquePersonIDissues!I11</f>
        <v>3656917</v>
      </c>
      <c r="J11" s="8">
        <f>UniquePersonIDissues!J11</f>
        <v>3953268</v>
      </c>
      <c r="K11" s="8">
        <f>UniquePersonIDissues!K11</f>
        <v>4100886</v>
      </c>
      <c r="L11" s="8">
        <f>UniquePersonIDissues!L11</f>
        <v>4148843</v>
      </c>
      <c r="M11" s="8">
        <f>UniquePersonIDissues!M11</f>
        <v>4227855</v>
      </c>
      <c r="N11" s="8">
        <f>UniquePersonIDissues!N11</f>
        <v>6529643</v>
      </c>
    </row>
    <row r="12" spans="1:14" x14ac:dyDescent="0.25">
      <c r="A12" s="10" t="s">
        <v>122</v>
      </c>
      <c r="B12" s="8">
        <f>UniquePersonIDissues!B12</f>
        <v>5185012</v>
      </c>
      <c r="C12" s="8">
        <f>UniquePersonIDissues!C12</f>
        <v>6403638</v>
      </c>
      <c r="D12" s="8">
        <f>UniquePersonIDissues!D12</f>
        <v>5730489</v>
      </c>
      <c r="E12" s="8">
        <f>UniquePersonIDissues!E12</f>
        <v>5888246</v>
      </c>
      <c r="F12" s="8">
        <f>UniquePersonIDissues!F12</f>
        <v>5556750</v>
      </c>
      <c r="G12" s="8">
        <f>UniquePersonIDissues!G12</f>
        <v>5039474</v>
      </c>
      <c r="H12" s="8">
        <f>UniquePersonIDissues!H12</f>
        <v>5462675</v>
      </c>
      <c r="I12" s="8">
        <f>UniquePersonIDissues!I12</f>
        <v>5557695</v>
      </c>
      <c r="J12" s="8">
        <f>UniquePersonIDissues!J12</f>
        <v>6900717</v>
      </c>
      <c r="K12" s="8">
        <f>UniquePersonIDissues!K12</f>
        <v>8941089</v>
      </c>
      <c r="L12" s="8">
        <f>UniquePersonIDissues!L12</f>
        <v>8405890</v>
      </c>
      <c r="M12" s="8">
        <f>UniquePersonIDissues!M12</f>
        <v>8385738</v>
      </c>
      <c r="N12" s="8">
        <f>UniquePersonIDissues!N12</f>
        <v>24259193</v>
      </c>
    </row>
    <row r="13" spans="1:14" x14ac:dyDescent="0.25">
      <c r="A13" s="10" t="s">
        <v>121</v>
      </c>
      <c r="B13" s="8">
        <f>UniquePersonIDissues!B13</f>
        <v>210041</v>
      </c>
      <c r="C13" s="8">
        <f>UniquePersonIDissues!C13</f>
        <v>241318</v>
      </c>
      <c r="D13" s="8">
        <f>UniquePersonIDissues!D13</f>
        <v>246138</v>
      </c>
      <c r="E13" s="8">
        <f>UniquePersonIDissues!E13</f>
        <v>269401</v>
      </c>
      <c r="F13" s="8">
        <f>UniquePersonIDissues!F13</f>
        <v>283330</v>
      </c>
      <c r="G13" s="8">
        <f>UniquePersonIDissues!G13</f>
        <v>302046</v>
      </c>
      <c r="H13" s="8">
        <f>UniquePersonIDissues!H13</f>
        <v>380966</v>
      </c>
      <c r="I13" s="8">
        <f>UniquePersonIDissues!I13</f>
        <v>385645</v>
      </c>
      <c r="J13" s="8">
        <f>UniquePersonIDissues!J13</f>
        <v>395548</v>
      </c>
      <c r="K13" s="8">
        <f>UniquePersonIDissues!K13</f>
        <v>425147</v>
      </c>
      <c r="L13" s="8">
        <f>UniquePersonIDissues!L13</f>
        <v>383070</v>
      </c>
      <c r="M13" s="8">
        <f>UniquePersonIDissues!M13</f>
        <v>372806</v>
      </c>
      <c r="N13" s="8">
        <f>UniquePersonIDissues!N13</f>
        <v>847038</v>
      </c>
    </row>
    <row r="14" spans="1:14" x14ac:dyDescent="0.25">
      <c r="A14" s="10"/>
      <c r="B14" s="7"/>
      <c r="C14" s="7"/>
      <c r="D14" s="7"/>
      <c r="E14" s="7"/>
      <c r="F14" s="7"/>
      <c r="G14" s="7"/>
      <c r="H14" s="7"/>
      <c r="I14" s="7"/>
      <c r="J14" s="7"/>
      <c r="K14" s="7"/>
      <c r="L14" s="7"/>
      <c r="M14" s="7"/>
      <c r="N14" s="25"/>
    </row>
    <row r="15" spans="1:14" ht="13" x14ac:dyDescent="0.3">
      <c r="A15" s="36" t="s">
        <v>112</v>
      </c>
      <c r="B15" s="15"/>
      <c r="C15" s="15"/>
      <c r="D15" s="15"/>
      <c r="E15" s="15"/>
      <c r="F15" s="15"/>
      <c r="G15" s="15"/>
      <c r="H15" s="15"/>
      <c r="I15" s="15"/>
      <c r="J15" s="15"/>
      <c r="K15" s="15"/>
      <c r="L15" s="15"/>
      <c r="M15" s="15"/>
      <c r="N15" s="15"/>
    </row>
    <row r="16" spans="1:14" x14ac:dyDescent="0.25">
      <c r="A16" s="10" t="s">
        <v>113</v>
      </c>
      <c r="B16" s="8">
        <v>3177838</v>
      </c>
      <c r="C16" s="8">
        <v>3300665</v>
      </c>
      <c r="D16" s="8">
        <v>3318023</v>
      </c>
      <c r="E16" s="8">
        <v>3628328</v>
      </c>
      <c r="F16" s="8">
        <v>3708227</v>
      </c>
      <c r="G16" s="8">
        <v>3545434</v>
      </c>
      <c r="H16" s="8">
        <v>3605193</v>
      </c>
      <c r="I16" s="8">
        <v>3643386</v>
      </c>
      <c r="J16" s="8">
        <v>3910279</v>
      </c>
      <c r="K16" s="8">
        <v>4067015</v>
      </c>
      <c r="L16" s="8">
        <v>4116788</v>
      </c>
      <c r="M16" s="8">
        <v>4196905</v>
      </c>
      <c r="N16" s="8">
        <v>6244272</v>
      </c>
    </row>
    <row r="17" spans="1:16" x14ac:dyDescent="0.25">
      <c r="A17" s="10" t="s">
        <v>114</v>
      </c>
      <c r="B17" s="8">
        <v>128646</v>
      </c>
      <c r="C17" s="8">
        <v>128050</v>
      </c>
      <c r="D17" s="8">
        <v>153087</v>
      </c>
      <c r="E17" s="8">
        <v>168776</v>
      </c>
      <c r="F17" s="8">
        <v>18537</v>
      </c>
      <c r="G17" s="8">
        <v>29029</v>
      </c>
      <c r="H17" s="8">
        <v>19401</v>
      </c>
      <c r="I17" s="8">
        <v>14309</v>
      </c>
      <c r="J17" s="8">
        <v>39116</v>
      </c>
      <c r="K17" s="8">
        <v>39201</v>
      </c>
      <c r="L17" s="8">
        <v>42312</v>
      </c>
      <c r="M17" s="8">
        <v>42217</v>
      </c>
      <c r="N17" s="8">
        <v>378083</v>
      </c>
    </row>
    <row r="18" spans="1:16" x14ac:dyDescent="0.25">
      <c r="A18" s="10" t="s">
        <v>115</v>
      </c>
      <c r="B18" s="8">
        <v>5893</v>
      </c>
      <c r="C18" s="8">
        <v>5986</v>
      </c>
      <c r="D18" s="8">
        <v>7477</v>
      </c>
      <c r="E18" s="8">
        <v>10710</v>
      </c>
      <c r="F18" s="18">
        <v>438</v>
      </c>
      <c r="G18" s="8">
        <v>2671</v>
      </c>
      <c r="H18" s="8">
        <v>2538</v>
      </c>
      <c r="I18" s="18">
        <v>131</v>
      </c>
      <c r="J18" s="18">
        <v>127</v>
      </c>
      <c r="K18" s="18">
        <v>72</v>
      </c>
      <c r="L18" s="18">
        <v>426</v>
      </c>
      <c r="M18" s="18">
        <v>827</v>
      </c>
      <c r="N18" s="8">
        <v>17399</v>
      </c>
    </row>
    <row r="19" spans="1:16" x14ac:dyDescent="0.25">
      <c r="A19" s="10" t="s">
        <v>123</v>
      </c>
      <c r="B19" s="8">
        <v>122859</v>
      </c>
      <c r="C19" s="8">
        <v>122142</v>
      </c>
      <c r="D19" s="8">
        <v>145515</v>
      </c>
      <c r="E19" s="8">
        <v>158002</v>
      </c>
      <c r="F19" s="8">
        <v>18074</v>
      </c>
      <c r="G19" s="8">
        <v>26285</v>
      </c>
      <c r="H19" s="8">
        <v>16612</v>
      </c>
      <c r="I19" s="8">
        <v>14016</v>
      </c>
      <c r="J19" s="8">
        <v>38765</v>
      </c>
      <c r="K19" s="8">
        <v>38993</v>
      </c>
      <c r="L19" s="8">
        <v>41871</v>
      </c>
      <c r="M19" s="8">
        <v>41370</v>
      </c>
      <c r="N19" s="8">
        <v>362224</v>
      </c>
    </row>
    <row r="20" spans="1:16" x14ac:dyDescent="0.25">
      <c r="A20" s="10" t="s">
        <v>125</v>
      </c>
      <c r="B20" s="8">
        <v>10883</v>
      </c>
      <c r="C20" s="8">
        <v>11017</v>
      </c>
      <c r="D20" s="8">
        <v>10679</v>
      </c>
      <c r="E20" s="8">
        <v>9703</v>
      </c>
      <c r="F20" s="8">
        <v>7859</v>
      </c>
      <c r="G20" s="8">
        <v>14231</v>
      </c>
      <c r="H20" s="8">
        <v>14336</v>
      </c>
      <c r="I20" s="8">
        <v>8941</v>
      </c>
      <c r="J20" s="8">
        <v>11533</v>
      </c>
      <c r="K20" s="8">
        <v>10708</v>
      </c>
      <c r="L20" s="8">
        <v>13220</v>
      </c>
      <c r="M20" s="8">
        <v>14376</v>
      </c>
      <c r="N20" s="8">
        <v>42793</v>
      </c>
    </row>
    <row r="21" spans="1:16" x14ac:dyDescent="0.25">
      <c r="A21" s="15"/>
      <c r="B21" s="15"/>
      <c r="C21" s="15"/>
      <c r="D21" s="15"/>
      <c r="E21" s="15"/>
      <c r="F21" s="15"/>
      <c r="G21" s="15"/>
      <c r="H21" s="15"/>
      <c r="I21" s="15"/>
      <c r="J21" s="15"/>
      <c r="K21" s="15"/>
      <c r="L21" s="15"/>
      <c r="M21" s="15"/>
      <c r="N21" s="38"/>
    </row>
    <row r="22" spans="1:16" x14ac:dyDescent="0.25">
      <c r="A22" s="15" t="s">
        <v>116</v>
      </c>
      <c r="B22" s="7">
        <f t="shared" ref="B22:N22" si="3">B17/B11</f>
        <v>3.8922115831461546E-2</v>
      </c>
      <c r="C22" s="7">
        <f t="shared" si="3"/>
        <v>3.7362763694889924E-2</v>
      </c>
      <c r="D22" s="7">
        <f t="shared" si="3"/>
        <v>4.4150040981408109E-2</v>
      </c>
      <c r="E22" s="7">
        <f t="shared" si="3"/>
        <v>4.4518582293011907E-2</v>
      </c>
      <c r="F22" s="7">
        <f t="shared" si="3"/>
        <v>4.9677353135311759E-3</v>
      </c>
      <c r="G22" s="7">
        <f t="shared" si="3"/>
        <v>8.1204656490791779E-3</v>
      </c>
      <c r="H22" s="7">
        <f t="shared" si="3"/>
        <v>5.3493821230658429E-3</v>
      </c>
      <c r="I22" s="7">
        <f t="shared" si="3"/>
        <v>3.9128588371024004E-3</v>
      </c>
      <c r="J22" s="7">
        <f t="shared" si="3"/>
        <v>9.8945985953899415E-3</v>
      </c>
      <c r="K22" s="7">
        <f t="shared" si="3"/>
        <v>9.5591538023734376E-3</v>
      </c>
      <c r="L22" s="7">
        <f t="shared" si="3"/>
        <v>1.0198505944910424E-2</v>
      </c>
      <c r="M22" s="7">
        <f t="shared" si="3"/>
        <v>9.9854417902222291E-3</v>
      </c>
      <c r="N22" s="25">
        <f t="shared" si="3"/>
        <v>5.790255301859535E-2</v>
      </c>
    </row>
    <row r="23" spans="1:16" x14ac:dyDescent="0.25">
      <c r="A23" s="15" t="s">
        <v>117</v>
      </c>
      <c r="B23" s="7">
        <f t="shared" ref="B23:N23" si="4">B20/B17</f>
        <v>8.4596489591592439E-2</v>
      </c>
      <c r="C23" s="7">
        <f t="shared" si="4"/>
        <v>8.6036704412338932E-2</v>
      </c>
      <c r="D23" s="7">
        <f t="shared" si="4"/>
        <v>6.9757719466708473E-2</v>
      </c>
      <c r="E23" s="7">
        <f t="shared" si="4"/>
        <v>5.7490401478883256E-2</v>
      </c>
      <c r="F23" s="7">
        <f t="shared" si="4"/>
        <v>0.42396288504072938</v>
      </c>
      <c r="G23" s="7">
        <f t="shared" si="4"/>
        <v>0.49023390402700745</v>
      </c>
      <c r="H23" s="7">
        <f t="shared" si="4"/>
        <v>0.73893098293902382</v>
      </c>
      <c r="I23" s="7">
        <f t="shared" si="4"/>
        <v>0.62485149206792923</v>
      </c>
      <c r="J23" s="7">
        <f t="shared" si="4"/>
        <v>0.29484098578586765</v>
      </c>
      <c r="K23" s="7">
        <f t="shared" si="4"/>
        <v>0.27315629703323896</v>
      </c>
      <c r="L23" s="7">
        <f t="shared" si="4"/>
        <v>0.31244091510682548</v>
      </c>
      <c r="M23" s="7">
        <f t="shared" si="4"/>
        <v>0.34052632825638962</v>
      </c>
      <c r="N23" s="7">
        <f t="shared" si="4"/>
        <v>0.11318414210636289</v>
      </c>
    </row>
    <row r="24" spans="1:16" x14ac:dyDescent="0.25">
      <c r="A24" s="10"/>
      <c r="B24" s="7"/>
      <c r="C24" s="7"/>
      <c r="D24" s="7"/>
      <c r="E24" s="7"/>
      <c r="F24" s="7"/>
      <c r="G24" s="7"/>
      <c r="H24" s="7"/>
      <c r="I24" s="7"/>
      <c r="J24" s="7"/>
      <c r="K24" s="7"/>
      <c r="L24" s="7"/>
      <c r="M24" s="7"/>
      <c r="N24" s="25"/>
    </row>
    <row r="25" spans="1:16" ht="13" x14ac:dyDescent="0.3">
      <c r="A25" s="30" t="s">
        <v>35</v>
      </c>
      <c r="B25" s="7">
        <f>B16/B2</f>
        <v>0.8237809533067626</v>
      </c>
      <c r="C25" s="7">
        <f t="shared" ref="C25:M25" si="5">C16/C2</f>
        <v>0.84986874748148367</v>
      </c>
      <c r="D25" s="7">
        <f t="shared" si="5"/>
        <v>0.8466461003005854</v>
      </c>
      <c r="E25" s="7">
        <f t="shared" si="5"/>
        <v>0.91561784738222074</v>
      </c>
      <c r="F25" s="7">
        <f t="shared" si="5"/>
        <v>0.92385904288780463</v>
      </c>
      <c r="G25" s="7">
        <f t="shared" si="5"/>
        <v>0.86975701301409347</v>
      </c>
      <c r="H25" s="7">
        <f t="shared" si="5"/>
        <v>0.87058824949892544</v>
      </c>
      <c r="I25" s="7">
        <f t="shared" si="5"/>
        <v>0.86844468810335373</v>
      </c>
      <c r="J25" s="7">
        <f t="shared" si="5"/>
        <v>0.92301930884713435</v>
      </c>
      <c r="K25" s="7">
        <f t="shared" si="5"/>
        <v>0.95289657701224562</v>
      </c>
      <c r="L25" s="7">
        <f t="shared" si="5"/>
        <v>0.96557049109656878</v>
      </c>
      <c r="M25" s="7">
        <f t="shared" si="5"/>
        <v>0.9801613834764451</v>
      </c>
      <c r="N25" s="25"/>
    </row>
    <row r="26" spans="1:16" ht="13" x14ac:dyDescent="0.3">
      <c r="A26" s="30"/>
      <c r="B26" s="7"/>
      <c r="C26" s="7"/>
      <c r="D26" s="7"/>
      <c r="E26" s="7"/>
      <c r="F26" s="7"/>
      <c r="G26" s="7"/>
      <c r="H26" s="7"/>
      <c r="I26" s="7"/>
      <c r="J26" s="7"/>
      <c r="K26" s="7"/>
      <c r="L26" s="7"/>
      <c r="M26" s="7"/>
      <c r="N26" s="25"/>
    </row>
    <row r="27" spans="1:16" ht="13" x14ac:dyDescent="0.3">
      <c r="A27" s="19" t="s">
        <v>186</v>
      </c>
      <c r="B27" s="10"/>
      <c r="C27" s="10"/>
      <c r="D27" s="10"/>
      <c r="E27" s="10"/>
      <c r="F27" s="10"/>
      <c r="G27" s="10"/>
      <c r="H27" s="10"/>
      <c r="I27" s="10"/>
      <c r="J27" s="10"/>
      <c r="K27" s="10"/>
      <c r="L27" s="10"/>
      <c r="M27" s="10"/>
      <c r="N27" s="38"/>
    </row>
    <row r="28" spans="1:16" x14ac:dyDescent="0.25">
      <c r="A28" s="10" t="s">
        <v>1</v>
      </c>
      <c r="B28" s="8">
        <v>3145041</v>
      </c>
      <c r="C28" s="8">
        <v>3154169</v>
      </c>
      <c r="D28" s="8">
        <v>3200367</v>
      </c>
      <c r="E28" s="8">
        <v>3560039</v>
      </c>
      <c r="F28" s="8">
        <v>3430829</v>
      </c>
      <c r="G28" s="8">
        <v>3273677</v>
      </c>
      <c r="H28" s="8">
        <v>3229992</v>
      </c>
      <c r="I28" s="8">
        <v>3205470</v>
      </c>
      <c r="J28" s="8">
        <v>3293488</v>
      </c>
      <c r="K28" s="8">
        <v>3326793</v>
      </c>
      <c r="L28" s="8">
        <v>3389844</v>
      </c>
      <c r="M28" s="8">
        <v>3472524</v>
      </c>
      <c r="N28" s="8">
        <v>5910164</v>
      </c>
      <c r="P28" s="2" t="s">
        <v>126</v>
      </c>
    </row>
    <row r="29" spans="1:16" x14ac:dyDescent="0.25">
      <c r="A29" s="10" t="s">
        <v>2</v>
      </c>
      <c r="B29" s="8">
        <v>2714531</v>
      </c>
      <c r="C29" s="8">
        <v>2907141</v>
      </c>
      <c r="D29" s="8">
        <v>2966641</v>
      </c>
      <c r="E29" s="8">
        <v>3342295</v>
      </c>
      <c r="F29" s="8">
        <v>3448754</v>
      </c>
      <c r="G29" s="8">
        <v>3372154</v>
      </c>
      <c r="H29" s="8">
        <v>3390110</v>
      </c>
      <c r="I29" s="8">
        <v>3428538</v>
      </c>
      <c r="J29" s="8">
        <v>3539858</v>
      </c>
      <c r="K29" s="8">
        <v>3702720</v>
      </c>
      <c r="L29" s="8">
        <v>3766754</v>
      </c>
      <c r="M29" s="8">
        <v>3835120</v>
      </c>
      <c r="N29" s="8">
        <v>6118428</v>
      </c>
    </row>
    <row r="30" spans="1:16" x14ac:dyDescent="0.25">
      <c r="A30" s="10" t="s">
        <v>3</v>
      </c>
      <c r="B30" s="18"/>
      <c r="C30" s="18"/>
      <c r="D30" s="18"/>
      <c r="E30" s="18"/>
      <c r="F30" s="18"/>
      <c r="G30" s="18"/>
      <c r="H30" s="8"/>
      <c r="I30" s="8"/>
      <c r="J30" s="8">
        <v>2599604</v>
      </c>
      <c r="K30" s="8">
        <v>2839760</v>
      </c>
      <c r="L30" s="8">
        <v>2935092</v>
      </c>
      <c r="M30" s="8">
        <v>3054368</v>
      </c>
      <c r="N30" s="8">
        <v>3710108</v>
      </c>
    </row>
    <row r="31" spans="1:16" x14ac:dyDescent="0.25">
      <c r="A31" s="10"/>
      <c r="B31" s="15"/>
      <c r="C31" s="15"/>
      <c r="D31" s="15"/>
      <c r="E31" s="15"/>
      <c r="F31" s="15"/>
      <c r="G31" s="15"/>
      <c r="H31" s="15"/>
      <c r="I31" s="15"/>
      <c r="J31" s="15"/>
      <c r="K31" s="15"/>
      <c r="L31" s="15"/>
      <c r="M31" s="15"/>
      <c r="N31" s="15"/>
    </row>
    <row r="32" spans="1:16" x14ac:dyDescent="0.25">
      <c r="A32" s="10" t="s">
        <v>183</v>
      </c>
      <c r="B32" s="7">
        <f>B28/B11</f>
        <v>0.95153871940593293</v>
      </c>
      <c r="C32" s="7">
        <f t="shared" ref="C32:M32" si="6">C28/C11</f>
        <v>0.92033167513273917</v>
      </c>
      <c r="D32" s="7">
        <f t="shared" si="6"/>
        <v>0.92298062020645866</v>
      </c>
      <c r="E32" s="7">
        <f t="shared" si="6"/>
        <v>0.93904280933208406</v>
      </c>
      <c r="F32" s="7">
        <f t="shared" si="6"/>
        <v>0.91942873053821284</v>
      </c>
      <c r="G32" s="7">
        <f t="shared" si="6"/>
        <v>0.91576635863035505</v>
      </c>
      <c r="H32" s="7">
        <f t="shared" si="6"/>
        <v>0.89059643639223174</v>
      </c>
      <c r="I32" s="7">
        <f t="shared" si="6"/>
        <v>0.87654983692547572</v>
      </c>
      <c r="J32" s="7">
        <f t="shared" si="6"/>
        <v>0.83310516767393461</v>
      </c>
      <c r="K32" s="7">
        <f t="shared" si="6"/>
        <v>0.81123762035813729</v>
      </c>
      <c r="L32" s="7">
        <f t="shared" si="6"/>
        <v>0.81705767125919204</v>
      </c>
      <c r="M32" s="7">
        <f t="shared" si="6"/>
        <v>0.82134415678872619</v>
      </c>
      <c r="N32" s="7"/>
    </row>
    <row r="33" spans="1:22" x14ac:dyDescent="0.25">
      <c r="A33" s="10" t="s">
        <v>184</v>
      </c>
      <c r="B33" s="7">
        <f>B29/B11</f>
        <v>0.82128702027341027</v>
      </c>
      <c r="C33" s="7">
        <f t="shared" ref="C33:M33" si="7">C29/C11</f>
        <v>0.84825319961519707</v>
      </c>
      <c r="D33" s="7">
        <f t="shared" si="7"/>
        <v>0.85557442321768362</v>
      </c>
      <c r="E33" s="7">
        <f t="shared" si="7"/>
        <v>0.88160778194187706</v>
      </c>
      <c r="F33" s="7">
        <f t="shared" si="7"/>
        <v>0.92423245581711699</v>
      </c>
      <c r="G33" s="7">
        <f t="shared" si="7"/>
        <v>0.9433139522685916</v>
      </c>
      <c r="H33" s="7">
        <f t="shared" si="7"/>
        <v>0.93474531360377022</v>
      </c>
      <c r="I33" s="7">
        <f t="shared" si="7"/>
        <v>0.93754876033555046</v>
      </c>
      <c r="J33" s="7">
        <f t="shared" si="7"/>
        <v>0.89542575914408029</v>
      </c>
      <c r="K33" s="7">
        <f t="shared" si="7"/>
        <v>0.9029073229541128</v>
      </c>
      <c r="L33" s="7">
        <f t="shared" si="7"/>
        <v>0.90790468571599359</v>
      </c>
      <c r="M33" s="7">
        <f t="shared" si="7"/>
        <v>0.90710774139605077</v>
      </c>
      <c r="N33" s="7"/>
    </row>
    <row r="34" spans="1:22" x14ac:dyDescent="0.25">
      <c r="A34" s="10" t="s">
        <v>185</v>
      </c>
      <c r="B34" s="7"/>
      <c r="C34" s="7"/>
      <c r="D34" s="7"/>
      <c r="E34" s="7"/>
      <c r="F34" s="7"/>
      <c r="G34" s="7"/>
      <c r="H34" s="7"/>
      <c r="I34" s="7"/>
      <c r="J34" s="7">
        <f t="shared" ref="J34:M34" si="8">J30/J11</f>
        <v>0.65758354859827362</v>
      </c>
      <c r="K34" s="7">
        <f t="shared" si="8"/>
        <v>0.69247474813979226</v>
      </c>
      <c r="L34" s="7">
        <f t="shared" si="8"/>
        <v>0.70744831751888415</v>
      </c>
      <c r="M34" s="7">
        <f t="shared" si="8"/>
        <v>0.72243915649898116</v>
      </c>
      <c r="N34" s="7"/>
    </row>
    <row r="35" spans="1:22" x14ac:dyDescent="0.25">
      <c r="A35" s="10"/>
      <c r="B35" s="15"/>
      <c r="C35" s="15"/>
      <c r="D35" s="15"/>
      <c r="E35" s="15"/>
      <c r="F35" s="15"/>
      <c r="G35" s="15"/>
      <c r="H35" s="15"/>
      <c r="I35" s="15"/>
      <c r="J35" s="15"/>
      <c r="K35" s="15"/>
      <c r="L35" s="15"/>
      <c r="M35" s="15"/>
      <c r="N35" s="15"/>
    </row>
    <row r="36" spans="1:22" x14ac:dyDescent="0.25">
      <c r="A36" s="10" t="s">
        <v>118</v>
      </c>
      <c r="B36" s="8">
        <v>491852</v>
      </c>
      <c r="C36" s="8">
        <v>729707</v>
      </c>
      <c r="D36" s="8">
        <v>469136</v>
      </c>
      <c r="E36" s="8">
        <v>440330</v>
      </c>
      <c r="F36" s="8">
        <v>539079</v>
      </c>
      <c r="G36" s="8">
        <v>413847</v>
      </c>
      <c r="H36" s="8">
        <v>462668</v>
      </c>
      <c r="I36" s="8">
        <v>600349</v>
      </c>
      <c r="J36" s="8">
        <v>752396</v>
      </c>
      <c r="K36" s="8">
        <v>1291807</v>
      </c>
      <c r="L36" s="8">
        <v>1380523</v>
      </c>
      <c r="M36" s="8">
        <v>1360488</v>
      </c>
      <c r="N36" s="8">
        <v>2985863</v>
      </c>
      <c r="P36" s="143"/>
      <c r="Q36" s="144"/>
      <c r="R36" s="144"/>
      <c r="S36" s="144"/>
      <c r="T36" s="144"/>
      <c r="U36" s="144"/>
      <c r="V36" s="144"/>
    </row>
    <row r="37" spans="1:22" x14ac:dyDescent="0.25">
      <c r="A37" s="10" t="s">
        <v>100</v>
      </c>
      <c r="B37" s="18"/>
      <c r="C37" s="18"/>
      <c r="D37" s="18"/>
      <c r="E37" s="18"/>
      <c r="F37" s="18"/>
      <c r="G37" s="18"/>
      <c r="H37" s="18"/>
      <c r="I37" s="18"/>
      <c r="J37" s="8">
        <v>136373</v>
      </c>
      <c r="K37" s="8">
        <v>224395</v>
      </c>
      <c r="L37" s="8">
        <v>246778</v>
      </c>
      <c r="M37" s="8">
        <v>206539</v>
      </c>
      <c r="N37" s="8">
        <v>415663</v>
      </c>
      <c r="P37" s="144"/>
      <c r="Q37" s="144"/>
      <c r="R37" s="144"/>
      <c r="S37" s="144"/>
      <c r="T37" s="144"/>
      <c r="U37" s="144"/>
      <c r="V37" s="144"/>
    </row>
    <row r="38" spans="1:22" x14ac:dyDescent="0.25">
      <c r="A38" s="10"/>
      <c r="B38" s="15"/>
      <c r="C38" s="15"/>
      <c r="D38" s="15"/>
      <c r="E38" s="15"/>
      <c r="F38" s="15"/>
      <c r="G38" s="15"/>
      <c r="H38" s="15"/>
      <c r="I38" s="15"/>
      <c r="J38" s="15"/>
      <c r="K38" s="15"/>
      <c r="L38" s="15"/>
      <c r="M38" s="15"/>
      <c r="N38" s="15"/>
    </row>
    <row r="39" spans="1:22" x14ac:dyDescent="0.25">
      <c r="A39" s="14" t="s">
        <v>54</v>
      </c>
      <c r="B39" s="7">
        <f t="shared" ref="B39:N39" si="9">B36/B11</f>
        <v>0.14881084927581131</v>
      </c>
      <c r="C39" s="7">
        <f t="shared" si="9"/>
        <v>0.21291581575561921</v>
      </c>
      <c r="D39" s="7">
        <f t="shared" si="9"/>
        <v>0.13529805682947524</v>
      </c>
      <c r="E39" s="7">
        <f t="shared" si="9"/>
        <v>0.11614724451984841</v>
      </c>
      <c r="F39" s="7">
        <f t="shared" si="9"/>
        <v>0.14446791741290785</v>
      </c>
      <c r="G39" s="7">
        <f t="shared" si="9"/>
        <v>0.11576803704827829</v>
      </c>
      <c r="H39" s="7">
        <f t="shared" si="9"/>
        <v>0.12757012154603511</v>
      </c>
      <c r="I39" s="7">
        <f t="shared" si="9"/>
        <v>0.16416806834828354</v>
      </c>
      <c r="J39" s="7">
        <f t="shared" si="9"/>
        <v>0.19032253821395362</v>
      </c>
      <c r="K39" s="7">
        <f t="shared" si="9"/>
        <v>0.31500680584634638</v>
      </c>
      <c r="L39" s="7">
        <f t="shared" si="9"/>
        <v>0.33274891337175205</v>
      </c>
      <c r="M39" s="7">
        <f t="shared" si="9"/>
        <v>0.32179154677726651</v>
      </c>
      <c r="N39" s="7">
        <f t="shared" si="9"/>
        <v>0.45727813909581272</v>
      </c>
    </row>
    <row r="40" spans="1:22" x14ac:dyDescent="0.25">
      <c r="A40" s="14" t="s">
        <v>232</v>
      </c>
      <c r="B40" s="10"/>
      <c r="C40" s="10"/>
      <c r="D40" s="10"/>
      <c r="E40" s="10"/>
      <c r="F40" s="10"/>
      <c r="G40" s="10"/>
      <c r="H40" s="15"/>
      <c r="I40" s="15"/>
      <c r="J40" s="7"/>
      <c r="K40" s="7">
        <f>K37/K11</f>
        <v>5.4718663235213072E-2</v>
      </c>
      <c r="L40" s="7">
        <f>L37/L11</f>
        <v>5.9481161374387991E-2</v>
      </c>
      <c r="M40" s="7">
        <f>M37/M11</f>
        <v>4.8851959208629434E-2</v>
      </c>
      <c r="N40" s="7">
        <f>N37/N11</f>
        <v>6.3657844693806379E-2</v>
      </c>
    </row>
    <row r="41" spans="1:22" x14ac:dyDescent="0.25">
      <c r="A41" s="14"/>
      <c r="B41" s="10"/>
      <c r="C41" s="10"/>
      <c r="D41" s="10"/>
      <c r="E41" s="10"/>
      <c r="F41" s="10"/>
      <c r="G41" s="10"/>
      <c r="H41" s="15"/>
      <c r="I41" s="15"/>
      <c r="J41" s="7"/>
      <c r="K41" s="7"/>
      <c r="L41" s="7"/>
      <c r="M41" s="7"/>
      <c r="N41" s="7"/>
    </row>
    <row r="42" spans="1:22" ht="13" x14ac:dyDescent="0.3">
      <c r="A42" s="19" t="s">
        <v>221</v>
      </c>
      <c r="B42" s="10"/>
      <c r="C42" s="10"/>
      <c r="D42" s="10"/>
      <c r="E42" s="10"/>
      <c r="F42" s="10"/>
      <c r="G42" s="10"/>
      <c r="H42" s="10"/>
      <c r="I42" s="10"/>
      <c r="J42" s="10"/>
      <c r="K42" s="10"/>
      <c r="L42" s="10"/>
      <c r="M42" s="10"/>
      <c r="N42" s="38"/>
    </row>
    <row r="43" spans="1:22" x14ac:dyDescent="0.25">
      <c r="A43" s="10" t="s">
        <v>127</v>
      </c>
      <c r="B43" s="8">
        <v>2447890</v>
      </c>
      <c r="C43" s="8">
        <v>2518847</v>
      </c>
      <c r="D43" s="8">
        <v>2594083</v>
      </c>
      <c r="E43" s="8">
        <v>2739144</v>
      </c>
      <c r="F43" s="8">
        <v>2728650</v>
      </c>
      <c r="G43" s="8">
        <v>2475935</v>
      </c>
      <c r="H43" s="8">
        <v>2461384</v>
      </c>
      <c r="I43" s="8">
        <v>2525040</v>
      </c>
      <c r="J43" s="8">
        <v>2616443</v>
      </c>
      <c r="K43" s="8">
        <v>2784690</v>
      </c>
      <c r="L43" s="8">
        <v>2870022</v>
      </c>
      <c r="M43" s="8">
        <v>2962189</v>
      </c>
      <c r="N43" s="8">
        <v>5064658</v>
      </c>
    </row>
    <row r="44" spans="1:22" x14ac:dyDescent="0.25">
      <c r="A44" s="10" t="s">
        <v>128</v>
      </c>
      <c r="B44" s="8">
        <v>117004</v>
      </c>
      <c r="C44" s="8">
        <v>117431</v>
      </c>
      <c r="D44" s="8">
        <v>114301</v>
      </c>
      <c r="E44" s="8">
        <v>145963</v>
      </c>
      <c r="F44" s="8">
        <v>183356</v>
      </c>
      <c r="G44" s="8">
        <v>204359</v>
      </c>
      <c r="H44" s="8">
        <v>173715</v>
      </c>
      <c r="I44" s="8">
        <v>149879</v>
      </c>
      <c r="J44" s="8">
        <v>145527</v>
      </c>
      <c r="K44" s="8">
        <v>106867</v>
      </c>
      <c r="L44" s="8">
        <v>94715</v>
      </c>
      <c r="M44" s="8">
        <v>92968</v>
      </c>
      <c r="N44" s="8">
        <v>1345579</v>
      </c>
    </row>
    <row r="45" spans="1:22" x14ac:dyDescent="0.25">
      <c r="A45" s="10" t="s">
        <v>129</v>
      </c>
      <c r="B45" s="8">
        <v>246395</v>
      </c>
      <c r="C45" s="8">
        <v>185938</v>
      </c>
      <c r="D45" s="8">
        <v>176696</v>
      </c>
      <c r="E45" s="8">
        <v>356623</v>
      </c>
      <c r="F45" s="8">
        <v>183811</v>
      </c>
      <c r="G45" s="8">
        <v>232045</v>
      </c>
      <c r="H45" s="8">
        <v>213839</v>
      </c>
      <c r="I45" s="8">
        <v>181249</v>
      </c>
      <c r="J45" s="8">
        <v>181809</v>
      </c>
      <c r="K45" s="8">
        <v>157378</v>
      </c>
      <c r="L45" s="8">
        <v>142884</v>
      </c>
      <c r="M45" s="8">
        <v>138244</v>
      </c>
      <c r="N45" s="8">
        <v>1975185</v>
      </c>
    </row>
    <row r="46" spans="1:22" x14ac:dyDescent="0.25">
      <c r="A46" s="10" t="s">
        <v>130</v>
      </c>
      <c r="B46" s="8">
        <v>65633</v>
      </c>
      <c r="C46" s="8">
        <v>72119</v>
      </c>
      <c r="D46" s="8">
        <v>69672</v>
      </c>
      <c r="E46" s="8">
        <v>56366</v>
      </c>
      <c r="F46" s="8">
        <v>69148</v>
      </c>
      <c r="G46" s="8">
        <v>69132</v>
      </c>
      <c r="H46" s="8">
        <v>75223</v>
      </c>
      <c r="I46" s="8">
        <v>66443</v>
      </c>
      <c r="J46" s="8">
        <v>77147</v>
      </c>
      <c r="K46" s="8">
        <v>46835</v>
      </c>
      <c r="L46" s="8">
        <v>61967</v>
      </c>
      <c r="M46" s="8">
        <v>55041</v>
      </c>
      <c r="N46" s="8">
        <v>726430</v>
      </c>
    </row>
    <row r="47" spans="1:22" x14ac:dyDescent="0.25">
      <c r="A47" s="10" t="s">
        <v>131</v>
      </c>
      <c r="B47" s="8">
        <v>164209</v>
      </c>
      <c r="C47" s="8">
        <v>167947</v>
      </c>
      <c r="D47" s="8">
        <v>155383</v>
      </c>
      <c r="E47" s="8">
        <v>161337</v>
      </c>
      <c r="F47" s="8">
        <v>179957</v>
      </c>
      <c r="G47" s="8">
        <v>206673</v>
      </c>
      <c r="H47" s="8">
        <v>194079</v>
      </c>
      <c r="I47" s="8">
        <v>179601</v>
      </c>
      <c r="J47" s="8">
        <v>174387</v>
      </c>
      <c r="K47" s="8">
        <v>135667</v>
      </c>
      <c r="L47" s="8">
        <v>143868</v>
      </c>
      <c r="M47" s="8">
        <v>142161</v>
      </c>
      <c r="N47" s="8">
        <v>1725373</v>
      </c>
    </row>
    <row r="48" spans="1:22" x14ac:dyDescent="0.25">
      <c r="A48" s="10" t="s">
        <v>132</v>
      </c>
      <c r="B48" s="8">
        <v>49500</v>
      </c>
      <c r="C48" s="8">
        <v>45564</v>
      </c>
      <c r="D48" s="8">
        <v>42951</v>
      </c>
      <c r="E48" s="8">
        <v>45672</v>
      </c>
      <c r="F48" s="8">
        <v>41145</v>
      </c>
      <c r="G48" s="8">
        <v>42604</v>
      </c>
      <c r="H48" s="8">
        <v>51188</v>
      </c>
      <c r="I48" s="8">
        <v>50232</v>
      </c>
      <c r="J48" s="8">
        <v>48827</v>
      </c>
      <c r="K48" s="8">
        <v>48474</v>
      </c>
      <c r="L48" s="8">
        <v>37931</v>
      </c>
      <c r="M48" s="8">
        <v>40849</v>
      </c>
      <c r="N48" s="8">
        <v>521781</v>
      </c>
    </row>
    <row r="49" spans="1:14" x14ac:dyDescent="0.25">
      <c r="A49" s="10" t="s">
        <v>133</v>
      </c>
      <c r="B49" s="8">
        <v>54409</v>
      </c>
      <c r="C49" s="8">
        <v>46322</v>
      </c>
      <c r="D49" s="8">
        <v>47280</v>
      </c>
      <c r="E49" s="8">
        <v>54933</v>
      </c>
      <c r="F49" s="8">
        <v>44761</v>
      </c>
      <c r="G49" s="8">
        <v>42928</v>
      </c>
      <c r="H49" s="8">
        <v>60563</v>
      </c>
      <c r="I49" s="8">
        <v>53025</v>
      </c>
      <c r="J49" s="8">
        <v>49347</v>
      </c>
      <c r="K49" s="8">
        <v>46881</v>
      </c>
      <c r="L49" s="8">
        <v>38456</v>
      </c>
      <c r="M49" s="8">
        <v>41071</v>
      </c>
      <c r="N49" s="8">
        <v>553481</v>
      </c>
    </row>
    <row r="50" spans="1:14" x14ac:dyDescent="0.25">
      <c r="A50" s="10"/>
      <c r="B50" s="15"/>
      <c r="C50" s="15"/>
      <c r="D50" s="15"/>
      <c r="E50" s="15"/>
      <c r="F50" s="15"/>
      <c r="G50" s="15"/>
      <c r="H50" s="15"/>
      <c r="I50" s="15"/>
      <c r="J50" s="15"/>
      <c r="K50" s="15"/>
      <c r="L50" s="15"/>
      <c r="M50" s="15"/>
      <c r="N50" s="38"/>
    </row>
    <row r="51" spans="1:14" x14ac:dyDescent="0.25">
      <c r="A51" s="10" t="s">
        <v>222</v>
      </c>
      <c r="B51" s="7">
        <f>B43/B28</f>
        <v>0.77833325543291809</v>
      </c>
      <c r="C51" s="7">
        <f t="shared" ref="C51:M51" si="10">C43/C28</f>
        <v>0.79857705785580924</v>
      </c>
      <c r="D51" s="7">
        <f t="shared" si="10"/>
        <v>0.81055797663205498</v>
      </c>
      <c r="E51" s="7">
        <f t="shared" si="10"/>
        <v>0.76941404293604654</v>
      </c>
      <c r="F51" s="7">
        <f t="shared" si="10"/>
        <v>0.79533255665030234</v>
      </c>
      <c r="G51" s="7">
        <f t="shared" si="10"/>
        <v>0.75631621568041074</v>
      </c>
      <c r="H51" s="7">
        <f t="shared" si="10"/>
        <v>0.76204027749913927</v>
      </c>
      <c r="I51" s="7">
        <f t="shared" si="10"/>
        <v>0.78772847663525158</v>
      </c>
      <c r="J51" s="7">
        <f t="shared" si="10"/>
        <v>0.79442918875064972</v>
      </c>
      <c r="K51" s="7">
        <f t="shared" si="10"/>
        <v>0.83704937457785922</v>
      </c>
      <c r="L51" s="7">
        <f t="shared" si="10"/>
        <v>0.84665312032058115</v>
      </c>
      <c r="M51" s="7">
        <f t="shared" si="10"/>
        <v>0.85303629290971061</v>
      </c>
      <c r="N51" s="7"/>
    </row>
    <row r="52" spans="1:14" x14ac:dyDescent="0.25">
      <c r="A52" s="10" t="s">
        <v>223</v>
      </c>
      <c r="B52" s="7">
        <f>(B46+B45+B44)/B28</f>
        <v>0.13641539172303319</v>
      </c>
      <c r="C52" s="7">
        <f t="shared" ref="C52:M52" si="11">(C46+C45+C44)/C28</f>
        <v>0.11904498459023596</v>
      </c>
      <c r="D52" s="7">
        <f t="shared" si="11"/>
        <v>0.11269613766171192</v>
      </c>
      <c r="E52" s="7">
        <f t="shared" si="11"/>
        <v>0.15700726874059526</v>
      </c>
      <c r="F52" s="7">
        <f t="shared" si="11"/>
        <v>0.12717480235826384</v>
      </c>
      <c r="G52" s="7">
        <f t="shared" si="11"/>
        <v>0.15442452019548661</v>
      </c>
      <c r="H52" s="7">
        <f t="shared" si="11"/>
        <v>0.14327496786369751</v>
      </c>
      <c r="I52" s="7">
        <f t="shared" si="11"/>
        <v>0.12402892555537877</v>
      </c>
      <c r="J52" s="7">
        <f t="shared" si="11"/>
        <v>0.12281295696234509</v>
      </c>
      <c r="K52" s="7">
        <f t="shared" si="11"/>
        <v>9.35074710088665E-2</v>
      </c>
      <c r="L52" s="7">
        <f t="shared" si="11"/>
        <v>8.8371618280959241E-2</v>
      </c>
      <c r="M52" s="7">
        <f t="shared" si="11"/>
        <v>8.2433699522307113E-2</v>
      </c>
      <c r="N52" s="7"/>
    </row>
    <row r="53" spans="1:14" x14ac:dyDescent="0.25">
      <c r="A53" s="10" t="s">
        <v>224</v>
      </c>
      <c r="B53" s="7">
        <f>(B47+B48+B49)/B28</f>
        <v>8.525103488317004E-2</v>
      </c>
      <c r="C53" s="7">
        <f t="shared" ref="C53:M53" si="12">(C47+C48+C49)/C28</f>
        <v>8.237764051323819E-2</v>
      </c>
      <c r="D53" s="7">
        <f t="shared" si="12"/>
        <v>7.6745573242068807E-2</v>
      </c>
      <c r="E53" s="7">
        <f t="shared" si="12"/>
        <v>7.3578407427559084E-2</v>
      </c>
      <c r="F53" s="7">
        <f t="shared" si="12"/>
        <v>7.749234951669115E-2</v>
      </c>
      <c r="G53" s="7">
        <f t="shared" si="12"/>
        <v>8.9258958657191897E-2</v>
      </c>
      <c r="H53" s="7">
        <f t="shared" si="12"/>
        <v>9.4684445038873161E-2</v>
      </c>
      <c r="I53" s="7">
        <f t="shared" si="12"/>
        <v>8.8242285842637741E-2</v>
      </c>
      <c r="J53" s="7">
        <f t="shared" si="12"/>
        <v>8.2757550657539966E-2</v>
      </c>
      <c r="K53" s="7">
        <f t="shared" si="12"/>
        <v>6.9442853823487069E-2</v>
      </c>
      <c r="L53" s="7">
        <f t="shared" si="12"/>
        <v>6.4974966399633724E-2</v>
      </c>
      <c r="M53" s="7">
        <f t="shared" si="12"/>
        <v>6.4529719593010737E-2</v>
      </c>
      <c r="N53" s="7"/>
    </row>
    <row r="54" spans="1:14" x14ac:dyDescent="0.25">
      <c r="A54" s="10"/>
      <c r="B54" s="7"/>
      <c r="C54" s="7"/>
      <c r="D54" s="7"/>
      <c r="E54" s="7"/>
      <c r="F54" s="7"/>
      <c r="G54" s="7"/>
      <c r="H54" s="7"/>
      <c r="I54" s="7"/>
      <c r="J54" s="7"/>
      <c r="K54" s="7"/>
      <c r="L54" s="7"/>
      <c r="M54" s="7"/>
      <c r="N54" s="38"/>
    </row>
    <row r="55" spans="1:14" ht="13" x14ac:dyDescent="0.3">
      <c r="A55" s="19" t="s">
        <v>119</v>
      </c>
      <c r="B55" s="15"/>
      <c r="C55" s="15"/>
      <c r="D55" s="15"/>
      <c r="E55" s="15"/>
      <c r="F55" s="15"/>
      <c r="G55" s="15"/>
      <c r="H55" s="15"/>
      <c r="I55" s="15"/>
      <c r="J55" s="15"/>
      <c r="K55" s="15"/>
      <c r="L55" s="15"/>
      <c r="M55" s="15"/>
      <c r="N55" s="38"/>
    </row>
    <row r="56" spans="1:14" x14ac:dyDescent="0.25">
      <c r="A56" s="10" t="s">
        <v>101</v>
      </c>
      <c r="B56" s="8">
        <v>33861628</v>
      </c>
      <c r="C56" s="8">
        <v>34189560</v>
      </c>
      <c r="D56" s="8">
        <v>34945636</v>
      </c>
      <c r="E56" s="8">
        <v>38580264</v>
      </c>
      <c r="F56" s="8">
        <v>37427090</v>
      </c>
      <c r="G56" s="8">
        <v>35126975</v>
      </c>
      <c r="H56" s="8">
        <v>34456494</v>
      </c>
      <c r="I56" s="8">
        <v>34603274</v>
      </c>
      <c r="J56" s="8">
        <v>35701634</v>
      </c>
      <c r="K56" s="8">
        <v>36787974</v>
      </c>
      <c r="L56" s="8">
        <v>37645480</v>
      </c>
      <c r="M56" s="8">
        <v>38658645</v>
      </c>
      <c r="N56" s="8">
        <v>431984654</v>
      </c>
    </row>
    <row r="57" spans="1:14" x14ac:dyDescent="0.25">
      <c r="A57" s="10" t="s">
        <v>102</v>
      </c>
      <c r="B57" s="8">
        <v>27687245</v>
      </c>
      <c r="C57" s="8">
        <v>31031566</v>
      </c>
      <c r="D57" s="8">
        <v>31529951</v>
      </c>
      <c r="E57" s="8">
        <v>35613479</v>
      </c>
      <c r="F57" s="8">
        <v>36991998</v>
      </c>
      <c r="G57" s="8">
        <v>35917154</v>
      </c>
      <c r="H57" s="8">
        <v>35797279</v>
      </c>
      <c r="I57" s="8">
        <v>36986403</v>
      </c>
      <c r="J57" s="8">
        <v>38260614</v>
      </c>
      <c r="K57" s="8">
        <v>40694195</v>
      </c>
      <c r="L57" s="8">
        <v>41652487</v>
      </c>
      <c r="M57" s="8">
        <v>42424531</v>
      </c>
      <c r="N57" s="8">
        <v>434586902</v>
      </c>
    </row>
    <row r="58" spans="1:14" x14ac:dyDescent="0.25">
      <c r="A58" s="10" t="s">
        <v>103</v>
      </c>
      <c r="B58" s="18"/>
      <c r="C58" s="18"/>
      <c r="D58" s="18"/>
      <c r="E58" s="18"/>
      <c r="F58" s="18"/>
      <c r="G58" s="18"/>
      <c r="H58" s="8"/>
      <c r="I58" s="8"/>
      <c r="J58" s="8">
        <v>23012377</v>
      </c>
      <c r="K58" s="8">
        <v>29956497</v>
      </c>
      <c r="L58" s="8">
        <v>31741874</v>
      </c>
      <c r="M58" s="8">
        <v>33398058</v>
      </c>
      <c r="N58" s="8">
        <v>118357434</v>
      </c>
    </row>
    <row r="59" spans="1:14" x14ac:dyDescent="0.25">
      <c r="A59" s="10"/>
      <c r="B59" s="10"/>
      <c r="C59" s="10"/>
      <c r="D59" s="10"/>
      <c r="E59" s="10"/>
      <c r="F59" s="10"/>
      <c r="G59" s="10"/>
      <c r="H59" s="10"/>
      <c r="I59" s="10"/>
      <c r="J59" s="10"/>
      <c r="K59" s="10"/>
      <c r="L59" s="10"/>
      <c r="M59" s="10"/>
      <c r="N59" s="38"/>
    </row>
    <row r="60" spans="1:14" s="4" customFormat="1" x14ac:dyDescent="0.25">
      <c r="A60" s="13" t="s">
        <v>120</v>
      </c>
      <c r="B60" s="18"/>
      <c r="C60" s="8">
        <v>2858983</v>
      </c>
      <c r="D60" s="8">
        <v>2892827</v>
      </c>
      <c r="E60" s="8">
        <v>2937438</v>
      </c>
      <c r="F60" s="8">
        <v>3078279</v>
      </c>
      <c r="G60" s="8">
        <v>2918242</v>
      </c>
      <c r="H60" s="8">
        <v>2912438</v>
      </c>
      <c r="I60" s="8">
        <v>2897101</v>
      </c>
      <c r="J60" s="8">
        <v>2936859</v>
      </c>
      <c r="K60" s="8">
        <v>3028372</v>
      </c>
      <c r="L60" s="8">
        <v>3063363</v>
      </c>
      <c r="M60" s="8">
        <v>3159822</v>
      </c>
      <c r="N60" s="8"/>
    </row>
    <row r="61" spans="1:14" s="20" customFormat="1" x14ac:dyDescent="0.25">
      <c r="A61" s="7" t="s">
        <v>4</v>
      </c>
      <c r="B61" s="7"/>
      <c r="C61" s="7">
        <f>C60/C28</f>
        <v>0.90641401903322238</v>
      </c>
      <c r="D61" s="7">
        <f t="shared" ref="D61:M61" si="13">D60/D28</f>
        <v>0.90390477092158494</v>
      </c>
      <c r="E61" s="7">
        <f t="shared" si="13"/>
        <v>0.82511399453770029</v>
      </c>
      <c r="F61" s="7">
        <f t="shared" si="13"/>
        <v>0.89724057946344749</v>
      </c>
      <c r="G61" s="7">
        <f t="shared" si="13"/>
        <v>0.89142636857576363</v>
      </c>
      <c r="H61" s="7">
        <f t="shared" si="13"/>
        <v>0.90168582460885349</v>
      </c>
      <c r="I61" s="7">
        <f t="shared" si="13"/>
        <v>0.90379913086068497</v>
      </c>
      <c r="J61" s="7">
        <f t="shared" si="13"/>
        <v>0.89171692746413533</v>
      </c>
      <c r="K61" s="7">
        <f t="shared" si="13"/>
        <v>0.91029769510757053</v>
      </c>
      <c r="L61" s="7">
        <f t="shared" si="13"/>
        <v>0.90368848831981652</v>
      </c>
      <c r="M61" s="7">
        <f t="shared" si="13"/>
        <v>0.90994965045597953</v>
      </c>
      <c r="N61" s="38"/>
    </row>
    <row r="62" spans="1:14" s="20" customFormat="1" x14ac:dyDescent="0.25">
      <c r="A62" s="43"/>
      <c r="B62" s="43"/>
      <c r="C62" s="43"/>
      <c r="D62" s="43"/>
      <c r="E62" s="43"/>
      <c r="F62" s="43"/>
      <c r="G62" s="43"/>
      <c r="H62" s="43"/>
      <c r="I62" s="43"/>
      <c r="J62" s="43"/>
      <c r="K62" s="43"/>
      <c r="L62" s="43"/>
      <c r="M62" s="43"/>
      <c r="N62" s="109"/>
    </row>
    <row r="63" spans="1:14" s="20" customFormat="1" x14ac:dyDescent="0.25">
      <c r="A63" s="43"/>
      <c r="B63" s="43"/>
      <c r="C63" s="43"/>
      <c r="D63" s="43"/>
      <c r="E63" s="43"/>
      <c r="F63" s="43"/>
      <c r="G63" s="43"/>
      <c r="H63" s="43"/>
      <c r="I63" s="43"/>
      <c r="J63" s="43"/>
      <c r="K63" s="43"/>
      <c r="L63" s="43"/>
      <c r="M63" s="43"/>
      <c r="N63" s="109"/>
    </row>
    <row r="64" spans="1:14" ht="15.5" x14ac:dyDescent="0.35">
      <c r="A64" s="108"/>
    </row>
    <row r="65" spans="1:1" ht="15.5" x14ac:dyDescent="0.35">
      <c r="A65" s="108"/>
    </row>
    <row r="67" spans="1:1" x14ac:dyDescent="0.25">
      <c r="A67" s="2" t="s">
        <v>301</v>
      </c>
    </row>
    <row r="68" spans="1:1" x14ac:dyDescent="0.25">
      <c r="A68" s="2" t="s">
        <v>302</v>
      </c>
    </row>
  </sheetData>
  <mergeCells count="1">
    <mergeCell ref="P36:V3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CC39D-7A57-4998-B0C3-20F843B26D84}">
  <dimension ref="A1:P143"/>
  <sheetViews>
    <sheetView topLeftCell="A127" workbookViewId="0">
      <selection activeCell="A140" sqref="A140"/>
    </sheetView>
  </sheetViews>
  <sheetFormatPr defaultColWidth="9.1796875" defaultRowHeight="12.5" x14ac:dyDescent="0.25"/>
  <cols>
    <col min="1" max="1" width="52.453125" style="2" customWidth="1"/>
    <col min="2" max="2" width="11.7265625" style="2" bestFit="1" customWidth="1"/>
    <col min="3" max="13" width="9.1796875" style="2" bestFit="1" customWidth="1"/>
    <col min="14" max="14" width="9.1796875" style="4" bestFit="1" customWidth="1"/>
    <col min="15" max="16384" width="9.1796875" style="2"/>
  </cols>
  <sheetData>
    <row r="1" spans="1:14" s="3" customFormat="1" ht="13" x14ac:dyDescent="0.3">
      <c r="A1" s="1"/>
      <c r="B1" s="1">
        <v>2011</v>
      </c>
      <c r="C1" s="1">
        <v>2012</v>
      </c>
      <c r="D1" s="1">
        <v>2013</v>
      </c>
      <c r="E1" s="1">
        <v>2014</v>
      </c>
      <c r="F1" s="1">
        <v>2015</v>
      </c>
      <c r="G1" s="1">
        <v>2016</v>
      </c>
      <c r="H1" s="1">
        <v>2017</v>
      </c>
      <c r="I1" s="1">
        <v>2018</v>
      </c>
      <c r="J1" s="1">
        <v>2019</v>
      </c>
      <c r="K1" s="1">
        <v>2020</v>
      </c>
      <c r="L1" s="1">
        <v>2021</v>
      </c>
      <c r="M1" s="1">
        <v>2022</v>
      </c>
      <c r="N1" s="29" t="s">
        <v>0</v>
      </c>
    </row>
    <row r="2" spans="1:14" ht="13" x14ac:dyDescent="0.3">
      <c r="A2" s="19" t="s">
        <v>79</v>
      </c>
      <c r="B2" s="15">
        <f>SummaryPeopleMM!B11</f>
        <v>3305216</v>
      </c>
      <c r="C2" s="15">
        <f>SummaryPeopleMM!C11</f>
        <v>3427209</v>
      </c>
      <c r="D2" s="15">
        <f>SummaryPeopleMM!D11</f>
        <v>3467426</v>
      </c>
      <c r="E2" s="15">
        <f>SummaryPeopleMM!E11</f>
        <v>3791136</v>
      </c>
      <c r="F2" s="15">
        <f>SummaryPeopleMM!F11</f>
        <v>3731479</v>
      </c>
      <c r="G2" s="15">
        <f>SummaryPeopleMM!G11</f>
        <v>3574795</v>
      </c>
      <c r="H2" s="15">
        <f>SummaryPeopleMM!H11</f>
        <v>3626774</v>
      </c>
      <c r="I2" s="15">
        <f>SummaryPeopleMM!I11</f>
        <v>3656917</v>
      </c>
      <c r="J2" s="15">
        <f>SummaryPeopleMM!J11</f>
        <v>3953268</v>
      </c>
      <c r="K2" s="15">
        <f>SummaryPeopleMM!K11</f>
        <v>4100886</v>
      </c>
      <c r="L2" s="15">
        <f>SummaryPeopleMM!L11</f>
        <v>4148843</v>
      </c>
      <c r="M2" s="15">
        <f>SummaryPeopleMM!M11</f>
        <v>4227855</v>
      </c>
      <c r="N2" s="15">
        <f>SummaryPeopleMM!N11</f>
        <v>6529643</v>
      </c>
    </row>
    <row r="3" spans="1:14" x14ac:dyDescent="0.25">
      <c r="A3" s="10"/>
      <c r="B3" s="10"/>
      <c r="C3" s="10"/>
      <c r="D3" s="10"/>
      <c r="E3" s="10"/>
      <c r="F3" s="10"/>
      <c r="G3" s="10"/>
      <c r="H3" s="10"/>
      <c r="I3" s="10"/>
      <c r="J3" s="10"/>
      <c r="K3" s="10"/>
      <c r="L3" s="10"/>
      <c r="M3" s="10"/>
      <c r="N3" s="15"/>
    </row>
    <row r="4" spans="1:14" ht="13" x14ac:dyDescent="0.3">
      <c r="A4" s="19" t="s">
        <v>20</v>
      </c>
      <c r="B4" s="10"/>
      <c r="C4" s="10"/>
      <c r="D4" s="10"/>
      <c r="E4" s="10"/>
      <c r="F4" s="10"/>
      <c r="G4" s="10"/>
      <c r="H4" s="10"/>
      <c r="I4" s="10"/>
      <c r="J4" s="10"/>
      <c r="K4" s="10"/>
      <c r="L4" s="10"/>
      <c r="M4" s="10"/>
      <c r="N4" s="15"/>
    </row>
    <row r="5" spans="1:14" x14ac:dyDescent="0.25">
      <c r="A5" s="10" t="s">
        <v>187</v>
      </c>
      <c r="B5" s="8">
        <v>759288</v>
      </c>
      <c r="C5" s="8">
        <v>816164</v>
      </c>
      <c r="D5" s="8">
        <v>841813</v>
      </c>
      <c r="E5" s="8">
        <v>844134</v>
      </c>
      <c r="F5" s="8">
        <v>846524</v>
      </c>
      <c r="G5" s="8">
        <v>914198</v>
      </c>
      <c r="H5" s="8">
        <v>907303</v>
      </c>
      <c r="I5" s="8">
        <v>932647</v>
      </c>
      <c r="J5" s="8">
        <v>970999</v>
      </c>
      <c r="K5" s="8">
        <v>986803</v>
      </c>
      <c r="L5" s="8">
        <v>947153</v>
      </c>
      <c r="M5" s="8">
        <v>964425</v>
      </c>
      <c r="N5" s="8">
        <v>1502477</v>
      </c>
    </row>
    <row r="6" spans="1:14" x14ac:dyDescent="0.25">
      <c r="A6" s="10" t="s">
        <v>188</v>
      </c>
      <c r="B6" s="8">
        <v>783277</v>
      </c>
      <c r="C6" s="8">
        <v>805801</v>
      </c>
      <c r="D6" s="8">
        <v>804885</v>
      </c>
      <c r="E6" s="8">
        <v>1200997</v>
      </c>
      <c r="F6" s="8">
        <v>1345121</v>
      </c>
      <c r="G6" s="8">
        <v>1373518</v>
      </c>
      <c r="H6" s="8">
        <v>1317179</v>
      </c>
      <c r="I6" s="8">
        <v>1261279</v>
      </c>
      <c r="J6" s="8">
        <v>1267535</v>
      </c>
      <c r="K6" s="8">
        <v>1300401</v>
      </c>
      <c r="L6" s="8">
        <v>1416496</v>
      </c>
      <c r="M6" s="8">
        <v>1520933</v>
      </c>
      <c r="N6" s="8">
        <v>2523200</v>
      </c>
    </row>
    <row r="7" spans="1:14" x14ac:dyDescent="0.25">
      <c r="A7" s="10" t="s">
        <v>189</v>
      </c>
      <c r="B7" s="8">
        <v>2314070</v>
      </c>
      <c r="C7" s="8">
        <v>2431341</v>
      </c>
      <c r="D7" s="8">
        <v>2241406</v>
      </c>
      <c r="E7" s="8">
        <v>2219587</v>
      </c>
      <c r="F7" s="8">
        <v>2076814</v>
      </c>
      <c r="G7" s="8">
        <v>1680115</v>
      </c>
      <c r="H7" s="8">
        <v>1836735</v>
      </c>
      <c r="I7" s="8">
        <v>1946358</v>
      </c>
      <c r="J7" s="8">
        <v>2433943</v>
      </c>
      <c r="K7" s="8">
        <v>2999743</v>
      </c>
      <c r="L7" s="8">
        <v>3043162</v>
      </c>
      <c r="M7" s="8">
        <v>3069020</v>
      </c>
      <c r="N7" s="8">
        <v>5370717</v>
      </c>
    </row>
    <row r="8" spans="1:14" x14ac:dyDescent="0.25">
      <c r="A8" s="10" t="s">
        <v>34</v>
      </c>
      <c r="B8" s="18">
        <v>393</v>
      </c>
      <c r="C8" s="18">
        <v>337</v>
      </c>
      <c r="D8" s="18">
        <v>346</v>
      </c>
      <c r="E8" s="18" t="s">
        <v>1893</v>
      </c>
      <c r="F8" s="18"/>
      <c r="G8" s="18"/>
      <c r="H8" s="18"/>
      <c r="I8" s="18"/>
      <c r="J8" s="18"/>
      <c r="K8" s="18"/>
      <c r="L8" s="18"/>
      <c r="M8" s="18"/>
      <c r="N8" s="18">
        <v>766</v>
      </c>
    </row>
    <row r="9" spans="1:14" x14ac:dyDescent="0.25">
      <c r="A9" s="10"/>
      <c r="B9" s="15"/>
      <c r="C9" s="15"/>
      <c r="D9" s="15"/>
      <c r="E9" s="15"/>
      <c r="F9" s="15"/>
      <c r="G9" s="7"/>
      <c r="H9" s="15"/>
      <c r="I9" s="7"/>
      <c r="J9" s="15"/>
      <c r="K9" s="15"/>
      <c r="L9" s="15"/>
      <c r="M9" s="7"/>
      <c r="N9" s="15"/>
    </row>
    <row r="10" spans="1:14" x14ac:dyDescent="0.25">
      <c r="A10" s="15" t="s">
        <v>190</v>
      </c>
      <c r="B10" s="7">
        <f t="shared" ref="B10:N10" si="0">B5/B2</f>
        <v>0.22972416931298892</v>
      </c>
      <c r="C10" s="7">
        <f t="shared" si="0"/>
        <v>0.23814246519544038</v>
      </c>
      <c r="D10" s="7">
        <f t="shared" si="0"/>
        <v>0.24277749546781965</v>
      </c>
      <c r="E10" s="7">
        <f t="shared" si="0"/>
        <v>0.22265990985287787</v>
      </c>
      <c r="F10" s="7">
        <f t="shared" si="0"/>
        <v>0.2268601806415097</v>
      </c>
      <c r="G10" s="7">
        <f t="shared" si="0"/>
        <v>0.2557343847689168</v>
      </c>
      <c r="H10" s="7">
        <f t="shared" si="0"/>
        <v>0.25016805568805778</v>
      </c>
      <c r="I10" s="7">
        <f t="shared" si="0"/>
        <v>0.25503641455357068</v>
      </c>
      <c r="J10" s="7">
        <f t="shared" si="0"/>
        <v>0.2456193205216545</v>
      </c>
      <c r="K10" s="7">
        <f t="shared" si="0"/>
        <v>0.24063165862206362</v>
      </c>
      <c r="L10" s="7">
        <f t="shared" si="0"/>
        <v>0.22829328562203968</v>
      </c>
      <c r="M10" s="7">
        <f t="shared" si="0"/>
        <v>0.22811212778110887</v>
      </c>
      <c r="N10" s="7">
        <f t="shared" si="0"/>
        <v>0.2301009412000013</v>
      </c>
    </row>
    <row r="11" spans="1:14" x14ac:dyDescent="0.25">
      <c r="A11" s="15" t="s">
        <v>191</v>
      </c>
      <c r="B11" s="7">
        <f t="shared" ref="B11:N11" si="1">B6/B2</f>
        <v>0.23698209133684456</v>
      </c>
      <c r="C11" s="7">
        <f t="shared" si="1"/>
        <v>0.23511872196880904</v>
      </c>
      <c r="D11" s="7">
        <f t="shared" si="1"/>
        <v>0.23212752052963784</v>
      </c>
      <c r="E11" s="7">
        <f t="shared" si="1"/>
        <v>0.31679079832535684</v>
      </c>
      <c r="F11" s="7">
        <f t="shared" si="1"/>
        <v>0.36047931664629496</v>
      </c>
      <c r="G11" s="7">
        <f t="shared" si="1"/>
        <v>0.38422287152130402</v>
      </c>
      <c r="H11" s="7">
        <f t="shared" si="1"/>
        <v>0.36318199038594629</v>
      </c>
      <c r="I11" s="7">
        <f t="shared" si="1"/>
        <v>0.34490227697265208</v>
      </c>
      <c r="J11" s="7">
        <f t="shared" si="1"/>
        <v>0.32062966639246315</v>
      </c>
      <c r="K11" s="7">
        <f t="shared" si="1"/>
        <v>0.31710245054361424</v>
      </c>
      <c r="L11" s="7">
        <f t="shared" si="1"/>
        <v>0.34141952346714494</v>
      </c>
      <c r="M11" s="7">
        <f t="shared" si="1"/>
        <v>0.35974105072193818</v>
      </c>
      <c r="N11" s="7">
        <f t="shared" si="1"/>
        <v>0.38642235111475465</v>
      </c>
    </row>
    <row r="12" spans="1:14" x14ac:dyDescent="0.25">
      <c r="A12" s="15" t="s">
        <v>192</v>
      </c>
      <c r="B12" s="7">
        <f t="shared" ref="B12:N12" si="2">B7/B2</f>
        <v>0.70012670881418948</v>
      </c>
      <c r="C12" s="7">
        <f t="shared" si="2"/>
        <v>0.70942303197733203</v>
      </c>
      <c r="D12" s="7">
        <f t="shared" si="2"/>
        <v>0.64641783270933539</v>
      </c>
      <c r="E12" s="7">
        <f t="shared" si="2"/>
        <v>0.5854675221358453</v>
      </c>
      <c r="F12" s="7">
        <f t="shared" si="2"/>
        <v>0.55656590858477295</v>
      </c>
      <c r="G12" s="7">
        <f t="shared" si="2"/>
        <v>0.46998918819121094</v>
      </c>
      <c r="H12" s="7">
        <f t="shared" si="2"/>
        <v>0.50643767712021759</v>
      </c>
      <c r="I12" s="7">
        <f t="shared" si="2"/>
        <v>0.53224013561150008</v>
      </c>
      <c r="J12" s="7">
        <f t="shared" si="2"/>
        <v>0.61567872453878669</v>
      </c>
      <c r="K12" s="7">
        <f t="shared" si="2"/>
        <v>0.73148656168447501</v>
      </c>
      <c r="L12" s="7">
        <f t="shared" si="2"/>
        <v>0.73349654349417415</v>
      </c>
      <c r="M12" s="7">
        <f t="shared" si="2"/>
        <v>0.72590474365842728</v>
      </c>
      <c r="N12" s="7">
        <f t="shared" si="2"/>
        <v>0.82251311442294783</v>
      </c>
    </row>
    <row r="13" spans="1:14" s="50" customFormat="1" x14ac:dyDescent="0.25">
      <c r="A13" s="23" t="s">
        <v>193</v>
      </c>
      <c r="B13" s="7">
        <f t="shared" ref="B13:N13" si="3">B8/B2</f>
        <v>1.1890297033537293E-4</v>
      </c>
      <c r="C13" s="7">
        <f t="shared" si="3"/>
        <v>9.8330740844809872E-5</v>
      </c>
      <c r="D13" s="7">
        <f t="shared" si="3"/>
        <v>9.9785835371829132E-5</v>
      </c>
      <c r="E13" s="7" t="s">
        <v>1893</v>
      </c>
      <c r="F13" s="7">
        <f t="shared" si="3"/>
        <v>0</v>
      </c>
      <c r="G13" s="7">
        <f t="shared" si="3"/>
        <v>0</v>
      </c>
      <c r="H13" s="7">
        <f t="shared" si="3"/>
        <v>0</v>
      </c>
      <c r="I13" s="7">
        <f t="shared" si="3"/>
        <v>0</v>
      </c>
      <c r="J13" s="7">
        <f t="shared" si="3"/>
        <v>0</v>
      </c>
      <c r="K13" s="7">
        <f t="shared" si="3"/>
        <v>0</v>
      </c>
      <c r="L13" s="7">
        <f t="shared" si="3"/>
        <v>0</v>
      </c>
      <c r="M13" s="7">
        <f t="shared" si="3"/>
        <v>0</v>
      </c>
      <c r="N13" s="7">
        <f t="shared" si="3"/>
        <v>1.1731116080925098E-4</v>
      </c>
    </row>
    <row r="14" spans="1:14" s="50" customFormat="1" x14ac:dyDescent="0.25">
      <c r="A14" s="23"/>
      <c r="B14" s="7"/>
      <c r="C14" s="7"/>
      <c r="D14" s="7"/>
      <c r="E14" s="7"/>
      <c r="F14" s="7"/>
      <c r="G14" s="7"/>
      <c r="H14" s="7"/>
      <c r="I14" s="7"/>
      <c r="J14" s="7"/>
      <c r="K14" s="7"/>
      <c r="L14" s="7"/>
      <c r="M14" s="7"/>
      <c r="N14" s="7"/>
    </row>
    <row r="15" spans="1:14" s="50" customFormat="1" ht="13" x14ac:dyDescent="0.3">
      <c r="A15" s="55" t="s">
        <v>293</v>
      </c>
      <c r="B15" s="7"/>
      <c r="C15" s="7"/>
      <c r="D15" s="7"/>
      <c r="E15" s="7"/>
      <c r="F15" s="7"/>
      <c r="G15" s="7"/>
      <c r="H15" s="7"/>
      <c r="I15" s="7"/>
      <c r="J15" s="7"/>
      <c r="K15" s="7"/>
      <c r="L15" s="7"/>
      <c r="M15" s="7"/>
      <c r="N15" s="7"/>
    </row>
    <row r="16" spans="1:14" s="50" customFormat="1" x14ac:dyDescent="0.25">
      <c r="A16" s="23" t="s">
        <v>118</v>
      </c>
      <c r="B16" s="15">
        <f>SummaryPeopleMM!B36</f>
        <v>491852</v>
      </c>
      <c r="C16" s="15">
        <f>SummaryPeopleMM!C36</f>
        <v>729707</v>
      </c>
      <c r="D16" s="15">
        <f>SummaryPeopleMM!D36</f>
        <v>469136</v>
      </c>
      <c r="E16" s="15">
        <f>SummaryPeopleMM!E36</f>
        <v>440330</v>
      </c>
      <c r="F16" s="15">
        <f>SummaryPeopleMM!F36</f>
        <v>539079</v>
      </c>
      <c r="G16" s="15">
        <f>SummaryPeopleMM!G36</f>
        <v>413847</v>
      </c>
      <c r="H16" s="15">
        <f>SummaryPeopleMM!H36</f>
        <v>462668</v>
      </c>
      <c r="I16" s="15">
        <f>SummaryPeopleMM!I36</f>
        <v>600349</v>
      </c>
      <c r="J16" s="15">
        <f>SummaryPeopleMM!J36</f>
        <v>752396</v>
      </c>
      <c r="K16" s="15">
        <f>SummaryPeopleMM!K36</f>
        <v>1291807</v>
      </c>
      <c r="L16" s="15">
        <f>SummaryPeopleMM!L36</f>
        <v>1380523</v>
      </c>
      <c r="M16" s="15">
        <f>SummaryPeopleMM!M36</f>
        <v>1360488</v>
      </c>
      <c r="N16" s="15">
        <f>SummaryPeopleMM!N36</f>
        <v>2985863</v>
      </c>
    </row>
    <row r="17" spans="1:14" x14ac:dyDescent="0.25">
      <c r="A17" s="10" t="s">
        <v>227</v>
      </c>
      <c r="B17" s="8">
        <v>10399</v>
      </c>
      <c r="C17" s="8">
        <v>45687</v>
      </c>
      <c r="D17" s="8">
        <v>51734</v>
      </c>
      <c r="E17" s="8">
        <v>50592</v>
      </c>
      <c r="F17" s="8">
        <v>37504</v>
      </c>
      <c r="G17" s="8">
        <v>29422</v>
      </c>
      <c r="H17" s="8">
        <v>28853</v>
      </c>
      <c r="I17" s="8">
        <v>20489</v>
      </c>
      <c r="J17" s="8">
        <v>18846</v>
      </c>
      <c r="K17" s="8">
        <v>17811</v>
      </c>
      <c r="L17" s="8">
        <v>17134</v>
      </c>
      <c r="M17" s="8">
        <v>21527</v>
      </c>
      <c r="N17" s="8">
        <v>124775</v>
      </c>
    </row>
    <row r="18" spans="1:14" x14ac:dyDescent="0.25">
      <c r="A18" s="10" t="s">
        <v>228</v>
      </c>
      <c r="B18" s="8">
        <v>481731</v>
      </c>
      <c r="C18" s="8">
        <v>695854</v>
      </c>
      <c r="D18" s="8">
        <v>429078</v>
      </c>
      <c r="E18" s="8">
        <v>392785</v>
      </c>
      <c r="F18" s="8">
        <v>505042</v>
      </c>
      <c r="G18" s="8">
        <v>386366</v>
      </c>
      <c r="H18" s="8">
        <v>435370</v>
      </c>
      <c r="I18" s="8">
        <v>581427</v>
      </c>
      <c r="J18" s="8">
        <v>735266</v>
      </c>
      <c r="K18" s="8">
        <v>1284550</v>
      </c>
      <c r="L18" s="8">
        <v>1366716</v>
      </c>
      <c r="M18" s="8">
        <v>1343265</v>
      </c>
      <c r="N18" s="8">
        <v>2921053</v>
      </c>
    </row>
    <row r="19" spans="1:14" x14ac:dyDescent="0.25">
      <c r="A19" s="10"/>
      <c r="B19" s="10"/>
      <c r="C19" s="10"/>
      <c r="D19" s="10"/>
      <c r="E19" s="10"/>
      <c r="F19" s="10"/>
      <c r="G19" s="10"/>
      <c r="H19" s="10"/>
      <c r="I19" s="10"/>
      <c r="J19" s="10"/>
      <c r="K19" s="10"/>
      <c r="L19" s="10"/>
      <c r="M19" s="10"/>
      <c r="N19" s="10"/>
    </row>
    <row r="20" spans="1:14" x14ac:dyDescent="0.25">
      <c r="A20" s="10" t="s">
        <v>100</v>
      </c>
      <c r="B20" s="15"/>
      <c r="C20" s="15"/>
      <c r="D20" s="15"/>
      <c r="E20" s="15"/>
      <c r="F20" s="15"/>
      <c r="G20" s="15"/>
      <c r="H20" s="15"/>
      <c r="I20" s="15"/>
      <c r="J20" s="15">
        <f>SummaryPeopleMM!J37</f>
        <v>136373</v>
      </c>
      <c r="K20" s="15">
        <f>SummaryPeopleMM!K37</f>
        <v>224395</v>
      </c>
      <c r="L20" s="15">
        <f>SummaryPeopleMM!L37</f>
        <v>246778</v>
      </c>
      <c r="M20" s="15">
        <f>SummaryPeopleMM!M37</f>
        <v>206539</v>
      </c>
      <c r="N20" s="15">
        <f>SummaryPeopleMM!N37</f>
        <v>415663</v>
      </c>
    </row>
    <row r="21" spans="1:14" x14ac:dyDescent="0.25">
      <c r="A21" s="10" t="s">
        <v>226</v>
      </c>
      <c r="B21" s="18"/>
      <c r="C21" s="18"/>
      <c r="D21" s="18"/>
      <c r="E21" s="18"/>
      <c r="F21" s="18"/>
      <c r="G21" s="18"/>
      <c r="H21" s="18"/>
      <c r="I21" s="18"/>
      <c r="J21" s="8">
        <v>2656</v>
      </c>
      <c r="K21" s="8">
        <v>2569</v>
      </c>
      <c r="L21" s="18">
        <v>973</v>
      </c>
      <c r="M21" s="8">
        <v>1059</v>
      </c>
      <c r="N21" s="8">
        <v>4731</v>
      </c>
    </row>
    <row r="22" spans="1:14" x14ac:dyDescent="0.25">
      <c r="A22" s="10" t="s">
        <v>225</v>
      </c>
      <c r="B22" s="18"/>
      <c r="C22" s="18"/>
      <c r="D22" s="18"/>
      <c r="E22" s="18"/>
      <c r="F22" s="18"/>
      <c r="G22" s="18"/>
      <c r="H22" s="18"/>
      <c r="I22" s="18"/>
      <c r="J22" s="8">
        <v>134022</v>
      </c>
      <c r="K22" s="8">
        <v>224109</v>
      </c>
      <c r="L22" s="8">
        <v>246016</v>
      </c>
      <c r="M22" s="8">
        <v>205738</v>
      </c>
      <c r="N22" s="8">
        <v>413968</v>
      </c>
    </row>
    <row r="23" spans="1:14" x14ac:dyDescent="0.25">
      <c r="A23" s="10"/>
      <c r="B23" s="15"/>
      <c r="C23" s="15"/>
      <c r="D23" s="15"/>
      <c r="E23" s="15"/>
      <c r="F23" s="15"/>
      <c r="G23" s="15"/>
      <c r="H23" s="15"/>
      <c r="I23" s="15"/>
      <c r="J23" s="7"/>
      <c r="K23" s="7"/>
      <c r="L23" s="7"/>
      <c r="M23" s="7"/>
      <c r="N23" s="7"/>
    </row>
    <row r="24" spans="1:14" x14ac:dyDescent="0.25">
      <c r="A24" s="23" t="s">
        <v>229</v>
      </c>
      <c r="B24" s="7">
        <f>B16/B2</f>
        <v>0.14881084927581131</v>
      </c>
      <c r="C24" s="7">
        <f t="shared" ref="C24:N24" si="4">C16/C2</f>
        <v>0.21291581575561921</v>
      </c>
      <c r="D24" s="7">
        <f t="shared" si="4"/>
        <v>0.13529805682947524</v>
      </c>
      <c r="E24" s="7">
        <f t="shared" si="4"/>
        <v>0.11614724451984841</v>
      </c>
      <c r="F24" s="7">
        <f t="shared" si="4"/>
        <v>0.14446791741290785</v>
      </c>
      <c r="G24" s="7">
        <f t="shared" si="4"/>
        <v>0.11576803704827829</v>
      </c>
      <c r="H24" s="7">
        <f t="shared" si="4"/>
        <v>0.12757012154603511</v>
      </c>
      <c r="I24" s="7">
        <f t="shared" si="4"/>
        <v>0.16416806834828354</v>
      </c>
      <c r="J24" s="7">
        <f t="shared" si="4"/>
        <v>0.19032253821395362</v>
      </c>
      <c r="K24" s="7">
        <f t="shared" si="4"/>
        <v>0.31500680584634638</v>
      </c>
      <c r="L24" s="7">
        <f t="shared" si="4"/>
        <v>0.33274891337175205</v>
      </c>
      <c r="M24" s="7">
        <f t="shared" si="4"/>
        <v>0.32179154677726651</v>
      </c>
      <c r="N24" s="7">
        <f t="shared" si="4"/>
        <v>0.45727813909581272</v>
      </c>
    </row>
    <row r="25" spans="1:14" x14ac:dyDescent="0.25">
      <c r="A25" s="10" t="s">
        <v>230</v>
      </c>
      <c r="B25" s="7">
        <f>B17/B5</f>
        <v>1.3695725469123706E-2</v>
      </c>
      <c r="C25" s="7">
        <f t="shared" ref="C25:N25" si="5">C17/C5</f>
        <v>5.5977720164084671E-2</v>
      </c>
      <c r="D25" s="7">
        <f t="shared" si="5"/>
        <v>6.1455453883463428E-2</v>
      </c>
      <c r="E25" s="7">
        <f t="shared" si="5"/>
        <v>5.9933612435940267E-2</v>
      </c>
      <c r="F25" s="7">
        <f t="shared" si="5"/>
        <v>4.4303528311069741E-2</v>
      </c>
      <c r="G25" s="7">
        <f t="shared" si="5"/>
        <v>3.2183400094946607E-2</v>
      </c>
      <c r="H25" s="7">
        <f t="shared" si="5"/>
        <v>3.1800842717372255E-2</v>
      </c>
      <c r="I25" s="7">
        <f t="shared" si="5"/>
        <v>2.1968654807231459E-2</v>
      </c>
      <c r="J25" s="7">
        <f t="shared" si="5"/>
        <v>1.9408876837154313E-2</v>
      </c>
      <c r="K25" s="7">
        <f t="shared" si="5"/>
        <v>1.8049195229442958E-2</v>
      </c>
      <c r="L25" s="7">
        <f t="shared" si="5"/>
        <v>1.8090002354424258E-2</v>
      </c>
      <c r="M25" s="7">
        <f t="shared" si="5"/>
        <v>2.2321072141431423E-2</v>
      </c>
      <c r="N25" s="7">
        <f t="shared" si="5"/>
        <v>8.3046196381042769E-2</v>
      </c>
    </row>
    <row r="26" spans="1:14" x14ac:dyDescent="0.25">
      <c r="A26" s="10" t="s">
        <v>231</v>
      </c>
      <c r="B26" s="7">
        <f>B18/B7</f>
        <v>0.20817477431538373</v>
      </c>
      <c r="C26" s="7">
        <f t="shared" ref="C26:N26" si="6">C18/C7</f>
        <v>0.28620172982728459</v>
      </c>
      <c r="D26" s="7">
        <f t="shared" si="6"/>
        <v>0.19143252048044843</v>
      </c>
      <c r="E26" s="7">
        <f t="shared" si="6"/>
        <v>0.176963101694144</v>
      </c>
      <c r="F26" s="7">
        <f t="shared" si="6"/>
        <v>0.24318114188367373</v>
      </c>
      <c r="G26" s="7">
        <f t="shared" si="6"/>
        <v>0.22996402032003763</v>
      </c>
      <c r="H26" s="7">
        <f t="shared" si="6"/>
        <v>0.23703473827198807</v>
      </c>
      <c r="I26" s="7">
        <f t="shared" si="6"/>
        <v>0.29872561984999674</v>
      </c>
      <c r="J26" s="7">
        <f t="shared" si="6"/>
        <v>0.30208842195564972</v>
      </c>
      <c r="K26" s="7">
        <f t="shared" si="6"/>
        <v>0.4282200175148338</v>
      </c>
      <c r="L26" s="7">
        <f t="shared" si="6"/>
        <v>0.44911049756799015</v>
      </c>
      <c r="M26" s="7">
        <f t="shared" si="6"/>
        <v>0.43768531974376185</v>
      </c>
      <c r="N26" s="7">
        <f t="shared" si="6"/>
        <v>0.54388510882252783</v>
      </c>
    </row>
    <row r="27" spans="1:14" x14ac:dyDescent="0.25">
      <c r="A27" s="10" t="s">
        <v>232</v>
      </c>
      <c r="B27" s="7"/>
      <c r="C27" s="7"/>
      <c r="D27" s="7"/>
      <c r="E27" s="7"/>
      <c r="F27" s="7"/>
      <c r="G27" s="7"/>
      <c r="H27" s="7"/>
      <c r="I27" s="7"/>
      <c r="J27" s="7">
        <f>J20/J2</f>
        <v>3.4496269921492802E-2</v>
      </c>
      <c r="K27" s="7">
        <f t="shared" ref="K27:N27" si="7">K20/K2</f>
        <v>5.4718663235213072E-2</v>
      </c>
      <c r="L27" s="7">
        <f t="shared" si="7"/>
        <v>5.9481161374387991E-2</v>
      </c>
      <c r="M27" s="7">
        <f t="shared" si="7"/>
        <v>4.8851959208629434E-2</v>
      </c>
      <c r="N27" s="7">
        <f t="shared" si="7"/>
        <v>6.3657844693806379E-2</v>
      </c>
    </row>
    <row r="28" spans="1:14" x14ac:dyDescent="0.25">
      <c r="A28" s="10" t="s">
        <v>233</v>
      </c>
      <c r="B28" s="15"/>
      <c r="C28" s="15"/>
      <c r="D28" s="15"/>
      <c r="E28" s="15"/>
      <c r="F28" s="15"/>
      <c r="G28" s="15"/>
      <c r="H28" s="15"/>
      <c r="I28" s="15"/>
      <c r="J28" s="7">
        <f>J21/J5</f>
        <v>2.7353272248478114E-3</v>
      </c>
      <c r="K28" s="7">
        <f>K21/K5</f>
        <v>2.6033564956734019E-3</v>
      </c>
      <c r="L28" s="7">
        <f>L21/L5</f>
        <v>1.0272891496938721E-3</v>
      </c>
      <c r="M28" s="7">
        <f>M21/M5</f>
        <v>1.0980636130336729E-3</v>
      </c>
      <c r="N28" s="7">
        <f>N21/N5</f>
        <v>3.1488002811357512E-3</v>
      </c>
    </row>
    <row r="29" spans="1:14" x14ac:dyDescent="0.25">
      <c r="A29" s="10" t="s">
        <v>234</v>
      </c>
      <c r="B29" s="15"/>
      <c r="C29" s="15"/>
      <c r="D29" s="15"/>
      <c r="E29" s="15"/>
      <c r="F29" s="15"/>
      <c r="G29" s="15"/>
      <c r="H29" s="15"/>
      <c r="I29" s="15"/>
      <c r="J29" s="7">
        <f>J22/J7</f>
        <v>5.5063738140129E-2</v>
      </c>
      <c r="K29" s="7">
        <f>K22/K7</f>
        <v>7.4709400105275686E-2</v>
      </c>
      <c r="L29" s="7">
        <f>L22/L7</f>
        <v>8.084222923393497E-2</v>
      </c>
      <c r="M29" s="7">
        <f>M22/M7</f>
        <v>6.7037034623430275E-2</v>
      </c>
      <c r="N29" s="7">
        <f>N22/N7</f>
        <v>7.7078721518933135E-2</v>
      </c>
    </row>
    <row r="30" spans="1:14" x14ac:dyDescent="0.25">
      <c r="A30" s="10"/>
      <c r="B30" s="15"/>
      <c r="C30" s="15"/>
      <c r="D30" s="15"/>
      <c r="E30" s="15"/>
      <c r="F30" s="15"/>
      <c r="G30" s="15"/>
      <c r="H30" s="15"/>
      <c r="I30" s="15"/>
      <c r="J30" s="7"/>
      <c r="K30" s="7"/>
      <c r="L30" s="7"/>
      <c r="M30" s="7"/>
      <c r="N30" s="7"/>
    </row>
    <row r="31" spans="1:14" ht="13" x14ac:dyDescent="0.3">
      <c r="A31" s="19" t="s">
        <v>235</v>
      </c>
      <c r="B31" s="15"/>
      <c r="C31" s="15"/>
      <c r="D31" s="15"/>
      <c r="E31" s="15"/>
      <c r="F31" s="15"/>
      <c r="G31" s="15"/>
      <c r="H31" s="15"/>
      <c r="I31" s="15"/>
      <c r="J31" s="15"/>
      <c r="K31" s="15"/>
      <c r="L31" s="15"/>
      <c r="M31" s="15"/>
      <c r="N31" s="15"/>
    </row>
    <row r="32" spans="1:14" x14ac:dyDescent="0.25">
      <c r="A32" s="10" t="s">
        <v>1761</v>
      </c>
      <c r="B32" s="8">
        <v>106177</v>
      </c>
      <c r="C32" s="8">
        <v>113710</v>
      </c>
      <c r="D32" s="8">
        <v>118089</v>
      </c>
      <c r="E32" s="8">
        <v>127846</v>
      </c>
      <c r="F32" s="8">
        <v>135917</v>
      </c>
      <c r="G32" s="8">
        <v>143178</v>
      </c>
      <c r="H32" s="8">
        <v>146257</v>
      </c>
      <c r="I32" s="8">
        <v>149205</v>
      </c>
      <c r="J32" s="8">
        <v>152917</v>
      </c>
      <c r="K32" s="8">
        <v>155128</v>
      </c>
      <c r="L32" s="8">
        <v>160243</v>
      </c>
      <c r="M32" s="8">
        <v>170243</v>
      </c>
      <c r="N32" s="8">
        <v>320569</v>
      </c>
    </row>
    <row r="33" spans="1:14" x14ac:dyDescent="0.25">
      <c r="A33" s="10" t="s">
        <v>194</v>
      </c>
      <c r="B33" s="8">
        <v>162798</v>
      </c>
      <c r="C33" s="8">
        <v>198373</v>
      </c>
      <c r="D33" s="8">
        <v>176491</v>
      </c>
      <c r="E33" s="8">
        <v>152767</v>
      </c>
      <c r="F33" s="8">
        <v>139836</v>
      </c>
      <c r="G33" s="8">
        <v>69891</v>
      </c>
      <c r="H33" s="8">
        <v>105851</v>
      </c>
      <c r="I33" s="8">
        <v>156999</v>
      </c>
      <c r="J33" s="8">
        <v>275332</v>
      </c>
      <c r="K33" s="8">
        <v>435279</v>
      </c>
      <c r="L33" s="8">
        <v>428706</v>
      </c>
      <c r="M33" s="8">
        <v>409239</v>
      </c>
      <c r="N33" s="8">
        <v>841338</v>
      </c>
    </row>
    <row r="34" spans="1:14" x14ac:dyDescent="0.25">
      <c r="A34" s="10" t="s">
        <v>195</v>
      </c>
      <c r="B34" s="8">
        <v>294287</v>
      </c>
      <c r="C34" s="8">
        <v>329287</v>
      </c>
      <c r="D34" s="8">
        <v>122174</v>
      </c>
      <c r="E34" s="8">
        <v>195947</v>
      </c>
      <c r="F34" s="8">
        <v>259104</v>
      </c>
      <c r="G34" s="8">
        <v>153826</v>
      </c>
      <c r="H34" s="8">
        <v>150144</v>
      </c>
      <c r="I34" s="8">
        <v>152608</v>
      </c>
      <c r="J34" s="8">
        <v>285603</v>
      </c>
      <c r="K34" s="8">
        <v>640971</v>
      </c>
      <c r="L34" s="8">
        <v>727082</v>
      </c>
      <c r="M34" s="8">
        <v>814677</v>
      </c>
      <c r="N34" s="8">
        <v>1533538</v>
      </c>
    </row>
    <row r="35" spans="1:14" s="4" customFormat="1" x14ac:dyDescent="0.25">
      <c r="A35" s="10" t="s">
        <v>196</v>
      </c>
      <c r="B35" s="8">
        <v>496933</v>
      </c>
      <c r="C35" s="8">
        <v>575914</v>
      </c>
      <c r="D35" s="8">
        <v>383690</v>
      </c>
      <c r="E35" s="8">
        <v>424133</v>
      </c>
      <c r="F35" s="8">
        <v>480167</v>
      </c>
      <c r="G35" s="8">
        <v>352455</v>
      </c>
      <c r="H35" s="8">
        <v>390787</v>
      </c>
      <c r="I35" s="8">
        <v>440887</v>
      </c>
      <c r="J35" s="8">
        <v>659129</v>
      </c>
      <c r="K35" s="8">
        <v>1105536</v>
      </c>
      <c r="L35" s="8">
        <v>1174988</v>
      </c>
      <c r="M35" s="8">
        <v>1233024</v>
      </c>
      <c r="N35" s="8">
        <v>2314620</v>
      </c>
    </row>
    <row r="36" spans="1:14" s="4" customFormat="1" x14ac:dyDescent="0.25">
      <c r="A36" s="10"/>
      <c r="B36" s="15"/>
      <c r="C36" s="15"/>
      <c r="D36" s="15"/>
      <c r="E36" s="15"/>
      <c r="F36" s="15"/>
      <c r="G36" s="15"/>
      <c r="H36" s="15"/>
      <c r="I36" s="15"/>
      <c r="J36" s="15"/>
      <c r="K36" s="15"/>
      <c r="L36" s="15"/>
      <c r="M36" s="15"/>
      <c r="N36" s="15"/>
    </row>
    <row r="37" spans="1:14" s="4" customFormat="1" x14ac:dyDescent="0.25">
      <c r="A37" s="10" t="s">
        <v>197</v>
      </c>
      <c r="B37" s="7">
        <f t="shared" ref="B37:N37" si="8">B32/B2</f>
        <v>3.212407298040431E-2</v>
      </c>
      <c r="C37" s="7">
        <f t="shared" si="8"/>
        <v>3.3178601013244303E-2</v>
      </c>
      <c r="D37" s="7">
        <f t="shared" si="8"/>
        <v>3.4056674893710781E-2</v>
      </c>
      <c r="E37" s="7">
        <f t="shared" si="8"/>
        <v>3.3722346019768215E-2</v>
      </c>
      <c r="F37" s="7">
        <f t="shared" si="8"/>
        <v>3.6424431170589466E-2</v>
      </c>
      <c r="G37" s="7">
        <f t="shared" si="8"/>
        <v>4.0052086902885344E-2</v>
      </c>
      <c r="H37" s="7">
        <f t="shared" si="8"/>
        <v>4.0327023409785112E-2</v>
      </c>
      <c r="I37" s="7">
        <f t="shared" si="8"/>
        <v>4.080076195330657E-2</v>
      </c>
      <c r="J37" s="7">
        <f t="shared" si="8"/>
        <v>3.8681162015830953E-2</v>
      </c>
      <c r="K37" s="7">
        <f t="shared" si="8"/>
        <v>3.7827923039070094E-2</v>
      </c>
      <c r="L37" s="7">
        <f t="shared" si="8"/>
        <v>3.8623539140912301E-2</v>
      </c>
      <c r="M37" s="7">
        <f t="shared" si="8"/>
        <v>4.0266991181107208E-2</v>
      </c>
      <c r="N37" s="7">
        <f t="shared" si="8"/>
        <v>4.9094414503212502E-2</v>
      </c>
    </row>
    <row r="38" spans="1:14" s="4" customFormat="1" x14ac:dyDescent="0.25">
      <c r="A38" s="10" t="s">
        <v>203</v>
      </c>
      <c r="B38" s="7">
        <f t="shared" ref="B38:N38" si="9">B32/B5</f>
        <v>0.13983758468459925</v>
      </c>
      <c r="C38" s="7">
        <f t="shared" si="9"/>
        <v>0.13932248910758133</v>
      </c>
      <c r="D38" s="7">
        <f t="shared" si="9"/>
        <v>0.14027937320996467</v>
      </c>
      <c r="E38" s="7">
        <f t="shared" si="9"/>
        <v>0.15145225757995767</v>
      </c>
      <c r="F38" s="7">
        <f t="shared" si="9"/>
        <v>0.16055894457806277</v>
      </c>
      <c r="G38" s="7">
        <f t="shared" si="9"/>
        <v>0.15661596284393534</v>
      </c>
      <c r="H38" s="7">
        <f t="shared" si="9"/>
        <v>0.16119973151196459</v>
      </c>
      <c r="I38" s="7">
        <f t="shared" si="9"/>
        <v>0.15998014254053247</v>
      </c>
      <c r="J38" s="7">
        <f t="shared" si="9"/>
        <v>0.15748419926282106</v>
      </c>
      <c r="K38" s="7">
        <f t="shared" si="9"/>
        <v>0.15720260274847159</v>
      </c>
      <c r="L38" s="7">
        <f t="shared" si="9"/>
        <v>0.16918385941870004</v>
      </c>
      <c r="M38" s="7">
        <f t="shared" si="9"/>
        <v>0.17652279855872671</v>
      </c>
      <c r="N38" s="7">
        <f t="shared" si="9"/>
        <v>0.21336033762912843</v>
      </c>
    </row>
    <row r="39" spans="1:14" s="4" customFormat="1" x14ac:dyDescent="0.25">
      <c r="A39" s="10" t="s">
        <v>202</v>
      </c>
      <c r="B39" s="7">
        <f t="shared" ref="B39:N39" si="10">B32/B6</f>
        <v>0.13555485479594065</v>
      </c>
      <c r="C39" s="7">
        <f t="shared" si="10"/>
        <v>0.14111424532856126</v>
      </c>
      <c r="D39" s="7">
        <f t="shared" si="10"/>
        <v>0.14671536927635626</v>
      </c>
      <c r="E39" s="7">
        <f t="shared" si="10"/>
        <v>0.10644989121538188</v>
      </c>
      <c r="F39" s="7">
        <f t="shared" si="10"/>
        <v>0.10104444135508998</v>
      </c>
      <c r="G39" s="7">
        <f t="shared" si="10"/>
        <v>0.10424180826170462</v>
      </c>
      <c r="H39" s="7">
        <f t="shared" si="10"/>
        <v>0.11103805936778524</v>
      </c>
      <c r="I39" s="7">
        <f t="shared" si="10"/>
        <v>0.11829658624301205</v>
      </c>
      <c r="J39" s="7">
        <f t="shared" si="10"/>
        <v>0.12064124462046413</v>
      </c>
      <c r="K39" s="7">
        <f t="shared" si="10"/>
        <v>0.11929243364162286</v>
      </c>
      <c r="L39" s="7">
        <f t="shared" si="10"/>
        <v>0.11312633427838836</v>
      </c>
      <c r="M39" s="7">
        <f t="shared" si="10"/>
        <v>0.11193326727738828</v>
      </c>
      <c r="N39" s="7">
        <f t="shared" si="10"/>
        <v>0.12704858909321495</v>
      </c>
    </row>
    <row r="40" spans="1:14" s="4" customFormat="1" x14ac:dyDescent="0.25">
      <c r="A40" s="10" t="s">
        <v>198</v>
      </c>
      <c r="B40" s="7">
        <f t="shared" ref="B40:N40" si="11">B33/B2</f>
        <v>4.9254874719231664E-2</v>
      </c>
      <c r="C40" s="7">
        <f t="shared" si="11"/>
        <v>5.7881792443939074E-2</v>
      </c>
      <c r="D40" s="7">
        <f t="shared" si="11"/>
        <v>5.0899716389044787E-2</v>
      </c>
      <c r="E40" s="7">
        <f t="shared" si="11"/>
        <v>4.0295837448194947E-2</v>
      </c>
      <c r="F40" s="7">
        <f t="shared" si="11"/>
        <v>3.7474684970758246E-2</v>
      </c>
      <c r="G40" s="7">
        <f t="shared" si="11"/>
        <v>1.9551051179158525E-2</v>
      </c>
      <c r="H40" s="7">
        <f t="shared" si="11"/>
        <v>2.9185992841020698E-2</v>
      </c>
      <c r="I40" s="7">
        <f t="shared" si="11"/>
        <v>4.2932065452948483E-2</v>
      </c>
      <c r="J40" s="7">
        <f t="shared" si="11"/>
        <v>6.9646682188002434E-2</v>
      </c>
      <c r="K40" s="7">
        <f t="shared" si="11"/>
        <v>0.10614267258343685</v>
      </c>
      <c r="L40" s="7">
        <f t="shared" si="11"/>
        <v>0.10333145891517226</v>
      </c>
      <c r="M40" s="7">
        <f t="shared" si="11"/>
        <v>9.6795892952809409E-2</v>
      </c>
      <c r="N40" s="7">
        <f t="shared" si="11"/>
        <v>0.12884900445552688</v>
      </c>
    </row>
    <row r="41" spans="1:14" s="4" customFormat="1" x14ac:dyDescent="0.25">
      <c r="A41" s="10" t="s">
        <v>199</v>
      </c>
      <c r="B41" s="7">
        <f t="shared" ref="B41:N41" si="12">B34/B2</f>
        <v>8.9037146135078613E-2</v>
      </c>
      <c r="C41" s="7">
        <f t="shared" si="12"/>
        <v>9.6080221544702998E-2</v>
      </c>
      <c r="D41" s="7">
        <f t="shared" si="12"/>
        <v>3.5234782227508241E-2</v>
      </c>
      <c r="E41" s="7">
        <f t="shared" si="12"/>
        <v>5.1685563377309597E-2</v>
      </c>
      <c r="F41" s="7">
        <f t="shared" si="12"/>
        <v>6.943734642483583E-2</v>
      </c>
      <c r="G41" s="7">
        <f t="shared" si="12"/>
        <v>4.3030719244040568E-2</v>
      </c>
      <c r="H41" s="7">
        <f t="shared" si="12"/>
        <v>4.1398774778908201E-2</v>
      </c>
      <c r="I41" s="7">
        <f t="shared" si="12"/>
        <v>4.1731327235482785E-2</v>
      </c>
      <c r="J41" s="7">
        <f t="shared" si="12"/>
        <v>7.22447858328856E-2</v>
      </c>
      <c r="K41" s="7">
        <f t="shared" si="12"/>
        <v>0.15630061406242457</v>
      </c>
      <c r="L41" s="7">
        <f t="shared" si="12"/>
        <v>0.17524934059929478</v>
      </c>
      <c r="M41" s="7">
        <f t="shared" si="12"/>
        <v>0.19269274845045536</v>
      </c>
      <c r="N41" s="7">
        <f t="shared" si="12"/>
        <v>0.23485786282649757</v>
      </c>
    </row>
    <row r="42" spans="1:14" s="4" customFormat="1" x14ac:dyDescent="0.25">
      <c r="A42" s="10" t="s">
        <v>200</v>
      </c>
      <c r="B42" s="7">
        <f t="shared" ref="B42:N42" si="13">B35/B2</f>
        <v>0.15034811643172488</v>
      </c>
      <c r="C42" s="7">
        <f t="shared" si="13"/>
        <v>0.16804169223411819</v>
      </c>
      <c r="D42" s="7">
        <f t="shared" si="13"/>
        <v>0.11065556986652347</v>
      </c>
      <c r="E42" s="7">
        <f t="shared" si="13"/>
        <v>0.11187491031711867</v>
      </c>
      <c r="F42" s="7">
        <f t="shared" si="13"/>
        <v>0.12868007564828851</v>
      </c>
      <c r="G42" s="7">
        <f t="shared" si="13"/>
        <v>9.8594464857425387E-2</v>
      </c>
      <c r="H42" s="7">
        <f t="shared" si="13"/>
        <v>0.1077505794405717</v>
      </c>
      <c r="I42" s="7">
        <f t="shared" si="13"/>
        <v>0.12056248473782698</v>
      </c>
      <c r="J42" s="7">
        <f t="shared" si="13"/>
        <v>0.16673015844106698</v>
      </c>
      <c r="K42" s="7">
        <f t="shared" si="13"/>
        <v>0.26958467023955313</v>
      </c>
      <c r="L42" s="7">
        <f t="shared" si="13"/>
        <v>0.28320859574585011</v>
      </c>
      <c r="M42" s="7">
        <f t="shared" si="13"/>
        <v>0.29164292531319075</v>
      </c>
      <c r="N42" s="7">
        <f t="shared" si="13"/>
        <v>0.35447879769230878</v>
      </c>
    </row>
    <row r="43" spans="1:14" s="4" customFormat="1" x14ac:dyDescent="0.25">
      <c r="A43" s="10"/>
      <c r="B43" s="8"/>
      <c r="C43" s="8"/>
      <c r="D43" s="8"/>
      <c r="E43" s="8"/>
      <c r="F43" s="8"/>
      <c r="G43" s="8"/>
      <c r="H43" s="8"/>
      <c r="I43" s="8"/>
      <c r="J43" s="8"/>
      <c r="K43" s="8"/>
      <c r="L43" s="8"/>
      <c r="M43" s="8"/>
      <c r="N43" s="8"/>
    </row>
    <row r="44" spans="1:14" s="4" customFormat="1" x14ac:dyDescent="0.25">
      <c r="A44" s="10" t="s">
        <v>1762</v>
      </c>
      <c r="B44" s="8">
        <f t="shared" ref="B44:N44" si="14">B5-B32</f>
        <v>653111</v>
      </c>
      <c r="C44" s="8">
        <f t="shared" si="14"/>
        <v>702454</v>
      </c>
      <c r="D44" s="8">
        <f t="shared" si="14"/>
        <v>723724</v>
      </c>
      <c r="E44" s="8">
        <f t="shared" si="14"/>
        <v>716288</v>
      </c>
      <c r="F44" s="8">
        <f t="shared" si="14"/>
        <v>710607</v>
      </c>
      <c r="G44" s="8">
        <f t="shared" si="14"/>
        <v>771020</v>
      </c>
      <c r="H44" s="8">
        <f t="shared" si="14"/>
        <v>761046</v>
      </c>
      <c r="I44" s="8">
        <f t="shared" si="14"/>
        <v>783442</v>
      </c>
      <c r="J44" s="8">
        <f t="shared" si="14"/>
        <v>818082</v>
      </c>
      <c r="K44" s="8">
        <f t="shared" si="14"/>
        <v>831675</v>
      </c>
      <c r="L44" s="8">
        <f t="shared" si="14"/>
        <v>786910</v>
      </c>
      <c r="M44" s="8">
        <f t="shared" si="14"/>
        <v>794182</v>
      </c>
      <c r="N44" s="8">
        <f t="shared" si="14"/>
        <v>1181908</v>
      </c>
    </row>
    <row r="45" spans="1:14" s="4" customFormat="1" x14ac:dyDescent="0.25">
      <c r="A45" s="10" t="s">
        <v>1763</v>
      </c>
      <c r="B45" s="8">
        <f t="shared" ref="B45:N45" si="15">B6-B32</f>
        <v>677100</v>
      </c>
      <c r="C45" s="8">
        <f t="shared" si="15"/>
        <v>692091</v>
      </c>
      <c r="D45" s="8">
        <f t="shared" si="15"/>
        <v>686796</v>
      </c>
      <c r="E45" s="8">
        <f t="shared" si="15"/>
        <v>1073151</v>
      </c>
      <c r="F45" s="8">
        <f t="shared" si="15"/>
        <v>1209204</v>
      </c>
      <c r="G45" s="8">
        <f t="shared" si="15"/>
        <v>1230340</v>
      </c>
      <c r="H45" s="8">
        <f t="shared" si="15"/>
        <v>1170922</v>
      </c>
      <c r="I45" s="8">
        <f t="shared" si="15"/>
        <v>1112074</v>
      </c>
      <c r="J45" s="8">
        <f t="shared" si="15"/>
        <v>1114618</v>
      </c>
      <c r="K45" s="8">
        <f t="shared" si="15"/>
        <v>1145273</v>
      </c>
      <c r="L45" s="8">
        <f t="shared" si="15"/>
        <v>1256253</v>
      </c>
      <c r="M45" s="8">
        <f t="shared" si="15"/>
        <v>1350690</v>
      </c>
      <c r="N45" s="8">
        <f t="shared" si="15"/>
        <v>2202631</v>
      </c>
    </row>
    <row r="46" spans="1:14" s="4" customFormat="1" x14ac:dyDescent="0.25">
      <c r="A46" s="10"/>
      <c r="B46" s="8"/>
      <c r="C46" s="8"/>
      <c r="D46" s="8"/>
      <c r="E46" s="8"/>
      <c r="F46" s="8"/>
      <c r="G46" s="8"/>
      <c r="H46" s="8"/>
      <c r="I46" s="8"/>
      <c r="J46" s="8"/>
      <c r="K46" s="8"/>
      <c r="L46" s="8"/>
      <c r="M46" s="8"/>
      <c r="N46" s="8"/>
    </row>
    <row r="47" spans="1:14" s="4" customFormat="1" x14ac:dyDescent="0.25">
      <c r="A47" s="10" t="s">
        <v>1765</v>
      </c>
      <c r="B47" s="6">
        <f>B44/B5</f>
        <v>0.86016241531540072</v>
      </c>
      <c r="C47" s="6">
        <f t="shared" ref="C47:N47" si="16">C44/C5</f>
        <v>0.86067751089241873</v>
      </c>
      <c r="D47" s="6">
        <f t="shared" si="16"/>
        <v>0.85972062679003536</v>
      </c>
      <c r="E47" s="6">
        <f t="shared" si="16"/>
        <v>0.84854774242004227</v>
      </c>
      <c r="F47" s="6">
        <f t="shared" si="16"/>
        <v>0.83944105542193725</v>
      </c>
      <c r="G47" s="6">
        <f t="shared" si="16"/>
        <v>0.84338403715606469</v>
      </c>
      <c r="H47" s="6">
        <f t="shared" si="16"/>
        <v>0.83880026848803546</v>
      </c>
      <c r="I47" s="6">
        <f t="shared" si="16"/>
        <v>0.8400198574594675</v>
      </c>
      <c r="J47" s="6">
        <f t="shared" si="16"/>
        <v>0.84251580073717891</v>
      </c>
      <c r="K47" s="6">
        <f t="shared" si="16"/>
        <v>0.84279739725152847</v>
      </c>
      <c r="L47" s="6">
        <f t="shared" si="16"/>
        <v>0.83081614058129993</v>
      </c>
      <c r="M47" s="6">
        <f t="shared" si="16"/>
        <v>0.82347720144127334</v>
      </c>
      <c r="N47" s="6">
        <f t="shared" si="16"/>
        <v>0.78663966237087157</v>
      </c>
    </row>
    <row r="48" spans="1:14" s="4" customFormat="1" x14ac:dyDescent="0.25">
      <c r="A48" s="10" t="s">
        <v>1764</v>
      </c>
      <c r="B48" s="6">
        <f>B45/B6</f>
        <v>0.86444514520405935</v>
      </c>
      <c r="C48" s="6">
        <f t="shared" ref="C48:N48" si="17">C45/C6</f>
        <v>0.85888575467143868</v>
      </c>
      <c r="D48" s="6">
        <f t="shared" si="17"/>
        <v>0.8532846307236438</v>
      </c>
      <c r="E48" s="6">
        <f t="shared" si="17"/>
        <v>0.89355010878461816</v>
      </c>
      <c r="F48" s="6">
        <f t="shared" si="17"/>
        <v>0.89895555864491006</v>
      </c>
      <c r="G48" s="6">
        <f t="shared" si="17"/>
        <v>0.89575819173829541</v>
      </c>
      <c r="H48" s="6">
        <f t="shared" si="17"/>
        <v>0.88896194063221479</v>
      </c>
      <c r="I48" s="6">
        <f t="shared" si="17"/>
        <v>0.88170341375698791</v>
      </c>
      <c r="J48" s="6">
        <f t="shared" si="17"/>
        <v>0.87935875537953589</v>
      </c>
      <c r="K48" s="6">
        <f t="shared" si="17"/>
        <v>0.8807075663583771</v>
      </c>
      <c r="L48" s="6">
        <f t="shared" si="17"/>
        <v>0.88687366572161164</v>
      </c>
      <c r="M48" s="6">
        <f t="shared" si="17"/>
        <v>0.88806673272261172</v>
      </c>
      <c r="N48" s="6">
        <f t="shared" si="17"/>
        <v>0.87295141090678507</v>
      </c>
    </row>
    <row r="49" spans="1:14" s="4" customFormat="1" x14ac:dyDescent="0.25">
      <c r="A49" s="10"/>
      <c r="B49" s="8"/>
      <c r="C49" s="8"/>
      <c r="D49" s="8"/>
      <c r="E49" s="8"/>
      <c r="F49" s="8"/>
      <c r="G49" s="8"/>
      <c r="H49" s="8"/>
      <c r="I49" s="8"/>
      <c r="J49" s="8"/>
      <c r="K49" s="8"/>
      <c r="L49" s="8"/>
      <c r="M49" s="8"/>
      <c r="N49" s="8"/>
    </row>
    <row r="50" spans="1:14" ht="13" x14ac:dyDescent="0.3">
      <c r="A50" s="19" t="s">
        <v>236</v>
      </c>
      <c r="B50" s="10"/>
      <c r="C50" s="10"/>
      <c r="D50" s="10"/>
      <c r="E50" s="10"/>
      <c r="F50" s="10"/>
      <c r="G50" s="10"/>
      <c r="H50" s="10"/>
      <c r="I50" s="10"/>
      <c r="J50" s="10"/>
      <c r="K50" s="10"/>
      <c r="L50" s="10"/>
      <c r="M50" s="10"/>
      <c r="N50" s="15"/>
    </row>
    <row r="51" spans="1:14" x14ac:dyDescent="0.25">
      <c r="A51" s="10" t="s">
        <v>201</v>
      </c>
      <c r="B51" s="8">
        <v>599459</v>
      </c>
      <c r="C51" s="8">
        <v>583869</v>
      </c>
      <c r="D51" s="8">
        <v>633607</v>
      </c>
      <c r="E51" s="8">
        <v>643289</v>
      </c>
      <c r="F51" s="8">
        <v>648065</v>
      </c>
      <c r="G51" s="8">
        <v>749558</v>
      </c>
      <c r="H51" s="8">
        <v>724993</v>
      </c>
      <c r="I51" s="8">
        <v>678209</v>
      </c>
      <c r="J51" s="8">
        <v>700925</v>
      </c>
      <c r="K51" s="8">
        <v>567584</v>
      </c>
      <c r="L51" s="8">
        <v>490855</v>
      </c>
      <c r="M51" s="8">
        <v>517660</v>
      </c>
      <c r="N51" s="8">
        <v>1261176</v>
      </c>
    </row>
    <row r="52" spans="1:14" x14ac:dyDescent="0.25">
      <c r="A52" s="10" t="s">
        <v>5</v>
      </c>
      <c r="B52" s="8">
        <v>645034</v>
      </c>
      <c r="C52" s="8">
        <v>482104</v>
      </c>
      <c r="D52" s="8">
        <v>635049</v>
      </c>
      <c r="E52" s="8">
        <v>1021692</v>
      </c>
      <c r="F52" s="8">
        <v>1091655</v>
      </c>
      <c r="G52" s="8">
        <v>1166391</v>
      </c>
      <c r="H52" s="8">
        <v>1108757</v>
      </c>
      <c r="I52" s="8">
        <v>1047970</v>
      </c>
      <c r="J52" s="8">
        <v>979310</v>
      </c>
      <c r="K52" s="8">
        <v>752325</v>
      </c>
      <c r="L52" s="8">
        <v>757992</v>
      </c>
      <c r="M52" s="8">
        <v>790337</v>
      </c>
      <c r="N52" s="8">
        <v>2228986</v>
      </c>
    </row>
    <row r="53" spans="1:14" x14ac:dyDescent="0.25">
      <c r="A53" s="10" t="s">
        <v>6</v>
      </c>
      <c r="B53" s="8">
        <v>1945505</v>
      </c>
      <c r="C53" s="8">
        <v>2032283</v>
      </c>
      <c r="D53" s="8">
        <v>2022530</v>
      </c>
      <c r="E53" s="8">
        <v>1953335</v>
      </c>
      <c r="F53" s="8">
        <v>1795744</v>
      </c>
      <c r="G53" s="8">
        <v>1546100</v>
      </c>
      <c r="H53" s="8">
        <v>1671244</v>
      </c>
      <c r="I53" s="8">
        <v>1718504</v>
      </c>
      <c r="J53" s="8">
        <v>1996974</v>
      </c>
      <c r="K53" s="8">
        <v>2094780</v>
      </c>
      <c r="L53" s="8">
        <v>2046876</v>
      </c>
      <c r="M53" s="8">
        <v>2017602</v>
      </c>
      <c r="N53" s="8">
        <v>4299422</v>
      </c>
    </row>
    <row r="54" spans="1:14" x14ac:dyDescent="0.25">
      <c r="A54" s="10"/>
      <c r="B54" s="15"/>
      <c r="C54" s="15"/>
      <c r="D54" s="15"/>
      <c r="E54" s="15"/>
      <c r="F54" s="15"/>
      <c r="G54" s="15"/>
      <c r="H54" s="15"/>
      <c r="I54" s="15"/>
      <c r="J54" s="15"/>
      <c r="K54" s="15"/>
      <c r="L54" s="15"/>
      <c r="M54" s="15"/>
      <c r="N54" s="15"/>
    </row>
    <row r="55" spans="1:14" x14ac:dyDescent="0.25">
      <c r="A55" s="10" t="s">
        <v>287</v>
      </c>
      <c r="B55" s="7">
        <f t="shared" ref="B55:N55" si="18">B51/B2</f>
        <v>0.18136757174115095</v>
      </c>
      <c r="C55" s="7">
        <f t="shared" si="18"/>
        <v>0.17036282292676053</v>
      </c>
      <c r="D55" s="7">
        <f t="shared" si="18"/>
        <v>0.18273122483363741</v>
      </c>
      <c r="E55" s="7">
        <f t="shared" si="18"/>
        <v>0.1696823854380323</v>
      </c>
      <c r="F55" s="7">
        <f t="shared" si="18"/>
        <v>0.17367510308915043</v>
      </c>
      <c r="G55" s="7">
        <f t="shared" si="18"/>
        <v>0.20967859695451069</v>
      </c>
      <c r="H55" s="7">
        <f t="shared" si="18"/>
        <v>0.19990024192298719</v>
      </c>
      <c r="I55" s="7">
        <f t="shared" si="18"/>
        <v>0.18545922699366707</v>
      </c>
      <c r="J55" s="7">
        <f t="shared" si="18"/>
        <v>0.17730267717746431</v>
      </c>
      <c r="K55" s="7">
        <f t="shared" si="18"/>
        <v>0.1384052129222807</v>
      </c>
      <c r="L55" s="7">
        <f t="shared" si="18"/>
        <v>0.11831129787268402</v>
      </c>
      <c r="M55" s="7">
        <f t="shared" si="18"/>
        <v>0.12244033913178196</v>
      </c>
      <c r="N55" s="7">
        <f t="shared" si="18"/>
        <v>0.19314624092006255</v>
      </c>
    </row>
    <row r="56" spans="1:14" x14ac:dyDescent="0.25">
      <c r="A56" s="10" t="s">
        <v>288</v>
      </c>
      <c r="B56" s="7">
        <f t="shared" ref="B56:N56" si="19">B52/B2</f>
        <v>0.19515638312291844</v>
      </c>
      <c r="C56" s="7">
        <f t="shared" si="19"/>
        <v>0.14066956523515198</v>
      </c>
      <c r="D56" s="7">
        <f t="shared" si="19"/>
        <v>0.18314709528047607</v>
      </c>
      <c r="E56" s="7">
        <f t="shared" si="19"/>
        <v>0.26949494821604925</v>
      </c>
      <c r="F56" s="7">
        <f t="shared" si="19"/>
        <v>0.29255289926594791</v>
      </c>
      <c r="G56" s="7">
        <f t="shared" si="19"/>
        <v>0.32628192665593414</v>
      </c>
      <c r="H56" s="7">
        <f t="shared" si="19"/>
        <v>0.30571438970280473</v>
      </c>
      <c r="I56" s="7">
        <f t="shared" si="19"/>
        <v>0.28657199493453089</v>
      </c>
      <c r="J56" s="7">
        <f t="shared" si="19"/>
        <v>0.24772163182460688</v>
      </c>
      <c r="K56" s="7">
        <f t="shared" si="19"/>
        <v>0.18345425842122898</v>
      </c>
      <c r="L56" s="7">
        <f t="shared" si="19"/>
        <v>0.18269961046971409</v>
      </c>
      <c r="M56" s="7">
        <f t="shared" si="19"/>
        <v>0.18693569197619123</v>
      </c>
      <c r="N56" s="7">
        <f t="shared" si="19"/>
        <v>0.34136414502293616</v>
      </c>
    </row>
    <row r="57" spans="1:14" x14ac:dyDescent="0.25">
      <c r="A57" s="10" t="s">
        <v>289</v>
      </c>
      <c r="B57" s="7">
        <f t="shared" ref="B57:N57" si="20">B53/B2</f>
        <v>0.58861659873363803</v>
      </c>
      <c r="C57" s="7">
        <f t="shared" si="20"/>
        <v>0.59298484568638798</v>
      </c>
      <c r="D57" s="7">
        <f t="shared" si="20"/>
        <v>0.58329435148724151</v>
      </c>
      <c r="E57" s="7">
        <f t="shared" si="20"/>
        <v>0.51523738531142116</v>
      </c>
      <c r="F57" s="7">
        <f t="shared" si="20"/>
        <v>0.48124188827003983</v>
      </c>
      <c r="G57" s="7">
        <f t="shared" si="20"/>
        <v>0.43250032519347265</v>
      </c>
      <c r="H57" s="7">
        <f t="shared" si="20"/>
        <v>0.46080731801871305</v>
      </c>
      <c r="I57" s="7">
        <f t="shared" si="20"/>
        <v>0.46993245950072149</v>
      </c>
      <c r="J57" s="7">
        <f t="shared" si="20"/>
        <v>0.50514511032391429</v>
      </c>
      <c r="K57" s="7">
        <f t="shared" si="20"/>
        <v>0.5108115660859629</v>
      </c>
      <c r="L57" s="7">
        <f t="shared" si="20"/>
        <v>0.49336067910981446</v>
      </c>
      <c r="M57" s="7">
        <f t="shared" si="20"/>
        <v>0.4772164608294277</v>
      </c>
      <c r="N57" s="7">
        <f t="shared" si="20"/>
        <v>0.65844671753111161</v>
      </c>
    </row>
    <row r="58" spans="1:14" ht="13" x14ac:dyDescent="0.3">
      <c r="A58" s="11"/>
      <c r="B58" s="24"/>
      <c r="C58" s="24"/>
      <c r="D58" s="24"/>
      <c r="E58" s="24"/>
      <c r="F58" s="24"/>
      <c r="G58" s="24"/>
      <c r="H58" s="24"/>
      <c r="I58" s="24"/>
      <c r="J58" s="24"/>
      <c r="K58" s="24"/>
      <c r="L58" s="24"/>
      <c r="M58" s="24"/>
      <c r="N58" s="24"/>
    </row>
    <row r="59" spans="1:14" x14ac:dyDescent="0.25">
      <c r="A59" s="10" t="s">
        <v>204</v>
      </c>
      <c r="B59" s="7">
        <f t="shared" ref="B59:N59" si="21">B51/B5</f>
        <v>0.78950148033420786</v>
      </c>
      <c r="C59" s="7">
        <f t="shared" si="21"/>
        <v>0.7153819575477478</v>
      </c>
      <c r="D59" s="7">
        <f t="shared" si="21"/>
        <v>0.7526695358707931</v>
      </c>
      <c r="E59" s="7">
        <f t="shared" si="21"/>
        <v>0.76206976617456468</v>
      </c>
      <c r="F59" s="7">
        <f t="shared" si="21"/>
        <v>0.76556010225345061</v>
      </c>
      <c r="G59" s="7">
        <f t="shared" si="21"/>
        <v>0.81990772239711751</v>
      </c>
      <c r="H59" s="7">
        <f t="shared" si="21"/>
        <v>0.79906381881245847</v>
      </c>
      <c r="I59" s="7">
        <f t="shared" si="21"/>
        <v>0.72718724233284404</v>
      </c>
      <c r="J59" s="7">
        <f t="shared" si="21"/>
        <v>0.72185965176071243</v>
      </c>
      <c r="K59" s="7">
        <f t="shared" si="21"/>
        <v>0.57517457891798063</v>
      </c>
      <c r="L59" s="7">
        <f t="shared" si="21"/>
        <v>0.51824256482321229</v>
      </c>
      <c r="M59" s="7">
        <f t="shared" si="21"/>
        <v>0.53675506130595951</v>
      </c>
      <c r="N59" s="7">
        <f t="shared" si="21"/>
        <v>0.83939787431022239</v>
      </c>
    </row>
    <row r="60" spans="1:14" x14ac:dyDescent="0.25">
      <c r="A60" s="10" t="s">
        <v>205</v>
      </c>
      <c r="B60" s="7">
        <f t="shared" ref="B60:N60" si="22">B52/B6</f>
        <v>0.8235068819842789</v>
      </c>
      <c r="C60" s="7">
        <f t="shared" si="22"/>
        <v>0.59829163776168059</v>
      </c>
      <c r="D60" s="7">
        <f t="shared" si="22"/>
        <v>0.78899345869285675</v>
      </c>
      <c r="E60" s="7">
        <f t="shared" si="22"/>
        <v>0.85070320741850314</v>
      </c>
      <c r="F60" s="7">
        <f t="shared" si="22"/>
        <v>0.81156639439871947</v>
      </c>
      <c r="G60" s="7">
        <f t="shared" si="22"/>
        <v>0.84919964645530677</v>
      </c>
      <c r="H60" s="7">
        <f t="shared" si="22"/>
        <v>0.84176638103097601</v>
      </c>
      <c r="I60" s="7">
        <f t="shared" si="22"/>
        <v>0.83087881428296195</v>
      </c>
      <c r="J60" s="7">
        <f t="shared" si="22"/>
        <v>0.77260982931437794</v>
      </c>
      <c r="K60" s="7">
        <f t="shared" si="22"/>
        <v>0.57853308325662622</v>
      </c>
      <c r="L60" s="7">
        <f t="shared" si="22"/>
        <v>0.53511764240774418</v>
      </c>
      <c r="M60" s="7">
        <f t="shared" si="22"/>
        <v>0.51963958964661827</v>
      </c>
      <c r="N60" s="7">
        <f t="shared" si="22"/>
        <v>0.88339648065948007</v>
      </c>
    </row>
    <row r="61" spans="1:14" x14ac:dyDescent="0.25">
      <c r="A61" s="10" t="s">
        <v>206</v>
      </c>
      <c r="B61" s="7">
        <f t="shared" ref="B61:N61" si="23">B53/B7</f>
        <v>0.84072867285777875</v>
      </c>
      <c r="C61" s="7">
        <f t="shared" si="23"/>
        <v>0.83586917672181726</v>
      </c>
      <c r="D61" s="7">
        <f t="shared" si="23"/>
        <v>0.9023487935697504</v>
      </c>
      <c r="E61" s="7">
        <f t="shared" si="23"/>
        <v>0.88004435059315089</v>
      </c>
      <c r="F61" s="7">
        <f t="shared" si="23"/>
        <v>0.86466289229560278</v>
      </c>
      <c r="G61" s="7">
        <f t="shared" si="23"/>
        <v>0.92023462679638002</v>
      </c>
      <c r="H61" s="7">
        <f t="shared" si="23"/>
        <v>0.90989935946121792</v>
      </c>
      <c r="I61" s="7">
        <f t="shared" si="23"/>
        <v>0.88293315001659511</v>
      </c>
      <c r="J61" s="7">
        <f t="shared" si="23"/>
        <v>0.82046867983350469</v>
      </c>
      <c r="K61" s="7">
        <f t="shared" si="23"/>
        <v>0.69831982273148063</v>
      </c>
      <c r="L61" s="7">
        <f t="shared" si="23"/>
        <v>0.67261486572190377</v>
      </c>
      <c r="M61" s="7">
        <f t="shared" si="23"/>
        <v>0.65740920554444093</v>
      </c>
      <c r="N61" s="7">
        <f t="shared" si="23"/>
        <v>0.80053035749230506</v>
      </c>
    </row>
    <row r="62" spans="1:14" x14ac:dyDescent="0.25">
      <c r="A62" s="10"/>
      <c r="B62" s="7"/>
      <c r="C62" s="7"/>
      <c r="D62" s="7"/>
      <c r="E62" s="7"/>
      <c r="F62" s="7"/>
      <c r="G62" s="7"/>
      <c r="H62" s="7"/>
      <c r="I62" s="7"/>
      <c r="J62" s="7"/>
      <c r="K62" s="7"/>
      <c r="L62" s="7"/>
      <c r="M62" s="7"/>
      <c r="N62" s="7"/>
    </row>
    <row r="63" spans="1:14" ht="13" x14ac:dyDescent="0.3">
      <c r="A63" s="19" t="s">
        <v>217</v>
      </c>
      <c r="B63" s="7"/>
      <c r="C63" s="7"/>
      <c r="D63" s="7"/>
      <c r="E63" s="7"/>
      <c r="F63" s="7"/>
      <c r="G63" s="7"/>
      <c r="H63" s="7"/>
      <c r="I63" s="7"/>
      <c r="J63" s="7"/>
      <c r="K63" s="7"/>
      <c r="L63" s="7"/>
      <c r="M63" s="7"/>
      <c r="N63" s="7"/>
    </row>
    <row r="64" spans="1:14" x14ac:dyDescent="0.25">
      <c r="A64" s="10" t="s">
        <v>268</v>
      </c>
      <c r="B64" s="15">
        <f t="shared" ref="B64:N64" si="24">B5</f>
        <v>759288</v>
      </c>
      <c r="C64" s="15">
        <f t="shared" si="24"/>
        <v>816164</v>
      </c>
      <c r="D64" s="15">
        <f t="shared" si="24"/>
        <v>841813</v>
      </c>
      <c r="E64" s="15">
        <f t="shared" si="24"/>
        <v>844134</v>
      </c>
      <c r="F64" s="15">
        <f t="shared" si="24"/>
        <v>846524</v>
      </c>
      <c r="G64" s="15">
        <f t="shared" si="24"/>
        <v>914198</v>
      </c>
      <c r="H64" s="15">
        <f t="shared" si="24"/>
        <v>907303</v>
      </c>
      <c r="I64" s="15">
        <f t="shared" si="24"/>
        <v>932647</v>
      </c>
      <c r="J64" s="15">
        <f t="shared" si="24"/>
        <v>970999</v>
      </c>
      <c r="K64" s="15">
        <f t="shared" si="24"/>
        <v>986803</v>
      </c>
      <c r="L64" s="15">
        <f t="shared" si="24"/>
        <v>947153</v>
      </c>
      <c r="M64" s="15">
        <f t="shared" si="24"/>
        <v>964425</v>
      </c>
      <c r="N64" s="15">
        <f t="shared" si="24"/>
        <v>1502477</v>
      </c>
    </row>
    <row r="65" spans="1:16" x14ac:dyDescent="0.25">
      <c r="A65" s="10" t="s">
        <v>208</v>
      </c>
      <c r="B65" s="8">
        <v>307305</v>
      </c>
      <c r="C65" s="8">
        <v>321879</v>
      </c>
      <c r="D65" s="8">
        <v>350047</v>
      </c>
      <c r="E65" s="8">
        <v>369141</v>
      </c>
      <c r="F65" s="8">
        <v>368194</v>
      </c>
      <c r="G65" s="8">
        <v>387443</v>
      </c>
      <c r="H65" s="8">
        <v>400978</v>
      </c>
      <c r="I65" s="8">
        <v>408815</v>
      </c>
      <c r="J65" s="8">
        <v>416495</v>
      </c>
      <c r="K65" s="8">
        <v>435924</v>
      </c>
      <c r="L65" s="8">
        <v>455430</v>
      </c>
      <c r="M65" s="8">
        <v>476905</v>
      </c>
      <c r="N65" s="8">
        <v>745636</v>
      </c>
    </row>
    <row r="66" spans="1:16" x14ac:dyDescent="0.25">
      <c r="A66" s="10" t="s">
        <v>209</v>
      </c>
      <c r="B66" s="8">
        <v>497198</v>
      </c>
      <c r="C66" s="8">
        <v>510518</v>
      </c>
      <c r="D66" s="8">
        <v>508929</v>
      </c>
      <c r="E66" s="8">
        <v>496662</v>
      </c>
      <c r="F66" s="8">
        <v>513006</v>
      </c>
      <c r="G66" s="8">
        <v>783618</v>
      </c>
      <c r="H66" s="8">
        <v>780880</v>
      </c>
      <c r="I66" s="8">
        <v>820665</v>
      </c>
      <c r="J66" s="8">
        <v>863315</v>
      </c>
      <c r="K66" s="8">
        <v>882245</v>
      </c>
      <c r="L66" s="8">
        <v>854539</v>
      </c>
      <c r="M66" s="8">
        <v>850827</v>
      </c>
      <c r="N66" s="8">
        <v>1324162</v>
      </c>
    </row>
    <row r="67" spans="1:16" ht="13" x14ac:dyDescent="0.3">
      <c r="A67" s="19"/>
      <c r="B67" s="15"/>
      <c r="C67" s="15"/>
      <c r="D67" s="15"/>
      <c r="E67" s="15"/>
      <c r="F67" s="15"/>
      <c r="G67" s="15"/>
      <c r="H67" s="15"/>
      <c r="I67" s="15"/>
      <c r="J67" s="15"/>
      <c r="K67" s="15"/>
      <c r="L67" s="15"/>
      <c r="M67" s="15"/>
      <c r="N67" s="7"/>
    </row>
    <row r="68" spans="1:16" x14ac:dyDescent="0.25">
      <c r="A68" s="10" t="s">
        <v>207</v>
      </c>
      <c r="B68" s="8">
        <v>749665</v>
      </c>
      <c r="C68" s="8">
        <v>772109</v>
      </c>
      <c r="D68" s="8">
        <v>791810</v>
      </c>
      <c r="E68" s="8">
        <v>795565</v>
      </c>
      <c r="F68" s="8">
        <v>810872</v>
      </c>
      <c r="G68" s="8">
        <v>886156</v>
      </c>
      <c r="H68" s="8">
        <v>879570</v>
      </c>
      <c r="I68" s="8">
        <v>913019</v>
      </c>
      <c r="J68" s="8">
        <v>952942</v>
      </c>
      <c r="K68" s="8">
        <v>969436</v>
      </c>
      <c r="L68" s="8">
        <v>934266</v>
      </c>
      <c r="M68" s="8">
        <v>947256</v>
      </c>
      <c r="N68" s="8">
        <v>1438890</v>
      </c>
      <c r="P68" s="2" t="s">
        <v>251</v>
      </c>
    </row>
    <row r="69" spans="1:16" x14ac:dyDescent="0.25">
      <c r="A69" s="10" t="s">
        <v>208</v>
      </c>
      <c r="B69" s="8">
        <v>305749</v>
      </c>
      <c r="C69" s="8">
        <v>320668</v>
      </c>
      <c r="D69" s="8">
        <v>348149</v>
      </c>
      <c r="E69" s="8">
        <v>367153</v>
      </c>
      <c r="F69" s="8">
        <v>365127</v>
      </c>
      <c r="G69" s="8">
        <v>385146</v>
      </c>
      <c r="H69" s="8">
        <v>392411</v>
      </c>
      <c r="I69" s="8">
        <v>401975</v>
      </c>
      <c r="J69" s="8">
        <v>409992</v>
      </c>
      <c r="K69" s="8">
        <v>430070</v>
      </c>
      <c r="L69" s="8">
        <v>453674</v>
      </c>
      <c r="M69" s="8">
        <v>476434</v>
      </c>
      <c r="N69" s="8">
        <v>745636</v>
      </c>
      <c r="P69" s="2" t="s">
        <v>252</v>
      </c>
    </row>
    <row r="70" spans="1:16" ht="14.5" x14ac:dyDescent="0.35">
      <c r="A70" s="10" t="s">
        <v>209</v>
      </c>
      <c r="B70" s="8">
        <v>496692</v>
      </c>
      <c r="C70" s="8">
        <v>508389</v>
      </c>
      <c r="D70" s="8">
        <v>505855</v>
      </c>
      <c r="E70" s="8">
        <v>490398</v>
      </c>
      <c r="F70" s="8">
        <v>505249</v>
      </c>
      <c r="G70" s="8">
        <v>564481</v>
      </c>
      <c r="H70" s="8">
        <v>544854</v>
      </c>
      <c r="I70" s="8">
        <v>579933</v>
      </c>
      <c r="J70" s="8">
        <v>605034</v>
      </c>
      <c r="K70" s="8">
        <v>604660</v>
      </c>
      <c r="L70" s="8">
        <v>801313</v>
      </c>
      <c r="M70" s="8">
        <v>581623</v>
      </c>
      <c r="N70" s="8">
        <v>1324162</v>
      </c>
      <c r="P70" s="53" t="s">
        <v>1696</v>
      </c>
    </row>
    <row r="71" spans="1:16" ht="14.5" x14ac:dyDescent="0.35">
      <c r="A71" s="10"/>
      <c r="B71" s="8"/>
      <c r="C71" s="8"/>
      <c r="D71" s="8"/>
      <c r="E71" s="8"/>
      <c r="F71" s="8"/>
      <c r="G71" s="8"/>
      <c r="H71" s="8"/>
      <c r="I71" s="8"/>
      <c r="J71" s="8"/>
      <c r="K71" s="8"/>
      <c r="L71" s="8"/>
      <c r="M71" s="8"/>
      <c r="N71" s="8"/>
      <c r="P71" s="53"/>
    </row>
    <row r="72" spans="1:16" ht="14.5" x14ac:dyDescent="0.35">
      <c r="A72" s="10" t="s">
        <v>1889</v>
      </c>
      <c r="B72" s="6">
        <f>B66/SummaryPeopleMM!B11</f>
        <v>0.15042829273487723</v>
      </c>
      <c r="C72" s="6">
        <f>C66/SummaryPeopleMM!C11</f>
        <v>0.148960276423177</v>
      </c>
      <c r="D72" s="6">
        <f>D66/SummaryPeopleMM!D11</f>
        <v>0.14677429309233997</v>
      </c>
      <c r="E72" s="6">
        <f>E66/SummaryPeopleMM!E11</f>
        <v>0.1310061153174141</v>
      </c>
      <c r="F72" s="6">
        <f>F66/SummaryPeopleMM!F11</f>
        <v>0.137480607555342</v>
      </c>
      <c r="G72" s="6">
        <f>G66/SummaryPeopleMM!G11</f>
        <v>0.219206416032248</v>
      </c>
      <c r="H72" s="6">
        <f>H66/SummaryPeopleMM!H11</f>
        <v>0.21530980425027862</v>
      </c>
      <c r="I72" s="6">
        <f>I66/SummaryPeopleMM!I11</f>
        <v>0.22441444528273408</v>
      </c>
      <c r="J72" s="6">
        <f>J66/SummaryPeopleMM!J11</f>
        <v>0.21838008452753518</v>
      </c>
      <c r="K72" s="6">
        <f>K66/SummaryPeopleMM!K11</f>
        <v>0.21513521712137329</v>
      </c>
      <c r="L72" s="6">
        <f>L66/SummaryPeopleMM!L11</f>
        <v>0.20597043561301306</v>
      </c>
      <c r="M72" s="6">
        <f>M66/SummaryPeopleMM!M11</f>
        <v>0.20124318360019441</v>
      </c>
      <c r="N72" s="6">
        <f>N66/SummaryPeopleMM!N11</f>
        <v>0.20279240381135691</v>
      </c>
      <c r="P72" s="53"/>
    </row>
    <row r="73" spans="1:16" ht="14.5" x14ac:dyDescent="0.35">
      <c r="A73" s="10" t="s">
        <v>1890</v>
      </c>
      <c r="B73" s="6">
        <f>B66/B5</f>
        <v>0.65482135895733895</v>
      </c>
      <c r="C73" s="6">
        <f t="shared" ref="C73:N73" si="25">C66/C5</f>
        <v>0.625509088859592</v>
      </c>
      <c r="D73" s="6">
        <f t="shared" si="25"/>
        <v>0.60456300864918933</v>
      </c>
      <c r="E73" s="6">
        <f t="shared" si="25"/>
        <v>0.58836867132469495</v>
      </c>
      <c r="F73" s="6">
        <f t="shared" si="25"/>
        <v>0.60601471429043952</v>
      </c>
      <c r="G73" s="6">
        <f t="shared" si="25"/>
        <v>0.85716442171170792</v>
      </c>
      <c r="H73" s="6">
        <f t="shared" si="25"/>
        <v>0.8606606613226232</v>
      </c>
      <c r="I73" s="6">
        <f t="shared" si="25"/>
        <v>0.87993099211169923</v>
      </c>
      <c r="J73" s="6">
        <f t="shared" si="25"/>
        <v>0.88909978280101221</v>
      </c>
      <c r="K73" s="6">
        <f t="shared" si="25"/>
        <v>0.89404369463813949</v>
      </c>
      <c r="L73" s="6">
        <f t="shared" si="25"/>
        <v>0.90221854336099871</v>
      </c>
      <c r="M73" s="6">
        <f t="shared" si="25"/>
        <v>0.88221168053503385</v>
      </c>
      <c r="N73" s="6">
        <f t="shared" si="25"/>
        <v>0.88131931470498381</v>
      </c>
      <c r="P73" s="53"/>
    </row>
    <row r="74" spans="1:16" ht="14.5" x14ac:dyDescent="0.35">
      <c r="A74" s="10" t="s">
        <v>585</v>
      </c>
      <c r="B74" s="6">
        <f t="shared" ref="B74:N74" si="26">B69/B2</f>
        <v>9.2504998160483312E-2</v>
      </c>
      <c r="C74" s="6">
        <f t="shared" si="26"/>
        <v>9.3565347196508886E-2</v>
      </c>
      <c r="D74" s="6">
        <f t="shared" si="26"/>
        <v>0.10040560346493335</v>
      </c>
      <c r="E74" s="6">
        <f t="shared" si="26"/>
        <v>9.6845114498662149E-2</v>
      </c>
      <c r="F74" s="6">
        <f t="shared" si="26"/>
        <v>9.7850476982451196E-2</v>
      </c>
      <c r="G74" s="6">
        <f t="shared" si="26"/>
        <v>0.10773932491233763</v>
      </c>
      <c r="H74" s="6">
        <f t="shared" si="26"/>
        <v>0.10819836030588065</v>
      </c>
      <c r="I74" s="6">
        <f t="shared" si="26"/>
        <v>0.10992182759411821</v>
      </c>
      <c r="J74" s="6">
        <f t="shared" si="26"/>
        <v>0.1037096397208588</v>
      </c>
      <c r="K74" s="6">
        <f t="shared" si="26"/>
        <v>0.10487245926855807</v>
      </c>
      <c r="L74" s="6">
        <f t="shared" si="26"/>
        <v>0.10934952226439998</v>
      </c>
      <c r="M74" s="6">
        <f t="shared" si="26"/>
        <v>0.11268929516267706</v>
      </c>
      <c r="N74" s="6">
        <f t="shared" si="26"/>
        <v>0.11419246044538729</v>
      </c>
      <c r="O74" s="53"/>
    </row>
    <row r="75" spans="1:16" ht="14.5" x14ac:dyDescent="0.35">
      <c r="A75" s="10" t="s">
        <v>586</v>
      </c>
      <c r="B75" s="6">
        <f t="shared" ref="B75:N75" si="27">B70/B2</f>
        <v>0.15027520137866934</v>
      </c>
      <c r="C75" s="6">
        <f t="shared" si="27"/>
        <v>0.14833907123843337</v>
      </c>
      <c r="D75" s="6">
        <f t="shared" si="27"/>
        <v>0.14588775650871857</v>
      </c>
      <c r="E75" s="6">
        <f t="shared" si="27"/>
        <v>0.12935384011546935</v>
      </c>
      <c r="F75" s="6">
        <f t="shared" si="27"/>
        <v>0.13540180716546979</v>
      </c>
      <c r="G75" s="6">
        <f t="shared" si="27"/>
        <v>0.15790583795714161</v>
      </c>
      <c r="H75" s="6">
        <f t="shared" si="27"/>
        <v>0.15023103176542019</v>
      </c>
      <c r="I75" s="6">
        <f t="shared" si="27"/>
        <v>0.15858522356400215</v>
      </c>
      <c r="J75" s="6">
        <f t="shared" si="27"/>
        <v>0.15304654275905402</v>
      </c>
      <c r="K75" s="6">
        <f t="shared" si="27"/>
        <v>0.14744618601931386</v>
      </c>
      <c r="L75" s="6">
        <f t="shared" si="27"/>
        <v>0.19314131674782584</v>
      </c>
      <c r="M75" s="6">
        <f t="shared" si="27"/>
        <v>0.13756928749921651</v>
      </c>
      <c r="N75" s="6">
        <f t="shared" si="27"/>
        <v>0.20279240381135691</v>
      </c>
      <c r="O75" s="53"/>
    </row>
    <row r="76" spans="1:16" ht="14.5" x14ac:dyDescent="0.35">
      <c r="A76" s="10" t="s">
        <v>587</v>
      </c>
      <c r="B76" s="6">
        <f t="shared" ref="B76:M76" si="28">B69/B5</f>
        <v>0.40267856202126201</v>
      </c>
      <c r="C76" s="6">
        <f t="shared" si="28"/>
        <v>0.39289652569826655</v>
      </c>
      <c r="D76" s="6">
        <f t="shared" si="28"/>
        <v>0.4135704723020433</v>
      </c>
      <c r="E76" s="6">
        <f t="shared" si="28"/>
        <v>0.43494634738086607</v>
      </c>
      <c r="F76" s="6">
        <f t="shared" si="28"/>
        <v>0.43132504217246054</v>
      </c>
      <c r="G76" s="6">
        <f t="shared" si="28"/>
        <v>0.42129385537925046</v>
      </c>
      <c r="H76" s="6">
        <f t="shared" si="28"/>
        <v>0.43250270306612015</v>
      </c>
      <c r="I76" s="6">
        <f t="shared" si="28"/>
        <v>0.43100444219517137</v>
      </c>
      <c r="J76" s="6">
        <f t="shared" si="28"/>
        <v>0.42223730405489607</v>
      </c>
      <c r="K76" s="6">
        <f t="shared" si="28"/>
        <v>0.43582153682143243</v>
      </c>
      <c r="L76" s="6">
        <f t="shared" si="28"/>
        <v>0.47898702743907268</v>
      </c>
      <c r="M76" s="6">
        <f t="shared" si="28"/>
        <v>0.49400834694247869</v>
      </c>
      <c r="N76" s="6"/>
      <c r="O76" s="53"/>
    </row>
    <row r="77" spans="1:16" ht="14.5" x14ac:dyDescent="0.35">
      <c r="A77" s="10" t="s">
        <v>588</v>
      </c>
      <c r="B77" s="6">
        <f t="shared" ref="B77:M77" si="29">B70/B5</f>
        <v>0.65415494515914907</v>
      </c>
      <c r="C77" s="6">
        <f t="shared" si="29"/>
        <v>0.62290054449840959</v>
      </c>
      <c r="D77" s="6">
        <f t="shared" si="29"/>
        <v>0.6009113663010669</v>
      </c>
      <c r="E77" s="6">
        <f t="shared" si="29"/>
        <v>0.58094804853257898</v>
      </c>
      <c r="F77" s="6">
        <f t="shared" si="29"/>
        <v>0.59685135920540944</v>
      </c>
      <c r="G77" s="6">
        <f t="shared" si="29"/>
        <v>0.6174603313505389</v>
      </c>
      <c r="H77" s="6">
        <f t="shared" si="29"/>
        <v>0.60052044355634226</v>
      </c>
      <c r="I77" s="6">
        <f t="shared" si="29"/>
        <v>0.62181404111094551</v>
      </c>
      <c r="J77" s="6">
        <f t="shared" si="29"/>
        <v>0.62310465819223293</v>
      </c>
      <c r="K77" s="6">
        <f t="shared" si="29"/>
        <v>0.61274641443124922</v>
      </c>
      <c r="L77" s="6">
        <f t="shared" si="29"/>
        <v>0.84602276506541185</v>
      </c>
      <c r="M77" s="6">
        <f t="shared" si="29"/>
        <v>0.60307748140083473</v>
      </c>
      <c r="N77" s="6"/>
      <c r="O77" s="53"/>
    </row>
    <row r="78" spans="1:16" ht="14.5" x14ac:dyDescent="0.35">
      <c r="A78" s="10"/>
      <c r="B78" s="6"/>
      <c r="C78" s="6"/>
      <c r="D78" s="6"/>
      <c r="E78" s="6"/>
      <c r="F78" s="6"/>
      <c r="G78" s="6"/>
      <c r="H78" s="6"/>
      <c r="I78" s="6"/>
      <c r="J78" s="6"/>
      <c r="K78" s="6"/>
      <c r="L78" s="6"/>
      <c r="M78" s="6"/>
      <c r="N78" s="6"/>
      <c r="O78" s="53"/>
    </row>
    <row r="79" spans="1:16" x14ac:dyDescent="0.25">
      <c r="A79" s="10" t="s">
        <v>584</v>
      </c>
      <c r="B79" s="7">
        <f>B68/SummaryPeopleMM!B28</f>
        <v>0.23836414215267782</v>
      </c>
      <c r="C79" s="7">
        <f>C68/SummaryPeopleMM!C28</f>
        <v>0.24478999064412846</v>
      </c>
      <c r="D79" s="7">
        <f>D68/SummaryPeopleMM!D28</f>
        <v>0.24741224990758873</v>
      </c>
      <c r="E79" s="7">
        <f>E68/SummaryPeopleMM!E28</f>
        <v>0.22347086647084485</v>
      </c>
      <c r="F79" s="7">
        <f>F68/SummaryPeopleMM!F28</f>
        <v>0.23634870755726969</v>
      </c>
      <c r="G79" s="7">
        <f>G68/SummaryPeopleMM!G28</f>
        <v>0.27069133576709004</v>
      </c>
      <c r="H79" s="7">
        <f>H68/SummaryPeopleMM!H28</f>
        <v>0.27231336795880606</v>
      </c>
      <c r="I79" s="7">
        <f>I68/SummaryPeopleMM!I28</f>
        <v>0.284831553563128</v>
      </c>
      <c r="J79" s="7">
        <f>J68/SummaryPeopleMM!J28</f>
        <v>0.28934126980271374</v>
      </c>
      <c r="K79" s="7">
        <f>K68/SummaryPeopleMM!K28</f>
        <v>0.29140256096486916</v>
      </c>
      <c r="L79" s="7">
        <f>L68/SummaryPeopleMM!L28</f>
        <v>0.27560737308265515</v>
      </c>
      <c r="M79" s="7">
        <f>M68/SummaryPeopleMM!M28</f>
        <v>0.27278601962146265</v>
      </c>
      <c r="N79" s="7">
        <f>N68/SummaryPeopleMM!N28</f>
        <v>0.24346024915721459</v>
      </c>
    </row>
    <row r="80" spans="1:16" x14ac:dyDescent="0.25">
      <c r="A80" s="10" t="s">
        <v>211</v>
      </c>
      <c r="B80" s="7">
        <f t="shared" ref="B80:N80" si="30">B68/B5</f>
        <v>0.98732628462454297</v>
      </c>
      <c r="C80" s="7">
        <f t="shared" si="30"/>
        <v>0.94602187795590098</v>
      </c>
      <c r="D80" s="7">
        <f t="shared" si="30"/>
        <v>0.94060082227288011</v>
      </c>
      <c r="E80" s="7">
        <f t="shared" si="30"/>
        <v>0.94246292650219043</v>
      </c>
      <c r="F80" s="7">
        <f t="shared" si="30"/>
        <v>0.95788424191162924</v>
      </c>
      <c r="G80" s="7">
        <f t="shared" si="30"/>
        <v>0.96932611972461113</v>
      </c>
      <c r="H80" s="7">
        <f t="shared" si="30"/>
        <v>0.96943358503168175</v>
      </c>
      <c r="I80" s="7">
        <f t="shared" si="30"/>
        <v>0.9789545240589419</v>
      </c>
      <c r="J80" s="7">
        <f t="shared" si="30"/>
        <v>0.98140368836631142</v>
      </c>
      <c r="K80" s="7">
        <f t="shared" si="30"/>
        <v>0.98240074260009347</v>
      </c>
      <c r="L80" s="7">
        <f t="shared" si="30"/>
        <v>0.98639396169362292</v>
      </c>
      <c r="M80" s="7">
        <f t="shared" si="30"/>
        <v>0.98219768255696405</v>
      </c>
      <c r="N80" s="7">
        <f t="shared" si="30"/>
        <v>0.95767855348201669</v>
      </c>
    </row>
    <row r="81" spans="1:14" x14ac:dyDescent="0.25">
      <c r="A81" s="10" t="s">
        <v>212</v>
      </c>
      <c r="B81" s="7">
        <f t="shared" ref="B81:N81" si="31">B69/B68</f>
        <v>0.40784750521899782</v>
      </c>
      <c r="C81" s="7">
        <f t="shared" si="31"/>
        <v>0.41531441804201219</v>
      </c>
      <c r="D81" s="7">
        <f t="shared" si="31"/>
        <v>0.43968755130650028</v>
      </c>
      <c r="E81" s="7">
        <f t="shared" si="31"/>
        <v>0.46149968890034127</v>
      </c>
      <c r="F81" s="7">
        <f t="shared" si="31"/>
        <v>0.45028931816612239</v>
      </c>
      <c r="G81" s="7">
        <f t="shared" si="31"/>
        <v>0.43462550611856154</v>
      </c>
      <c r="H81" s="7">
        <f t="shared" si="31"/>
        <v>0.44613959093648031</v>
      </c>
      <c r="I81" s="7">
        <f t="shared" si="31"/>
        <v>0.44027013676604759</v>
      </c>
      <c r="J81" s="7">
        <f t="shared" si="31"/>
        <v>0.43023814670777444</v>
      </c>
      <c r="K81" s="7">
        <f t="shared" si="31"/>
        <v>0.44362907917593325</v>
      </c>
      <c r="L81" s="7">
        <f t="shared" si="31"/>
        <v>0.48559403852864175</v>
      </c>
      <c r="M81" s="7">
        <f t="shared" si="31"/>
        <v>0.50296224040808402</v>
      </c>
      <c r="N81" s="7">
        <f t="shared" si="31"/>
        <v>0.51820222532646698</v>
      </c>
    </row>
    <row r="82" spans="1:14" x14ac:dyDescent="0.25">
      <c r="A82" s="10" t="s">
        <v>213</v>
      </c>
      <c r="B82" s="7">
        <f>B70/B68</f>
        <v>0.66255193986647365</v>
      </c>
      <c r="C82" s="7">
        <f t="shared" ref="C82:N82" si="32">C70/C68</f>
        <v>0.65844200754038618</v>
      </c>
      <c r="D82" s="7">
        <f t="shared" si="32"/>
        <v>0.63885906972632323</v>
      </c>
      <c r="E82" s="7">
        <f t="shared" si="32"/>
        <v>0.61641474926624473</v>
      </c>
      <c r="F82" s="7">
        <f t="shared" si="32"/>
        <v>0.62309341055061707</v>
      </c>
      <c r="G82" s="7">
        <f t="shared" si="32"/>
        <v>0.63699958020935366</v>
      </c>
      <c r="H82" s="7">
        <f t="shared" si="32"/>
        <v>0.61945496094682628</v>
      </c>
      <c r="I82" s="7">
        <f t="shared" si="32"/>
        <v>0.63518174320578213</v>
      </c>
      <c r="J82" s="7">
        <f t="shared" si="32"/>
        <v>0.63491167353312161</v>
      </c>
      <c r="K82" s="7">
        <f t="shared" si="32"/>
        <v>0.62372348458278837</v>
      </c>
      <c r="L82" s="7">
        <f t="shared" si="32"/>
        <v>0.857692562931756</v>
      </c>
      <c r="M82" s="7">
        <f t="shared" si="32"/>
        <v>0.61400825120136482</v>
      </c>
      <c r="N82" s="7">
        <f t="shared" si="32"/>
        <v>0.92026631639666689</v>
      </c>
    </row>
    <row r="83" spans="1:14" x14ac:dyDescent="0.25">
      <c r="A83" s="10"/>
      <c r="B83" s="7"/>
      <c r="C83" s="7"/>
      <c r="D83" s="7"/>
      <c r="E83" s="7"/>
      <c r="F83" s="7"/>
      <c r="G83" s="7"/>
      <c r="H83" s="7"/>
      <c r="I83" s="7"/>
      <c r="J83" s="7"/>
      <c r="K83" s="7"/>
      <c r="L83" s="7"/>
      <c r="M83" s="7"/>
      <c r="N83" s="7"/>
    </row>
    <row r="84" spans="1:14" x14ac:dyDescent="0.25">
      <c r="A84" s="10" t="s">
        <v>210</v>
      </c>
      <c r="B84" s="8">
        <v>368853</v>
      </c>
      <c r="C84" s="8">
        <v>457379</v>
      </c>
      <c r="D84" s="8">
        <v>504384</v>
      </c>
      <c r="E84" s="8">
        <v>530400</v>
      </c>
      <c r="F84" s="8">
        <v>583020</v>
      </c>
      <c r="G84" s="8">
        <v>705612</v>
      </c>
      <c r="H84" s="8">
        <v>706172</v>
      </c>
      <c r="I84" s="8">
        <v>725085</v>
      </c>
      <c r="J84" s="8">
        <v>759278</v>
      </c>
      <c r="K84" s="8">
        <v>777311</v>
      </c>
      <c r="L84" s="8">
        <v>759794</v>
      </c>
      <c r="M84" s="8">
        <v>779968</v>
      </c>
      <c r="N84" s="8">
        <v>1200138</v>
      </c>
    </row>
    <row r="85" spans="1:14" x14ac:dyDescent="0.25">
      <c r="A85" s="10" t="s">
        <v>215</v>
      </c>
      <c r="B85" s="8">
        <v>286085</v>
      </c>
      <c r="C85" s="8">
        <v>301946</v>
      </c>
      <c r="D85" s="8">
        <v>329127</v>
      </c>
      <c r="E85" s="8">
        <v>351230</v>
      </c>
      <c r="F85" s="8">
        <v>354634</v>
      </c>
      <c r="G85" s="8">
        <v>381291</v>
      </c>
      <c r="H85" s="8">
        <v>394906</v>
      </c>
      <c r="I85" s="8">
        <v>399876</v>
      </c>
      <c r="J85" s="8">
        <v>407014</v>
      </c>
      <c r="K85" s="8">
        <v>425550</v>
      </c>
      <c r="L85" s="8">
        <v>446997</v>
      </c>
      <c r="M85" s="8">
        <v>470006</v>
      </c>
      <c r="N85" s="8">
        <v>731170</v>
      </c>
    </row>
    <row r="86" spans="1:14" x14ac:dyDescent="0.25">
      <c r="A86" s="10" t="s">
        <v>216</v>
      </c>
      <c r="B86" s="8">
        <v>77877</v>
      </c>
      <c r="C86" s="8">
        <v>118219</v>
      </c>
      <c r="D86" s="8">
        <v>126286</v>
      </c>
      <c r="E86" s="8">
        <v>137051</v>
      </c>
      <c r="F86" s="8">
        <v>207969</v>
      </c>
      <c r="G86" s="8">
        <v>575419</v>
      </c>
      <c r="H86" s="8">
        <v>580304</v>
      </c>
      <c r="I86" s="8">
        <v>612538</v>
      </c>
      <c r="J86" s="8">
        <v>650934</v>
      </c>
      <c r="K86" s="8">
        <v>671682</v>
      </c>
      <c r="L86" s="8">
        <v>658661</v>
      </c>
      <c r="M86" s="8">
        <v>661185</v>
      </c>
      <c r="N86" s="8">
        <v>903058</v>
      </c>
    </row>
    <row r="87" spans="1:14" x14ac:dyDescent="0.25">
      <c r="A87" s="10" t="s">
        <v>297</v>
      </c>
      <c r="B87" s="8">
        <v>26704</v>
      </c>
      <c r="C87" s="8">
        <v>65401</v>
      </c>
      <c r="D87" s="8">
        <v>65859</v>
      </c>
      <c r="E87" s="8">
        <v>74311</v>
      </c>
      <c r="F87" s="8">
        <v>48227</v>
      </c>
      <c r="G87" s="8">
        <v>102773</v>
      </c>
      <c r="H87" s="8">
        <v>100989</v>
      </c>
      <c r="I87" s="8">
        <v>94569</v>
      </c>
      <c r="J87" s="8">
        <v>91649</v>
      </c>
      <c r="K87" s="8">
        <v>144744</v>
      </c>
      <c r="L87" s="8">
        <v>133411</v>
      </c>
      <c r="M87" s="8">
        <v>160632</v>
      </c>
      <c r="N87" s="8">
        <v>308545</v>
      </c>
    </row>
    <row r="88" spans="1:14" x14ac:dyDescent="0.25">
      <c r="A88" s="10"/>
      <c r="B88" s="15"/>
      <c r="C88" s="15"/>
      <c r="D88" s="15"/>
      <c r="E88" s="15"/>
      <c r="F88" s="15"/>
      <c r="G88" s="15"/>
      <c r="H88" s="15"/>
      <c r="I88" s="15"/>
      <c r="J88" s="15"/>
      <c r="K88" s="15"/>
      <c r="L88" s="15"/>
      <c r="M88" s="15"/>
      <c r="N88" s="15"/>
    </row>
    <row r="89" spans="1:14" x14ac:dyDescent="0.25">
      <c r="A89" s="10" t="s">
        <v>214</v>
      </c>
      <c r="B89" s="7">
        <f t="shared" ref="B89:N89" si="33">B84/B5</f>
        <v>0.4857880013907766</v>
      </c>
      <c r="C89" s="7">
        <f t="shared" si="33"/>
        <v>0.56040085080939617</v>
      </c>
      <c r="D89" s="7">
        <f t="shared" si="33"/>
        <v>0.5991639473374728</v>
      </c>
      <c r="E89" s="7">
        <f t="shared" si="33"/>
        <v>0.62833625940905113</v>
      </c>
      <c r="F89" s="7">
        <f t="shared" si="33"/>
        <v>0.68872235164035511</v>
      </c>
      <c r="G89" s="7">
        <f t="shared" si="33"/>
        <v>0.77183717312879707</v>
      </c>
      <c r="H89" s="7">
        <f t="shared" si="33"/>
        <v>0.77831992179018472</v>
      </c>
      <c r="I89" s="7">
        <f t="shared" si="33"/>
        <v>0.7774484880131497</v>
      </c>
      <c r="J89" s="7">
        <f t="shared" si="33"/>
        <v>0.78195549120029995</v>
      </c>
      <c r="K89" s="7">
        <f t="shared" si="33"/>
        <v>0.78770636084405909</v>
      </c>
      <c r="L89" s="7">
        <f t="shared" si="33"/>
        <v>0.8021871862307357</v>
      </c>
      <c r="M89" s="7">
        <f t="shared" si="33"/>
        <v>0.80873888586463438</v>
      </c>
      <c r="N89" s="7">
        <f t="shared" si="33"/>
        <v>0.7987729595860702</v>
      </c>
    </row>
    <row r="90" spans="1:14" x14ac:dyDescent="0.25">
      <c r="A90" s="10" t="s">
        <v>299</v>
      </c>
      <c r="B90" s="7">
        <f t="shared" ref="B90:N90" si="34">B85/B84</f>
        <v>0.7756070846651647</v>
      </c>
      <c r="C90" s="7">
        <f t="shared" si="34"/>
        <v>0.66016585807393868</v>
      </c>
      <c r="D90" s="7">
        <f t="shared" si="34"/>
        <v>0.65253259421393228</v>
      </c>
      <c r="E90" s="7">
        <f t="shared" si="34"/>
        <v>0.66219834087481144</v>
      </c>
      <c r="F90" s="7">
        <f t="shared" si="34"/>
        <v>0.60827072827690298</v>
      </c>
      <c r="G90" s="7">
        <f t="shared" si="34"/>
        <v>0.54036921140796923</v>
      </c>
      <c r="H90" s="7">
        <f t="shared" si="34"/>
        <v>0.55922069977285982</v>
      </c>
      <c r="I90" s="7">
        <f t="shared" si="34"/>
        <v>0.55148844618217174</v>
      </c>
      <c r="J90" s="7">
        <f t="shared" si="34"/>
        <v>0.53605398813082961</v>
      </c>
      <c r="K90" s="7">
        <f t="shared" si="34"/>
        <v>0.54746427105753037</v>
      </c>
      <c r="L90" s="7">
        <f t="shared" si="34"/>
        <v>0.58831341126673808</v>
      </c>
      <c r="M90" s="7">
        <f t="shared" si="34"/>
        <v>0.60259651678017556</v>
      </c>
      <c r="N90" s="7">
        <f t="shared" si="34"/>
        <v>0.60923827093217608</v>
      </c>
    </row>
    <row r="91" spans="1:14" x14ac:dyDescent="0.25">
      <c r="A91" s="10" t="s">
        <v>300</v>
      </c>
      <c r="B91" s="7">
        <f t="shared" ref="B91:N91" si="35">B86/B84</f>
        <v>0.2111328903384275</v>
      </c>
      <c r="C91" s="7">
        <f t="shared" si="35"/>
        <v>0.25847054630842253</v>
      </c>
      <c r="D91" s="7">
        <f t="shared" si="35"/>
        <v>0.25037669711965488</v>
      </c>
      <c r="E91" s="7">
        <f t="shared" si="35"/>
        <v>0.25839177978883859</v>
      </c>
      <c r="F91" s="7">
        <f t="shared" si="35"/>
        <v>0.35670988988370894</v>
      </c>
      <c r="G91" s="7">
        <f t="shared" si="35"/>
        <v>0.8154892490490524</v>
      </c>
      <c r="H91" s="7">
        <f t="shared" si="35"/>
        <v>0.82176013775680712</v>
      </c>
      <c r="I91" s="7">
        <f t="shared" si="35"/>
        <v>0.84478095671541953</v>
      </c>
      <c r="J91" s="7">
        <f t="shared" si="35"/>
        <v>0.85730654648231608</v>
      </c>
      <c r="K91" s="7">
        <f t="shared" si="35"/>
        <v>0.86410973214067466</v>
      </c>
      <c r="L91" s="7">
        <f t="shared" si="35"/>
        <v>0.86689418447631861</v>
      </c>
      <c r="M91" s="7">
        <f t="shared" si="35"/>
        <v>0.84770785468121768</v>
      </c>
      <c r="N91" s="7">
        <f t="shared" si="35"/>
        <v>0.75246180022630726</v>
      </c>
    </row>
    <row r="92" spans="1:14" x14ac:dyDescent="0.25">
      <c r="A92" s="10" t="s">
        <v>298</v>
      </c>
      <c r="B92" s="7">
        <f>B87/B84</f>
        <v>7.2397404928250544E-2</v>
      </c>
      <c r="C92" s="7">
        <f t="shared" ref="C92:N92" si="36">C87/C84</f>
        <v>0.14299082380257949</v>
      </c>
      <c r="D92" s="7">
        <f t="shared" si="36"/>
        <v>0.13057313475447277</v>
      </c>
      <c r="E92" s="7">
        <f t="shared" si="36"/>
        <v>0.14010369532428357</v>
      </c>
      <c r="F92" s="7">
        <f t="shared" si="36"/>
        <v>8.2719289218208633E-2</v>
      </c>
      <c r="G92" s="7">
        <f t="shared" si="36"/>
        <v>0.14565086761563012</v>
      </c>
      <c r="H92" s="7">
        <f t="shared" si="36"/>
        <v>0.14300906861217946</v>
      </c>
      <c r="I92" s="7">
        <f t="shared" si="36"/>
        <v>0.13042470882724094</v>
      </c>
      <c r="J92" s="7">
        <f t="shared" si="36"/>
        <v>0.12070545966036156</v>
      </c>
      <c r="K92" s="7">
        <f t="shared" si="36"/>
        <v>0.18621118188215527</v>
      </c>
      <c r="L92" s="7">
        <f t="shared" si="36"/>
        <v>0.17558838316701633</v>
      </c>
      <c r="M92" s="7">
        <f t="shared" si="36"/>
        <v>0.20594691064248791</v>
      </c>
      <c r="N92" s="7">
        <f t="shared" si="36"/>
        <v>0.257091267837532</v>
      </c>
    </row>
    <row r="93" spans="1:14" x14ac:dyDescent="0.25">
      <c r="A93" s="10"/>
      <c r="B93" s="7"/>
      <c r="C93" s="7"/>
      <c r="D93" s="7"/>
      <c r="E93" s="7"/>
      <c r="F93" s="7"/>
      <c r="G93" s="7"/>
      <c r="H93" s="7"/>
      <c r="I93" s="7"/>
      <c r="J93" s="7"/>
      <c r="K93" s="7"/>
      <c r="L93" s="7"/>
      <c r="M93" s="7"/>
      <c r="N93" s="7"/>
    </row>
    <row r="94" spans="1:14" ht="13" x14ac:dyDescent="0.3">
      <c r="A94" s="19" t="s">
        <v>583</v>
      </c>
      <c r="B94" s="7"/>
      <c r="C94" s="7"/>
      <c r="D94" s="7"/>
      <c r="E94" s="7"/>
      <c r="F94" s="7"/>
      <c r="G94" s="7"/>
      <c r="H94" s="7"/>
      <c r="I94" s="7"/>
      <c r="J94" s="7"/>
      <c r="K94" s="7"/>
      <c r="L94" s="7"/>
      <c r="M94" s="7"/>
      <c r="N94" s="7"/>
    </row>
    <row r="95" spans="1:14" x14ac:dyDescent="0.25">
      <c r="A95" s="10" t="s">
        <v>584</v>
      </c>
      <c r="B95" s="7">
        <f>B6/SummaryPeopleMM!B28</f>
        <v>0.24905144320853051</v>
      </c>
      <c r="C95" s="7">
        <f>C6/SummaryPeopleMM!C28</f>
        <v>0.25547172646741501</v>
      </c>
      <c r="D95" s="7">
        <f>D6/SummaryPeopleMM!D28</f>
        <v>0.25149771885536876</v>
      </c>
      <c r="E95" s="7">
        <f>E6/SummaryPeopleMM!E28</f>
        <v>0.33735501212205821</v>
      </c>
      <c r="F95" s="7">
        <f>F6/SummaryPeopleMM!F28</f>
        <v>0.39206879736646738</v>
      </c>
      <c r="G95" s="7">
        <f>G6/SummaryPeopleMM!G28</f>
        <v>0.4195643003265136</v>
      </c>
      <c r="H95" s="7">
        <f>H6/SummaryPeopleMM!H28</f>
        <v>0.40779636605911096</v>
      </c>
      <c r="I95" s="7">
        <f>I6/SummaryPeopleMM!I28</f>
        <v>0.39347708760337796</v>
      </c>
      <c r="J95" s="7">
        <f>J6/SummaryPeopleMM!J28</f>
        <v>0.3848609741404857</v>
      </c>
      <c r="K95" s="7">
        <f>K6/SummaryPeopleMM!K28</f>
        <v>0.39088725989263534</v>
      </c>
      <c r="L95" s="7">
        <f>L6/SummaryPeopleMM!L28</f>
        <v>0.41786465689866553</v>
      </c>
      <c r="M95" s="7">
        <f>M6/SummaryPeopleMM!M28</f>
        <v>0.43799063735772598</v>
      </c>
      <c r="N95" s="7">
        <f>N6/SummaryPeopleMM!N28</f>
        <v>0.42692554724369747</v>
      </c>
    </row>
    <row r="96" spans="1:14" x14ac:dyDescent="0.25">
      <c r="A96" s="10"/>
      <c r="B96" s="7"/>
      <c r="C96" s="7"/>
      <c r="D96" s="7"/>
      <c r="E96" s="7"/>
      <c r="F96" s="7"/>
      <c r="G96" s="7"/>
      <c r="H96" s="7"/>
      <c r="I96" s="7"/>
      <c r="J96" s="7"/>
      <c r="K96" s="7"/>
      <c r="L96" s="7"/>
      <c r="M96" s="7"/>
      <c r="N96" s="7"/>
    </row>
    <row r="97" spans="1:14" ht="13" x14ac:dyDescent="0.3">
      <c r="A97" s="19" t="s">
        <v>218</v>
      </c>
      <c r="B97" s="7"/>
      <c r="C97" s="7"/>
      <c r="D97" s="7"/>
      <c r="E97" s="7"/>
      <c r="F97" s="7"/>
      <c r="G97" s="7"/>
      <c r="H97" s="7"/>
      <c r="I97" s="7"/>
      <c r="J97" s="7"/>
      <c r="K97" s="7"/>
      <c r="L97" s="7"/>
      <c r="M97" s="7"/>
      <c r="N97" s="15"/>
    </row>
    <row r="98" spans="1:14" x14ac:dyDescent="0.25">
      <c r="A98" s="10" t="s">
        <v>179</v>
      </c>
      <c r="B98" s="8">
        <v>1865487</v>
      </c>
      <c r="C98" s="8">
        <v>1835243</v>
      </c>
      <c r="D98" s="8">
        <v>1865246</v>
      </c>
      <c r="E98" s="8">
        <v>1907326</v>
      </c>
      <c r="F98" s="8">
        <v>1622290</v>
      </c>
      <c r="G98" s="8">
        <v>1330667</v>
      </c>
      <c r="H98" s="8">
        <v>1341682</v>
      </c>
      <c r="I98" s="8">
        <v>1327533</v>
      </c>
      <c r="J98" s="8">
        <v>1383778</v>
      </c>
      <c r="K98" s="8">
        <v>1374329</v>
      </c>
      <c r="L98" s="8">
        <v>1372100</v>
      </c>
      <c r="M98" s="8">
        <v>1375292</v>
      </c>
      <c r="N98" s="8">
        <v>3595364</v>
      </c>
    </row>
    <row r="99" spans="1:14" x14ac:dyDescent="0.25">
      <c r="A99" s="10" t="s">
        <v>158</v>
      </c>
      <c r="B99" s="8">
        <v>1935853</v>
      </c>
      <c r="C99" s="8">
        <v>2099423</v>
      </c>
      <c r="D99" s="8">
        <v>1912375</v>
      </c>
      <c r="E99" s="8">
        <v>1942695</v>
      </c>
      <c r="F99" s="8">
        <v>1957941</v>
      </c>
      <c r="G99" s="8">
        <v>1643309</v>
      </c>
      <c r="H99" s="8">
        <v>1710241</v>
      </c>
      <c r="I99" s="8">
        <v>1832525</v>
      </c>
      <c r="J99" s="8">
        <v>2028657</v>
      </c>
      <c r="K99" s="8">
        <v>2545104</v>
      </c>
      <c r="L99" s="8">
        <v>2595445</v>
      </c>
      <c r="M99" s="8">
        <v>2579508</v>
      </c>
      <c r="N99" s="8">
        <v>4910935</v>
      </c>
    </row>
    <row r="100" spans="1:14" x14ac:dyDescent="0.25">
      <c r="A100" s="10" t="s">
        <v>180</v>
      </c>
      <c r="B100" s="18"/>
      <c r="C100" s="18"/>
      <c r="D100" s="18"/>
      <c r="E100" s="18"/>
      <c r="F100" s="18"/>
      <c r="G100" s="18"/>
      <c r="H100" s="8"/>
      <c r="I100" s="8"/>
      <c r="J100" s="8">
        <v>1482573</v>
      </c>
      <c r="K100" s="8">
        <v>1681639</v>
      </c>
      <c r="L100" s="8">
        <v>1644713</v>
      </c>
      <c r="M100" s="8">
        <v>1656344</v>
      </c>
      <c r="N100" s="8">
        <v>2273514</v>
      </c>
    </row>
    <row r="101" spans="1:14" x14ac:dyDescent="0.25">
      <c r="A101" s="10"/>
      <c r="B101" s="8"/>
      <c r="C101" s="8"/>
      <c r="D101" s="8"/>
      <c r="E101" s="8"/>
      <c r="F101" s="8"/>
      <c r="G101" s="8"/>
      <c r="H101" s="8"/>
      <c r="I101" s="8"/>
      <c r="J101" s="8"/>
      <c r="K101" s="8"/>
      <c r="L101" s="8"/>
      <c r="M101" s="8"/>
      <c r="N101" s="8"/>
    </row>
    <row r="102" spans="1:14" x14ac:dyDescent="0.25">
      <c r="A102" s="10" t="s">
        <v>584</v>
      </c>
      <c r="B102" s="7">
        <f>B98/SummaryPeopleMM!B28</f>
        <v>0.5931518857782776</v>
      </c>
      <c r="C102" s="7">
        <f>C98/SummaryPeopleMM!C28</f>
        <v>0.58184675583331136</v>
      </c>
      <c r="D102" s="7">
        <f>D98/SummaryPeopleMM!D28</f>
        <v>0.58282253254079919</v>
      </c>
      <c r="E102" s="7">
        <f>E98/SummaryPeopleMM!E28</f>
        <v>0.5357598610577019</v>
      </c>
      <c r="F102" s="7">
        <f>F98/SummaryPeopleMM!F28</f>
        <v>0.47285656032404993</v>
      </c>
      <c r="G102" s="7">
        <f>G98/SummaryPeopleMM!G28</f>
        <v>0.40647473773374709</v>
      </c>
      <c r="H102" s="7">
        <f>H98/SummaryPeopleMM!H28</f>
        <v>0.41538245295963583</v>
      </c>
      <c r="I102" s="7">
        <f>I98/SummaryPeopleMM!I28</f>
        <v>0.4141461314565415</v>
      </c>
      <c r="J102" s="7">
        <f>J98/SummaryPeopleMM!J28</f>
        <v>0.42015577406081334</v>
      </c>
      <c r="K102" s="7">
        <f>K98/SummaryPeopleMM!K28</f>
        <v>0.41310926168234691</v>
      </c>
      <c r="L102" s="7">
        <f>L98/SummaryPeopleMM!L28</f>
        <v>0.40476788902380167</v>
      </c>
      <c r="M102" s="7">
        <f>M98/SummaryPeopleMM!M28</f>
        <v>0.39604967453068718</v>
      </c>
      <c r="N102" s="7">
        <f>N98/SummaryPeopleMM!N28</f>
        <v>0.60833574161393833</v>
      </c>
    </row>
    <row r="103" spans="1:14" x14ac:dyDescent="0.25">
      <c r="A103" s="10" t="s">
        <v>290</v>
      </c>
      <c r="B103" s="7">
        <f t="shared" ref="B103:N103" si="37">B98/B7</f>
        <v>0.80614977075023664</v>
      </c>
      <c r="C103" s="7">
        <f t="shared" si="37"/>
        <v>0.75482747997915556</v>
      </c>
      <c r="D103" s="7">
        <f t="shared" si="37"/>
        <v>0.83217676761818249</v>
      </c>
      <c r="E103" s="7">
        <f t="shared" si="37"/>
        <v>0.8593157195460237</v>
      </c>
      <c r="F103" s="7">
        <f t="shared" si="37"/>
        <v>0.78114361709811275</v>
      </c>
      <c r="G103" s="7">
        <f t="shared" si="37"/>
        <v>0.79200947554185275</v>
      </c>
      <c r="H103" s="7">
        <f t="shared" si="37"/>
        <v>0.73047118936591293</v>
      </c>
      <c r="I103" s="7">
        <f t="shared" si="37"/>
        <v>0.68206003212153155</v>
      </c>
      <c r="J103" s="7">
        <f t="shared" si="37"/>
        <v>0.56853344552440221</v>
      </c>
      <c r="K103" s="7">
        <f t="shared" si="37"/>
        <v>0.45814891475703085</v>
      </c>
      <c r="L103" s="7">
        <f t="shared" si="37"/>
        <v>0.45087970998586341</v>
      </c>
      <c r="M103" s="7">
        <f t="shared" si="37"/>
        <v>0.44812089852786885</v>
      </c>
      <c r="N103" s="7">
        <f t="shared" si="37"/>
        <v>0.66943836363003306</v>
      </c>
    </row>
    <row r="104" spans="1:14" x14ac:dyDescent="0.25">
      <c r="A104" s="10" t="s">
        <v>291</v>
      </c>
      <c r="B104" s="7">
        <f t="shared" ref="B104:N104" si="38">B99/B7</f>
        <v>0.83655766679486787</v>
      </c>
      <c r="C104" s="7">
        <f t="shared" si="38"/>
        <v>0.86348356729886921</v>
      </c>
      <c r="D104" s="7">
        <f t="shared" si="38"/>
        <v>0.85320330185606708</v>
      </c>
      <c r="E104" s="7">
        <f t="shared" si="38"/>
        <v>0.87525066600227885</v>
      </c>
      <c r="F104" s="7">
        <f t="shared" si="38"/>
        <v>0.94276184578878997</v>
      </c>
      <c r="G104" s="7">
        <f t="shared" si="38"/>
        <v>0.97809316624159659</v>
      </c>
      <c r="H104" s="7">
        <f t="shared" si="38"/>
        <v>0.93113105592260181</v>
      </c>
      <c r="I104" s="7">
        <f t="shared" si="38"/>
        <v>0.94151487033731718</v>
      </c>
      <c r="J104" s="7">
        <f t="shared" si="38"/>
        <v>0.8334858293723395</v>
      </c>
      <c r="K104" s="7">
        <f t="shared" si="38"/>
        <v>0.84844068308518428</v>
      </c>
      <c r="L104" s="7">
        <f t="shared" si="38"/>
        <v>0.85287769760531973</v>
      </c>
      <c r="M104" s="7">
        <f t="shared" si="38"/>
        <v>0.84049892147982097</v>
      </c>
      <c r="N104" s="7">
        <f t="shared" si="38"/>
        <v>0.91439094631126538</v>
      </c>
    </row>
    <row r="105" spans="1:14" x14ac:dyDescent="0.25">
      <c r="A105" s="10" t="s">
        <v>292</v>
      </c>
      <c r="B105" s="7"/>
      <c r="C105" s="7"/>
      <c r="D105" s="7"/>
      <c r="E105" s="7"/>
      <c r="F105" s="7"/>
      <c r="G105" s="7"/>
      <c r="H105" s="7"/>
      <c r="I105" s="7"/>
      <c r="J105" s="7">
        <f>J100/J7</f>
        <v>0.60912396058576557</v>
      </c>
      <c r="K105" s="7">
        <f>K100/K7</f>
        <v>0.56059435758329967</v>
      </c>
      <c r="L105" s="7">
        <f>L100/L7</f>
        <v>0.54046186170831523</v>
      </c>
      <c r="M105" s="7">
        <f>M100/M7</f>
        <v>0.53969801434985765</v>
      </c>
      <c r="N105" s="7">
        <f>N100/N7</f>
        <v>0.42331666330584911</v>
      </c>
    </row>
    <row r="106" spans="1:14" x14ac:dyDescent="0.25">
      <c r="A106" s="10"/>
      <c r="B106" s="7"/>
      <c r="C106" s="7"/>
      <c r="D106" s="7"/>
      <c r="E106" s="7"/>
      <c r="F106" s="7"/>
      <c r="G106" s="7"/>
      <c r="H106" s="7"/>
      <c r="I106" s="7"/>
      <c r="J106" s="7"/>
      <c r="K106" s="7"/>
      <c r="L106" s="7"/>
      <c r="M106" s="7"/>
      <c r="N106" s="7"/>
    </row>
    <row r="107" spans="1:14" ht="13" x14ac:dyDescent="0.3">
      <c r="A107" s="19" t="s">
        <v>555</v>
      </c>
      <c r="B107" s="15"/>
      <c r="C107" s="15"/>
      <c r="D107" s="15"/>
      <c r="E107" s="15"/>
      <c r="F107" s="15"/>
      <c r="G107" s="15"/>
      <c r="H107" s="15"/>
      <c r="I107" s="15"/>
      <c r="J107" s="15"/>
      <c r="K107" s="15"/>
      <c r="L107" s="15"/>
      <c r="M107" s="15"/>
      <c r="N107" s="15"/>
    </row>
    <row r="108" spans="1:14" x14ac:dyDescent="0.25">
      <c r="A108" s="18" t="s">
        <v>1740</v>
      </c>
      <c r="B108" s="8">
        <v>724303</v>
      </c>
      <c r="C108" s="8">
        <v>721489</v>
      </c>
      <c r="D108" s="8">
        <v>781328</v>
      </c>
      <c r="E108" s="8">
        <v>821766</v>
      </c>
      <c r="F108" s="8">
        <v>620006</v>
      </c>
      <c r="G108" s="8">
        <v>344377</v>
      </c>
      <c r="H108" s="8">
        <v>338380</v>
      </c>
      <c r="I108" s="8">
        <v>341468</v>
      </c>
      <c r="J108" s="8">
        <v>565495</v>
      </c>
      <c r="K108" s="8">
        <v>587927</v>
      </c>
      <c r="L108" s="8">
        <v>590615</v>
      </c>
      <c r="M108" s="8">
        <v>592840</v>
      </c>
      <c r="N108" s="8">
        <v>1671329</v>
      </c>
    </row>
    <row r="109" spans="1:14" x14ac:dyDescent="0.25">
      <c r="A109" s="18" t="s">
        <v>104</v>
      </c>
      <c r="B109" s="8">
        <v>252780</v>
      </c>
      <c r="C109" s="8">
        <v>243967</v>
      </c>
      <c r="D109" s="8">
        <v>245943</v>
      </c>
      <c r="E109" s="8">
        <v>247638</v>
      </c>
      <c r="F109" s="8">
        <v>247207</v>
      </c>
      <c r="G109" s="8">
        <v>251671</v>
      </c>
      <c r="H109" s="8">
        <v>252556</v>
      </c>
      <c r="I109" s="8">
        <v>252525</v>
      </c>
      <c r="J109" s="8">
        <v>287027</v>
      </c>
      <c r="K109" s="8">
        <v>285476</v>
      </c>
      <c r="L109" s="8">
        <v>293030</v>
      </c>
      <c r="M109" s="8">
        <v>293169</v>
      </c>
      <c r="N109" s="8">
        <v>546203</v>
      </c>
    </row>
    <row r="110" spans="1:14" x14ac:dyDescent="0.25">
      <c r="A110" s="18" t="s">
        <v>105</v>
      </c>
      <c r="B110" s="8">
        <v>617231</v>
      </c>
      <c r="C110" s="8">
        <v>616778</v>
      </c>
      <c r="D110" s="8">
        <v>676225</v>
      </c>
      <c r="E110" s="8">
        <v>715677</v>
      </c>
      <c r="F110" s="8">
        <v>512097</v>
      </c>
      <c r="G110" s="8">
        <v>233138</v>
      </c>
      <c r="H110" s="8">
        <v>226968</v>
      </c>
      <c r="I110" s="8">
        <v>228861</v>
      </c>
      <c r="J110" s="8">
        <v>448908</v>
      </c>
      <c r="K110" s="8">
        <v>469953</v>
      </c>
      <c r="L110" s="8">
        <v>472304</v>
      </c>
      <c r="M110" s="8">
        <v>473150</v>
      </c>
      <c r="N110" s="8">
        <v>1478953</v>
      </c>
    </row>
    <row r="111" spans="1:14" x14ac:dyDescent="0.25">
      <c r="A111" s="18" t="s">
        <v>1741</v>
      </c>
      <c r="B111" s="8">
        <v>1689718</v>
      </c>
      <c r="C111" s="8">
        <v>1889400</v>
      </c>
      <c r="D111" s="8">
        <v>1643420</v>
      </c>
      <c r="E111" s="8">
        <v>1567013</v>
      </c>
      <c r="F111" s="8">
        <v>1544555</v>
      </c>
      <c r="G111" s="8">
        <v>1281312</v>
      </c>
      <c r="H111" s="8">
        <v>1469128</v>
      </c>
      <c r="I111" s="8">
        <v>1593068</v>
      </c>
      <c r="J111" s="8">
        <v>2010989</v>
      </c>
      <c r="K111" s="8">
        <v>2603450</v>
      </c>
      <c r="L111" s="8">
        <v>2644674</v>
      </c>
      <c r="M111" s="8">
        <v>2650984</v>
      </c>
      <c r="N111" s="18">
        <v>0</v>
      </c>
    </row>
    <row r="112" spans="1:14" x14ac:dyDescent="0.25">
      <c r="A112" s="18" t="s">
        <v>1742</v>
      </c>
      <c r="B112" s="8">
        <v>721311</v>
      </c>
      <c r="C112" s="8">
        <v>715440</v>
      </c>
      <c r="D112" s="8">
        <v>774699</v>
      </c>
      <c r="E112" s="8">
        <v>815842</v>
      </c>
      <c r="F112" s="8">
        <v>613671</v>
      </c>
      <c r="G112" s="8">
        <v>337976</v>
      </c>
      <c r="H112" s="8">
        <v>333115</v>
      </c>
      <c r="I112" s="8">
        <v>337533</v>
      </c>
      <c r="J112" s="8">
        <v>365136</v>
      </c>
      <c r="K112" s="8">
        <v>374639</v>
      </c>
      <c r="L112" s="8">
        <v>375152</v>
      </c>
      <c r="M112" s="8">
        <v>366874</v>
      </c>
      <c r="N112" s="8">
        <v>1482395</v>
      </c>
    </row>
    <row r="113" spans="1:14" x14ac:dyDescent="0.25">
      <c r="A113" s="18" t="s">
        <v>1743</v>
      </c>
      <c r="B113" s="8">
        <v>414822</v>
      </c>
      <c r="C113" s="8">
        <v>398827</v>
      </c>
      <c r="D113" s="8">
        <v>448566</v>
      </c>
      <c r="E113" s="8">
        <v>491148</v>
      </c>
      <c r="F113" s="8">
        <v>442882</v>
      </c>
      <c r="G113" s="8">
        <v>274259</v>
      </c>
      <c r="H113" s="8">
        <v>254487</v>
      </c>
      <c r="I113" s="8">
        <v>254855</v>
      </c>
      <c r="J113" s="8">
        <v>249219</v>
      </c>
      <c r="K113" s="8">
        <v>259556</v>
      </c>
      <c r="L113" s="8">
        <v>266434</v>
      </c>
      <c r="M113" s="8">
        <v>259303</v>
      </c>
      <c r="N113" s="8">
        <v>993351</v>
      </c>
    </row>
    <row r="114" spans="1:14" x14ac:dyDescent="0.25">
      <c r="A114" s="18" t="s">
        <v>1744</v>
      </c>
      <c r="B114" s="18"/>
      <c r="C114" s="18"/>
      <c r="D114" s="18"/>
      <c r="E114" s="18"/>
      <c r="F114" s="18"/>
      <c r="G114" s="18"/>
      <c r="H114" s="18"/>
      <c r="I114" s="18"/>
      <c r="J114" s="8">
        <v>375211</v>
      </c>
      <c r="K114" s="8">
        <v>407349</v>
      </c>
      <c r="L114" s="8">
        <v>414178</v>
      </c>
      <c r="M114" s="8">
        <v>417608</v>
      </c>
      <c r="N114" s="8">
        <v>552607</v>
      </c>
    </row>
    <row r="115" spans="1:14" x14ac:dyDescent="0.25">
      <c r="A115" s="18" t="s">
        <v>1745</v>
      </c>
      <c r="B115" s="8">
        <v>614221</v>
      </c>
      <c r="C115" s="8">
        <v>610668</v>
      </c>
      <c r="D115" s="8">
        <v>669524</v>
      </c>
      <c r="E115" s="8">
        <v>709698</v>
      </c>
      <c r="F115" s="8">
        <v>506222</v>
      </c>
      <c r="G115" s="8">
        <v>227279</v>
      </c>
      <c r="H115" s="8">
        <v>222084</v>
      </c>
      <c r="I115" s="8">
        <v>225365</v>
      </c>
      <c r="J115" s="8">
        <v>252184</v>
      </c>
      <c r="K115" s="8">
        <v>261611</v>
      </c>
      <c r="L115" s="8">
        <v>261880</v>
      </c>
      <c r="M115" s="8">
        <v>252124</v>
      </c>
      <c r="N115" s="8">
        <v>1289406</v>
      </c>
    </row>
    <row r="116" spans="1:14" x14ac:dyDescent="0.25">
      <c r="A116" s="18" t="s">
        <v>1746</v>
      </c>
      <c r="B116" s="8">
        <v>304845</v>
      </c>
      <c r="C116" s="8">
        <v>291538</v>
      </c>
      <c r="D116" s="8">
        <v>340531</v>
      </c>
      <c r="E116" s="8">
        <v>381921</v>
      </c>
      <c r="F116" s="8">
        <v>334089</v>
      </c>
      <c r="G116" s="8">
        <v>162862</v>
      </c>
      <c r="H116" s="8">
        <v>142101</v>
      </c>
      <c r="I116" s="8">
        <v>141203</v>
      </c>
      <c r="J116" s="8">
        <v>134556</v>
      </c>
      <c r="K116" s="8">
        <v>145055</v>
      </c>
      <c r="L116" s="8">
        <v>151421</v>
      </c>
      <c r="M116" s="8">
        <v>142729</v>
      </c>
      <c r="N116" s="8">
        <v>784185</v>
      </c>
    </row>
    <row r="117" spans="1:14" x14ac:dyDescent="0.25">
      <c r="A117" s="18" t="s">
        <v>106</v>
      </c>
      <c r="B117" s="18"/>
      <c r="C117" s="18"/>
      <c r="D117" s="18"/>
      <c r="E117" s="18"/>
      <c r="F117" s="18"/>
      <c r="G117" s="18"/>
      <c r="H117" s="18"/>
      <c r="I117" s="18"/>
      <c r="J117" s="8">
        <v>288555</v>
      </c>
      <c r="K117" s="8">
        <v>317108</v>
      </c>
      <c r="L117" s="8">
        <v>322989</v>
      </c>
      <c r="M117" s="8">
        <v>324314</v>
      </c>
      <c r="N117" s="8">
        <v>440150</v>
      </c>
    </row>
    <row r="118" spans="1:14" x14ac:dyDescent="0.25">
      <c r="A118" s="18" t="s">
        <v>1747</v>
      </c>
      <c r="B118" s="8">
        <v>1133473</v>
      </c>
      <c r="C118" s="8">
        <v>1094673</v>
      </c>
      <c r="D118" s="8">
        <v>1069689</v>
      </c>
      <c r="E118" s="8">
        <v>1076030</v>
      </c>
      <c r="F118" s="8">
        <v>966943</v>
      </c>
      <c r="G118" s="8">
        <v>899371</v>
      </c>
      <c r="H118" s="8">
        <v>913980</v>
      </c>
      <c r="I118" s="8">
        <v>898702</v>
      </c>
      <c r="J118" s="8">
        <v>966319</v>
      </c>
      <c r="K118" s="8">
        <v>937212</v>
      </c>
      <c r="L118" s="8">
        <v>895491</v>
      </c>
      <c r="M118" s="8">
        <v>901543</v>
      </c>
      <c r="N118" s="8">
        <v>2634438</v>
      </c>
    </row>
    <row r="119" spans="1:14" x14ac:dyDescent="0.25">
      <c r="A119" s="18" t="s">
        <v>1748</v>
      </c>
      <c r="B119" s="8">
        <v>1498364</v>
      </c>
      <c r="C119" s="8">
        <v>1739952</v>
      </c>
      <c r="D119" s="8">
        <v>1502561</v>
      </c>
      <c r="E119" s="8">
        <v>1468948</v>
      </c>
      <c r="F119" s="8">
        <v>1511905</v>
      </c>
      <c r="G119" s="8">
        <v>1280265</v>
      </c>
      <c r="H119" s="8">
        <v>1367214</v>
      </c>
      <c r="I119" s="8">
        <v>1495832</v>
      </c>
      <c r="J119" s="8">
        <v>1717280</v>
      </c>
      <c r="K119" s="8">
        <v>2242567</v>
      </c>
      <c r="L119" s="8">
        <v>2280272</v>
      </c>
      <c r="M119" s="8">
        <v>2262872</v>
      </c>
      <c r="N119" s="8">
        <v>4516668</v>
      </c>
    </row>
    <row r="120" spans="1:14" x14ac:dyDescent="0.25">
      <c r="A120" s="18" t="s">
        <v>1749</v>
      </c>
      <c r="B120" s="18"/>
      <c r="C120" s="18"/>
      <c r="D120" s="18"/>
      <c r="E120" s="18"/>
      <c r="F120" s="18"/>
      <c r="G120" s="18"/>
      <c r="H120" s="8"/>
      <c r="I120" s="8"/>
      <c r="J120" s="8">
        <v>983306</v>
      </c>
      <c r="K120" s="8">
        <v>1172305</v>
      </c>
      <c r="L120" s="8">
        <v>1124062</v>
      </c>
      <c r="M120" s="8">
        <v>1142901</v>
      </c>
      <c r="N120" s="8">
        <v>1708263</v>
      </c>
    </row>
    <row r="121" spans="1:14" x14ac:dyDescent="0.25">
      <c r="A121" s="18"/>
      <c r="B121" s="18"/>
      <c r="C121" s="18"/>
      <c r="D121" s="18"/>
      <c r="E121" s="18"/>
      <c r="F121" s="18"/>
      <c r="G121" s="18"/>
      <c r="H121" s="18"/>
      <c r="I121" s="18"/>
      <c r="J121" s="8"/>
      <c r="K121" s="8"/>
      <c r="L121" s="8"/>
      <c r="M121" s="8"/>
      <c r="N121" s="8"/>
    </row>
    <row r="122" spans="1:14" ht="13" x14ac:dyDescent="0.3">
      <c r="A122" s="19" t="s">
        <v>1760</v>
      </c>
      <c r="B122" s="8"/>
      <c r="C122" s="8"/>
      <c r="D122" s="8"/>
      <c r="E122" s="8"/>
      <c r="F122" s="8"/>
      <c r="G122" s="8"/>
      <c r="H122" s="8"/>
      <c r="I122" s="8"/>
      <c r="J122" s="8"/>
      <c r="K122" s="8"/>
      <c r="L122" s="8"/>
      <c r="M122" s="8"/>
      <c r="N122" s="8"/>
    </row>
    <row r="123" spans="1:14" x14ac:dyDescent="0.25">
      <c r="A123" s="123" t="s">
        <v>1738</v>
      </c>
      <c r="B123" s="7">
        <f t="shared" ref="B123:N123" si="39">B108/B7</f>
        <v>0.312999606753469</v>
      </c>
      <c r="C123" s="7">
        <f t="shared" si="39"/>
        <v>0.29674529405788824</v>
      </c>
      <c r="D123" s="7">
        <f t="shared" si="39"/>
        <v>0.34858834142498057</v>
      </c>
      <c r="E123" s="7">
        <f t="shared" si="39"/>
        <v>0.37023374168257428</v>
      </c>
      <c r="F123" s="7">
        <f t="shared" si="39"/>
        <v>0.29853708613289393</v>
      </c>
      <c r="G123" s="7">
        <f t="shared" si="39"/>
        <v>0.20497227868330442</v>
      </c>
      <c r="H123" s="7">
        <f t="shared" si="39"/>
        <v>0.18422908040626437</v>
      </c>
      <c r="I123" s="7">
        <f t="shared" si="39"/>
        <v>0.17543946180507389</v>
      </c>
      <c r="J123" s="7">
        <f t="shared" si="39"/>
        <v>0.23233699392302942</v>
      </c>
      <c r="K123" s="7">
        <f t="shared" si="39"/>
        <v>0.19599245668712287</v>
      </c>
      <c r="L123" s="7">
        <f t="shared" si="39"/>
        <v>0.19407938190605692</v>
      </c>
      <c r="M123" s="7">
        <f t="shared" si="39"/>
        <v>0.19316915497455214</v>
      </c>
      <c r="N123" s="7">
        <f t="shared" si="39"/>
        <v>0.31119290031479968</v>
      </c>
    </row>
    <row r="124" spans="1:14" x14ac:dyDescent="0.25">
      <c r="A124" s="123" t="s">
        <v>1739</v>
      </c>
      <c r="B124" s="7">
        <f t="shared" ref="B124:N124" si="40">B109/B7</f>
        <v>0.10923610781004896</v>
      </c>
      <c r="C124" s="7">
        <f t="shared" si="40"/>
        <v>0.10034256815477549</v>
      </c>
      <c r="D124" s="7">
        <f t="shared" si="40"/>
        <v>0.10972710878796613</v>
      </c>
      <c r="E124" s="7">
        <f t="shared" si="40"/>
        <v>0.11156940457841932</v>
      </c>
      <c r="F124" s="7">
        <f t="shared" si="40"/>
        <v>0.11903184396869436</v>
      </c>
      <c r="G124" s="7">
        <f t="shared" si="40"/>
        <v>0.14979391291667535</v>
      </c>
      <c r="H124" s="7">
        <f t="shared" si="40"/>
        <v>0.13750268819399641</v>
      </c>
      <c r="I124" s="7">
        <f t="shared" si="40"/>
        <v>0.12974231873067546</v>
      </c>
      <c r="J124" s="7">
        <f t="shared" si="40"/>
        <v>0.11792675506369706</v>
      </c>
      <c r="K124" s="7">
        <f t="shared" si="40"/>
        <v>9.5166819290852578E-2</v>
      </c>
      <c r="L124" s="7">
        <f t="shared" si="40"/>
        <v>9.6291291755088951E-2</v>
      </c>
      <c r="M124" s="7">
        <f t="shared" si="40"/>
        <v>9.5525281686010516E-2</v>
      </c>
      <c r="N124" s="7">
        <f t="shared" si="40"/>
        <v>0.10170020129528329</v>
      </c>
    </row>
    <row r="125" spans="1:14" x14ac:dyDescent="0.25">
      <c r="A125" s="123" t="s">
        <v>242</v>
      </c>
      <c r="B125" s="7">
        <f t="shared" ref="B125:N125" si="41">B110/B7</f>
        <v>0.26672961492089697</v>
      </c>
      <c r="C125" s="7">
        <f t="shared" si="41"/>
        <v>0.2536781142587568</v>
      </c>
      <c r="D125" s="7">
        <f t="shared" si="41"/>
        <v>0.30169679210281403</v>
      </c>
      <c r="E125" s="7">
        <f t="shared" si="41"/>
        <v>0.32243701193059787</v>
      </c>
      <c r="F125" s="7">
        <f t="shared" si="41"/>
        <v>0.24657817214252215</v>
      </c>
      <c r="G125" s="7">
        <f t="shared" si="41"/>
        <v>0.13876312038164054</v>
      </c>
      <c r="H125" s="7">
        <f t="shared" si="41"/>
        <v>0.12357144607142566</v>
      </c>
      <c r="I125" s="7">
        <f t="shared" si="41"/>
        <v>0.11758422654003015</v>
      </c>
      <c r="J125" s="7">
        <f t="shared" si="41"/>
        <v>0.1844365295325322</v>
      </c>
      <c r="K125" s="7">
        <f t="shared" si="41"/>
        <v>0.15666442091872537</v>
      </c>
      <c r="L125" s="7">
        <f t="shared" si="41"/>
        <v>0.15520172767667315</v>
      </c>
      <c r="M125" s="7">
        <f t="shared" si="41"/>
        <v>0.15416973496425568</v>
      </c>
      <c r="N125" s="7">
        <f t="shared" si="41"/>
        <v>0.27537347434243881</v>
      </c>
    </row>
    <row r="126" spans="1:14" x14ac:dyDescent="0.25">
      <c r="A126" s="123" t="s">
        <v>1750</v>
      </c>
      <c r="B126" s="7">
        <f t="shared" ref="B126:N126" si="42">B111/B7</f>
        <v>0.73019312293923688</v>
      </c>
      <c r="C126" s="7">
        <f t="shared" si="42"/>
        <v>0.77710201900926279</v>
      </c>
      <c r="D126" s="7">
        <f t="shared" si="42"/>
        <v>0.73320942301394754</v>
      </c>
      <c r="E126" s="7">
        <f t="shared" si="42"/>
        <v>0.70599305186054884</v>
      </c>
      <c r="F126" s="7">
        <f t="shared" si="42"/>
        <v>0.74371368837074481</v>
      </c>
      <c r="G126" s="7">
        <f t="shared" si="42"/>
        <v>0.76263351020614656</v>
      </c>
      <c r="H126" s="7">
        <f t="shared" si="42"/>
        <v>0.799858444468037</v>
      </c>
      <c r="I126" s="7">
        <f t="shared" si="42"/>
        <v>0.81848662990056298</v>
      </c>
      <c r="J126" s="7">
        <f t="shared" si="42"/>
        <v>0.82622682618286458</v>
      </c>
      <c r="K126" s="7">
        <f t="shared" si="42"/>
        <v>0.86789101599703711</v>
      </c>
      <c r="L126" s="7">
        <f t="shared" si="42"/>
        <v>0.86905462147595169</v>
      </c>
      <c r="M126" s="7">
        <f t="shared" si="42"/>
        <v>0.86378844060970605</v>
      </c>
      <c r="N126" s="7">
        <f t="shared" si="42"/>
        <v>0</v>
      </c>
    </row>
    <row r="127" spans="1:14" x14ac:dyDescent="0.25">
      <c r="A127" s="123" t="s">
        <v>1751</v>
      </c>
      <c r="B127" s="7">
        <f t="shared" ref="B127:N127" si="43">B112/B7</f>
        <v>0.31170664673065207</v>
      </c>
      <c r="C127" s="7">
        <f t="shared" si="43"/>
        <v>0.29425736661373292</v>
      </c>
      <c r="D127" s="7">
        <f t="shared" si="43"/>
        <v>0.34563082279604856</v>
      </c>
      <c r="E127" s="7">
        <f t="shared" si="43"/>
        <v>0.36756477669043836</v>
      </c>
      <c r="F127" s="7">
        <f t="shared" si="43"/>
        <v>0.29548674074808817</v>
      </c>
      <c r="G127" s="7">
        <f t="shared" si="43"/>
        <v>0.20116242042955393</v>
      </c>
      <c r="H127" s="7">
        <f t="shared" si="43"/>
        <v>0.1813625808840143</v>
      </c>
      <c r="I127" s="7">
        <f t="shared" si="43"/>
        <v>0.17341773712749659</v>
      </c>
      <c r="J127" s="7">
        <f t="shared" si="43"/>
        <v>0.1500183036332404</v>
      </c>
      <c r="K127" s="7">
        <f t="shared" si="43"/>
        <v>0.12489036560798708</v>
      </c>
      <c r="L127" s="7">
        <f t="shared" si="43"/>
        <v>0.12327703881686219</v>
      </c>
      <c r="M127" s="7">
        <f t="shared" si="43"/>
        <v>0.11954109129298604</v>
      </c>
      <c r="N127" s="7">
        <f t="shared" si="43"/>
        <v>0.27601435711470179</v>
      </c>
    </row>
    <row r="128" spans="1:14" x14ac:dyDescent="0.25">
      <c r="A128" s="123" t="s">
        <v>1752</v>
      </c>
      <c r="B128" s="7">
        <f t="shared" ref="B128:N128" si="44">B113/B7</f>
        <v>0.17926078294952183</v>
      </c>
      <c r="C128" s="7">
        <f t="shared" si="44"/>
        <v>0.16403581398084432</v>
      </c>
      <c r="D128" s="7">
        <f t="shared" si="44"/>
        <v>0.20012706310235628</v>
      </c>
      <c r="E128" s="7">
        <f t="shared" si="44"/>
        <v>0.22127900370654541</v>
      </c>
      <c r="F128" s="7">
        <f t="shared" si="44"/>
        <v>0.21325068109132547</v>
      </c>
      <c r="G128" s="7">
        <f t="shared" si="44"/>
        <v>0.16323823071634977</v>
      </c>
      <c r="H128" s="7">
        <f t="shared" si="44"/>
        <v>0.13855401024099828</v>
      </c>
      <c r="I128" s="7">
        <f t="shared" si="44"/>
        <v>0.13093942635424727</v>
      </c>
      <c r="J128" s="7">
        <f t="shared" si="44"/>
        <v>0.10239311273928765</v>
      </c>
      <c r="K128" s="7">
        <f t="shared" si="44"/>
        <v>8.6526079067440115E-2</v>
      </c>
      <c r="L128" s="7">
        <f t="shared" si="44"/>
        <v>8.7551697872147463E-2</v>
      </c>
      <c r="M128" s="7">
        <f t="shared" si="44"/>
        <v>8.4490488820535545E-2</v>
      </c>
      <c r="N128" s="7">
        <f t="shared" si="44"/>
        <v>0.1849568688873385</v>
      </c>
    </row>
    <row r="129" spans="1:14" x14ac:dyDescent="0.25">
      <c r="A129" s="123" t="s">
        <v>1753</v>
      </c>
      <c r="B129" s="7"/>
      <c r="C129" s="7"/>
      <c r="D129" s="7"/>
      <c r="E129" s="7"/>
      <c r="F129" s="7"/>
      <c r="G129" s="7"/>
      <c r="H129" s="7"/>
      <c r="I129" s="7"/>
      <c r="J129" s="7">
        <f>J114/J7</f>
        <v>0.15415767748053261</v>
      </c>
      <c r="K129" s="7">
        <f>K114/K7</f>
        <v>0.13579463307356662</v>
      </c>
      <c r="L129" s="7">
        <f>L114/L7</f>
        <v>0.1361012000018402</v>
      </c>
      <c r="M129" s="7">
        <f>M114/M7</f>
        <v>0.13607210119191143</v>
      </c>
      <c r="N129" s="7">
        <f>N114/N7</f>
        <v>0.1028925932980643</v>
      </c>
    </row>
    <row r="130" spans="1:14" x14ac:dyDescent="0.25">
      <c r="A130" s="123"/>
      <c r="B130" s="7"/>
      <c r="C130" s="7"/>
      <c r="D130" s="7"/>
      <c r="E130" s="7"/>
      <c r="F130" s="7"/>
      <c r="G130" s="7"/>
      <c r="H130" s="7"/>
      <c r="I130" s="7"/>
      <c r="J130" s="7"/>
      <c r="K130" s="7"/>
      <c r="L130" s="7"/>
      <c r="M130" s="7"/>
      <c r="N130" s="7"/>
    </row>
    <row r="131" spans="1:14" ht="13" x14ac:dyDescent="0.3">
      <c r="A131" s="19" t="s">
        <v>1766</v>
      </c>
      <c r="B131" s="7"/>
      <c r="C131" s="7"/>
      <c r="D131" s="7"/>
      <c r="E131" s="7"/>
      <c r="F131" s="7"/>
      <c r="G131" s="7"/>
      <c r="H131" s="7"/>
      <c r="I131" s="7"/>
      <c r="J131" s="7"/>
      <c r="K131" s="7"/>
      <c r="L131" s="7"/>
      <c r="M131" s="7"/>
      <c r="N131" s="7"/>
    </row>
    <row r="132" spans="1:14" x14ac:dyDescent="0.25">
      <c r="A132" s="124" t="s">
        <v>1739</v>
      </c>
      <c r="B132" s="7">
        <f>B109/B98</f>
        <v>0.13550349050944874</v>
      </c>
      <c r="C132" s="7">
        <f t="shared" ref="C132:N132" si="45">C109/C98</f>
        <v>0.13293443974449159</v>
      </c>
      <c r="D132" s="7">
        <f t="shared" si="45"/>
        <v>0.13185553004804729</v>
      </c>
      <c r="E132" s="7">
        <f t="shared" si="45"/>
        <v>0.12983517238269704</v>
      </c>
      <c r="F132" s="7">
        <f t="shared" si="45"/>
        <v>0.15238151008759224</v>
      </c>
      <c r="G132" s="7">
        <f t="shared" si="45"/>
        <v>0.18913146564843045</v>
      </c>
      <c r="H132" s="7">
        <f t="shared" si="45"/>
        <v>0.18823834559903166</v>
      </c>
      <c r="I132" s="7">
        <f t="shared" si="45"/>
        <v>0.19022126003647366</v>
      </c>
      <c r="J132" s="7">
        <f t="shared" si="45"/>
        <v>0.20742272243091017</v>
      </c>
      <c r="K132" s="7">
        <f t="shared" si="45"/>
        <v>0.20772027658588299</v>
      </c>
      <c r="L132" s="7">
        <f t="shared" si="45"/>
        <v>0.21356315137380658</v>
      </c>
      <c r="M132" s="7">
        <f t="shared" si="45"/>
        <v>0.21316854893360829</v>
      </c>
      <c r="N132" s="7">
        <f t="shared" si="45"/>
        <v>0.1519186930725234</v>
      </c>
    </row>
    <row r="133" spans="1:14" x14ac:dyDescent="0.25">
      <c r="A133" s="123" t="s">
        <v>1754</v>
      </c>
      <c r="B133" s="7">
        <f>B115/B98</f>
        <v>0.32925504171296827</v>
      </c>
      <c r="C133" s="7">
        <f t="shared" ref="C133:N133" si="46">C115/C98</f>
        <v>0.33274503703324299</v>
      </c>
      <c r="D133" s="7">
        <f t="shared" si="46"/>
        <v>0.3589467555485979</v>
      </c>
      <c r="E133" s="7">
        <f t="shared" si="46"/>
        <v>0.37209056029226256</v>
      </c>
      <c r="F133" s="7">
        <f t="shared" si="46"/>
        <v>0.31204162017888293</v>
      </c>
      <c r="G133" s="7">
        <f t="shared" si="46"/>
        <v>0.17080080891763302</v>
      </c>
      <c r="H133" s="7">
        <f t="shared" si="46"/>
        <v>0.1655265554729064</v>
      </c>
      <c r="I133" s="7">
        <f t="shared" si="46"/>
        <v>0.16976225826401303</v>
      </c>
      <c r="J133" s="7">
        <f t="shared" si="46"/>
        <v>0.18224310546922989</v>
      </c>
      <c r="K133" s="7">
        <f t="shared" si="46"/>
        <v>0.19035543890873291</v>
      </c>
      <c r="L133" s="7">
        <f t="shared" si="46"/>
        <v>0.19086072443699439</v>
      </c>
      <c r="M133" s="7">
        <f t="shared" si="46"/>
        <v>0.18332397774436265</v>
      </c>
      <c r="N133" s="7">
        <f t="shared" si="46"/>
        <v>0.35863016929579311</v>
      </c>
    </row>
    <row r="134" spans="1:14" x14ac:dyDescent="0.25">
      <c r="A134" s="123" t="s">
        <v>1755</v>
      </c>
      <c r="B134" s="7">
        <f>B116/B99</f>
        <v>0.15747321723292007</v>
      </c>
      <c r="C134" s="7">
        <f t="shared" ref="C134:N134" si="47">C116/C99</f>
        <v>0.13886577407220937</v>
      </c>
      <c r="D134" s="7">
        <f t="shared" si="47"/>
        <v>0.17806706320674554</v>
      </c>
      <c r="E134" s="7">
        <f t="shared" si="47"/>
        <v>0.19659339216912589</v>
      </c>
      <c r="F134" s="7">
        <f t="shared" si="47"/>
        <v>0.17063282295023191</v>
      </c>
      <c r="G134" s="7">
        <f t="shared" si="47"/>
        <v>9.9106132808863087E-2</v>
      </c>
      <c r="H134" s="7">
        <f t="shared" si="47"/>
        <v>8.308828989598542E-2</v>
      </c>
      <c r="I134" s="7">
        <f t="shared" si="47"/>
        <v>7.7053791899155538E-2</v>
      </c>
      <c r="J134" s="7">
        <f t="shared" si="47"/>
        <v>6.632762463048214E-2</v>
      </c>
      <c r="K134" s="7">
        <f t="shared" si="47"/>
        <v>5.6993741709572575E-2</v>
      </c>
      <c r="L134" s="7">
        <f t="shared" si="47"/>
        <v>5.8341055194773922E-2</v>
      </c>
      <c r="M134" s="7">
        <f t="shared" si="47"/>
        <v>5.5331869488290018E-2</v>
      </c>
      <c r="N134" s="7">
        <f t="shared" si="47"/>
        <v>0.15968140486485771</v>
      </c>
    </row>
    <row r="135" spans="1:14" x14ac:dyDescent="0.25">
      <c r="A135" s="123" t="s">
        <v>1756</v>
      </c>
      <c r="B135" s="7"/>
      <c r="C135" s="7"/>
      <c r="D135" s="7"/>
      <c r="E135" s="7"/>
      <c r="F135" s="7"/>
      <c r="G135" s="7"/>
      <c r="H135" s="7"/>
      <c r="I135" s="7"/>
      <c r="J135" s="7">
        <f>J117/J100</f>
        <v>0.19463122557877419</v>
      </c>
      <c r="K135" s="7">
        <f t="shared" ref="K135:N135" si="48">K117/K100</f>
        <v>0.18857079313693367</v>
      </c>
      <c r="L135" s="7">
        <f t="shared" si="48"/>
        <v>0.19638015872678091</v>
      </c>
      <c r="M135" s="7">
        <f t="shared" si="48"/>
        <v>0.19580111377829726</v>
      </c>
      <c r="N135" s="7">
        <f t="shared" si="48"/>
        <v>0.19359898377577617</v>
      </c>
    </row>
    <row r="136" spans="1:14" x14ac:dyDescent="0.25">
      <c r="A136" s="123" t="s">
        <v>1757</v>
      </c>
      <c r="B136" s="7">
        <f>B118/B98</f>
        <v>0.60760166112119784</v>
      </c>
      <c r="C136" s="7">
        <f t="shared" ref="C136:N136" si="49">C118/C98</f>
        <v>0.59647305561170916</v>
      </c>
      <c r="D136" s="7">
        <f t="shared" si="49"/>
        <v>0.57348414096585654</v>
      </c>
      <c r="E136" s="7">
        <f t="shared" si="49"/>
        <v>0.56415631098197161</v>
      </c>
      <c r="F136" s="7">
        <f t="shared" si="49"/>
        <v>0.59603585055692876</v>
      </c>
      <c r="G136" s="7">
        <f t="shared" si="49"/>
        <v>0.67587984071146279</v>
      </c>
      <c r="H136" s="7">
        <f t="shared" si="49"/>
        <v>0.68121954382633143</v>
      </c>
      <c r="I136" s="7">
        <f t="shared" si="49"/>
        <v>0.67697149524719913</v>
      </c>
      <c r="J136" s="7">
        <f t="shared" si="49"/>
        <v>0.69831938360054868</v>
      </c>
      <c r="K136" s="7">
        <f t="shared" si="49"/>
        <v>0.68194151473191644</v>
      </c>
      <c r="L136" s="7">
        <f t="shared" si="49"/>
        <v>0.65264266452882447</v>
      </c>
      <c r="M136" s="7">
        <f t="shared" si="49"/>
        <v>0.65552842596335903</v>
      </c>
      <c r="N136" s="7">
        <f t="shared" si="49"/>
        <v>0.73273192922886254</v>
      </c>
    </row>
    <row r="137" spans="1:14" x14ac:dyDescent="0.25">
      <c r="A137" s="123" t="s">
        <v>1758</v>
      </c>
      <c r="B137" s="7">
        <f>B119/B99</f>
        <v>0.77400711727595017</v>
      </c>
      <c r="C137" s="7">
        <f t="shared" ref="C137:N137" si="50">C119/C99</f>
        <v>0.82877628757996835</v>
      </c>
      <c r="D137" s="7">
        <f t="shared" si="50"/>
        <v>0.78570416367082818</v>
      </c>
      <c r="E137" s="7">
        <f t="shared" si="50"/>
        <v>0.75613928074144421</v>
      </c>
      <c r="F137" s="7">
        <f t="shared" si="50"/>
        <v>0.77219129687768939</v>
      </c>
      <c r="G137" s="7">
        <f t="shared" si="50"/>
        <v>0.77907745895628877</v>
      </c>
      <c r="H137" s="7">
        <f t="shared" si="50"/>
        <v>0.79942768299906275</v>
      </c>
      <c r="I137" s="7">
        <f t="shared" si="50"/>
        <v>0.81626826373446471</v>
      </c>
      <c r="J137" s="7">
        <f t="shared" si="50"/>
        <v>0.8465107704259518</v>
      </c>
      <c r="K137" s="7">
        <f t="shared" si="50"/>
        <v>0.88112980844790623</v>
      </c>
      <c r="L137" s="7">
        <f t="shared" si="50"/>
        <v>0.87856687388867805</v>
      </c>
      <c r="M137" s="7">
        <f t="shared" si="50"/>
        <v>0.87724945997453774</v>
      </c>
      <c r="N137" s="7">
        <f t="shared" si="50"/>
        <v>0.91971651019612355</v>
      </c>
    </row>
    <row r="138" spans="1:14" x14ac:dyDescent="0.25">
      <c r="A138" s="123" t="s">
        <v>1759</v>
      </c>
      <c r="B138" s="7"/>
      <c r="C138" s="7"/>
      <c r="D138" s="7"/>
      <c r="E138" s="7"/>
      <c r="F138" s="7"/>
      <c r="G138" s="7"/>
      <c r="H138" s="7"/>
      <c r="I138" s="7"/>
      <c r="J138" s="7">
        <f>J120/J100</f>
        <v>0.66324288922029473</v>
      </c>
      <c r="K138" s="7">
        <f t="shared" ref="K138:N138" si="51">K120/K100</f>
        <v>0.6971204878098094</v>
      </c>
      <c r="L138" s="7">
        <f t="shared" si="51"/>
        <v>0.68343960314048713</v>
      </c>
      <c r="M138" s="7">
        <f t="shared" si="51"/>
        <v>0.69001427239752133</v>
      </c>
      <c r="N138" s="7">
        <f t="shared" si="51"/>
        <v>0.75137562381406053</v>
      </c>
    </row>
    <row r="139" spans="1:14" x14ac:dyDescent="0.25">
      <c r="A139" s="40"/>
      <c r="B139" s="43"/>
      <c r="C139" s="31"/>
      <c r="D139" s="31"/>
      <c r="E139" s="31"/>
      <c r="F139" s="31"/>
      <c r="G139" s="31"/>
      <c r="H139" s="31"/>
      <c r="I139" s="31"/>
      <c r="J139" s="31"/>
      <c r="K139" s="31"/>
      <c r="L139" s="31"/>
      <c r="M139" s="31"/>
      <c r="N139" s="31"/>
    </row>
    <row r="140" spans="1:14" x14ac:dyDescent="0.25">
      <c r="A140" s="40" t="s">
        <v>1894</v>
      </c>
      <c r="B140" s="40"/>
      <c r="C140" s="40"/>
      <c r="D140" s="40"/>
      <c r="E140" s="40"/>
      <c r="F140" s="40"/>
      <c r="G140" s="40"/>
      <c r="H140" s="40"/>
      <c r="I140" s="40"/>
      <c r="J140" s="31"/>
      <c r="K140" s="31"/>
      <c r="L140" s="31"/>
      <c r="M140" s="31"/>
      <c r="N140" s="31"/>
    </row>
    <row r="141" spans="1:14" s="110" customFormat="1" ht="15.5" x14ac:dyDescent="0.35">
      <c r="N141" s="111"/>
    </row>
    <row r="142" spans="1:14" x14ac:dyDescent="0.25">
      <c r="A142" s="2" t="s">
        <v>301</v>
      </c>
    </row>
    <row r="143" spans="1:14" x14ac:dyDescent="0.25">
      <c r="A143" s="2" t="s">
        <v>302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96"/>
  <sheetViews>
    <sheetView topLeftCell="A178" workbookViewId="0">
      <selection activeCell="M171" sqref="M171"/>
    </sheetView>
  </sheetViews>
  <sheetFormatPr defaultColWidth="9.1796875" defaultRowHeight="12.5" x14ac:dyDescent="0.25"/>
  <cols>
    <col min="1" max="1" width="37.26953125" style="2" customWidth="1"/>
    <col min="2" max="2" width="10.7265625" style="2" bestFit="1" customWidth="1"/>
    <col min="3" max="3" width="9.1796875" style="2" bestFit="1" customWidth="1"/>
    <col min="4" max="16384" width="9.1796875" style="2"/>
  </cols>
  <sheetData>
    <row r="1" spans="1:14" s="3" customFormat="1" ht="13" x14ac:dyDescent="0.3">
      <c r="A1" s="1"/>
      <c r="B1" s="1">
        <v>2011</v>
      </c>
      <c r="C1" s="1">
        <v>2012</v>
      </c>
      <c r="D1" s="1">
        <v>2013</v>
      </c>
      <c r="E1" s="1">
        <v>2014</v>
      </c>
      <c r="F1" s="1">
        <v>2015</v>
      </c>
      <c r="G1" s="1">
        <v>2016</v>
      </c>
      <c r="H1" s="1">
        <v>2017</v>
      </c>
      <c r="I1" s="1">
        <v>2018</v>
      </c>
      <c r="J1" s="1">
        <v>2019</v>
      </c>
      <c r="K1" s="1">
        <v>2020</v>
      </c>
      <c r="L1" s="1">
        <v>2021</v>
      </c>
      <c r="M1" s="1">
        <v>2022</v>
      </c>
    </row>
    <row r="2" spans="1:14" s="28" customFormat="1" ht="13" x14ac:dyDescent="0.3">
      <c r="A2" s="30" t="s">
        <v>93</v>
      </c>
      <c r="B2" s="27">
        <f>SummaryPeopleMM!B2</f>
        <v>3857625</v>
      </c>
      <c r="C2" s="27">
        <f>SummaryPeopleMM!C2</f>
        <v>3883735</v>
      </c>
      <c r="D2" s="27">
        <f>SummaryPeopleMM!D2</f>
        <v>3919020</v>
      </c>
      <c r="E2" s="27">
        <f>SummaryPeopleMM!E2</f>
        <v>3962710</v>
      </c>
      <c r="F2" s="27">
        <f>SummaryPeopleMM!F2</f>
        <v>4013845</v>
      </c>
      <c r="G2" s="27">
        <f>SummaryPeopleMM!G2</f>
        <v>4076350</v>
      </c>
      <c r="H2" s="27">
        <f>SummaryPeopleMM!H2</f>
        <v>4141100</v>
      </c>
      <c r="I2" s="27">
        <f>SummaryPeopleMM!I2</f>
        <v>4195300</v>
      </c>
      <c r="J2" s="27">
        <f>SummaryPeopleMM!J2</f>
        <v>4236400</v>
      </c>
      <c r="K2" s="27">
        <f>SummaryPeopleMM!K2</f>
        <v>4268055</v>
      </c>
      <c r="L2" s="27">
        <f>SummaryPeopleMM!L2</f>
        <v>4263581</v>
      </c>
      <c r="M2" s="27">
        <f>SummaryPeopleMM!M2</f>
        <v>4281851</v>
      </c>
      <c r="N2" s="45"/>
    </row>
    <row r="3" spans="1:14" s="28" customFormat="1" ht="13" x14ac:dyDescent="0.3">
      <c r="A3" s="27"/>
      <c r="B3" s="15"/>
      <c r="C3" s="15"/>
      <c r="D3" s="15"/>
      <c r="E3" s="15"/>
      <c r="F3" s="15"/>
      <c r="G3" s="15"/>
      <c r="H3" s="15"/>
      <c r="I3" s="15"/>
      <c r="J3" s="15"/>
      <c r="K3" s="15"/>
      <c r="L3" s="15"/>
      <c r="M3" s="49"/>
      <c r="N3" s="45"/>
    </row>
    <row r="4" spans="1:14" ht="13" x14ac:dyDescent="0.3">
      <c r="A4" s="19" t="s">
        <v>92</v>
      </c>
      <c r="B4" s="10"/>
      <c r="C4" s="10"/>
      <c r="D4" s="10"/>
      <c r="E4" s="10"/>
      <c r="F4" s="10"/>
      <c r="G4" s="10"/>
      <c r="H4" s="10"/>
      <c r="I4" s="10"/>
      <c r="J4" s="10"/>
      <c r="K4" s="10"/>
      <c r="L4" s="10"/>
      <c r="M4" s="15"/>
      <c r="N4" s="40"/>
    </row>
    <row r="5" spans="1:14" x14ac:dyDescent="0.25">
      <c r="A5" s="10" t="s">
        <v>134</v>
      </c>
      <c r="B5" s="15">
        <v>24403</v>
      </c>
      <c r="C5" s="15">
        <v>25481</v>
      </c>
      <c r="D5" s="15">
        <v>28011</v>
      </c>
      <c r="E5" s="15">
        <v>28885</v>
      </c>
      <c r="F5" s="15">
        <v>30513</v>
      </c>
      <c r="G5" s="15">
        <v>31490</v>
      </c>
      <c r="H5" s="15">
        <v>33324</v>
      </c>
      <c r="I5" s="15">
        <v>34749</v>
      </c>
      <c r="J5" s="15">
        <v>35887</v>
      </c>
      <c r="K5" s="15">
        <v>38034</v>
      </c>
      <c r="L5" s="15">
        <v>38998</v>
      </c>
      <c r="M5" s="15">
        <v>37227</v>
      </c>
      <c r="N5" s="40"/>
    </row>
    <row r="6" spans="1:14" x14ac:dyDescent="0.25">
      <c r="A6" s="10" t="s">
        <v>135</v>
      </c>
      <c r="B6" s="15">
        <v>95327</v>
      </c>
      <c r="C6" s="15">
        <v>97958</v>
      </c>
      <c r="D6" s="15">
        <v>100536</v>
      </c>
      <c r="E6" s="15">
        <v>102424</v>
      </c>
      <c r="F6" s="15">
        <v>105962</v>
      </c>
      <c r="G6" s="15">
        <v>108436</v>
      </c>
      <c r="H6" s="15">
        <v>112874</v>
      </c>
      <c r="I6" s="15">
        <v>116586</v>
      </c>
      <c r="J6" s="15">
        <v>119710</v>
      </c>
      <c r="K6" s="15">
        <v>124917</v>
      </c>
      <c r="L6" s="15">
        <v>129985</v>
      </c>
      <c r="M6" s="15">
        <v>133866</v>
      </c>
      <c r="N6" s="40"/>
    </row>
    <row r="7" spans="1:14" x14ac:dyDescent="0.25">
      <c r="A7" s="10" t="s">
        <v>136</v>
      </c>
      <c r="B7" s="15">
        <v>116035</v>
      </c>
      <c r="C7" s="15">
        <v>113430</v>
      </c>
      <c r="D7" s="15">
        <v>110372</v>
      </c>
      <c r="E7" s="15">
        <v>114646</v>
      </c>
      <c r="F7" s="15">
        <v>122593</v>
      </c>
      <c r="G7" s="15">
        <v>128631</v>
      </c>
      <c r="H7" s="15">
        <v>131205</v>
      </c>
      <c r="I7" s="15">
        <v>133358</v>
      </c>
      <c r="J7" s="15">
        <v>133862</v>
      </c>
      <c r="K7" s="15">
        <v>137473</v>
      </c>
      <c r="L7" s="15">
        <v>148666</v>
      </c>
      <c r="M7" s="15">
        <v>146564</v>
      </c>
      <c r="N7" s="40"/>
    </row>
    <row r="8" spans="1:14" x14ac:dyDescent="0.25">
      <c r="A8" s="10" t="s">
        <v>74</v>
      </c>
      <c r="B8" s="15">
        <v>180356</v>
      </c>
      <c r="C8" s="15">
        <v>187947</v>
      </c>
      <c r="D8" s="15">
        <v>195366</v>
      </c>
      <c r="E8" s="15">
        <v>202801</v>
      </c>
      <c r="F8" s="15">
        <v>220555</v>
      </c>
      <c r="G8" s="15">
        <v>227882</v>
      </c>
      <c r="H8" s="15">
        <v>238578</v>
      </c>
      <c r="I8" s="15">
        <v>251164</v>
      </c>
      <c r="J8" s="15">
        <v>259403</v>
      </c>
      <c r="K8" s="15">
        <v>272435</v>
      </c>
      <c r="L8" s="15">
        <v>281863</v>
      </c>
      <c r="M8" s="15">
        <v>273807</v>
      </c>
      <c r="N8" s="40"/>
    </row>
    <row r="9" spans="1:14" x14ac:dyDescent="0.25">
      <c r="A9" s="10" t="s">
        <v>71</v>
      </c>
      <c r="B9" s="15">
        <v>3370979</v>
      </c>
      <c r="C9" s="15">
        <v>3401797</v>
      </c>
      <c r="D9" s="15">
        <v>3430808</v>
      </c>
      <c r="E9" s="15">
        <v>3456866</v>
      </c>
      <c r="F9" s="15">
        <v>3501938</v>
      </c>
      <c r="G9" s="15">
        <v>3549514</v>
      </c>
      <c r="H9" s="15">
        <v>3586891</v>
      </c>
      <c r="I9" s="15">
        <v>3624960</v>
      </c>
      <c r="J9" s="15">
        <v>3666342</v>
      </c>
      <c r="K9" s="15">
        <v>3692435</v>
      </c>
      <c r="L9" s="15">
        <v>3704064</v>
      </c>
      <c r="M9" s="15">
        <v>3699064</v>
      </c>
      <c r="N9" s="40"/>
    </row>
    <row r="10" spans="1:14" x14ac:dyDescent="0.25">
      <c r="A10" s="10" t="s">
        <v>76</v>
      </c>
      <c r="B10" s="15">
        <v>160758</v>
      </c>
      <c r="C10" s="15">
        <v>162506</v>
      </c>
      <c r="D10" s="15">
        <v>163794</v>
      </c>
      <c r="E10" s="15">
        <v>163425</v>
      </c>
      <c r="F10" s="15">
        <v>151789</v>
      </c>
      <c r="G10" s="15">
        <v>143936</v>
      </c>
      <c r="H10" s="15">
        <v>140719</v>
      </c>
      <c r="I10" s="15">
        <v>149334</v>
      </c>
      <c r="J10" s="15">
        <v>148883</v>
      </c>
      <c r="K10" s="15">
        <v>214387</v>
      </c>
      <c r="L10" s="15">
        <v>289198</v>
      </c>
      <c r="M10" s="15">
        <v>367459</v>
      </c>
      <c r="N10" s="40"/>
    </row>
    <row r="11" spans="1:14" x14ac:dyDescent="0.25">
      <c r="A11" s="10" t="s">
        <v>77</v>
      </c>
      <c r="B11" s="15">
        <v>143151</v>
      </c>
      <c r="C11" s="15">
        <v>144084</v>
      </c>
      <c r="D11" s="15">
        <v>145000</v>
      </c>
      <c r="E11" s="15">
        <v>144234</v>
      </c>
      <c r="F11" s="15">
        <v>132667</v>
      </c>
      <c r="G11" s="15">
        <v>124565</v>
      </c>
      <c r="H11" s="15">
        <v>121000</v>
      </c>
      <c r="I11" s="15">
        <v>127084</v>
      </c>
      <c r="J11" s="15">
        <v>126587</v>
      </c>
      <c r="K11" s="15">
        <v>140247</v>
      </c>
      <c r="L11" s="15">
        <v>158743</v>
      </c>
      <c r="M11" s="15">
        <v>180534</v>
      </c>
      <c r="N11" s="40"/>
    </row>
    <row r="12" spans="1:14" x14ac:dyDescent="0.25">
      <c r="A12" s="10"/>
      <c r="B12" s="15"/>
      <c r="C12" s="15"/>
      <c r="D12" s="15"/>
      <c r="E12" s="15"/>
      <c r="F12" s="15"/>
      <c r="G12" s="15"/>
      <c r="H12" s="15"/>
      <c r="I12" s="15"/>
      <c r="J12" s="15"/>
      <c r="K12" s="15"/>
      <c r="L12" s="15"/>
      <c r="M12" s="15"/>
      <c r="N12" s="40"/>
    </row>
    <row r="13" spans="1:14" x14ac:dyDescent="0.25">
      <c r="A13" s="10" t="s">
        <v>140</v>
      </c>
      <c r="B13" s="15">
        <v>436806</v>
      </c>
      <c r="C13" s="15">
        <v>449888</v>
      </c>
      <c r="D13" s="15">
        <v>461901</v>
      </c>
      <c r="E13" s="15">
        <v>473729</v>
      </c>
      <c r="F13" s="15">
        <v>511898</v>
      </c>
      <c r="G13" s="15">
        <v>522568</v>
      </c>
      <c r="H13" s="15">
        <v>540924</v>
      </c>
      <c r="I13" s="15">
        <v>556397</v>
      </c>
      <c r="J13" s="15">
        <v>566839</v>
      </c>
      <c r="K13" s="15">
        <v>588757</v>
      </c>
      <c r="L13" s="15">
        <v>596516</v>
      </c>
      <c r="M13" s="15">
        <v>583066</v>
      </c>
      <c r="N13" s="40"/>
    </row>
    <row r="14" spans="1:14" x14ac:dyDescent="0.25">
      <c r="A14" s="10" t="s">
        <v>139</v>
      </c>
      <c r="B14" s="15">
        <v>3365185</v>
      </c>
      <c r="C14" s="15">
        <v>3386740</v>
      </c>
      <c r="D14" s="15">
        <v>3406820</v>
      </c>
      <c r="E14" s="15">
        <v>3426614</v>
      </c>
      <c r="F14" s="15">
        <v>3517079</v>
      </c>
      <c r="G14" s="15">
        <v>3570897</v>
      </c>
      <c r="H14" s="15">
        <v>3601852</v>
      </c>
      <c r="I14" s="15">
        <v>3634316</v>
      </c>
      <c r="J14" s="15">
        <v>3650898</v>
      </c>
      <c r="K14" s="15">
        <v>3648499</v>
      </c>
      <c r="L14" s="15">
        <v>3649639</v>
      </c>
      <c r="M14" s="15">
        <v>3646308</v>
      </c>
      <c r="N14" s="40"/>
    </row>
    <row r="15" spans="1:14" x14ac:dyDescent="0.25">
      <c r="A15" s="10"/>
      <c r="B15" s="10"/>
      <c r="C15" s="10"/>
      <c r="D15" s="10"/>
      <c r="E15" s="10"/>
      <c r="F15" s="10"/>
      <c r="G15" s="10"/>
      <c r="H15" s="10"/>
      <c r="I15" s="10"/>
      <c r="J15" s="10"/>
      <c r="K15" s="10"/>
      <c r="L15" s="10"/>
      <c r="M15" s="15"/>
      <c r="N15" s="40"/>
    </row>
    <row r="16" spans="1:14" x14ac:dyDescent="0.25">
      <c r="A16" s="10" t="s">
        <v>78</v>
      </c>
      <c r="B16" s="15">
        <v>2996677</v>
      </c>
      <c r="C16" s="15">
        <v>3008356</v>
      </c>
      <c r="D16" s="15">
        <v>3018414</v>
      </c>
      <c r="E16" s="15">
        <v>3027597</v>
      </c>
      <c r="F16" s="15">
        <v>3082611</v>
      </c>
      <c r="G16" s="15">
        <v>3119464</v>
      </c>
      <c r="H16" s="15">
        <v>3132752</v>
      </c>
      <c r="I16" s="15">
        <v>3147602</v>
      </c>
      <c r="J16" s="15">
        <v>3158958</v>
      </c>
      <c r="K16" s="15">
        <v>3036158</v>
      </c>
      <c r="L16" s="15">
        <v>3116280</v>
      </c>
      <c r="M16" s="15">
        <v>3100790</v>
      </c>
      <c r="N16" s="40"/>
    </row>
    <row r="17" spans="1:14" x14ac:dyDescent="0.25">
      <c r="A17" s="10"/>
      <c r="B17" s="15"/>
      <c r="C17" s="15"/>
      <c r="D17" s="15"/>
      <c r="E17" s="15"/>
      <c r="F17" s="15"/>
      <c r="G17" s="15"/>
      <c r="H17" s="15"/>
      <c r="I17" s="15"/>
      <c r="J17" s="15"/>
      <c r="K17" s="15"/>
      <c r="L17" s="15"/>
      <c r="M17" s="10"/>
      <c r="N17" s="40"/>
    </row>
    <row r="18" spans="1:14" ht="13" x14ac:dyDescent="0.3">
      <c r="A18" s="19" t="s">
        <v>286</v>
      </c>
      <c r="B18" s="15"/>
      <c r="C18" s="15"/>
      <c r="D18" s="15"/>
      <c r="E18" s="15"/>
      <c r="F18" s="15"/>
      <c r="G18" s="15"/>
      <c r="H18" s="15"/>
      <c r="I18" s="15"/>
      <c r="J18" s="15"/>
      <c r="K18" s="15"/>
      <c r="L18" s="15"/>
      <c r="M18" s="10"/>
      <c r="N18" s="40"/>
    </row>
    <row r="19" spans="1:14" x14ac:dyDescent="0.25">
      <c r="A19" s="10" t="s">
        <v>75</v>
      </c>
      <c r="B19" s="7">
        <f t="shared" ref="B19:L19" si="0">B5/B2</f>
        <v>6.3259129645831308E-3</v>
      </c>
      <c r="C19" s="7">
        <f t="shared" si="0"/>
        <v>6.5609522791848568E-3</v>
      </c>
      <c r="D19" s="7">
        <f t="shared" si="0"/>
        <v>7.1474501278380818E-3</v>
      </c>
      <c r="E19" s="7">
        <f t="shared" si="0"/>
        <v>7.2892036005662792E-3</v>
      </c>
      <c r="F19" s="7">
        <f t="shared" si="0"/>
        <v>7.6019377928146208E-3</v>
      </c>
      <c r="G19" s="7">
        <f t="shared" si="0"/>
        <v>7.7250481435598021E-3</v>
      </c>
      <c r="H19" s="7">
        <f t="shared" si="0"/>
        <v>8.0471372340682433E-3</v>
      </c>
      <c r="I19" s="7">
        <f t="shared" si="0"/>
        <v>8.2828403213119437E-3</v>
      </c>
      <c r="J19" s="7">
        <f t="shared" si="0"/>
        <v>8.4711075441412514E-3</v>
      </c>
      <c r="K19" s="7">
        <f t="shared" si="0"/>
        <v>8.9113190903116288E-3</v>
      </c>
      <c r="L19" s="7">
        <f t="shared" si="0"/>
        <v>9.1467712235325186E-3</v>
      </c>
      <c r="M19" s="7">
        <f t="shared" ref="M19" si="1">M5/M2</f>
        <v>8.6941371850631881E-3</v>
      </c>
      <c r="N19" s="40"/>
    </row>
    <row r="20" spans="1:14" x14ac:dyDescent="0.25">
      <c r="A20" s="10" t="s">
        <v>72</v>
      </c>
      <c r="B20" s="7">
        <f t="shared" ref="B20:L20" si="2">B6/B2</f>
        <v>2.4711318492595832E-2</v>
      </c>
      <c r="C20" s="7">
        <f t="shared" si="2"/>
        <v>2.5222627187488331E-2</v>
      </c>
      <c r="D20" s="7">
        <f t="shared" si="2"/>
        <v>2.5653352113538589E-2</v>
      </c>
      <c r="E20" s="7">
        <f t="shared" si="2"/>
        <v>2.5846958268457697E-2</v>
      </c>
      <c r="F20" s="7">
        <f t="shared" si="2"/>
        <v>2.6399126025045811E-2</v>
      </c>
      <c r="G20" s="7">
        <f t="shared" si="2"/>
        <v>2.6601248666086083E-2</v>
      </c>
      <c r="H20" s="7">
        <f t="shared" si="2"/>
        <v>2.7257009007268601E-2</v>
      </c>
      <c r="I20" s="7">
        <f t="shared" si="2"/>
        <v>2.7789669391938599E-2</v>
      </c>
      <c r="J20" s="7">
        <f t="shared" si="2"/>
        <v>2.8257482768388253E-2</v>
      </c>
      <c r="K20" s="7">
        <f t="shared" si="2"/>
        <v>2.9267898375255241E-2</v>
      </c>
      <c r="L20" s="7">
        <f t="shared" si="2"/>
        <v>3.0487282873246691E-2</v>
      </c>
      <c r="M20" s="7">
        <f t="shared" ref="M20" si="3">M6/M2</f>
        <v>3.1263582034965716E-2</v>
      </c>
      <c r="N20" s="40"/>
    </row>
    <row r="21" spans="1:14" x14ac:dyDescent="0.25">
      <c r="A21" s="10" t="s">
        <v>73</v>
      </c>
      <c r="B21" s="7">
        <f t="shared" ref="B21:L21" si="4">B7/B2</f>
        <v>3.0079388224620071E-2</v>
      </c>
      <c r="C21" s="7">
        <f t="shared" si="4"/>
        <v>2.9206421138414439E-2</v>
      </c>
      <c r="D21" s="7">
        <f t="shared" si="4"/>
        <v>2.816316323978954E-2</v>
      </c>
      <c r="E21" s="7">
        <f t="shared" si="4"/>
        <v>2.893121121656644E-2</v>
      </c>
      <c r="F21" s="7">
        <f t="shared" si="4"/>
        <v>3.0542534651935987E-2</v>
      </c>
      <c r="G21" s="7">
        <f t="shared" si="4"/>
        <v>3.1555435622554494E-2</v>
      </c>
      <c r="H21" s="7">
        <f t="shared" si="4"/>
        <v>3.1683610634855475E-2</v>
      </c>
      <c r="I21" s="7">
        <f t="shared" si="4"/>
        <v>3.1787476461754824E-2</v>
      </c>
      <c r="J21" s="7">
        <f t="shared" si="4"/>
        <v>3.1598054952318003E-2</v>
      </c>
      <c r="K21" s="7">
        <f t="shared" si="4"/>
        <v>3.2209753623137473E-2</v>
      </c>
      <c r="L21" s="7">
        <f t="shared" si="4"/>
        <v>3.4868810983067988E-2</v>
      </c>
      <c r="M21" s="7">
        <f t="shared" ref="M21" si="5">M7/M2</f>
        <v>3.4229121938152446E-2</v>
      </c>
      <c r="N21" s="40"/>
    </row>
    <row r="22" spans="1:14" x14ac:dyDescent="0.25">
      <c r="A22" s="10" t="s">
        <v>74</v>
      </c>
      <c r="B22" s="7">
        <f t="shared" ref="B22:L22" si="6">B8/B2</f>
        <v>4.6753118823110076E-2</v>
      </c>
      <c r="C22" s="7">
        <f t="shared" si="6"/>
        <v>4.8393363604880356E-2</v>
      </c>
      <c r="D22" s="7">
        <f t="shared" si="6"/>
        <v>4.985072798811948E-2</v>
      </c>
      <c r="E22" s="7">
        <f t="shared" si="6"/>
        <v>5.1177350853330174E-2</v>
      </c>
      <c r="F22" s="7">
        <f t="shared" si="6"/>
        <v>5.4948559299125899E-2</v>
      </c>
      <c r="G22" s="7">
        <f t="shared" si="6"/>
        <v>5.5903443031143057E-2</v>
      </c>
      <c r="H22" s="7">
        <f t="shared" si="6"/>
        <v>5.761222863490377E-2</v>
      </c>
      <c r="I22" s="7">
        <f t="shared" si="6"/>
        <v>5.9867947465020381E-2</v>
      </c>
      <c r="J22" s="7">
        <f t="shared" si="6"/>
        <v>6.1231942215088285E-2</v>
      </c>
      <c r="K22" s="7">
        <f t="shared" si="6"/>
        <v>6.3831183056450774E-2</v>
      </c>
      <c r="L22" s="7">
        <f t="shared" si="6"/>
        <v>6.6109451186690246E-2</v>
      </c>
      <c r="M22" s="7">
        <f t="shared" ref="M22" si="7">M8/M2</f>
        <v>6.3945943004555736E-2</v>
      </c>
      <c r="N22" s="40"/>
    </row>
    <row r="23" spans="1:14" x14ac:dyDescent="0.25">
      <c r="A23" s="10" t="s">
        <v>71</v>
      </c>
      <c r="B23" s="7">
        <f t="shared" ref="B23:L23" si="8">B9/B2</f>
        <v>0.87384828748258314</v>
      </c>
      <c r="C23" s="7">
        <f t="shared" si="8"/>
        <v>0.87590862919328949</v>
      </c>
      <c r="D23" s="7">
        <f t="shared" si="8"/>
        <v>0.87542497869365299</v>
      </c>
      <c r="E23" s="7">
        <f t="shared" si="8"/>
        <v>0.87234897330362304</v>
      </c>
      <c r="F23" s="7">
        <f t="shared" si="8"/>
        <v>0.8724646816207402</v>
      </c>
      <c r="G23" s="7">
        <f t="shared" si="8"/>
        <v>0.8707579084229764</v>
      </c>
      <c r="H23" s="7">
        <f t="shared" si="8"/>
        <v>0.8661686508415638</v>
      </c>
      <c r="I23" s="7">
        <f t="shared" si="8"/>
        <v>0.8640526303244106</v>
      </c>
      <c r="J23" s="7">
        <f t="shared" si="8"/>
        <v>0.8654381078274006</v>
      </c>
      <c r="K23" s="7">
        <f t="shared" si="8"/>
        <v>0.8651329469746758</v>
      </c>
      <c r="L23" s="7">
        <f t="shared" si="8"/>
        <v>0.86876829594652949</v>
      </c>
      <c r="M23" s="7">
        <f t="shared" ref="M23" si="9">M9/M2</f>
        <v>0.86389367588923571</v>
      </c>
      <c r="N23" s="40"/>
    </row>
    <row r="24" spans="1:14" x14ac:dyDescent="0.25">
      <c r="A24" s="10" t="s">
        <v>76</v>
      </c>
      <c r="B24" s="7">
        <f t="shared" ref="B24:L24" si="10">B10/B2</f>
        <v>4.167279090113736E-2</v>
      </c>
      <c r="C24" s="7">
        <f t="shared" si="10"/>
        <v>4.1842710689581036E-2</v>
      </c>
      <c r="D24" s="7">
        <f t="shared" si="10"/>
        <v>4.1794632331552277E-2</v>
      </c>
      <c r="E24" s="7">
        <f t="shared" si="10"/>
        <v>4.1240716580320032E-2</v>
      </c>
      <c r="F24" s="7">
        <f t="shared" si="10"/>
        <v>3.7816358130421078E-2</v>
      </c>
      <c r="G24" s="7">
        <f t="shared" si="10"/>
        <v>3.5310019993376428E-2</v>
      </c>
      <c r="H24" s="7">
        <f t="shared" si="10"/>
        <v>3.3981067832218492E-2</v>
      </c>
      <c r="I24" s="7">
        <f t="shared" si="10"/>
        <v>3.5595547398279026E-2</v>
      </c>
      <c r="J24" s="7">
        <f t="shared" si="10"/>
        <v>3.5143754130865831E-2</v>
      </c>
      <c r="K24" s="7">
        <f t="shared" si="10"/>
        <v>5.0230608555887866E-2</v>
      </c>
      <c r="L24" s="7">
        <f t="shared" si="10"/>
        <v>6.7829835999362972E-2</v>
      </c>
      <c r="M24" s="7">
        <f t="shared" ref="M24" si="11">M10/M2</f>
        <v>8.5817792351952457E-2</v>
      </c>
      <c r="N24" s="40"/>
    </row>
    <row r="25" spans="1:14" x14ac:dyDescent="0.25">
      <c r="A25" s="10" t="s">
        <v>77</v>
      </c>
      <c r="B25" s="7">
        <f t="shared" ref="B25:L25" si="12">B11/B2</f>
        <v>3.7108583649266065E-2</v>
      </c>
      <c r="C25" s="7">
        <f t="shared" si="12"/>
        <v>3.7099338652096497E-2</v>
      </c>
      <c r="D25" s="7">
        <f t="shared" si="12"/>
        <v>3.6999045679787297E-2</v>
      </c>
      <c r="E25" s="7">
        <f t="shared" si="12"/>
        <v>3.6397818664499801E-2</v>
      </c>
      <c r="F25" s="7">
        <f t="shared" si="12"/>
        <v>3.3052347562001025E-2</v>
      </c>
      <c r="G25" s="7">
        <f t="shared" si="12"/>
        <v>3.0557974658702025E-2</v>
      </c>
      <c r="H25" s="7">
        <f t="shared" si="12"/>
        <v>2.9219289560744731E-2</v>
      </c>
      <c r="I25" s="7">
        <f t="shared" si="12"/>
        <v>3.0291993421209449E-2</v>
      </c>
      <c r="J25" s="7">
        <f t="shared" si="12"/>
        <v>2.9880795014635069E-2</v>
      </c>
      <c r="K25" s="7">
        <f t="shared" si="12"/>
        <v>3.2859698387204476E-2</v>
      </c>
      <c r="L25" s="7">
        <f t="shared" si="12"/>
        <v>3.7232317153116125E-2</v>
      </c>
      <c r="M25" s="7">
        <f t="shared" ref="M25" si="13">M11/M2</f>
        <v>4.2162606779170969E-2</v>
      </c>
      <c r="N25" s="40"/>
    </row>
    <row r="26" spans="1:14" x14ac:dyDescent="0.25">
      <c r="A26" s="10"/>
      <c r="B26" s="7"/>
      <c r="C26" s="7"/>
      <c r="D26" s="7"/>
      <c r="E26" s="7"/>
      <c r="F26" s="7"/>
      <c r="G26" s="7"/>
      <c r="H26" s="7"/>
      <c r="I26" s="7"/>
      <c r="J26" s="7"/>
      <c r="K26" s="7"/>
      <c r="L26" s="7"/>
      <c r="M26" s="7"/>
      <c r="N26" s="40"/>
    </row>
    <row r="27" spans="1:14" x14ac:dyDescent="0.25">
      <c r="A27" s="10" t="s">
        <v>145</v>
      </c>
      <c r="B27" s="7">
        <f t="shared" ref="B27:L27" si="14">B13/B2</f>
        <v>0.1132318460192476</v>
      </c>
      <c r="C27" s="7">
        <f t="shared" si="14"/>
        <v>0.11583900549342321</v>
      </c>
      <c r="D27" s="7">
        <f t="shared" si="14"/>
        <v>0.11786135309337538</v>
      </c>
      <c r="E27" s="7">
        <f t="shared" si="14"/>
        <v>0.11954672433763763</v>
      </c>
      <c r="F27" s="7">
        <f t="shared" si="14"/>
        <v>0.1275330761402097</v>
      </c>
      <c r="G27" s="7">
        <f t="shared" si="14"/>
        <v>0.12819507647773129</v>
      </c>
      <c r="H27" s="7">
        <f t="shared" si="14"/>
        <v>0.13062326435005192</v>
      </c>
      <c r="I27" s="7">
        <f t="shared" si="14"/>
        <v>0.13262388863728458</v>
      </c>
      <c r="J27" s="7">
        <f t="shared" si="14"/>
        <v>0.13380204890945141</v>
      </c>
      <c r="K27" s="7">
        <f t="shared" si="14"/>
        <v>0.13794503585356796</v>
      </c>
      <c r="L27" s="7">
        <f t="shared" si="14"/>
        <v>0.13990962057481726</v>
      </c>
      <c r="M27" s="7">
        <f t="shared" ref="M27" si="15">M13/M2</f>
        <v>0.13617148284702107</v>
      </c>
      <c r="N27" s="40"/>
    </row>
    <row r="28" spans="1:14" x14ac:dyDescent="0.25">
      <c r="A28" s="10" t="s">
        <v>146</v>
      </c>
      <c r="B28" s="7">
        <f t="shared" ref="B28:L28" si="16">B14/B2</f>
        <v>0.87234632707948545</v>
      </c>
      <c r="C28" s="7">
        <f t="shared" si="16"/>
        <v>0.87203169114267576</v>
      </c>
      <c r="D28" s="7">
        <f t="shared" si="16"/>
        <v>0.86930406070905486</v>
      </c>
      <c r="E28" s="7">
        <f t="shared" si="16"/>
        <v>0.86471480375803422</v>
      </c>
      <c r="F28" s="7">
        <f t="shared" si="16"/>
        <v>0.87623687511600468</v>
      </c>
      <c r="G28" s="7">
        <f t="shared" si="16"/>
        <v>0.87600353257203134</v>
      </c>
      <c r="H28" s="7">
        <f t="shared" si="16"/>
        <v>0.86978145903262416</v>
      </c>
      <c r="I28" s="7">
        <f t="shared" si="16"/>
        <v>0.86628274497652136</v>
      </c>
      <c r="J28" s="7">
        <f t="shared" si="16"/>
        <v>0.86179255972051738</v>
      </c>
      <c r="K28" s="7">
        <f t="shared" si="16"/>
        <v>0.85483879659470186</v>
      </c>
      <c r="L28" s="7">
        <f t="shared" si="16"/>
        <v>0.85600320481773418</v>
      </c>
      <c r="M28" s="7">
        <f t="shared" ref="M28" si="17">M14/M2</f>
        <v>0.85157283614025803</v>
      </c>
      <c r="N28" s="40"/>
    </row>
    <row r="29" spans="1:14" x14ac:dyDescent="0.25">
      <c r="A29" s="10"/>
      <c r="B29" s="7"/>
      <c r="C29" s="7"/>
      <c r="D29" s="7"/>
      <c r="E29" s="7"/>
      <c r="F29" s="7"/>
      <c r="G29" s="7"/>
      <c r="H29" s="7"/>
      <c r="I29" s="7"/>
      <c r="J29" s="7"/>
      <c r="K29" s="7"/>
      <c r="L29" s="7"/>
      <c r="M29" s="7"/>
      <c r="N29" s="40"/>
    </row>
    <row r="30" spans="1:14" x14ac:dyDescent="0.25">
      <c r="A30" s="10" t="s">
        <v>78</v>
      </c>
      <c r="B30" s="62">
        <f t="shared" ref="B30:L30" si="18">B16/B2</f>
        <v>0.77681915686465119</v>
      </c>
      <c r="C30" s="62">
        <f t="shared" si="18"/>
        <v>0.77460382853104037</v>
      </c>
      <c r="D30" s="62">
        <f t="shared" si="18"/>
        <v>0.77019612045868613</v>
      </c>
      <c r="E30" s="62">
        <f t="shared" si="18"/>
        <v>0.76402184363730885</v>
      </c>
      <c r="F30" s="62">
        <f t="shared" si="18"/>
        <v>0.76799452893671782</v>
      </c>
      <c r="G30" s="62">
        <f t="shared" si="18"/>
        <v>0.76525911661167467</v>
      </c>
      <c r="H30" s="62">
        <f t="shared" si="18"/>
        <v>0.75650237859505931</v>
      </c>
      <c r="I30" s="62">
        <f t="shared" si="18"/>
        <v>0.75026863394751264</v>
      </c>
      <c r="J30" s="62">
        <f t="shared" si="18"/>
        <v>0.74567038051175527</v>
      </c>
      <c r="K30" s="62">
        <f t="shared" si="18"/>
        <v>0.71136805875275744</v>
      </c>
      <c r="L30" s="62">
        <f t="shared" si="18"/>
        <v>0.73090671902328108</v>
      </c>
      <c r="M30" s="62">
        <f t="shared" ref="M30" si="19">M16/M2</f>
        <v>0.7241704580565741</v>
      </c>
      <c r="N30" s="40"/>
    </row>
    <row r="31" spans="1:14" x14ac:dyDescent="0.25">
      <c r="A31" s="63"/>
      <c r="B31" s="64"/>
      <c r="C31" s="65"/>
      <c r="D31" s="65"/>
      <c r="E31" s="65"/>
      <c r="F31" s="65"/>
      <c r="G31" s="65"/>
      <c r="H31" s="65"/>
      <c r="I31" s="65"/>
      <c r="J31" s="65"/>
      <c r="K31" s="65"/>
      <c r="L31" s="65"/>
      <c r="M31" s="65"/>
      <c r="N31" s="66"/>
    </row>
    <row r="32" spans="1:14" ht="18" customHeight="1" x14ac:dyDescent="0.25">
      <c r="A32" s="35"/>
      <c r="B32" s="67"/>
      <c r="C32" s="68"/>
      <c r="D32" s="68"/>
      <c r="E32" s="68"/>
      <c r="F32" s="68"/>
      <c r="G32" s="68"/>
      <c r="H32" s="68"/>
      <c r="I32" s="68"/>
      <c r="J32" s="68"/>
      <c r="K32" s="68"/>
      <c r="L32" s="68"/>
      <c r="M32" s="69"/>
      <c r="N32" s="70"/>
    </row>
    <row r="33" spans="1:14" s="3" customFormat="1" ht="13" x14ac:dyDescent="0.3">
      <c r="A33" s="1"/>
      <c r="B33" s="1">
        <v>2011</v>
      </c>
      <c r="C33" s="1">
        <v>2012</v>
      </c>
      <c r="D33" s="1">
        <v>2013</v>
      </c>
      <c r="E33" s="1">
        <v>2014</v>
      </c>
      <c r="F33" s="1">
        <v>2015</v>
      </c>
      <c r="G33" s="1">
        <v>2016</v>
      </c>
      <c r="H33" s="1">
        <v>2017</v>
      </c>
      <c r="I33" s="1">
        <v>2018</v>
      </c>
      <c r="J33" s="1">
        <v>2019</v>
      </c>
      <c r="K33" s="1">
        <v>2020</v>
      </c>
      <c r="L33" s="1">
        <v>2021</v>
      </c>
      <c r="M33" s="1">
        <v>2022</v>
      </c>
      <c r="N33" s="1" t="s">
        <v>0</v>
      </c>
    </row>
    <row r="34" spans="1:14" ht="13" x14ac:dyDescent="0.3">
      <c r="A34" s="19" t="s">
        <v>79</v>
      </c>
      <c r="B34" s="15">
        <f>SummaryPeopleMM!B11</f>
        <v>3305216</v>
      </c>
      <c r="C34" s="15">
        <f>SummaryPeopleMM!C11</f>
        <v>3427209</v>
      </c>
      <c r="D34" s="15">
        <f>SummaryPeopleMM!D11</f>
        <v>3467426</v>
      </c>
      <c r="E34" s="15">
        <f>SummaryPeopleMM!E11</f>
        <v>3791136</v>
      </c>
      <c r="F34" s="15">
        <f>SummaryPeopleMM!F11</f>
        <v>3731479</v>
      </c>
      <c r="G34" s="15">
        <f>SummaryPeopleMM!G11</f>
        <v>3574795</v>
      </c>
      <c r="H34" s="15">
        <f>SummaryPeopleMM!H11</f>
        <v>3626774</v>
      </c>
      <c r="I34" s="15">
        <f>SummaryPeopleMM!I11</f>
        <v>3656917</v>
      </c>
      <c r="J34" s="15">
        <f>SummaryPeopleMM!J11</f>
        <v>3953268</v>
      </c>
      <c r="K34" s="15">
        <f>SummaryPeopleMM!K11</f>
        <v>4100886</v>
      </c>
      <c r="L34" s="15">
        <f>SummaryPeopleMM!L11</f>
        <v>4148843</v>
      </c>
      <c r="M34" s="15">
        <f>SummaryPeopleMM!M11</f>
        <v>4227855</v>
      </c>
      <c r="N34" s="15">
        <f>SummaryPeopleMM!N11</f>
        <v>6529643</v>
      </c>
    </row>
    <row r="35" spans="1:14" s="3" customFormat="1" ht="13" x14ac:dyDescent="0.3">
      <c r="A35" s="1"/>
      <c r="B35" s="1"/>
      <c r="C35" s="1"/>
      <c r="D35" s="1"/>
      <c r="E35" s="1"/>
      <c r="F35" s="1"/>
      <c r="G35" s="1"/>
      <c r="H35" s="1"/>
      <c r="I35" s="1"/>
      <c r="J35" s="1"/>
      <c r="K35" s="1"/>
      <c r="L35" s="1"/>
      <c r="M35" s="1"/>
      <c r="N35" s="1"/>
    </row>
    <row r="36" spans="1:14" s="3" customFormat="1" ht="13" x14ac:dyDescent="0.3">
      <c r="A36" s="32" t="s">
        <v>83</v>
      </c>
      <c r="B36" s="1"/>
      <c r="C36" s="1"/>
      <c r="D36" s="1"/>
      <c r="E36" s="1"/>
      <c r="F36" s="1"/>
      <c r="G36" s="1"/>
      <c r="H36" s="1"/>
      <c r="I36" s="1"/>
      <c r="J36" s="1"/>
      <c r="K36" s="1"/>
      <c r="L36" s="1"/>
      <c r="M36" s="1"/>
      <c r="N36" s="1"/>
    </row>
    <row r="37" spans="1:14" s="4" customFormat="1" x14ac:dyDescent="0.25">
      <c r="A37" s="15" t="s">
        <v>59</v>
      </c>
      <c r="B37" s="8">
        <v>8129</v>
      </c>
      <c r="C37" s="8">
        <v>8770</v>
      </c>
      <c r="D37" s="8">
        <v>9016</v>
      </c>
      <c r="E37" s="8">
        <v>10738</v>
      </c>
      <c r="F37" s="8">
        <v>11788</v>
      </c>
      <c r="G37" s="8">
        <v>12043</v>
      </c>
      <c r="H37" s="8">
        <v>12525</v>
      </c>
      <c r="I37" s="8">
        <v>12824</v>
      </c>
      <c r="J37" s="8">
        <v>14326</v>
      </c>
      <c r="K37" s="8">
        <v>15116</v>
      </c>
      <c r="L37" s="8">
        <v>16690</v>
      </c>
      <c r="M37" s="8">
        <v>18248</v>
      </c>
      <c r="N37" s="8">
        <v>23956</v>
      </c>
    </row>
    <row r="38" spans="1:14" s="4" customFormat="1" x14ac:dyDescent="0.25">
      <c r="A38" s="15" t="s">
        <v>55</v>
      </c>
      <c r="B38" s="8">
        <v>99136</v>
      </c>
      <c r="C38" s="8">
        <v>103943</v>
      </c>
      <c r="D38" s="8">
        <v>106800</v>
      </c>
      <c r="E38" s="8">
        <v>119651</v>
      </c>
      <c r="F38" s="8">
        <v>122441</v>
      </c>
      <c r="G38" s="8">
        <v>114194</v>
      </c>
      <c r="H38" s="8">
        <v>117271</v>
      </c>
      <c r="I38" s="8">
        <v>118763</v>
      </c>
      <c r="J38" s="8">
        <v>128976</v>
      </c>
      <c r="K38" s="8">
        <v>134121</v>
      </c>
      <c r="L38" s="8">
        <v>136859</v>
      </c>
      <c r="M38" s="8">
        <v>138890</v>
      </c>
      <c r="N38" s="8">
        <v>184369</v>
      </c>
    </row>
    <row r="39" spans="1:14" s="4" customFormat="1" x14ac:dyDescent="0.25">
      <c r="A39" s="15" t="s">
        <v>56</v>
      </c>
      <c r="B39" s="8">
        <v>33648</v>
      </c>
      <c r="C39" s="8">
        <v>34362</v>
      </c>
      <c r="D39" s="8">
        <v>35096</v>
      </c>
      <c r="E39" s="8">
        <v>41765</v>
      </c>
      <c r="F39" s="8">
        <v>44132</v>
      </c>
      <c r="G39" s="8">
        <v>43855</v>
      </c>
      <c r="H39" s="8">
        <v>43618</v>
      </c>
      <c r="I39" s="8">
        <v>43559</v>
      </c>
      <c r="J39" s="8">
        <v>45786</v>
      </c>
      <c r="K39" s="8">
        <v>46727</v>
      </c>
      <c r="L39" s="8">
        <v>47583</v>
      </c>
      <c r="M39" s="8">
        <v>48838</v>
      </c>
      <c r="N39" s="8">
        <v>65126</v>
      </c>
    </row>
    <row r="40" spans="1:14" s="4" customFormat="1" x14ac:dyDescent="0.25">
      <c r="A40" s="15" t="s">
        <v>28</v>
      </c>
      <c r="B40" s="8">
        <v>49131</v>
      </c>
      <c r="C40" s="8">
        <v>51710</v>
      </c>
      <c r="D40" s="8">
        <v>52809</v>
      </c>
      <c r="E40" s="8">
        <v>63813</v>
      </c>
      <c r="F40" s="8">
        <v>68077</v>
      </c>
      <c r="G40" s="8">
        <v>67827</v>
      </c>
      <c r="H40" s="8">
        <v>68801</v>
      </c>
      <c r="I40" s="8">
        <v>69507</v>
      </c>
      <c r="J40" s="8">
        <v>75565</v>
      </c>
      <c r="K40" s="8">
        <v>78541</v>
      </c>
      <c r="L40" s="8">
        <v>81178</v>
      </c>
      <c r="M40" s="8">
        <v>84212</v>
      </c>
      <c r="N40" s="8">
        <v>109464</v>
      </c>
    </row>
    <row r="41" spans="1:14" s="4" customFormat="1" x14ac:dyDescent="0.25">
      <c r="A41" s="15" t="s">
        <v>138</v>
      </c>
      <c r="B41" s="8">
        <v>179660</v>
      </c>
      <c r="C41" s="8">
        <v>185085</v>
      </c>
      <c r="D41" s="8">
        <v>185848</v>
      </c>
      <c r="E41" s="8">
        <v>228658</v>
      </c>
      <c r="F41" s="8">
        <v>246216</v>
      </c>
      <c r="G41" s="8">
        <v>245546</v>
      </c>
      <c r="H41" s="8">
        <v>238642</v>
      </c>
      <c r="I41" s="8">
        <v>238141</v>
      </c>
      <c r="J41" s="8">
        <v>254269</v>
      </c>
      <c r="K41" s="8">
        <v>265184</v>
      </c>
      <c r="L41" s="8">
        <v>283797</v>
      </c>
      <c r="M41" s="8">
        <v>302956</v>
      </c>
      <c r="N41" s="8">
        <v>395790</v>
      </c>
    </row>
    <row r="42" spans="1:14" s="4" customFormat="1" x14ac:dyDescent="0.25">
      <c r="A42" s="15" t="s">
        <v>30</v>
      </c>
      <c r="B42" s="8">
        <v>1592834</v>
      </c>
      <c r="C42" s="8">
        <v>1633746</v>
      </c>
      <c r="D42" s="8">
        <v>1644181</v>
      </c>
      <c r="E42" s="8">
        <v>1804556</v>
      </c>
      <c r="F42" s="8">
        <v>1852051</v>
      </c>
      <c r="G42" s="8">
        <v>1850679</v>
      </c>
      <c r="H42" s="8">
        <v>1822005</v>
      </c>
      <c r="I42" s="8">
        <v>1814542</v>
      </c>
      <c r="J42" s="8">
        <v>1887405</v>
      </c>
      <c r="K42" s="8">
        <v>1911511</v>
      </c>
      <c r="L42" s="8">
        <v>1903867</v>
      </c>
      <c r="M42" s="8">
        <v>1915904</v>
      </c>
      <c r="N42" s="8">
        <v>2607137</v>
      </c>
    </row>
    <row r="43" spans="1:14" s="4" customFormat="1" x14ac:dyDescent="0.25">
      <c r="A43" s="15" t="s">
        <v>29</v>
      </c>
      <c r="B43" s="8">
        <v>18957</v>
      </c>
      <c r="C43" s="8">
        <v>19952</v>
      </c>
      <c r="D43" s="8">
        <v>20648</v>
      </c>
      <c r="E43" s="8">
        <v>22300</v>
      </c>
      <c r="F43" s="8">
        <v>23159</v>
      </c>
      <c r="G43" s="8">
        <v>23332</v>
      </c>
      <c r="H43" s="8">
        <v>24508</v>
      </c>
      <c r="I43" s="8">
        <v>23787</v>
      </c>
      <c r="J43" s="8">
        <v>25144</v>
      </c>
      <c r="K43" s="8">
        <v>25519</v>
      </c>
      <c r="L43" s="8">
        <v>25366</v>
      </c>
      <c r="M43" s="8">
        <v>25576</v>
      </c>
      <c r="N43" s="8">
        <v>34180</v>
      </c>
    </row>
    <row r="44" spans="1:14" s="4" customFormat="1" x14ac:dyDescent="0.25">
      <c r="A44" s="15" t="s">
        <v>137</v>
      </c>
      <c r="B44" s="8">
        <v>1323200</v>
      </c>
      <c r="C44" s="8">
        <v>1389532</v>
      </c>
      <c r="D44" s="8">
        <v>1412998</v>
      </c>
      <c r="E44" s="8">
        <v>1499180</v>
      </c>
      <c r="F44" s="8">
        <v>1363582</v>
      </c>
      <c r="G44" s="8">
        <v>1217318</v>
      </c>
      <c r="H44" s="8">
        <v>1299405</v>
      </c>
      <c r="I44" s="8">
        <v>1335794</v>
      </c>
      <c r="J44" s="8">
        <v>1521425</v>
      </c>
      <c r="K44" s="8">
        <v>1624147</v>
      </c>
      <c r="L44" s="8">
        <v>1653441</v>
      </c>
      <c r="M44" s="8">
        <v>1691266</v>
      </c>
      <c r="N44" s="8">
        <v>3106094</v>
      </c>
    </row>
    <row r="45" spans="1:14" s="4" customFormat="1" x14ac:dyDescent="0.25">
      <c r="A45" s="33"/>
      <c r="B45" s="33"/>
      <c r="C45" s="33"/>
      <c r="D45" s="33"/>
      <c r="E45" s="33"/>
      <c r="F45" s="33"/>
      <c r="G45" s="33"/>
      <c r="H45" s="33"/>
      <c r="I45" s="33"/>
      <c r="J45" s="33"/>
      <c r="K45" s="33"/>
      <c r="L45" s="33"/>
      <c r="M45" s="33"/>
      <c r="N45" s="33"/>
    </row>
    <row r="46" spans="1:14" ht="13" x14ac:dyDescent="0.3">
      <c r="A46" s="34" t="s">
        <v>68</v>
      </c>
      <c r="B46" s="35"/>
      <c r="C46" s="35"/>
      <c r="D46" s="35"/>
      <c r="E46" s="35"/>
      <c r="F46" s="35"/>
      <c r="G46" s="35"/>
      <c r="H46" s="35"/>
      <c r="I46" s="35"/>
      <c r="J46" s="35"/>
      <c r="K46" s="10"/>
      <c r="L46" s="10"/>
      <c r="M46" s="10"/>
      <c r="N46" s="10"/>
    </row>
    <row r="47" spans="1:14" x14ac:dyDescent="0.25">
      <c r="A47" s="10" t="s">
        <v>60</v>
      </c>
      <c r="B47" s="22">
        <f t="shared" ref="B47:N47" si="20">B37/B34</f>
        <v>2.4594459182092788E-3</v>
      </c>
      <c r="C47" s="22">
        <f t="shared" si="20"/>
        <v>2.5589335228753192E-3</v>
      </c>
      <c r="D47" s="22">
        <f t="shared" si="20"/>
        <v>2.6001996870300909E-3</v>
      </c>
      <c r="E47" s="22">
        <f t="shared" si="20"/>
        <v>2.8323964109965983E-3</v>
      </c>
      <c r="F47" s="22">
        <f t="shared" si="20"/>
        <v>3.1590690983387551E-3</v>
      </c>
      <c r="G47" s="22">
        <f t="shared" si="20"/>
        <v>3.3688645083144626E-3</v>
      </c>
      <c r="H47" s="22">
        <f t="shared" si="20"/>
        <v>3.4534823509818919E-3</v>
      </c>
      <c r="I47" s="22">
        <f t="shared" si="20"/>
        <v>3.5067790710043459E-3</v>
      </c>
      <c r="J47" s="22">
        <f t="shared" si="20"/>
        <v>3.6238372910715896E-3</v>
      </c>
      <c r="K47" s="22">
        <f t="shared" si="20"/>
        <v>3.6860327256110019E-3</v>
      </c>
      <c r="L47" s="22">
        <f t="shared" si="20"/>
        <v>4.0228082865512143E-3</v>
      </c>
      <c r="M47" s="22">
        <f t="shared" si="20"/>
        <v>4.3161366697769907E-3</v>
      </c>
      <c r="N47" s="22">
        <f t="shared" si="20"/>
        <v>3.6688070082851391E-3</v>
      </c>
    </row>
    <row r="48" spans="1:14" x14ac:dyDescent="0.25">
      <c r="A48" s="10" t="s">
        <v>61</v>
      </c>
      <c r="B48" s="7">
        <f t="shared" ref="B48:N48" si="21">B38/B34</f>
        <v>2.9993803733250717E-2</v>
      </c>
      <c r="C48" s="7">
        <f t="shared" si="21"/>
        <v>3.0328760224427515E-2</v>
      </c>
      <c r="D48" s="7">
        <f t="shared" si="21"/>
        <v>3.080094571592876E-2</v>
      </c>
      <c r="E48" s="7">
        <f t="shared" si="21"/>
        <v>3.1560724806495993E-2</v>
      </c>
      <c r="F48" s="7">
        <f t="shared" si="21"/>
        <v>3.2812994525763112E-2</v>
      </c>
      <c r="G48" s="7">
        <f t="shared" si="21"/>
        <v>3.1944209388230657E-2</v>
      </c>
      <c r="H48" s="7">
        <f t="shared" si="21"/>
        <v>3.2334796709141515E-2</v>
      </c>
      <c r="I48" s="7">
        <f t="shared" si="21"/>
        <v>3.2476263475490423E-2</v>
      </c>
      <c r="J48" s="7">
        <f t="shared" si="21"/>
        <v>3.2625159741257105E-2</v>
      </c>
      <c r="K48" s="7">
        <f t="shared" si="21"/>
        <v>3.2705371473384044E-2</v>
      </c>
      <c r="L48" s="7">
        <f t="shared" si="21"/>
        <v>3.2987268980773678E-2</v>
      </c>
      <c r="M48" s="7">
        <f t="shared" si="21"/>
        <v>3.2851173940449709E-2</v>
      </c>
      <c r="N48" s="7">
        <f t="shared" si="21"/>
        <v>2.8235693743134196E-2</v>
      </c>
    </row>
    <row r="49" spans="1:14" x14ac:dyDescent="0.25">
      <c r="A49" s="10" t="s">
        <v>62</v>
      </c>
      <c r="B49" s="7">
        <f t="shared" ref="B49:N49" si="22">B39/B34</f>
        <v>1.0180272635736969E-2</v>
      </c>
      <c r="C49" s="7">
        <f t="shared" si="22"/>
        <v>1.0026234174805214E-2</v>
      </c>
      <c r="D49" s="7">
        <f t="shared" si="22"/>
        <v>1.0121629127773743E-2</v>
      </c>
      <c r="E49" s="7">
        <f t="shared" si="22"/>
        <v>1.1016486878866916E-2</v>
      </c>
      <c r="F49" s="7">
        <f t="shared" si="22"/>
        <v>1.1826945830326259E-2</v>
      </c>
      <c r="G49" s="7">
        <f t="shared" si="22"/>
        <v>1.2267836337468302E-2</v>
      </c>
      <c r="H49" s="7">
        <f t="shared" si="22"/>
        <v>1.2026666122565123E-2</v>
      </c>
      <c r="I49" s="7">
        <f t="shared" si="22"/>
        <v>1.1911399684488327E-2</v>
      </c>
      <c r="J49" s="7">
        <f t="shared" si="22"/>
        <v>1.1581810289613555E-2</v>
      </c>
      <c r="K49" s="7">
        <f t="shared" si="22"/>
        <v>1.1394366973380874E-2</v>
      </c>
      <c r="L49" s="7">
        <f t="shared" si="22"/>
        <v>1.1468980629057306E-2</v>
      </c>
      <c r="M49" s="7">
        <f t="shared" si="22"/>
        <v>1.1551484145033356E-2</v>
      </c>
      <c r="N49" s="7">
        <f t="shared" si="22"/>
        <v>9.9738990324585892E-3</v>
      </c>
    </row>
    <row r="50" spans="1:14" x14ac:dyDescent="0.25">
      <c r="A50" s="10" t="s">
        <v>31</v>
      </c>
      <c r="B50" s="7">
        <f t="shared" ref="B50:N50" si="23">B40/B34</f>
        <v>1.4864686604445822E-2</v>
      </c>
      <c r="C50" s="7">
        <f t="shared" si="23"/>
        <v>1.5088078958709551E-2</v>
      </c>
      <c r="D50" s="7">
        <f t="shared" si="23"/>
        <v>1.5230029422401516E-2</v>
      </c>
      <c r="E50" s="7">
        <f t="shared" si="23"/>
        <v>1.6832157960041529E-2</v>
      </c>
      <c r="F50" s="7">
        <f t="shared" si="23"/>
        <v>1.8243972430234769E-2</v>
      </c>
      <c r="G50" s="7">
        <f t="shared" si="23"/>
        <v>1.8973675413555182E-2</v>
      </c>
      <c r="H50" s="7">
        <f t="shared" si="23"/>
        <v>1.897030253332576E-2</v>
      </c>
      <c r="I50" s="7">
        <f t="shared" si="23"/>
        <v>1.9006994142880464E-2</v>
      </c>
      <c r="J50" s="7">
        <f t="shared" si="23"/>
        <v>1.9114565468366932E-2</v>
      </c>
      <c r="K50" s="7">
        <f t="shared" si="23"/>
        <v>1.9152202719119722E-2</v>
      </c>
      <c r="L50" s="7">
        <f t="shared" si="23"/>
        <v>1.9566418878709076E-2</v>
      </c>
      <c r="M50" s="7">
        <f t="shared" si="23"/>
        <v>1.9918374684089211E-2</v>
      </c>
      <c r="N50" s="7">
        <f t="shared" si="23"/>
        <v>1.6764163063738707E-2</v>
      </c>
    </row>
    <row r="51" spans="1:14" x14ac:dyDescent="0.25">
      <c r="A51" s="10" t="s">
        <v>64</v>
      </c>
      <c r="B51" s="7">
        <f t="shared" ref="B51:N51" si="24">B41/B34</f>
        <v>5.4356508016420106E-2</v>
      </c>
      <c r="C51" s="7">
        <f t="shared" si="24"/>
        <v>5.4004585071992982E-2</v>
      </c>
      <c r="D51" s="7">
        <f t="shared" si="24"/>
        <v>5.3598259919606074E-2</v>
      </c>
      <c r="E51" s="7">
        <f t="shared" si="24"/>
        <v>6.0313847880951781E-2</v>
      </c>
      <c r="F51" s="7">
        <f t="shared" si="24"/>
        <v>6.5983488048572694E-2</v>
      </c>
      <c r="G51" s="7">
        <f t="shared" si="24"/>
        <v>6.868813456435964E-2</v>
      </c>
      <c r="H51" s="7">
        <f t="shared" si="24"/>
        <v>6.5800074666907835E-2</v>
      </c>
      <c r="I51" s="7">
        <f t="shared" si="24"/>
        <v>6.5120701399566897E-2</v>
      </c>
      <c r="J51" s="7">
        <f t="shared" si="24"/>
        <v>6.4318685199182046E-2</v>
      </c>
      <c r="K51" s="7">
        <f t="shared" si="24"/>
        <v>6.4665050430565488E-2</v>
      </c>
      <c r="L51" s="7">
        <f t="shared" si="24"/>
        <v>6.8403889951969749E-2</v>
      </c>
      <c r="M51" s="7">
        <f t="shared" si="24"/>
        <v>7.1657140559456267E-2</v>
      </c>
      <c r="N51" s="7">
        <f t="shared" si="24"/>
        <v>6.0614339865135043E-2</v>
      </c>
    </row>
    <row r="52" spans="1:14" x14ac:dyDescent="0.25">
      <c r="A52" s="15" t="s">
        <v>33</v>
      </c>
      <c r="B52" s="7">
        <f t="shared" ref="B52:N52" si="25">B42/B34</f>
        <v>0.48191525152970338</v>
      </c>
      <c r="C52" s="7">
        <f t="shared" si="25"/>
        <v>0.47669867813722477</v>
      </c>
      <c r="D52" s="7">
        <f t="shared" si="25"/>
        <v>0.47417911730488266</v>
      </c>
      <c r="E52" s="7">
        <f t="shared" si="25"/>
        <v>0.47599347530660996</v>
      </c>
      <c r="F52" s="7">
        <f t="shared" si="25"/>
        <v>0.49633161542648369</v>
      </c>
      <c r="G52" s="7">
        <f t="shared" si="25"/>
        <v>0.51770213396852127</v>
      </c>
      <c r="H52" s="7">
        <f t="shared" si="25"/>
        <v>0.50237621643918262</v>
      </c>
      <c r="I52" s="7">
        <f t="shared" si="25"/>
        <v>0.49619447201016592</v>
      </c>
      <c r="J52" s="7">
        <f t="shared" si="25"/>
        <v>0.47742905363360139</v>
      </c>
      <c r="K52" s="7">
        <f t="shared" si="25"/>
        <v>0.4661214674097256</v>
      </c>
      <c r="L52" s="7">
        <f t="shared" si="25"/>
        <v>0.45889106914867589</v>
      </c>
      <c r="M52" s="7">
        <f t="shared" si="25"/>
        <v>0.45316218271440245</v>
      </c>
      <c r="N52" s="7">
        <f t="shared" si="25"/>
        <v>0.39927711208713862</v>
      </c>
    </row>
    <row r="53" spans="1:14" x14ac:dyDescent="0.25">
      <c r="A53" s="15" t="s">
        <v>32</v>
      </c>
      <c r="B53" s="7">
        <f t="shared" ref="B53:N53" si="26">B43/B34</f>
        <v>5.7354799202230652E-3</v>
      </c>
      <c r="C53" s="7">
        <f t="shared" si="26"/>
        <v>5.8216467101947968E-3</v>
      </c>
      <c r="D53" s="7">
        <f t="shared" si="26"/>
        <v>5.9548495050795605E-3</v>
      </c>
      <c r="E53" s="7">
        <f t="shared" si="26"/>
        <v>5.8821419226321612E-3</v>
      </c>
      <c r="F53" s="7">
        <f t="shared" si="26"/>
        <v>6.2063862613189035E-3</v>
      </c>
      <c r="G53" s="7">
        <f t="shared" si="26"/>
        <v>6.5268078309385575E-3</v>
      </c>
      <c r="H53" s="7">
        <f t="shared" si="26"/>
        <v>6.7575205954382598E-3</v>
      </c>
      <c r="I53" s="7">
        <f t="shared" si="26"/>
        <v>6.5046595260433854E-3</v>
      </c>
      <c r="J53" s="7">
        <f t="shared" si="26"/>
        <v>6.3603074721976854E-3</v>
      </c>
      <c r="K53" s="7">
        <f t="shared" si="26"/>
        <v>6.2228016092132285E-3</v>
      </c>
      <c r="L53" s="7">
        <f t="shared" si="26"/>
        <v>6.1139937086074356E-3</v>
      </c>
      <c r="M53" s="7">
        <f t="shared" si="26"/>
        <v>6.0494033026203594E-3</v>
      </c>
      <c r="N53" s="7">
        <f t="shared" si="26"/>
        <v>5.2345893948566556E-3</v>
      </c>
    </row>
    <row r="54" spans="1:14" x14ac:dyDescent="0.25">
      <c r="A54" s="15" t="s">
        <v>63</v>
      </c>
      <c r="B54" s="7">
        <f t="shared" ref="B54:N54" si="27">B44/B34</f>
        <v>0.40033692200449228</v>
      </c>
      <c r="C54" s="7">
        <f t="shared" si="27"/>
        <v>0.40544127889486753</v>
      </c>
      <c r="D54" s="7">
        <f t="shared" si="27"/>
        <v>0.40750631736625381</v>
      </c>
      <c r="E54" s="7">
        <f t="shared" si="27"/>
        <v>0.39544347657272122</v>
      </c>
      <c r="F54" s="7">
        <f t="shared" si="27"/>
        <v>0.36542668470062406</v>
      </c>
      <c r="G54" s="7">
        <f t="shared" si="27"/>
        <v>0.34052805825229138</v>
      </c>
      <c r="H54" s="7">
        <f t="shared" si="27"/>
        <v>0.35828121630959081</v>
      </c>
      <c r="I54" s="7">
        <f t="shared" si="27"/>
        <v>0.36527873069036021</v>
      </c>
      <c r="J54" s="7">
        <f t="shared" si="27"/>
        <v>0.38485248154185348</v>
      </c>
      <c r="K54" s="7">
        <f t="shared" si="27"/>
        <v>0.39604782966412622</v>
      </c>
      <c r="L54" s="7">
        <f t="shared" si="27"/>
        <v>0.39853062649032511</v>
      </c>
      <c r="M54" s="7">
        <f t="shared" si="27"/>
        <v>0.40002932929345969</v>
      </c>
      <c r="N54" s="7">
        <f t="shared" si="27"/>
        <v>0.47569124376325017</v>
      </c>
    </row>
    <row r="55" spans="1:14" x14ac:dyDescent="0.25">
      <c r="A55" s="15"/>
      <c r="B55" s="7"/>
      <c r="C55" s="7"/>
      <c r="D55" s="7"/>
      <c r="E55" s="7"/>
      <c r="F55" s="7"/>
      <c r="G55" s="7"/>
      <c r="H55" s="7"/>
      <c r="I55" s="7"/>
      <c r="J55" s="7"/>
      <c r="K55" s="7"/>
      <c r="L55" s="7"/>
      <c r="M55" s="10"/>
      <c r="N55" s="10"/>
    </row>
    <row r="56" spans="1:14" ht="13" x14ac:dyDescent="0.3">
      <c r="A56" s="34" t="s">
        <v>176</v>
      </c>
      <c r="B56" s="35"/>
      <c r="C56" s="35"/>
      <c r="D56" s="35"/>
      <c r="E56" s="35"/>
      <c r="F56" s="35"/>
      <c r="G56" s="35"/>
      <c r="H56" s="35"/>
      <c r="I56" s="35"/>
      <c r="J56" s="35"/>
      <c r="K56" s="10"/>
      <c r="L56" s="10"/>
      <c r="M56" s="10"/>
      <c r="N56" s="10"/>
    </row>
    <row r="57" spans="1:14" x14ac:dyDescent="0.25">
      <c r="A57" s="10" t="s">
        <v>60</v>
      </c>
      <c r="B57" s="22">
        <f t="shared" ref="B57:N57" si="28">B37/(B34-B44)</f>
        <v>4.1013796054118635E-3</v>
      </c>
      <c r="C57" s="22">
        <f t="shared" si="28"/>
        <v>4.303920591928947E-3</v>
      </c>
      <c r="D57" s="22">
        <f t="shared" si="28"/>
        <v>4.3885694704316721E-3</v>
      </c>
      <c r="E57" s="22">
        <f t="shared" si="28"/>
        <v>4.6850812144735767E-3</v>
      </c>
      <c r="F57" s="22">
        <f t="shared" si="28"/>
        <v>4.978257077904993E-3</v>
      </c>
      <c r="G57" s="7">
        <f t="shared" si="28"/>
        <v>5.1084273568734713E-3</v>
      </c>
      <c r="H57" s="7">
        <f t="shared" si="28"/>
        <v>5.3816133152929336E-3</v>
      </c>
      <c r="I57" s="7">
        <f t="shared" si="28"/>
        <v>5.5249118637831773E-3</v>
      </c>
      <c r="J57" s="7">
        <f t="shared" si="28"/>
        <v>5.8910052992730208E-3</v>
      </c>
      <c r="K57" s="7">
        <f t="shared" si="28"/>
        <v>6.1031864883623185E-3</v>
      </c>
      <c r="L57" s="7">
        <f t="shared" si="28"/>
        <v>6.6883011234262057E-3</v>
      </c>
      <c r="M57" s="7">
        <f t="shared" si="28"/>
        <v>7.193912770259589E-3</v>
      </c>
      <c r="N57" s="7">
        <f t="shared" si="28"/>
        <v>6.9974170079061234E-3</v>
      </c>
    </row>
    <row r="58" spans="1:14" x14ac:dyDescent="0.25">
      <c r="A58" s="10" t="s">
        <v>61</v>
      </c>
      <c r="B58" s="7">
        <f t="shared" ref="B58:N58" si="29">B38/(B34-B44)</f>
        <v>5.0017759695179048E-2</v>
      </c>
      <c r="C58" s="7">
        <f t="shared" si="29"/>
        <v>5.101053798025889E-2</v>
      </c>
      <c r="D58" s="7">
        <f t="shared" si="29"/>
        <v>5.1985272786391153E-2</v>
      </c>
      <c r="E58" s="7">
        <f t="shared" si="29"/>
        <v>5.2204754367012281E-2</v>
      </c>
      <c r="F58" s="7">
        <f t="shared" si="29"/>
        <v>5.1708752534421892E-2</v>
      </c>
      <c r="G58" s="7">
        <f t="shared" si="29"/>
        <v>4.8439072788408963E-2</v>
      </c>
      <c r="H58" s="7">
        <f t="shared" si="29"/>
        <v>5.0387798410995423E-2</v>
      </c>
      <c r="I58" s="7">
        <f t="shared" si="29"/>
        <v>5.1166181197635802E-2</v>
      </c>
      <c r="J58" s="7">
        <f t="shared" si="29"/>
        <v>5.3036318545235037E-2</v>
      </c>
      <c r="K58" s="7">
        <f t="shared" si="29"/>
        <v>5.4152254234297599E-2</v>
      </c>
      <c r="L58" s="7">
        <f t="shared" si="29"/>
        <v>5.4844469949130441E-2</v>
      </c>
      <c r="M58" s="7">
        <f t="shared" si="29"/>
        <v>5.4754633091919899E-2</v>
      </c>
      <c r="N58" s="7">
        <f t="shared" si="29"/>
        <v>5.3853179843489897E-2</v>
      </c>
    </row>
    <row r="59" spans="1:14" x14ac:dyDescent="0.25">
      <c r="A59" s="10" t="s">
        <v>62</v>
      </c>
      <c r="B59" s="7">
        <f t="shared" ref="B59:N59" si="30">B39/(B34-B44)</f>
        <v>1.6976654073428268E-2</v>
      </c>
      <c r="C59" s="7">
        <f t="shared" si="30"/>
        <v>1.6863320339779071E-2</v>
      </c>
      <c r="D59" s="7">
        <f t="shared" si="30"/>
        <v>1.7083100502913708E-2</v>
      </c>
      <c r="E59" s="7">
        <f t="shared" si="30"/>
        <v>1.8222426608538733E-2</v>
      </c>
      <c r="F59" s="7">
        <f t="shared" si="30"/>
        <v>1.8637634998481777E-2</v>
      </c>
      <c r="G59" s="7">
        <f t="shared" si="30"/>
        <v>1.8602514467797565E-2</v>
      </c>
      <c r="H59" s="7">
        <f t="shared" si="30"/>
        <v>1.8741334098718337E-2</v>
      </c>
      <c r="I59" s="7">
        <f t="shared" si="30"/>
        <v>1.8766347151788165E-2</v>
      </c>
      <c r="J59" s="7">
        <f t="shared" si="30"/>
        <v>1.8827695702395262E-2</v>
      </c>
      <c r="K59" s="7">
        <f t="shared" si="30"/>
        <v>1.8866339973650836E-2</v>
      </c>
      <c r="L59" s="7">
        <f t="shared" si="30"/>
        <v>1.9068270362851355E-2</v>
      </c>
      <c r="M59" s="7">
        <f t="shared" si="30"/>
        <v>1.9253414723473136E-2</v>
      </c>
      <c r="N59" s="7">
        <f t="shared" si="30"/>
        <v>1.9022949576594346E-2</v>
      </c>
    </row>
    <row r="60" spans="1:14" x14ac:dyDescent="0.25">
      <c r="A60" s="10" t="s">
        <v>31</v>
      </c>
      <c r="B60" s="7">
        <f t="shared" ref="B60:N60" si="31">B40/(B34-B44)</f>
        <v>2.4788397268235979E-2</v>
      </c>
      <c r="C60" s="7">
        <f t="shared" si="31"/>
        <v>2.5376936580233274E-2</v>
      </c>
      <c r="D60" s="7">
        <f t="shared" si="31"/>
        <v>2.5704965080304593E-2</v>
      </c>
      <c r="E60" s="7">
        <f t="shared" si="31"/>
        <v>2.7842157528329515E-2</v>
      </c>
      <c r="F60" s="7">
        <f t="shared" si="31"/>
        <v>2.8749983635267918E-2</v>
      </c>
      <c r="G60" s="7">
        <f t="shared" si="31"/>
        <v>2.8771012400120977E-2</v>
      </c>
      <c r="H60" s="7">
        <f t="shared" si="31"/>
        <v>2.9561706802831867E-2</v>
      </c>
      <c r="I60" s="7">
        <f t="shared" si="31"/>
        <v>2.9945418661570283E-2</v>
      </c>
      <c r="J60" s="7">
        <f t="shared" si="31"/>
        <v>3.1073140823646921E-2</v>
      </c>
      <c r="K60" s="7">
        <f t="shared" si="31"/>
        <v>3.1711456071875158E-2</v>
      </c>
      <c r="L60" s="7">
        <f t="shared" si="31"/>
        <v>3.2531031072348261E-2</v>
      </c>
      <c r="M60" s="7">
        <f t="shared" si="31"/>
        <v>3.3198913974632864E-2</v>
      </c>
      <c r="N60" s="7">
        <f t="shared" si="31"/>
        <v>3.1973837675464849E-2</v>
      </c>
    </row>
    <row r="61" spans="1:14" x14ac:dyDescent="0.25">
      <c r="A61" s="10" t="s">
        <v>64</v>
      </c>
      <c r="B61" s="7">
        <f t="shared" ref="B61:N61" si="32">B41/(B34-B44)</f>
        <v>9.0645080564435404E-2</v>
      </c>
      <c r="C61" s="7">
        <f t="shared" si="32"/>
        <v>9.0831373176416083E-2</v>
      </c>
      <c r="D61" s="7">
        <f t="shared" si="32"/>
        <v>9.046216270416875E-2</v>
      </c>
      <c r="E61" s="7">
        <f t="shared" si="32"/>
        <v>9.9765440523291019E-2</v>
      </c>
      <c r="F61" s="7">
        <f t="shared" si="32"/>
        <v>0.10398087416809093</v>
      </c>
      <c r="G61" s="7">
        <f t="shared" si="32"/>
        <v>0.10415626536335243</v>
      </c>
      <c r="H61" s="7">
        <f t="shared" si="32"/>
        <v>0.10253724269765559</v>
      </c>
      <c r="I61" s="7">
        <f t="shared" si="32"/>
        <v>0.10259732034881391</v>
      </c>
      <c r="J61" s="7">
        <f t="shared" si="32"/>
        <v>0.10455814787385534</v>
      </c>
      <c r="K61" s="7">
        <f t="shared" si="32"/>
        <v>0.1070698204372766</v>
      </c>
      <c r="L61" s="7">
        <f t="shared" si="32"/>
        <v>0.11372796847962773</v>
      </c>
      <c r="M61" s="7">
        <f t="shared" si="32"/>
        <v>0.11943440581032244</v>
      </c>
      <c r="N61" s="7">
        <f t="shared" si="32"/>
        <v>0.11560810141756406</v>
      </c>
    </row>
    <row r="62" spans="1:14" x14ac:dyDescent="0.25">
      <c r="A62" s="15" t="s">
        <v>33</v>
      </c>
      <c r="B62" s="7">
        <f t="shared" ref="B62:N62" si="33">B42/(B34-B44)</f>
        <v>0.80364336110303847</v>
      </c>
      <c r="C62" s="7">
        <f t="shared" si="33"/>
        <v>0.80176887701043886</v>
      </c>
      <c r="D62" s="7">
        <f t="shared" si="33"/>
        <v>0.80031084077903925</v>
      </c>
      <c r="E62" s="7">
        <f t="shared" si="33"/>
        <v>0.78734321252240447</v>
      </c>
      <c r="F62" s="7">
        <f t="shared" si="33"/>
        <v>0.78215015264599774</v>
      </c>
      <c r="G62" s="7">
        <f t="shared" si="33"/>
        <v>0.78502526217647084</v>
      </c>
      <c r="H62" s="7">
        <f t="shared" si="33"/>
        <v>0.78286038870501407</v>
      </c>
      <c r="I62" s="7">
        <f t="shared" si="33"/>
        <v>0.78175176412452074</v>
      </c>
      <c r="J62" s="7">
        <f t="shared" si="33"/>
        <v>0.7761212380897945</v>
      </c>
      <c r="K62" s="7">
        <f t="shared" si="33"/>
        <v>0.77178540007647156</v>
      </c>
      <c r="L62" s="7">
        <f t="shared" si="33"/>
        <v>0.76295001767250326</v>
      </c>
      <c r="M62" s="7">
        <f t="shared" si="33"/>
        <v>0.75530722556945562</v>
      </c>
      <c r="N62" s="7">
        <f t="shared" si="33"/>
        <v>0.76153050533233202</v>
      </c>
    </row>
    <row r="63" spans="1:14" x14ac:dyDescent="0.25">
      <c r="A63" s="15" t="s">
        <v>32</v>
      </c>
      <c r="B63" s="7">
        <f t="shared" ref="B63:N63" si="34">B43/(B34-B44)</f>
        <v>9.5645040201491806E-3</v>
      </c>
      <c r="C63" s="7">
        <f t="shared" si="34"/>
        <v>9.7915420353667428E-3</v>
      </c>
      <c r="D63" s="7">
        <f t="shared" si="34"/>
        <v>1.0050486072035623E-2</v>
      </c>
      <c r="E63" s="7">
        <f t="shared" si="34"/>
        <v>9.7296806744981146E-3</v>
      </c>
      <c r="F63" s="7">
        <f t="shared" si="34"/>
        <v>9.7804085228369309E-3</v>
      </c>
      <c r="G63" s="7">
        <f t="shared" si="34"/>
        <v>9.8970212646825404E-3</v>
      </c>
      <c r="H63" s="7">
        <f t="shared" si="34"/>
        <v>1.0530345639217502E-2</v>
      </c>
      <c r="I63" s="7">
        <f t="shared" si="34"/>
        <v>1.0248056651887901E-2</v>
      </c>
      <c r="J63" s="7">
        <f t="shared" si="34"/>
        <v>1.0339483264339021E-2</v>
      </c>
      <c r="K63" s="7">
        <f t="shared" si="34"/>
        <v>1.0303467583786583E-2</v>
      </c>
      <c r="L63" s="7">
        <f t="shared" si="34"/>
        <v>1.0165095643908276E-2</v>
      </c>
      <c r="M63" s="7">
        <f t="shared" si="34"/>
        <v>1.0082831708250726E-2</v>
      </c>
      <c r="N63" s="7">
        <f t="shared" si="34"/>
        <v>9.9837916734943771E-3</v>
      </c>
    </row>
    <row r="64" spans="1:14" x14ac:dyDescent="0.25">
      <c r="A64" s="15"/>
      <c r="B64" s="7"/>
      <c r="C64" s="7"/>
      <c r="D64" s="7"/>
      <c r="E64" s="7"/>
      <c r="F64" s="7"/>
      <c r="G64" s="7"/>
      <c r="H64" s="7"/>
      <c r="I64" s="7"/>
      <c r="J64" s="7"/>
      <c r="K64" s="7"/>
      <c r="L64" s="7"/>
      <c r="M64" s="7"/>
      <c r="N64" s="7"/>
    </row>
    <row r="65" spans="1:14" ht="13" x14ac:dyDescent="0.3">
      <c r="A65" s="36" t="s">
        <v>295</v>
      </c>
      <c r="B65" s="7"/>
      <c r="C65" s="7"/>
      <c r="D65" s="7"/>
      <c r="E65" s="7"/>
      <c r="F65" s="7"/>
      <c r="G65" s="7"/>
      <c r="H65" s="7"/>
      <c r="I65" s="7"/>
      <c r="J65" s="7"/>
      <c r="K65" s="7"/>
      <c r="L65" s="7"/>
      <c r="M65" s="10"/>
      <c r="N65" s="10"/>
    </row>
    <row r="66" spans="1:14" ht="13" x14ac:dyDescent="0.3">
      <c r="A66" s="36"/>
      <c r="B66" s="15"/>
      <c r="C66" s="15"/>
      <c r="D66" s="15"/>
      <c r="E66" s="15"/>
      <c r="F66" s="15"/>
      <c r="G66" s="15"/>
      <c r="H66" s="15"/>
      <c r="I66" s="15"/>
      <c r="J66" s="15"/>
      <c r="K66" s="33"/>
      <c r="L66" s="15"/>
      <c r="M66" s="15"/>
      <c r="N66" s="15"/>
    </row>
    <row r="67" spans="1:14" ht="13" x14ac:dyDescent="0.3">
      <c r="A67" s="36" t="s">
        <v>66</v>
      </c>
      <c r="B67" s="15">
        <f>SummaryPeoplebyLOB!B5</f>
        <v>759288</v>
      </c>
      <c r="C67" s="15">
        <f>SummaryPeoplebyLOB!C5</f>
        <v>816164</v>
      </c>
      <c r="D67" s="15">
        <f>SummaryPeoplebyLOB!D5</f>
        <v>841813</v>
      </c>
      <c r="E67" s="15">
        <f>SummaryPeoplebyLOB!E5</f>
        <v>844134</v>
      </c>
      <c r="F67" s="15">
        <f>SummaryPeoplebyLOB!F5</f>
        <v>846524</v>
      </c>
      <c r="G67" s="15">
        <f>SummaryPeoplebyLOB!G5</f>
        <v>914198</v>
      </c>
      <c r="H67" s="15">
        <f>SummaryPeoplebyLOB!H5</f>
        <v>907303</v>
      </c>
      <c r="I67" s="15">
        <f>SummaryPeoplebyLOB!I5</f>
        <v>932647</v>
      </c>
      <c r="J67" s="15">
        <f>SummaryPeoplebyLOB!J5</f>
        <v>970999</v>
      </c>
      <c r="K67" s="15">
        <f>SummaryPeoplebyLOB!K5</f>
        <v>986803</v>
      </c>
      <c r="L67" s="15">
        <f>SummaryPeoplebyLOB!L5</f>
        <v>947153</v>
      </c>
      <c r="M67" s="15">
        <f>SummaryPeoplebyLOB!M5</f>
        <v>964425</v>
      </c>
      <c r="N67" s="15">
        <f>SummaryPeoplebyLOB!N5</f>
        <v>1502477</v>
      </c>
    </row>
    <row r="68" spans="1:14" x14ac:dyDescent="0.25">
      <c r="A68" s="15" t="s">
        <v>59</v>
      </c>
      <c r="B68" s="18">
        <v>467</v>
      </c>
      <c r="C68" s="18">
        <v>537</v>
      </c>
      <c r="D68" s="18">
        <v>564</v>
      </c>
      <c r="E68" s="18">
        <v>592</v>
      </c>
      <c r="F68" s="18">
        <v>635</v>
      </c>
      <c r="G68" s="18">
        <v>758</v>
      </c>
      <c r="H68" s="18">
        <v>807</v>
      </c>
      <c r="I68" s="18">
        <v>855</v>
      </c>
      <c r="J68" s="18">
        <v>959</v>
      </c>
      <c r="K68" s="18">
        <v>998</v>
      </c>
      <c r="L68" s="18">
        <v>965</v>
      </c>
      <c r="M68" s="18">
        <v>990</v>
      </c>
      <c r="N68" s="8">
        <v>1474</v>
      </c>
    </row>
    <row r="69" spans="1:14" x14ac:dyDescent="0.25">
      <c r="A69" s="15" t="s">
        <v>55</v>
      </c>
      <c r="B69" s="8">
        <v>22292</v>
      </c>
      <c r="C69" s="8">
        <v>24576</v>
      </c>
      <c r="D69" s="8">
        <v>25953</v>
      </c>
      <c r="E69" s="8">
        <v>27155</v>
      </c>
      <c r="F69" s="8">
        <v>29910</v>
      </c>
      <c r="G69" s="8">
        <v>35122</v>
      </c>
      <c r="H69" s="8">
        <v>35620</v>
      </c>
      <c r="I69" s="8">
        <v>38386</v>
      </c>
      <c r="J69" s="8">
        <v>40384</v>
      </c>
      <c r="K69" s="8">
        <v>40480</v>
      </c>
      <c r="L69" s="8">
        <v>38333</v>
      </c>
      <c r="M69" s="8">
        <v>38435</v>
      </c>
      <c r="N69" s="8">
        <v>53821</v>
      </c>
    </row>
    <row r="70" spans="1:14" x14ac:dyDescent="0.25">
      <c r="A70" s="15" t="s">
        <v>56</v>
      </c>
      <c r="B70" s="8">
        <v>6815</v>
      </c>
      <c r="C70" s="8">
        <v>7382</v>
      </c>
      <c r="D70" s="8">
        <v>7698</v>
      </c>
      <c r="E70" s="8">
        <v>7813</v>
      </c>
      <c r="F70" s="8">
        <v>8091</v>
      </c>
      <c r="G70" s="8">
        <v>8828</v>
      </c>
      <c r="H70" s="8">
        <v>8789</v>
      </c>
      <c r="I70" s="8">
        <v>8990</v>
      </c>
      <c r="J70" s="8">
        <v>9260</v>
      </c>
      <c r="K70" s="8">
        <v>9258</v>
      </c>
      <c r="L70" s="8">
        <v>8779</v>
      </c>
      <c r="M70" s="8">
        <v>8786</v>
      </c>
      <c r="N70" s="8">
        <v>13495</v>
      </c>
    </row>
    <row r="71" spans="1:14" x14ac:dyDescent="0.25">
      <c r="A71" s="15" t="s">
        <v>28</v>
      </c>
      <c r="B71" s="8">
        <v>11315</v>
      </c>
      <c r="C71" s="8">
        <v>12411</v>
      </c>
      <c r="D71" s="8">
        <v>13215</v>
      </c>
      <c r="E71" s="8">
        <v>13550</v>
      </c>
      <c r="F71" s="8">
        <v>14126</v>
      </c>
      <c r="G71" s="8">
        <v>15883</v>
      </c>
      <c r="H71" s="8">
        <v>16405</v>
      </c>
      <c r="I71" s="8">
        <v>17383</v>
      </c>
      <c r="J71" s="8">
        <v>18611</v>
      </c>
      <c r="K71" s="8">
        <v>19384</v>
      </c>
      <c r="L71" s="8">
        <v>19389</v>
      </c>
      <c r="M71" s="8">
        <v>20298</v>
      </c>
      <c r="N71" s="8">
        <v>27657</v>
      </c>
    </row>
    <row r="72" spans="1:14" x14ac:dyDescent="0.25">
      <c r="A72" s="15" t="s">
        <v>58</v>
      </c>
      <c r="B72" s="8">
        <v>10950</v>
      </c>
      <c r="C72" s="8">
        <v>12294</v>
      </c>
      <c r="D72" s="8">
        <v>13077</v>
      </c>
      <c r="E72" s="8">
        <v>13562</v>
      </c>
      <c r="F72" s="8">
        <v>14700</v>
      </c>
      <c r="G72" s="8">
        <v>16996</v>
      </c>
      <c r="H72" s="8">
        <v>17767</v>
      </c>
      <c r="I72" s="8">
        <v>19225</v>
      </c>
      <c r="J72" s="8">
        <v>20910</v>
      </c>
      <c r="K72" s="8">
        <v>22060</v>
      </c>
      <c r="L72" s="8">
        <v>22045</v>
      </c>
      <c r="M72" s="8">
        <v>23270</v>
      </c>
      <c r="N72" s="8">
        <v>31663</v>
      </c>
    </row>
    <row r="73" spans="1:14" x14ac:dyDescent="0.25">
      <c r="A73" s="2" t="s">
        <v>30</v>
      </c>
      <c r="B73" s="8">
        <v>656508</v>
      </c>
      <c r="C73" s="8">
        <v>696772</v>
      </c>
      <c r="D73" s="8">
        <v>721862</v>
      </c>
      <c r="E73" s="8">
        <v>720001</v>
      </c>
      <c r="F73" s="8">
        <v>736114</v>
      </c>
      <c r="G73" s="8">
        <v>792103</v>
      </c>
      <c r="H73" s="8">
        <v>782651</v>
      </c>
      <c r="I73" s="8">
        <v>805568</v>
      </c>
      <c r="J73" s="8">
        <v>838306</v>
      </c>
      <c r="K73" s="8">
        <v>852737</v>
      </c>
      <c r="L73" s="8">
        <v>824265</v>
      </c>
      <c r="M73" s="8">
        <v>835694</v>
      </c>
      <c r="N73" s="8">
        <v>1239288</v>
      </c>
    </row>
    <row r="74" spans="1:14" x14ac:dyDescent="0.25">
      <c r="A74" s="15" t="s">
        <v>29</v>
      </c>
      <c r="B74" s="8">
        <v>7329</v>
      </c>
      <c r="C74" s="8">
        <v>7924</v>
      </c>
      <c r="D74" s="8">
        <v>8328</v>
      </c>
      <c r="E74" s="8">
        <v>8445</v>
      </c>
      <c r="F74" s="8">
        <v>8735</v>
      </c>
      <c r="G74" s="8">
        <v>9696</v>
      </c>
      <c r="H74" s="8">
        <v>9525</v>
      </c>
      <c r="I74" s="8">
        <v>9989</v>
      </c>
      <c r="J74" s="8">
        <v>10466</v>
      </c>
      <c r="K74" s="8">
        <v>10735</v>
      </c>
      <c r="L74" s="8">
        <v>10527</v>
      </c>
      <c r="M74" s="8">
        <v>11141</v>
      </c>
      <c r="N74" s="8">
        <v>15065</v>
      </c>
    </row>
    <row r="75" spans="1:14" x14ac:dyDescent="0.25">
      <c r="A75" s="15" t="s">
        <v>57</v>
      </c>
      <c r="B75" s="8">
        <v>43459</v>
      </c>
      <c r="C75" s="8">
        <v>54243</v>
      </c>
      <c r="D75" s="8">
        <v>51099</v>
      </c>
      <c r="E75" s="8">
        <v>52968</v>
      </c>
      <c r="F75" s="8">
        <v>34212</v>
      </c>
      <c r="G75" s="8">
        <v>34811</v>
      </c>
      <c r="H75" s="8">
        <v>35739</v>
      </c>
      <c r="I75" s="8">
        <v>32251</v>
      </c>
      <c r="J75" s="8">
        <v>32103</v>
      </c>
      <c r="K75" s="8">
        <v>31151</v>
      </c>
      <c r="L75" s="8">
        <v>22850</v>
      </c>
      <c r="M75" s="8">
        <v>25792</v>
      </c>
      <c r="N75" s="8">
        <v>119756</v>
      </c>
    </row>
    <row r="76" spans="1:14" ht="13" x14ac:dyDescent="0.3">
      <c r="A76" s="36"/>
      <c r="B76" s="15"/>
      <c r="C76" s="15"/>
      <c r="D76" s="15"/>
      <c r="E76" s="15"/>
      <c r="F76" s="15"/>
      <c r="G76" s="15"/>
      <c r="H76" s="15"/>
      <c r="I76" s="15"/>
      <c r="J76" s="15"/>
      <c r="K76" s="33"/>
      <c r="L76" s="15"/>
      <c r="M76" s="15"/>
      <c r="N76" s="15"/>
    </row>
    <row r="77" spans="1:14" ht="13" x14ac:dyDescent="0.3">
      <c r="A77" s="36" t="s">
        <v>67</v>
      </c>
      <c r="B77" s="15">
        <f>SummaryPeoplebyLOB!B6</f>
        <v>783277</v>
      </c>
      <c r="C77" s="15">
        <f>SummaryPeoplebyLOB!C6</f>
        <v>805801</v>
      </c>
      <c r="D77" s="15">
        <f>SummaryPeoplebyLOB!D6</f>
        <v>804885</v>
      </c>
      <c r="E77" s="15">
        <f>SummaryPeoplebyLOB!E6</f>
        <v>1200997</v>
      </c>
      <c r="F77" s="15">
        <f>SummaryPeoplebyLOB!F6</f>
        <v>1345121</v>
      </c>
      <c r="G77" s="15">
        <f>SummaryPeoplebyLOB!G6</f>
        <v>1373518</v>
      </c>
      <c r="H77" s="15">
        <f>SummaryPeoplebyLOB!H6</f>
        <v>1317179</v>
      </c>
      <c r="I77" s="15">
        <f>SummaryPeoplebyLOB!I6</f>
        <v>1261279</v>
      </c>
      <c r="J77" s="15">
        <f>SummaryPeoplebyLOB!J6</f>
        <v>1267535</v>
      </c>
      <c r="K77" s="15">
        <f>SummaryPeoplebyLOB!K6</f>
        <v>1300401</v>
      </c>
      <c r="L77" s="15">
        <f>SummaryPeoplebyLOB!L6</f>
        <v>1416496</v>
      </c>
      <c r="M77" s="15">
        <f>SummaryPeoplebyLOB!M6</f>
        <v>1520933</v>
      </c>
      <c r="N77" s="15">
        <f>SummaryPeoplebyLOB!N6</f>
        <v>2523200</v>
      </c>
    </row>
    <row r="78" spans="1:14" x14ac:dyDescent="0.25">
      <c r="A78" s="15" t="s">
        <v>59</v>
      </c>
      <c r="B78" s="8">
        <v>5393</v>
      </c>
      <c r="C78" s="8">
        <v>5958</v>
      </c>
      <c r="D78" s="8">
        <v>6052</v>
      </c>
      <c r="E78" s="8">
        <v>7933</v>
      </c>
      <c r="F78" s="8">
        <v>9086</v>
      </c>
      <c r="G78" s="8">
        <v>9376</v>
      </c>
      <c r="H78" s="8">
        <v>9465</v>
      </c>
      <c r="I78" s="8">
        <v>9264</v>
      </c>
      <c r="J78" s="8">
        <v>9936</v>
      </c>
      <c r="K78" s="8">
        <v>10494</v>
      </c>
      <c r="L78" s="8">
        <v>12604</v>
      </c>
      <c r="M78" s="8">
        <v>14699</v>
      </c>
      <c r="N78" s="8">
        <v>22160</v>
      </c>
    </row>
    <row r="79" spans="1:14" x14ac:dyDescent="0.25">
      <c r="A79" s="15" t="s">
        <v>55</v>
      </c>
      <c r="B79" s="8">
        <v>37032</v>
      </c>
      <c r="C79" s="8">
        <v>38096</v>
      </c>
      <c r="D79" s="8">
        <v>38302</v>
      </c>
      <c r="E79" s="8">
        <v>52698</v>
      </c>
      <c r="F79" s="8">
        <v>57973</v>
      </c>
      <c r="G79" s="8">
        <v>58329</v>
      </c>
      <c r="H79" s="8">
        <v>55988</v>
      </c>
      <c r="I79" s="8">
        <v>54669</v>
      </c>
      <c r="J79" s="8">
        <v>55539</v>
      </c>
      <c r="K79" s="8">
        <v>57414</v>
      </c>
      <c r="L79" s="8">
        <v>62887</v>
      </c>
      <c r="M79" s="8">
        <v>67496</v>
      </c>
      <c r="N79" s="8">
        <v>107540</v>
      </c>
    </row>
    <row r="80" spans="1:14" x14ac:dyDescent="0.25">
      <c r="A80" s="15" t="s">
        <v>56</v>
      </c>
      <c r="B80" s="8">
        <v>20260</v>
      </c>
      <c r="C80" s="8">
        <v>20877</v>
      </c>
      <c r="D80" s="8">
        <v>21325</v>
      </c>
      <c r="E80" s="8">
        <v>29290</v>
      </c>
      <c r="F80" s="8">
        <v>32249</v>
      </c>
      <c r="G80" s="8">
        <v>32670</v>
      </c>
      <c r="H80" s="8">
        <v>31767</v>
      </c>
      <c r="I80" s="8">
        <v>30973</v>
      </c>
      <c r="J80" s="8">
        <v>32043</v>
      </c>
      <c r="K80" s="8">
        <v>32707</v>
      </c>
      <c r="L80" s="8">
        <v>34898</v>
      </c>
      <c r="M80" s="8">
        <v>37133</v>
      </c>
      <c r="N80" s="8">
        <v>55495</v>
      </c>
    </row>
    <row r="81" spans="1:14" x14ac:dyDescent="0.25">
      <c r="A81" s="15" t="s">
        <v>28</v>
      </c>
      <c r="B81" s="8">
        <v>21956</v>
      </c>
      <c r="C81" s="8">
        <v>22739</v>
      </c>
      <c r="D81" s="8">
        <v>22854</v>
      </c>
      <c r="E81" s="8">
        <v>35215</v>
      </c>
      <c r="F81" s="8">
        <v>39498</v>
      </c>
      <c r="G81" s="8">
        <v>40881</v>
      </c>
      <c r="H81" s="8">
        <v>39471</v>
      </c>
      <c r="I81" s="8">
        <v>37332</v>
      </c>
      <c r="J81" s="8">
        <v>37670</v>
      </c>
      <c r="K81" s="8">
        <v>39852</v>
      </c>
      <c r="L81" s="8">
        <v>44302</v>
      </c>
      <c r="M81" s="8">
        <v>48738</v>
      </c>
      <c r="N81" s="8">
        <v>78954</v>
      </c>
    </row>
    <row r="82" spans="1:14" x14ac:dyDescent="0.25">
      <c r="A82" s="15" t="s">
        <v>58</v>
      </c>
      <c r="B82" s="8">
        <v>136835</v>
      </c>
      <c r="C82" s="8">
        <v>139487</v>
      </c>
      <c r="D82" s="8">
        <v>137559</v>
      </c>
      <c r="E82" s="8">
        <v>185851</v>
      </c>
      <c r="F82" s="8">
        <v>205685</v>
      </c>
      <c r="G82" s="8">
        <v>204022</v>
      </c>
      <c r="H82" s="8">
        <v>188087</v>
      </c>
      <c r="I82" s="8">
        <v>180823</v>
      </c>
      <c r="J82" s="8">
        <v>186245</v>
      </c>
      <c r="K82" s="8">
        <v>194321</v>
      </c>
      <c r="L82" s="8">
        <v>217532</v>
      </c>
      <c r="M82" s="8">
        <v>240168</v>
      </c>
      <c r="N82" s="8">
        <v>366774</v>
      </c>
    </row>
    <row r="83" spans="1:14" x14ac:dyDescent="0.25">
      <c r="A83" s="15" t="s">
        <v>30</v>
      </c>
      <c r="B83" s="8">
        <v>452404</v>
      </c>
      <c r="C83" s="8">
        <v>462644</v>
      </c>
      <c r="D83" s="8">
        <v>458161</v>
      </c>
      <c r="E83" s="8">
        <v>689790</v>
      </c>
      <c r="F83" s="8">
        <v>760487</v>
      </c>
      <c r="G83" s="8">
        <v>760693</v>
      </c>
      <c r="H83" s="8">
        <v>716606</v>
      </c>
      <c r="I83" s="8">
        <v>673943</v>
      </c>
      <c r="J83" s="8">
        <v>679315</v>
      </c>
      <c r="K83" s="8">
        <v>705399</v>
      </c>
      <c r="L83" s="8">
        <v>769083</v>
      </c>
      <c r="M83" s="8">
        <v>825885</v>
      </c>
      <c r="N83" s="8">
        <v>1407782</v>
      </c>
    </row>
    <row r="84" spans="1:14" x14ac:dyDescent="0.25">
      <c r="A84" s="15" t="s">
        <v>29</v>
      </c>
      <c r="B84" s="8">
        <v>2254</v>
      </c>
      <c r="C84" s="8">
        <v>2379</v>
      </c>
      <c r="D84" s="8">
        <v>2504</v>
      </c>
      <c r="E84" s="8">
        <v>3777</v>
      </c>
      <c r="F84" s="8">
        <v>4468</v>
      </c>
      <c r="G84" s="8">
        <v>5076</v>
      </c>
      <c r="H84" s="8">
        <v>5394</v>
      </c>
      <c r="I84" s="8">
        <v>5048</v>
      </c>
      <c r="J84" s="8">
        <v>4977</v>
      </c>
      <c r="K84" s="8">
        <v>5028</v>
      </c>
      <c r="L84" s="8">
        <v>5384</v>
      </c>
      <c r="M84" s="8">
        <v>5652</v>
      </c>
      <c r="N84" s="8">
        <v>8278</v>
      </c>
    </row>
    <row r="85" spans="1:14" x14ac:dyDescent="0.25">
      <c r="A85" s="15" t="s">
        <v>57</v>
      </c>
      <c r="B85" s="8">
        <v>107143</v>
      </c>
      <c r="C85" s="8">
        <v>113620</v>
      </c>
      <c r="D85" s="8">
        <v>118128</v>
      </c>
      <c r="E85" s="8">
        <v>196443</v>
      </c>
      <c r="F85" s="8">
        <v>235675</v>
      </c>
      <c r="G85" s="8">
        <v>262471</v>
      </c>
      <c r="H85" s="8">
        <v>270401</v>
      </c>
      <c r="I85" s="8">
        <v>269227</v>
      </c>
      <c r="J85" s="8">
        <v>261810</v>
      </c>
      <c r="K85" s="8">
        <v>255170</v>
      </c>
      <c r="L85" s="8">
        <v>269749</v>
      </c>
      <c r="M85" s="8">
        <v>280014</v>
      </c>
      <c r="N85" s="8">
        <v>474999</v>
      </c>
    </row>
    <row r="86" spans="1:14" x14ac:dyDescent="0.25">
      <c r="A86" s="15"/>
      <c r="B86" s="15"/>
      <c r="C86" s="15"/>
      <c r="D86" s="15"/>
      <c r="E86" s="15"/>
      <c r="F86" s="15"/>
      <c r="G86" s="15"/>
      <c r="H86" s="15"/>
      <c r="I86" s="15"/>
      <c r="J86" s="15"/>
      <c r="K86" s="33"/>
      <c r="L86" s="15"/>
      <c r="M86" s="15"/>
      <c r="N86" s="15"/>
    </row>
    <row r="87" spans="1:14" ht="13" x14ac:dyDescent="0.3">
      <c r="A87" s="36" t="s">
        <v>294</v>
      </c>
      <c r="B87" s="15">
        <f>SummaryPeoplebyLOB!B7</f>
        <v>2314070</v>
      </c>
      <c r="C87" s="15">
        <f>SummaryPeoplebyLOB!C7</f>
        <v>2431341</v>
      </c>
      <c r="D87" s="15">
        <f>SummaryPeoplebyLOB!D7</f>
        <v>2241406</v>
      </c>
      <c r="E87" s="15">
        <f>SummaryPeoplebyLOB!E7</f>
        <v>2219587</v>
      </c>
      <c r="F87" s="15">
        <f>SummaryPeoplebyLOB!F7</f>
        <v>2076814</v>
      </c>
      <c r="G87" s="15">
        <f>SummaryPeoplebyLOB!G7</f>
        <v>1680115</v>
      </c>
      <c r="H87" s="15">
        <f>SummaryPeoplebyLOB!H7</f>
        <v>1836735</v>
      </c>
      <c r="I87" s="15">
        <f>SummaryPeoplebyLOB!I7</f>
        <v>1946358</v>
      </c>
      <c r="J87" s="15">
        <f>SummaryPeoplebyLOB!J7</f>
        <v>2433943</v>
      </c>
      <c r="K87" s="15">
        <f>SummaryPeoplebyLOB!K7</f>
        <v>2999743</v>
      </c>
      <c r="L87" s="15">
        <f>SummaryPeoplebyLOB!L7</f>
        <v>3043162</v>
      </c>
      <c r="M87" s="15">
        <f>SummaryPeoplebyLOB!M7</f>
        <v>3069020</v>
      </c>
      <c r="N87" s="15">
        <f>SummaryPeoplebyLOB!N7</f>
        <v>5370717</v>
      </c>
    </row>
    <row r="88" spans="1:14" x14ac:dyDescent="0.25">
      <c r="A88" s="15" t="s">
        <v>59</v>
      </c>
      <c r="B88" s="8">
        <v>4709</v>
      </c>
      <c r="C88" s="8">
        <v>5172</v>
      </c>
      <c r="D88" s="8">
        <v>3868</v>
      </c>
      <c r="E88" s="8">
        <v>3918</v>
      </c>
      <c r="F88" s="8">
        <v>4246</v>
      </c>
      <c r="G88" s="8">
        <v>3688</v>
      </c>
      <c r="H88" s="8">
        <v>4280</v>
      </c>
      <c r="I88" s="8">
        <v>4849</v>
      </c>
      <c r="J88" s="8">
        <v>6747</v>
      </c>
      <c r="K88" s="8">
        <v>9771</v>
      </c>
      <c r="L88" s="8">
        <v>10940</v>
      </c>
      <c r="M88" s="8">
        <v>11859</v>
      </c>
      <c r="N88" s="8">
        <v>17057</v>
      </c>
    </row>
    <row r="89" spans="1:14" x14ac:dyDescent="0.25">
      <c r="A89" s="15" t="s">
        <v>55</v>
      </c>
      <c r="B89" s="8">
        <v>69676</v>
      </c>
      <c r="C89" s="8">
        <v>73817</v>
      </c>
      <c r="D89" s="8">
        <v>62838</v>
      </c>
      <c r="E89" s="8">
        <v>65010</v>
      </c>
      <c r="F89" s="8">
        <v>62717</v>
      </c>
      <c r="G89" s="8">
        <v>42234</v>
      </c>
      <c r="H89" s="8">
        <v>49200</v>
      </c>
      <c r="I89" s="8">
        <v>51214</v>
      </c>
      <c r="J89" s="8">
        <v>70793</v>
      </c>
      <c r="K89" s="8">
        <v>89162</v>
      </c>
      <c r="L89" s="8">
        <v>93268</v>
      </c>
      <c r="M89" s="8">
        <v>94822</v>
      </c>
      <c r="N89" s="8">
        <v>147316</v>
      </c>
    </row>
    <row r="90" spans="1:14" x14ac:dyDescent="0.25">
      <c r="A90" s="15" t="s">
        <v>56</v>
      </c>
      <c r="B90" s="8">
        <v>17157</v>
      </c>
      <c r="C90" s="8">
        <v>17789</v>
      </c>
      <c r="D90" s="8">
        <v>13550</v>
      </c>
      <c r="E90" s="8">
        <v>13958</v>
      </c>
      <c r="F90" s="8">
        <v>14946</v>
      </c>
      <c r="G90" s="8">
        <v>9228</v>
      </c>
      <c r="H90" s="8">
        <v>10251</v>
      </c>
      <c r="I90" s="8">
        <v>11024</v>
      </c>
      <c r="J90" s="8">
        <v>14846</v>
      </c>
      <c r="K90" s="8">
        <v>22850</v>
      </c>
      <c r="L90" s="8">
        <v>23571</v>
      </c>
      <c r="M90" s="8">
        <v>24341</v>
      </c>
      <c r="N90" s="8">
        <v>41879</v>
      </c>
    </row>
    <row r="91" spans="1:14" x14ac:dyDescent="0.25">
      <c r="A91" s="15" t="s">
        <v>28</v>
      </c>
      <c r="B91" s="8">
        <v>32959</v>
      </c>
      <c r="C91" s="8">
        <v>35189</v>
      </c>
      <c r="D91" s="8">
        <v>28459</v>
      </c>
      <c r="E91" s="8">
        <v>30374</v>
      </c>
      <c r="F91" s="8">
        <v>30698</v>
      </c>
      <c r="G91" s="8">
        <v>25444</v>
      </c>
      <c r="H91" s="8">
        <v>27733</v>
      </c>
      <c r="I91" s="8">
        <v>29926</v>
      </c>
      <c r="J91" s="8">
        <v>41980</v>
      </c>
      <c r="K91" s="8">
        <v>50573</v>
      </c>
      <c r="L91" s="8">
        <v>52310</v>
      </c>
      <c r="M91" s="8">
        <v>54970</v>
      </c>
      <c r="N91" s="8">
        <v>84744</v>
      </c>
    </row>
    <row r="92" spans="1:14" x14ac:dyDescent="0.25">
      <c r="A92" s="15" t="s">
        <v>58</v>
      </c>
      <c r="B92" s="8">
        <v>88568</v>
      </c>
      <c r="C92" s="8">
        <v>96655</v>
      </c>
      <c r="D92" s="8">
        <v>62464</v>
      </c>
      <c r="E92" s="8">
        <v>64442</v>
      </c>
      <c r="F92" s="8">
        <v>67187</v>
      </c>
      <c r="G92" s="8">
        <v>55812</v>
      </c>
      <c r="H92" s="8">
        <v>65386</v>
      </c>
      <c r="I92" s="8">
        <v>71613</v>
      </c>
      <c r="J92" s="8">
        <v>101056</v>
      </c>
      <c r="K92" s="8">
        <v>157504</v>
      </c>
      <c r="L92" s="8">
        <v>166725</v>
      </c>
      <c r="M92" s="8">
        <v>181097</v>
      </c>
      <c r="N92" s="8">
        <v>263674</v>
      </c>
    </row>
    <row r="93" spans="1:14" x14ac:dyDescent="0.25">
      <c r="A93" s="15" t="s">
        <v>30</v>
      </c>
      <c r="B93" s="8">
        <v>868237</v>
      </c>
      <c r="C93" s="8">
        <v>895458</v>
      </c>
      <c r="D93" s="8">
        <v>772851</v>
      </c>
      <c r="E93" s="8">
        <v>731859</v>
      </c>
      <c r="F93" s="8">
        <v>737959</v>
      </c>
      <c r="G93" s="8">
        <v>578519</v>
      </c>
      <c r="H93" s="8">
        <v>634006</v>
      </c>
      <c r="I93" s="8">
        <v>686657</v>
      </c>
      <c r="J93" s="8">
        <v>882235</v>
      </c>
      <c r="K93" s="8">
        <v>1167947</v>
      </c>
      <c r="L93" s="8">
        <v>1168802</v>
      </c>
      <c r="M93" s="8">
        <v>1138617</v>
      </c>
      <c r="N93" s="8">
        <v>1889375</v>
      </c>
    </row>
    <row r="94" spans="1:14" x14ac:dyDescent="0.25">
      <c r="A94" s="15" t="s">
        <v>29</v>
      </c>
      <c r="B94" s="8">
        <v>11815</v>
      </c>
      <c r="C94" s="8">
        <v>12408</v>
      </c>
      <c r="D94" s="8">
        <v>11938</v>
      </c>
      <c r="E94" s="8">
        <v>12169</v>
      </c>
      <c r="F94" s="8">
        <v>12093</v>
      </c>
      <c r="G94" s="8">
        <v>10162</v>
      </c>
      <c r="H94" s="8">
        <v>11916</v>
      </c>
      <c r="I94" s="8">
        <v>11495</v>
      </c>
      <c r="J94" s="8">
        <v>14181</v>
      </c>
      <c r="K94" s="8">
        <v>16593</v>
      </c>
      <c r="L94" s="8">
        <v>16417</v>
      </c>
      <c r="M94" s="8">
        <v>16259</v>
      </c>
      <c r="N94" s="8">
        <v>26205</v>
      </c>
    </row>
    <row r="95" spans="1:14" x14ac:dyDescent="0.25">
      <c r="A95" s="15" t="s">
        <v>57</v>
      </c>
      <c r="B95" s="8">
        <v>1220580</v>
      </c>
      <c r="C95" s="8">
        <v>1294769</v>
      </c>
      <c r="D95" s="8">
        <v>1285424</v>
      </c>
      <c r="E95" s="8">
        <v>1297429</v>
      </c>
      <c r="F95" s="8">
        <v>1146935</v>
      </c>
      <c r="G95" s="8">
        <v>955027</v>
      </c>
      <c r="H95" s="8">
        <v>1033963</v>
      </c>
      <c r="I95" s="8">
        <v>1079579</v>
      </c>
      <c r="J95" s="8">
        <v>1301732</v>
      </c>
      <c r="K95" s="8">
        <v>1485338</v>
      </c>
      <c r="L95" s="8">
        <v>1511123</v>
      </c>
      <c r="M95" s="8">
        <v>1546230</v>
      </c>
      <c r="N95" s="8">
        <v>2898389</v>
      </c>
    </row>
    <row r="96" spans="1:14" x14ac:dyDescent="0.25">
      <c r="A96" s="15"/>
      <c r="B96" s="15"/>
      <c r="C96" s="15"/>
      <c r="D96" s="15"/>
      <c r="E96" s="15"/>
      <c r="F96" s="15"/>
      <c r="G96" s="15"/>
      <c r="H96" s="15"/>
      <c r="I96" s="15"/>
      <c r="J96" s="15"/>
      <c r="K96" s="15"/>
      <c r="L96" s="15"/>
      <c r="M96" s="15"/>
      <c r="N96" s="15"/>
    </row>
    <row r="97" spans="1:14" s="40" customFormat="1" ht="13" x14ac:dyDescent="0.3">
      <c r="A97" s="19" t="s">
        <v>219</v>
      </c>
      <c r="B97" s="10"/>
      <c r="C97" s="10"/>
      <c r="D97" s="10"/>
      <c r="E97" s="10"/>
      <c r="F97" s="10"/>
      <c r="G97" s="10"/>
      <c r="H97" s="10"/>
      <c r="I97" s="10"/>
      <c r="J97" s="10"/>
      <c r="K97" s="10"/>
      <c r="L97" s="10"/>
      <c r="M97" s="10"/>
      <c r="N97" s="10"/>
    </row>
    <row r="98" spans="1:14" ht="13" x14ac:dyDescent="0.3">
      <c r="A98" s="19"/>
      <c r="B98" s="10"/>
      <c r="C98" s="10"/>
      <c r="D98" s="10"/>
      <c r="E98" s="10"/>
      <c r="F98" s="10"/>
      <c r="G98" s="10"/>
      <c r="H98" s="10"/>
      <c r="I98" s="10"/>
      <c r="J98" s="10"/>
      <c r="K98" s="10"/>
      <c r="L98" s="10"/>
      <c r="M98" s="10"/>
      <c r="N98" s="10"/>
    </row>
    <row r="99" spans="1:14" ht="13" x14ac:dyDescent="0.3">
      <c r="A99" s="36" t="s">
        <v>89</v>
      </c>
      <c r="B99" s="10"/>
      <c r="C99" s="10"/>
      <c r="D99" s="10"/>
      <c r="E99" s="10"/>
      <c r="F99" s="10"/>
      <c r="G99" s="10"/>
      <c r="H99" s="10"/>
      <c r="I99" s="10"/>
      <c r="J99" s="10"/>
      <c r="K99" s="10"/>
      <c r="L99" s="10"/>
      <c r="M99" s="10"/>
      <c r="N99" s="10"/>
    </row>
    <row r="100" spans="1:14" x14ac:dyDescent="0.25">
      <c r="A100" s="15" t="s">
        <v>59</v>
      </c>
      <c r="B100" s="7">
        <f>B68/(B67-B75)</f>
        <v>6.52390445204092E-4</v>
      </c>
      <c r="C100" s="7">
        <f t="shared" ref="C100:N100" si="35">C68/(C67-C75)</f>
        <v>7.0479747900372878E-4</v>
      </c>
      <c r="D100" s="7">
        <f t="shared" si="35"/>
        <v>7.1327939052552504E-4</v>
      </c>
      <c r="E100" s="7">
        <f t="shared" si="35"/>
        <v>7.4826269076274765E-4</v>
      </c>
      <c r="F100" s="7">
        <f t="shared" si="35"/>
        <v>7.817193393671397E-4</v>
      </c>
      <c r="G100" s="7">
        <f t="shared" si="35"/>
        <v>8.619640727006426E-4</v>
      </c>
      <c r="H100" s="7">
        <f t="shared" si="35"/>
        <v>9.259216764345475E-4</v>
      </c>
      <c r="I100" s="7">
        <f t="shared" si="35"/>
        <v>9.4958218383911074E-4</v>
      </c>
      <c r="J100" s="7">
        <f t="shared" si="35"/>
        <v>1.0214123822020757E-3</v>
      </c>
      <c r="K100" s="7">
        <f t="shared" si="35"/>
        <v>1.0443132018768339E-3</v>
      </c>
      <c r="L100" s="7">
        <f t="shared" si="35"/>
        <v>1.0440299339069547E-3</v>
      </c>
      <c r="M100" s="7">
        <f t="shared" si="35"/>
        <v>1.0547253292820516E-3</v>
      </c>
      <c r="N100" s="7">
        <f t="shared" si="35"/>
        <v>1.066014040431873E-3</v>
      </c>
    </row>
    <row r="101" spans="1:14" x14ac:dyDescent="0.25">
      <c r="A101" s="15" t="s">
        <v>55</v>
      </c>
      <c r="B101" s="7">
        <f>B69/(B67-B75)</f>
        <v>3.1141515641305396E-2</v>
      </c>
      <c r="C101" s="7">
        <f t="shared" ref="C101:N101" si="36">C69/(C67-C75)</f>
        <v>3.2255312558651092E-2</v>
      </c>
      <c r="D101" s="7">
        <f t="shared" si="36"/>
        <v>3.2822234082108069E-2</v>
      </c>
      <c r="E101" s="7">
        <f t="shared" si="36"/>
        <v>3.4322759066997319E-2</v>
      </c>
      <c r="F101" s="7">
        <f t="shared" si="36"/>
        <v>3.6820827465308896E-2</v>
      </c>
      <c r="G101" s="7">
        <f t="shared" si="36"/>
        <v>3.9939184909488085E-2</v>
      </c>
      <c r="H101" s="7">
        <f t="shared" si="36"/>
        <v>4.0869058382402207E-2</v>
      </c>
      <c r="I101" s="7">
        <f t="shared" si="36"/>
        <v>4.2632352875845742E-2</v>
      </c>
      <c r="J101" s="7">
        <f t="shared" si="36"/>
        <v>4.3012218605681565E-2</v>
      </c>
      <c r="K101" s="7">
        <f t="shared" si="36"/>
        <v>4.2358515442859956E-2</v>
      </c>
      <c r="L101" s="7">
        <f t="shared" si="36"/>
        <v>4.147233104295886E-2</v>
      </c>
      <c r="M101" s="7">
        <f t="shared" si="36"/>
        <v>4.0947846495914805E-2</v>
      </c>
      <c r="N101" s="7">
        <f t="shared" si="36"/>
        <v>3.8923976709690528E-2</v>
      </c>
    </row>
    <row r="102" spans="1:14" x14ac:dyDescent="0.25">
      <c r="A102" s="15" t="s">
        <v>56</v>
      </c>
      <c r="B102" s="7">
        <f>B70/(B67-B75)</f>
        <v>9.5204301585993297E-3</v>
      </c>
      <c r="C102" s="7">
        <f t="shared" ref="C102:N102" si="37">C70/(C67-C75)</f>
        <v>9.688668510252376E-3</v>
      </c>
      <c r="D102" s="7">
        <f t="shared" si="37"/>
        <v>9.7355048728111557E-3</v>
      </c>
      <c r="E102" s="7">
        <f t="shared" si="37"/>
        <v>9.8752979779211953E-3</v>
      </c>
      <c r="F102" s="7">
        <f t="shared" si="37"/>
        <v>9.9604585430228786E-3</v>
      </c>
      <c r="G102" s="7">
        <f t="shared" si="37"/>
        <v>1.0038811126386904E-2</v>
      </c>
      <c r="H102" s="7">
        <f t="shared" si="37"/>
        <v>1.0084170525629788E-2</v>
      </c>
      <c r="I102" s="7">
        <f t="shared" si="37"/>
        <v>9.9844957107761475E-3</v>
      </c>
      <c r="J102" s="7">
        <f t="shared" si="37"/>
        <v>9.8626471941514297E-3</v>
      </c>
      <c r="K102" s="7">
        <f t="shared" si="37"/>
        <v>9.6876268767291853E-3</v>
      </c>
      <c r="L102" s="7">
        <f t="shared" si="37"/>
        <v>9.4979676577918708E-3</v>
      </c>
      <c r="M102" s="7">
        <f t="shared" si="37"/>
        <v>9.3604209525980867E-3</v>
      </c>
      <c r="N102" s="7">
        <f t="shared" si="37"/>
        <v>9.7597418423528686E-3</v>
      </c>
    </row>
    <row r="103" spans="1:14" x14ac:dyDescent="0.25">
      <c r="A103" s="15" t="s">
        <v>28</v>
      </c>
      <c r="B103" s="7">
        <f>B71/(B67-B75)</f>
        <v>1.5806847724805784E-2</v>
      </c>
      <c r="C103" s="7">
        <f t="shared" ref="C103:N103" si="38">C71/(C67-C75)</f>
        <v>1.6289090338762156E-2</v>
      </c>
      <c r="D103" s="7">
        <f t="shared" si="38"/>
        <v>1.6712743166302859E-2</v>
      </c>
      <c r="E103" s="7">
        <f t="shared" si="38"/>
        <v>1.7126620709181133E-2</v>
      </c>
      <c r="F103" s="7">
        <f t="shared" si="38"/>
        <v>1.7389869902205063E-2</v>
      </c>
      <c r="G103" s="7">
        <f t="shared" si="38"/>
        <v>1.8061445074807791E-2</v>
      </c>
      <c r="H103" s="7">
        <f t="shared" si="38"/>
        <v>1.8822484636813821E-2</v>
      </c>
      <c r="I103" s="7">
        <f t="shared" si="38"/>
        <v>1.9305949826520775E-2</v>
      </c>
      <c r="J103" s="7">
        <f t="shared" si="38"/>
        <v>1.9822216731139552E-2</v>
      </c>
      <c r="K103" s="7">
        <f t="shared" si="38"/>
        <v>2.0283534173527601E-2</v>
      </c>
      <c r="L103" s="7">
        <f t="shared" si="38"/>
        <v>2.097688744924554E-2</v>
      </c>
      <c r="M103" s="7">
        <f t="shared" si="38"/>
        <v>2.162506538764352E-2</v>
      </c>
      <c r="N103" s="7">
        <f t="shared" si="38"/>
        <v>2.0001865886176605E-2</v>
      </c>
    </row>
    <row r="104" spans="1:14" x14ac:dyDescent="0.25">
      <c r="A104" s="15" t="s">
        <v>58</v>
      </c>
      <c r="B104" s="7">
        <f>B72/(B67-B75)</f>
        <v>1.5296949411102372E-2</v>
      </c>
      <c r="C104" s="7">
        <f t="shared" ref="C104:N104" si="39">C72/(C67-C75)</f>
        <v>1.6135531111493188E-2</v>
      </c>
      <c r="D104" s="7">
        <f t="shared" si="39"/>
        <v>1.6538217357982787E-2</v>
      </c>
      <c r="E104" s="7">
        <f t="shared" si="39"/>
        <v>1.7141788196156055E-2</v>
      </c>
      <c r="F104" s="7">
        <f t="shared" si="39"/>
        <v>1.809649494282985E-2</v>
      </c>
      <c r="G104" s="7">
        <f t="shared" si="39"/>
        <v>1.932709944540913E-2</v>
      </c>
      <c r="H104" s="7">
        <f t="shared" si="39"/>
        <v>2.038519259629815E-2</v>
      </c>
      <c r="I104" s="7">
        <f t="shared" si="39"/>
        <v>2.1351716355914509E-2</v>
      </c>
      <c r="J104" s="7">
        <f t="shared" si="39"/>
        <v>2.2270837238629198E-2</v>
      </c>
      <c r="K104" s="7">
        <f t="shared" si="39"/>
        <v>2.3083716666736427E-2</v>
      </c>
      <c r="L104" s="7">
        <f t="shared" si="39"/>
        <v>2.3850404034174939E-2</v>
      </c>
      <c r="M104" s="7">
        <f t="shared" si="39"/>
        <v>2.4791372133730647E-2</v>
      </c>
      <c r="N104" s="7">
        <f t="shared" si="39"/>
        <v>2.2899051941787246E-2</v>
      </c>
    </row>
    <row r="105" spans="1:14" x14ac:dyDescent="0.25">
      <c r="A105" s="15" t="s">
        <v>30</v>
      </c>
      <c r="B105" s="7">
        <f>B73/(B67-B75)</f>
        <v>0.91712964967890376</v>
      </c>
      <c r="C105" s="7">
        <f t="shared" ref="C105:N105" si="40">C73/(C67-C75)</f>
        <v>0.91449375985174319</v>
      </c>
      <c r="D105" s="7">
        <f t="shared" si="40"/>
        <v>0.91292426844598684</v>
      </c>
      <c r="E105" s="7">
        <f t="shared" si="40"/>
        <v>0.91005048245248155</v>
      </c>
      <c r="F105" s="7">
        <f t="shared" si="40"/>
        <v>0.90619614138409876</v>
      </c>
      <c r="G105" s="7">
        <f t="shared" si="40"/>
        <v>0.9007444958817904</v>
      </c>
      <c r="H105" s="7">
        <f t="shared" si="40"/>
        <v>0.89798454273008066</v>
      </c>
      <c r="I105" s="7">
        <f t="shared" si="40"/>
        <v>0.8946818955215261</v>
      </c>
      <c r="J105" s="7">
        <f t="shared" si="40"/>
        <v>0.89286353334128599</v>
      </c>
      <c r="K105" s="7">
        <f t="shared" si="40"/>
        <v>0.89230912507900362</v>
      </c>
      <c r="L105" s="7">
        <f t="shared" si="40"/>
        <v>0.89176925748374725</v>
      </c>
      <c r="M105" s="7">
        <f t="shared" si="40"/>
        <v>0.89033093871619684</v>
      </c>
      <c r="N105" s="7">
        <f t="shared" si="40"/>
        <v>0.89626757675626534</v>
      </c>
    </row>
    <row r="106" spans="1:14" x14ac:dyDescent="0.25">
      <c r="A106" s="15" t="s">
        <v>29</v>
      </c>
      <c r="B106" s="7">
        <f>B74/(B67-B75)</f>
        <v>1.0238478742828246E-2</v>
      </c>
      <c r="C106" s="7">
        <f t="shared" ref="C106:N106" si="41">C74/(C67-C75)</f>
        <v>1.0400028349395804E-2</v>
      </c>
      <c r="D106" s="7">
        <f t="shared" si="41"/>
        <v>1.0532253128185412E-2</v>
      </c>
      <c r="E106" s="7">
        <f t="shared" si="41"/>
        <v>1.0674118958600345E-2</v>
      </c>
      <c r="F106" s="7">
        <f t="shared" si="41"/>
        <v>1.0753257369089709E-2</v>
      </c>
      <c r="G106" s="7">
        <f t="shared" si="41"/>
        <v>1.1025862333648325E-2</v>
      </c>
      <c r="H106" s="7">
        <f t="shared" si="41"/>
        <v>1.0928629452340849E-2</v>
      </c>
      <c r="I106" s="7">
        <f t="shared" si="41"/>
        <v>1.1094007525577635E-2</v>
      </c>
      <c r="J106" s="7">
        <f t="shared" si="41"/>
        <v>1.1147134506910244E-2</v>
      </c>
      <c r="K106" s="7">
        <f t="shared" si="41"/>
        <v>1.1233168559266343E-2</v>
      </c>
      <c r="L106" s="7">
        <f t="shared" si="41"/>
        <v>1.1389122398174625E-2</v>
      </c>
      <c r="M106" s="7">
        <f t="shared" si="41"/>
        <v>1.1869388781344786E-2</v>
      </c>
      <c r="N106" s="7">
        <f t="shared" si="41"/>
        <v>1.0895184205635121E-2</v>
      </c>
    </row>
    <row r="107" spans="1:14" x14ac:dyDescent="0.25">
      <c r="A107" s="15"/>
      <c r="B107" s="10"/>
      <c r="C107" s="10"/>
      <c r="D107" s="10"/>
      <c r="E107" s="10"/>
      <c r="F107" s="10"/>
      <c r="G107" s="10"/>
      <c r="H107" s="10"/>
      <c r="I107" s="10"/>
      <c r="J107" s="10"/>
      <c r="K107" s="10"/>
      <c r="L107" s="10"/>
      <c r="M107" s="10"/>
      <c r="N107" s="10"/>
    </row>
    <row r="108" spans="1:14" ht="13" x14ac:dyDescent="0.3">
      <c r="A108" s="36" t="s">
        <v>90</v>
      </c>
      <c r="B108" s="10"/>
      <c r="C108" s="10"/>
      <c r="D108" s="10"/>
      <c r="E108" s="10"/>
      <c r="F108" s="10"/>
      <c r="G108" s="10"/>
      <c r="H108" s="10"/>
      <c r="I108" s="10"/>
      <c r="J108" s="10"/>
      <c r="K108" s="10"/>
      <c r="L108" s="10"/>
      <c r="M108" s="10"/>
      <c r="N108" s="10"/>
    </row>
    <row r="109" spans="1:14" x14ac:dyDescent="0.25">
      <c r="A109" s="15" t="s">
        <v>59</v>
      </c>
      <c r="B109" s="7">
        <f t="shared" ref="B109:N109" si="42">B78/(B77-B85)</f>
        <v>7.9762295639621734E-3</v>
      </c>
      <c r="C109" s="7">
        <f t="shared" si="42"/>
        <v>8.6075751862590855E-3</v>
      </c>
      <c r="D109" s="7">
        <f t="shared" si="42"/>
        <v>8.8124329275129348E-3</v>
      </c>
      <c r="E109" s="7">
        <f t="shared" si="42"/>
        <v>7.8970368939847938E-3</v>
      </c>
      <c r="F109" s="7">
        <f t="shared" si="42"/>
        <v>8.189673044023774E-3</v>
      </c>
      <c r="G109" s="7">
        <f t="shared" si="42"/>
        <v>8.4388869237755019E-3</v>
      </c>
      <c r="H109" s="7">
        <f t="shared" si="42"/>
        <v>9.042031834830308E-3</v>
      </c>
      <c r="I109" s="7">
        <f t="shared" si="42"/>
        <v>9.3382201739424953E-3</v>
      </c>
      <c r="J109" s="7">
        <f t="shared" si="42"/>
        <v>9.8794402048273632E-3</v>
      </c>
      <c r="K109" s="7">
        <f t="shared" si="42"/>
        <v>1.0039885919954536E-2</v>
      </c>
      <c r="L109" s="7">
        <f t="shared" si="42"/>
        <v>1.0991090449767909E-2</v>
      </c>
      <c r="M109" s="7">
        <f t="shared" si="42"/>
        <v>1.1845253396877637E-2</v>
      </c>
      <c r="N109" s="7">
        <f t="shared" si="42"/>
        <v>1.0819250649716507E-2</v>
      </c>
    </row>
    <row r="110" spans="1:14" x14ac:dyDescent="0.25">
      <c r="A110" s="15" t="s">
        <v>55</v>
      </c>
      <c r="B110" s="7">
        <f t="shared" ref="B110:N110" si="43">B79/(B77-B85)</f>
        <v>5.4770208272324719E-2</v>
      </c>
      <c r="C110" s="7">
        <f t="shared" si="43"/>
        <v>5.5037627441377329E-2</v>
      </c>
      <c r="D110" s="7">
        <f t="shared" si="43"/>
        <v>5.5772274618241968E-2</v>
      </c>
      <c r="E110" s="7">
        <f t="shared" si="43"/>
        <v>5.2459101252894318E-2</v>
      </c>
      <c r="F110" s="7">
        <f t="shared" si="43"/>
        <v>5.2254007856173262E-2</v>
      </c>
      <c r="G110" s="7">
        <f t="shared" si="43"/>
        <v>5.2499129199754829E-2</v>
      </c>
      <c r="H110" s="7">
        <f t="shared" si="43"/>
        <v>5.3486030466822959E-2</v>
      </c>
      <c r="I110" s="7">
        <f t="shared" si="43"/>
        <v>5.5106990359376322E-2</v>
      </c>
      <c r="J110" s="7">
        <f t="shared" si="43"/>
        <v>5.5222849188396428E-2</v>
      </c>
      <c r="K110" s="7">
        <f t="shared" si="43"/>
        <v>5.4929484487161208E-2</v>
      </c>
      <c r="L110" s="7">
        <f t="shared" si="43"/>
        <v>5.4839472002106829E-2</v>
      </c>
      <c r="M110" s="7">
        <f t="shared" si="43"/>
        <v>5.4391946613759644E-2</v>
      </c>
      <c r="N110" s="7">
        <f t="shared" si="43"/>
        <v>5.2504612584409444E-2</v>
      </c>
    </row>
    <row r="111" spans="1:14" x14ac:dyDescent="0.25">
      <c r="A111" s="15" t="s">
        <v>56</v>
      </c>
      <c r="B111" s="7">
        <f t="shared" ref="B111:N111" si="44">B80/(B77-B85)</f>
        <v>2.9964474497658749E-2</v>
      </c>
      <c r="C111" s="7">
        <f t="shared" si="44"/>
        <v>3.016118616373463E-2</v>
      </c>
      <c r="D111" s="7">
        <f t="shared" si="44"/>
        <v>3.1051740280768889E-2</v>
      </c>
      <c r="E111" s="7">
        <f t="shared" si="44"/>
        <v>2.9157218029095499E-2</v>
      </c>
      <c r="F111" s="7">
        <f t="shared" si="44"/>
        <v>2.906766079646959E-2</v>
      </c>
      <c r="G111" s="7">
        <f t="shared" si="44"/>
        <v>2.9404696650996761E-2</v>
      </c>
      <c r="H111" s="7">
        <f t="shared" si="44"/>
        <v>3.0347408906186413E-2</v>
      </c>
      <c r="I111" s="7">
        <f t="shared" si="44"/>
        <v>3.1221145665751394E-2</v>
      </c>
      <c r="J111" s="7">
        <f t="shared" si="44"/>
        <v>3.1860598076014816E-2</v>
      </c>
      <c r="K111" s="7">
        <f t="shared" si="44"/>
        <v>3.1291647492276829E-2</v>
      </c>
      <c r="L111" s="7">
        <f t="shared" si="44"/>
        <v>3.0432170304347864E-2</v>
      </c>
      <c r="M111" s="7">
        <f t="shared" si="44"/>
        <v>2.9923790352150301E-2</v>
      </c>
      <c r="N111" s="7">
        <f t="shared" si="44"/>
        <v>2.709450879088527E-2</v>
      </c>
    </row>
    <row r="112" spans="1:14" x14ac:dyDescent="0.25">
      <c r="A112" s="15" t="s">
        <v>28</v>
      </c>
      <c r="B112" s="7">
        <f t="shared" ref="B112:N112" si="45">B81/(B77-B85)</f>
        <v>3.2472853014343307E-2</v>
      </c>
      <c r="C112" s="7">
        <f t="shared" si="45"/>
        <v>3.2851233998043863E-2</v>
      </c>
      <c r="D112" s="7">
        <f t="shared" si="45"/>
        <v>3.327814641860221E-2</v>
      </c>
      <c r="E112" s="7">
        <f t="shared" si="45"/>
        <v>3.505535790012284E-2</v>
      </c>
      <c r="F112" s="7">
        <f t="shared" si="45"/>
        <v>3.5601552486556352E-2</v>
      </c>
      <c r="G112" s="7">
        <f t="shared" si="45"/>
        <v>3.67950230728313E-2</v>
      </c>
      <c r="H112" s="7">
        <f t="shared" si="45"/>
        <v>3.7707135610415964E-2</v>
      </c>
      <c r="I112" s="7">
        <f t="shared" si="45"/>
        <v>3.7631091918568782E-2</v>
      </c>
      <c r="J112" s="7">
        <f t="shared" si="45"/>
        <v>3.745556687961421E-2</v>
      </c>
      <c r="K112" s="7">
        <f t="shared" si="45"/>
        <v>3.8127456992760454E-2</v>
      </c>
      <c r="L112" s="7">
        <f t="shared" si="45"/>
        <v>3.8632758577088061E-2</v>
      </c>
      <c r="M112" s="7">
        <f t="shared" si="45"/>
        <v>3.927573032566993E-2</v>
      </c>
      <c r="N112" s="7">
        <f t="shared" si="45"/>
        <v>3.8547974539608176E-2</v>
      </c>
    </row>
    <row r="113" spans="1:14" x14ac:dyDescent="0.25">
      <c r="A113" s="15" t="s">
        <v>58</v>
      </c>
      <c r="B113" s="7">
        <f t="shared" ref="B113:N113" si="46">B82/(B77-B85)</f>
        <v>0.20237852260054959</v>
      </c>
      <c r="C113" s="7">
        <f t="shared" si="46"/>
        <v>0.20151810003452855</v>
      </c>
      <c r="D113" s="7">
        <f t="shared" si="46"/>
        <v>0.20030229032976729</v>
      </c>
      <c r="E113" s="7">
        <f t="shared" si="46"/>
        <v>0.1850084714211481</v>
      </c>
      <c r="F113" s="7">
        <f t="shared" si="46"/>
        <v>0.18539433194585406</v>
      </c>
      <c r="G113" s="7">
        <f t="shared" si="46"/>
        <v>0.18363039547381885</v>
      </c>
      <c r="H113" s="7">
        <f t="shared" si="46"/>
        <v>0.17968184275940075</v>
      </c>
      <c r="I113" s="7">
        <f t="shared" si="46"/>
        <v>0.18227169543531993</v>
      </c>
      <c r="J113" s="7">
        <f t="shared" si="46"/>
        <v>0.18518481692311517</v>
      </c>
      <c r="K113" s="7">
        <f t="shared" si="46"/>
        <v>0.18591201370797461</v>
      </c>
      <c r="L113" s="7">
        <f t="shared" si="46"/>
        <v>0.18969484986662272</v>
      </c>
      <c r="M113" s="7">
        <f t="shared" si="46"/>
        <v>0.193540432534275</v>
      </c>
      <c r="N113" s="7">
        <f t="shared" si="46"/>
        <v>0.17907129231945498</v>
      </c>
    </row>
    <row r="114" spans="1:14" x14ac:dyDescent="0.25">
      <c r="A114" s="15" t="s">
        <v>30</v>
      </c>
      <c r="B114" s="7">
        <f t="shared" ref="B114:N114" si="47">B83/(B77-B85)</f>
        <v>0.6691040533385394</v>
      </c>
      <c r="C114" s="7">
        <f t="shared" si="47"/>
        <v>0.66838587016979667</v>
      </c>
      <c r="D114" s="7">
        <f t="shared" si="47"/>
        <v>0.66713699314313502</v>
      </c>
      <c r="E114" s="7">
        <f t="shared" si="47"/>
        <v>0.6866629369849705</v>
      </c>
      <c r="F114" s="7">
        <f t="shared" si="47"/>
        <v>0.68546553865623028</v>
      </c>
      <c r="G114" s="7">
        <f t="shared" si="47"/>
        <v>0.68466320506693235</v>
      </c>
      <c r="H114" s="7">
        <f t="shared" si="47"/>
        <v>0.68458259535450683</v>
      </c>
      <c r="I114" s="7">
        <f t="shared" si="47"/>
        <v>0.67934241350251801</v>
      </c>
      <c r="J114" s="7">
        <f t="shared" si="47"/>
        <v>0.67544805985731682</v>
      </c>
      <c r="K114" s="7">
        <f t="shared" si="47"/>
        <v>0.6748737838812664</v>
      </c>
      <c r="L114" s="7">
        <f t="shared" si="47"/>
        <v>0.67066493306718922</v>
      </c>
      <c r="M114" s="7">
        <f t="shared" si="47"/>
        <v>0.66554303705560158</v>
      </c>
      <c r="N114" s="7">
        <f t="shared" si="47"/>
        <v>0.68732609738985573</v>
      </c>
    </row>
    <row r="115" spans="1:14" x14ac:dyDescent="0.25">
      <c r="A115" s="15" t="s">
        <v>29</v>
      </c>
      <c r="B115" s="7">
        <f t="shared" ref="B115:N115" si="48">B84/(B77-B85)</f>
        <v>3.333658712622054E-3</v>
      </c>
      <c r="C115" s="7">
        <f t="shared" si="48"/>
        <v>3.4369622974337638E-3</v>
      </c>
      <c r="D115" s="7">
        <f t="shared" si="48"/>
        <v>3.6461222819716434E-3</v>
      </c>
      <c r="E115" s="7">
        <f t="shared" si="48"/>
        <v>3.7598775177840114E-3</v>
      </c>
      <c r="F115" s="7">
        <f t="shared" si="48"/>
        <v>4.027235214692739E-3</v>
      </c>
      <c r="G115" s="7">
        <f t="shared" si="48"/>
        <v>4.5686636118904061E-3</v>
      </c>
      <c r="H115" s="7">
        <f t="shared" si="48"/>
        <v>5.1529550678367335E-3</v>
      </c>
      <c r="I115" s="7">
        <f t="shared" si="48"/>
        <v>5.0884429445230694E-3</v>
      </c>
      <c r="J115" s="7">
        <f t="shared" si="48"/>
        <v>4.948668870715156E-3</v>
      </c>
      <c r="K115" s="7">
        <f t="shared" si="48"/>
        <v>4.8104198976111501E-3</v>
      </c>
      <c r="L115" s="7">
        <f t="shared" si="48"/>
        <v>4.6950199128491287E-3</v>
      </c>
      <c r="M115" s="7">
        <f t="shared" si="48"/>
        <v>4.5546889039494113E-3</v>
      </c>
      <c r="N115" s="7">
        <f t="shared" si="48"/>
        <v>4.0415955270015E-3</v>
      </c>
    </row>
    <row r="116" spans="1:14" x14ac:dyDescent="0.25">
      <c r="A116" s="15"/>
      <c r="B116" s="10"/>
      <c r="C116" s="10"/>
      <c r="D116" s="10"/>
      <c r="E116" s="10"/>
      <c r="F116" s="10"/>
      <c r="G116" s="10"/>
      <c r="H116" s="10"/>
      <c r="I116" s="10"/>
      <c r="J116" s="10"/>
      <c r="K116" s="10"/>
      <c r="L116" s="10"/>
      <c r="M116" s="10"/>
      <c r="N116" s="10"/>
    </row>
    <row r="117" spans="1:14" ht="13" x14ac:dyDescent="0.3">
      <c r="A117" s="36" t="s">
        <v>91</v>
      </c>
      <c r="B117" s="10"/>
      <c r="C117" s="10"/>
      <c r="D117" s="10"/>
      <c r="E117" s="10"/>
      <c r="F117" s="10"/>
      <c r="G117" s="10"/>
      <c r="H117" s="10"/>
      <c r="I117" s="10"/>
      <c r="J117" s="10"/>
      <c r="K117" s="10"/>
      <c r="L117" s="10"/>
      <c r="M117" s="10"/>
      <c r="N117" s="10"/>
    </row>
    <row r="118" spans="1:14" x14ac:dyDescent="0.25">
      <c r="A118" s="15" t="s">
        <v>59</v>
      </c>
      <c r="B118" s="7">
        <f t="shared" ref="B118:N118" si="49">B88/(B87-B95)</f>
        <v>4.306395120211433E-3</v>
      </c>
      <c r="C118" s="7">
        <f t="shared" si="49"/>
        <v>4.550525615623119E-3</v>
      </c>
      <c r="D118" s="7">
        <f t="shared" si="49"/>
        <v>4.046101286425895E-3</v>
      </c>
      <c r="E118" s="7">
        <f t="shared" si="49"/>
        <v>4.2487296103270802E-3</v>
      </c>
      <c r="F118" s="7">
        <f t="shared" si="49"/>
        <v>4.5661854929512332E-3</v>
      </c>
      <c r="G118" s="7">
        <f t="shared" si="49"/>
        <v>5.0862791826647245E-3</v>
      </c>
      <c r="H118" s="7">
        <f t="shared" si="49"/>
        <v>5.3315262615038893E-3</v>
      </c>
      <c r="I118" s="7">
        <f t="shared" si="49"/>
        <v>5.5942748959077228E-3</v>
      </c>
      <c r="J118" s="7">
        <f t="shared" si="49"/>
        <v>5.9591365920309905E-3</v>
      </c>
      <c r="K118" s="7">
        <f t="shared" si="49"/>
        <v>6.4520389195756745E-3</v>
      </c>
      <c r="L118" s="7">
        <f t="shared" si="49"/>
        <v>7.1408103840698576E-3</v>
      </c>
      <c r="M118" s="7">
        <f t="shared" si="49"/>
        <v>7.7876791941108095E-3</v>
      </c>
      <c r="N118" s="7">
        <f t="shared" si="49"/>
        <v>6.8991654828970917E-3</v>
      </c>
    </row>
    <row r="119" spans="1:14" x14ac:dyDescent="0.25">
      <c r="A119" s="15" t="s">
        <v>55</v>
      </c>
      <c r="B119" s="7">
        <f t="shared" ref="B119:N119" si="50">B89/(B87-B95)</f>
        <v>6.3718918325727722E-2</v>
      </c>
      <c r="C119" s="7">
        <f t="shared" si="50"/>
        <v>6.4947051308672038E-2</v>
      </c>
      <c r="D119" s="7">
        <f t="shared" si="50"/>
        <v>6.5731363142820687E-2</v>
      </c>
      <c r="E119" s="7">
        <f t="shared" si="50"/>
        <v>7.0497680440878896E-2</v>
      </c>
      <c r="F119" s="7">
        <f t="shared" si="50"/>
        <v>6.7446409694164516E-2</v>
      </c>
      <c r="G119" s="7">
        <f t="shared" si="50"/>
        <v>5.8246723156361709E-2</v>
      </c>
      <c r="H119" s="7">
        <f t="shared" si="50"/>
        <v>6.1287638333175548E-2</v>
      </c>
      <c r="I119" s="7">
        <f t="shared" si="50"/>
        <v>5.9085418543827206E-2</v>
      </c>
      <c r="J119" s="7">
        <f t="shared" si="50"/>
        <v>6.2526331222713782E-2</v>
      </c>
      <c r="K119" s="7">
        <f t="shared" si="50"/>
        <v>5.8875928169809265E-2</v>
      </c>
      <c r="L119" s="7">
        <f t="shared" si="50"/>
        <v>6.0878345786236514E-2</v>
      </c>
      <c r="M119" s="7">
        <f t="shared" si="50"/>
        <v>6.2268599084575021E-2</v>
      </c>
      <c r="N119" s="7">
        <f t="shared" si="50"/>
        <v>5.9585944906986453E-2</v>
      </c>
    </row>
    <row r="120" spans="1:14" x14ac:dyDescent="0.25">
      <c r="A120" s="15" t="s">
        <v>56</v>
      </c>
      <c r="B120" s="7">
        <f t="shared" ref="B120:N120" si="51">B90/(B87-B95)</f>
        <v>1.5690129767990561E-2</v>
      </c>
      <c r="C120" s="7">
        <f t="shared" si="51"/>
        <v>1.5651450150100478E-2</v>
      </c>
      <c r="D120" s="7">
        <f t="shared" si="51"/>
        <v>1.4173907040090713E-2</v>
      </c>
      <c r="E120" s="7">
        <f t="shared" si="51"/>
        <v>1.5136234788398517E-2</v>
      </c>
      <c r="F120" s="7">
        <f t="shared" si="51"/>
        <v>1.6073058967887219E-2</v>
      </c>
      <c r="G120" s="7">
        <f t="shared" si="51"/>
        <v>1.2726731100225076E-2</v>
      </c>
      <c r="H120" s="7">
        <f t="shared" si="51"/>
        <v>1.2769503669784198E-2</v>
      </c>
      <c r="I120" s="7">
        <f t="shared" si="51"/>
        <v>1.2718351505977879E-2</v>
      </c>
      <c r="J120" s="7">
        <f t="shared" si="51"/>
        <v>1.3112396894218481E-2</v>
      </c>
      <c r="K120" s="7">
        <f t="shared" si="51"/>
        <v>1.5088434071467012E-2</v>
      </c>
      <c r="L120" s="7">
        <f t="shared" si="51"/>
        <v>1.5385378570649965E-2</v>
      </c>
      <c r="M120" s="7">
        <f t="shared" si="51"/>
        <v>1.5984475863382343E-2</v>
      </c>
      <c r="N120" s="7">
        <f t="shared" si="51"/>
        <v>1.693909545982572E-2</v>
      </c>
    </row>
    <row r="121" spans="1:14" x14ac:dyDescent="0.25">
      <c r="A121" s="15" t="s">
        <v>28</v>
      </c>
      <c r="B121" s="7">
        <f t="shared" ref="B121:N121" si="52">B91/(B87-B95)</f>
        <v>3.0141107829061081E-2</v>
      </c>
      <c r="C121" s="7">
        <f t="shared" si="52"/>
        <v>3.0960643056489164E-2</v>
      </c>
      <c r="D121" s="7">
        <f t="shared" si="52"/>
        <v>2.9769388963390524E-2</v>
      </c>
      <c r="E121" s="7">
        <f t="shared" si="52"/>
        <v>3.2937956402265121E-2</v>
      </c>
      <c r="F121" s="7">
        <f t="shared" si="52"/>
        <v>3.3012897376970551E-2</v>
      </c>
      <c r="G121" s="7">
        <f t="shared" si="52"/>
        <v>3.5090913102961294E-2</v>
      </c>
      <c r="H121" s="7">
        <f t="shared" si="52"/>
        <v>3.4546546217356859E-2</v>
      </c>
      <c r="I121" s="7">
        <f t="shared" si="52"/>
        <v>3.4525524960803154E-2</v>
      </c>
      <c r="J121" s="7">
        <f t="shared" si="52"/>
        <v>3.7077894491397805E-2</v>
      </c>
      <c r="K121" s="7">
        <f t="shared" si="52"/>
        <v>3.3394633535943158E-2</v>
      </c>
      <c r="L121" s="7">
        <f t="shared" si="52"/>
        <v>3.4144039414140244E-2</v>
      </c>
      <c r="M121" s="7">
        <f t="shared" si="52"/>
        <v>3.6098214461613223E-2</v>
      </c>
      <c r="N121" s="7">
        <f t="shared" si="52"/>
        <v>3.4277005316446688E-2</v>
      </c>
    </row>
    <row r="122" spans="1:14" x14ac:dyDescent="0.25">
      <c r="A122" s="15" t="s">
        <v>58</v>
      </c>
      <c r="B122" s="7">
        <f t="shared" ref="B122:N122" si="53">B92/(B87-B95)</f>
        <v>8.0995710980438784E-2</v>
      </c>
      <c r="C122" s="7">
        <f t="shared" si="53"/>
        <v>8.5040806917643583E-2</v>
      </c>
      <c r="D122" s="7">
        <f t="shared" si="53"/>
        <v>6.5340142387618177E-2</v>
      </c>
      <c r="E122" s="7">
        <f t="shared" si="53"/>
        <v>6.9881733932796772E-2</v>
      </c>
      <c r="F122" s="7">
        <f t="shared" si="53"/>
        <v>7.2253486743974221E-2</v>
      </c>
      <c r="G122" s="7">
        <f t="shared" si="53"/>
        <v>7.6972726069111611E-2</v>
      </c>
      <c r="H122" s="7">
        <f t="shared" si="53"/>
        <v>8.1450274797825531E-2</v>
      </c>
      <c r="I122" s="7">
        <f t="shared" si="53"/>
        <v>8.2619675834324557E-2</v>
      </c>
      <c r="J122" s="7">
        <f t="shared" si="53"/>
        <v>8.9255447968620685E-2</v>
      </c>
      <c r="K122" s="7">
        <f t="shared" si="53"/>
        <v>0.1040038827130127</v>
      </c>
      <c r="L122" s="7">
        <f t="shared" si="53"/>
        <v>0.10882555861828583</v>
      </c>
      <c r="M122" s="7">
        <f t="shared" si="53"/>
        <v>0.11892447415598999</v>
      </c>
      <c r="N122" s="7">
        <f t="shared" si="53"/>
        <v>0.1066500884995842</v>
      </c>
    </row>
    <row r="123" spans="1:14" x14ac:dyDescent="0.25">
      <c r="A123" s="15" t="s">
        <v>30</v>
      </c>
      <c r="B123" s="7">
        <f t="shared" ref="B123:N123" si="54">B93/(B87-B95)</f>
        <v>0.7940054321484421</v>
      </c>
      <c r="C123" s="7">
        <f t="shared" si="54"/>
        <v>0.78785857825109185</v>
      </c>
      <c r="D123" s="7">
        <f t="shared" si="54"/>
        <v>0.80843676972997403</v>
      </c>
      <c r="E123" s="7">
        <f t="shared" si="54"/>
        <v>0.79363731594802622</v>
      </c>
      <c r="F123" s="7">
        <f t="shared" si="54"/>
        <v>0.79360755539161543</v>
      </c>
      <c r="G123" s="7">
        <f t="shared" si="54"/>
        <v>0.79786039763449401</v>
      </c>
      <c r="H123" s="7">
        <f t="shared" si="54"/>
        <v>0.78977094368014833</v>
      </c>
      <c r="I123" s="7">
        <f t="shared" si="54"/>
        <v>0.79219385794995034</v>
      </c>
      <c r="J123" s="7">
        <f t="shared" si="54"/>
        <v>0.77921429839491052</v>
      </c>
      <c r="K123" s="7">
        <f t="shared" si="54"/>
        <v>0.7712250025587607</v>
      </c>
      <c r="L123" s="7">
        <f t="shared" si="54"/>
        <v>0.76290616622683882</v>
      </c>
      <c r="M123" s="7">
        <f t="shared" si="54"/>
        <v>0.74771767610767081</v>
      </c>
      <c r="N123" s="7">
        <f t="shared" si="54"/>
        <v>0.76420887519778924</v>
      </c>
    </row>
    <row r="124" spans="1:14" x14ac:dyDescent="0.25">
      <c r="A124" s="15" t="s">
        <v>29</v>
      </c>
      <c r="B124" s="7">
        <f t="shared" ref="B124:N124" si="55">B94/(B87-B95)</f>
        <v>1.0804854182479949E-2</v>
      </c>
      <c r="C124" s="7">
        <f t="shared" si="55"/>
        <v>1.0917038251866138E-2</v>
      </c>
      <c r="D124" s="7">
        <f t="shared" si="55"/>
        <v>1.2487682822479921E-2</v>
      </c>
      <c r="E124" s="7">
        <f t="shared" si="55"/>
        <v>1.3196220170513079E-2</v>
      </c>
      <c r="F124" s="7">
        <f t="shared" si="55"/>
        <v>1.3004917844149614E-2</v>
      </c>
      <c r="G124" s="7">
        <f t="shared" si="55"/>
        <v>1.4014850611236153E-2</v>
      </c>
      <c r="H124" s="7">
        <f t="shared" si="55"/>
        <v>1.4843567040205688E-2</v>
      </c>
      <c r="I124" s="7">
        <f t="shared" si="55"/>
        <v>1.3261742612592137E-2</v>
      </c>
      <c r="J124" s="7">
        <f t="shared" si="55"/>
        <v>1.2525050542699196E-2</v>
      </c>
      <c r="K124" s="7">
        <f t="shared" si="55"/>
        <v>1.0956778404720006E-2</v>
      </c>
      <c r="L124" s="7">
        <f t="shared" si="55"/>
        <v>1.0715784650390754E-2</v>
      </c>
      <c r="M124" s="7">
        <f t="shared" si="55"/>
        <v>1.0677112405518817E-2</v>
      </c>
      <c r="N124" s="7">
        <f t="shared" si="55"/>
        <v>1.0599321772839202E-2</v>
      </c>
    </row>
    <row r="125" spans="1:14" x14ac:dyDescent="0.25">
      <c r="A125" s="15"/>
      <c r="B125" s="7"/>
      <c r="C125" s="7"/>
      <c r="D125" s="7"/>
      <c r="E125" s="7"/>
      <c r="F125" s="7"/>
      <c r="G125" s="7"/>
      <c r="H125" s="7"/>
      <c r="I125" s="7"/>
      <c r="J125" s="7"/>
      <c r="K125" s="7"/>
      <c r="L125" s="7"/>
      <c r="M125" s="7"/>
      <c r="N125" s="7"/>
    </row>
    <row r="126" spans="1:14" s="40" customFormat="1" ht="13" x14ac:dyDescent="0.3">
      <c r="A126" s="36" t="s">
        <v>141</v>
      </c>
      <c r="B126" s="15"/>
      <c r="C126" s="15"/>
      <c r="D126" s="15"/>
      <c r="E126" s="15"/>
      <c r="F126" s="15"/>
      <c r="G126" s="15"/>
      <c r="H126" s="15"/>
      <c r="I126" s="15"/>
      <c r="J126" s="15"/>
      <c r="K126" s="15"/>
      <c r="L126" s="15"/>
      <c r="M126" s="15"/>
      <c r="N126" s="15"/>
    </row>
    <row r="127" spans="1:14" ht="13" x14ac:dyDescent="0.3">
      <c r="A127" s="36"/>
      <c r="B127" s="15"/>
      <c r="C127" s="15"/>
      <c r="D127" s="15"/>
      <c r="E127" s="15"/>
      <c r="F127" s="15"/>
      <c r="G127" s="15"/>
      <c r="H127" s="15"/>
      <c r="I127" s="15"/>
      <c r="J127" s="15"/>
      <c r="K127" s="15"/>
      <c r="L127" s="15"/>
      <c r="M127" s="15"/>
      <c r="N127" s="15"/>
    </row>
    <row r="128" spans="1:14" ht="13" x14ac:dyDescent="0.3">
      <c r="A128" s="36" t="s">
        <v>65</v>
      </c>
      <c r="B128" s="10"/>
      <c r="C128" s="10"/>
      <c r="D128" s="10"/>
      <c r="E128" s="10"/>
      <c r="F128" s="10"/>
      <c r="G128" s="10"/>
      <c r="H128" s="10"/>
      <c r="I128" s="10"/>
      <c r="J128" s="10"/>
      <c r="K128" s="10"/>
      <c r="L128" s="10"/>
      <c r="M128" s="10"/>
      <c r="N128" s="10"/>
    </row>
    <row r="129" spans="1:14" x14ac:dyDescent="0.25">
      <c r="A129" s="15" t="s">
        <v>59</v>
      </c>
      <c r="B129" s="7">
        <f>B68/B37</f>
        <v>5.7448640669209003E-2</v>
      </c>
      <c r="C129" s="7">
        <f t="shared" ref="C129:N129" si="56">C68/C37</f>
        <v>6.123147092360319E-2</v>
      </c>
      <c r="D129" s="7">
        <f t="shared" si="56"/>
        <v>6.2555456965394857E-2</v>
      </c>
      <c r="E129" s="7">
        <f t="shared" si="56"/>
        <v>5.5131309368597503E-2</v>
      </c>
      <c r="F129" s="7">
        <f t="shared" si="56"/>
        <v>5.3868340685442821E-2</v>
      </c>
      <c r="G129" s="7">
        <f t="shared" si="56"/>
        <v>6.2941127626006815E-2</v>
      </c>
      <c r="H129" s="7">
        <f t="shared" si="56"/>
        <v>6.4431137724550905E-2</v>
      </c>
      <c r="I129" s="7">
        <f t="shared" si="56"/>
        <v>6.6671865252651286E-2</v>
      </c>
      <c r="J129" s="7">
        <f t="shared" si="56"/>
        <v>6.6941225743403596E-2</v>
      </c>
      <c r="K129" s="7">
        <f t="shared" si="56"/>
        <v>6.6022757343212488E-2</v>
      </c>
      <c r="L129" s="7">
        <f t="shared" si="56"/>
        <v>5.7819053325344517E-2</v>
      </c>
      <c r="M129" s="7">
        <f t="shared" si="56"/>
        <v>5.4252520824199915E-2</v>
      </c>
      <c r="N129" s="7">
        <f t="shared" si="56"/>
        <v>6.1529470696276505E-2</v>
      </c>
    </row>
    <row r="130" spans="1:14" x14ac:dyDescent="0.25">
      <c r="A130" s="15" t="s">
        <v>55</v>
      </c>
      <c r="B130" s="7">
        <f>B69/B38</f>
        <v>0.22486281471917366</v>
      </c>
      <c r="C130" s="7">
        <f t="shared" ref="C130:N130" si="57">C69/C38</f>
        <v>0.23643727812358697</v>
      </c>
      <c r="D130" s="7">
        <f t="shared" si="57"/>
        <v>0.24300561797752809</v>
      </c>
      <c r="E130" s="7">
        <f t="shared" si="57"/>
        <v>0.22695171791293012</v>
      </c>
      <c r="F130" s="7">
        <f t="shared" si="57"/>
        <v>0.24428091897321977</v>
      </c>
      <c r="G130" s="7">
        <f t="shared" si="57"/>
        <v>0.30756432036709458</v>
      </c>
      <c r="H130" s="7">
        <f t="shared" si="57"/>
        <v>0.3037409078118205</v>
      </c>
      <c r="I130" s="7">
        <f t="shared" si="57"/>
        <v>0.32321514276331853</v>
      </c>
      <c r="J130" s="7">
        <f t="shared" si="57"/>
        <v>0.31311251705743703</v>
      </c>
      <c r="K130" s="7">
        <f t="shared" si="57"/>
        <v>0.30181701597810934</v>
      </c>
      <c r="L130" s="7">
        <f t="shared" si="57"/>
        <v>0.28009118874169764</v>
      </c>
      <c r="M130" s="7">
        <f t="shared" si="57"/>
        <v>0.27672978616171073</v>
      </c>
      <c r="N130" s="7">
        <f t="shared" si="57"/>
        <v>0.29192000824433606</v>
      </c>
    </row>
    <row r="131" spans="1:14" x14ac:dyDescent="0.25">
      <c r="A131" s="15" t="s">
        <v>56</v>
      </c>
      <c r="B131" s="7">
        <f>B70/B39</f>
        <v>0.20253804089396102</v>
      </c>
      <c r="C131" s="7">
        <f t="shared" ref="C131:N131" si="58">C70/C39</f>
        <v>0.21483033583609801</v>
      </c>
      <c r="D131" s="7">
        <f t="shared" si="58"/>
        <v>0.21934123546842946</v>
      </c>
      <c r="E131" s="7">
        <f t="shared" si="58"/>
        <v>0.18707051358793247</v>
      </c>
      <c r="F131" s="7">
        <f t="shared" si="58"/>
        <v>0.18333635457264569</v>
      </c>
      <c r="G131" s="7">
        <f t="shared" si="58"/>
        <v>0.20129973777220386</v>
      </c>
      <c r="H131" s="7">
        <f t="shared" si="58"/>
        <v>0.20149938098949974</v>
      </c>
      <c r="I131" s="7">
        <f t="shared" si="58"/>
        <v>0.20638673982414657</v>
      </c>
      <c r="J131" s="7">
        <f t="shared" si="58"/>
        <v>0.20224522779889048</v>
      </c>
      <c r="K131" s="7">
        <f t="shared" si="58"/>
        <v>0.19812956106747706</v>
      </c>
      <c r="L131" s="7">
        <f t="shared" si="58"/>
        <v>0.18449866548977575</v>
      </c>
      <c r="M131" s="7">
        <f t="shared" si="58"/>
        <v>0.17990089684262256</v>
      </c>
      <c r="N131" s="7">
        <f t="shared" si="58"/>
        <v>0.20721370881061327</v>
      </c>
    </row>
    <row r="132" spans="1:14" x14ac:dyDescent="0.25">
      <c r="A132" s="15" t="s">
        <v>28</v>
      </c>
      <c r="B132" s="7">
        <f>B71/B40</f>
        <v>0.23030266023488224</v>
      </c>
      <c r="C132" s="7">
        <f t="shared" ref="C132:N132" si="59">C71/C40</f>
        <v>0.24001160317153356</v>
      </c>
      <c r="D132" s="7">
        <f t="shared" si="59"/>
        <v>0.25024143611884336</v>
      </c>
      <c r="E132" s="7">
        <f t="shared" si="59"/>
        <v>0.21233917853728865</v>
      </c>
      <c r="F132" s="7">
        <f t="shared" si="59"/>
        <v>0.20750033050810113</v>
      </c>
      <c r="G132" s="7">
        <f t="shared" si="59"/>
        <v>0.23416928361861797</v>
      </c>
      <c r="H132" s="7">
        <f t="shared" si="59"/>
        <v>0.23844130172526562</v>
      </c>
      <c r="I132" s="7">
        <f t="shared" si="59"/>
        <v>0.25008991900096395</v>
      </c>
      <c r="J132" s="7">
        <f t="shared" si="59"/>
        <v>0.2462912724144776</v>
      </c>
      <c r="K132" s="7">
        <f t="shared" si="59"/>
        <v>0.24680103385492927</v>
      </c>
      <c r="L132" s="7">
        <f t="shared" si="59"/>
        <v>0.23884550001231861</v>
      </c>
      <c r="M132" s="7">
        <f t="shared" si="59"/>
        <v>0.24103453189569182</v>
      </c>
      <c r="N132" s="7">
        <f t="shared" si="59"/>
        <v>0.2526584082438062</v>
      </c>
    </row>
    <row r="133" spans="1:14" x14ac:dyDescent="0.25">
      <c r="A133" s="15" t="s">
        <v>58</v>
      </c>
      <c r="B133" s="7">
        <f>B72/B41</f>
        <v>6.0948458198819992E-2</v>
      </c>
      <c r="C133" s="7">
        <f t="shared" ref="C133:N133" si="60">C72/C41</f>
        <v>6.6423535132506692E-2</v>
      </c>
      <c r="D133" s="7">
        <f t="shared" si="60"/>
        <v>7.0363953338211868E-2</v>
      </c>
      <c r="E133" s="7">
        <f t="shared" si="60"/>
        <v>5.9311285850484126E-2</v>
      </c>
      <c r="F133" s="7">
        <f t="shared" si="60"/>
        <v>5.9703674822107415E-2</v>
      </c>
      <c r="G133" s="7">
        <f t="shared" si="60"/>
        <v>6.9217173156964476E-2</v>
      </c>
      <c r="H133" s="7">
        <f t="shared" si="60"/>
        <v>7.4450432027891145E-2</v>
      </c>
      <c r="I133" s="7">
        <f t="shared" si="60"/>
        <v>8.0729483793214943E-2</v>
      </c>
      <c r="J133" s="7">
        <f t="shared" si="60"/>
        <v>8.2235742461723604E-2</v>
      </c>
      <c r="K133" s="7">
        <f t="shared" si="60"/>
        <v>8.318752262579944E-2</v>
      </c>
      <c r="L133" s="7">
        <f t="shared" si="60"/>
        <v>7.7678763341402488E-2</v>
      </c>
      <c r="M133" s="7">
        <f t="shared" si="60"/>
        <v>7.6809833771240704E-2</v>
      </c>
      <c r="N133" s="7">
        <f t="shared" si="60"/>
        <v>7.9999494681523037E-2</v>
      </c>
    </row>
    <row r="134" spans="1:14" x14ac:dyDescent="0.25">
      <c r="A134" s="15" t="s">
        <v>30</v>
      </c>
      <c r="B134" s="7">
        <f t="shared" ref="B134:N135" si="61">B73/B42</f>
        <v>0.4121634771733903</v>
      </c>
      <c r="C134" s="7">
        <f t="shared" si="61"/>
        <v>0.42648734870659211</v>
      </c>
      <c r="D134" s="7">
        <f t="shared" si="61"/>
        <v>0.43904047060512197</v>
      </c>
      <c r="E134" s="7">
        <f t="shared" si="61"/>
        <v>0.39899066584799808</v>
      </c>
      <c r="F134" s="7">
        <f t="shared" si="61"/>
        <v>0.39745881727878984</v>
      </c>
      <c r="G134" s="7">
        <f t="shared" si="61"/>
        <v>0.42800669375942557</v>
      </c>
      <c r="H134" s="7">
        <f t="shared" si="61"/>
        <v>0.42955480363665305</v>
      </c>
      <c r="I134" s="7">
        <f t="shared" si="61"/>
        <v>0.44395114579877459</v>
      </c>
      <c r="J134" s="7">
        <f t="shared" si="61"/>
        <v>0.44415798411045854</v>
      </c>
      <c r="K134" s="7">
        <f t="shared" si="61"/>
        <v>0.44610624788452696</v>
      </c>
      <c r="L134" s="7">
        <f t="shared" si="61"/>
        <v>0.43294253222520268</v>
      </c>
      <c r="M134" s="7">
        <f t="shared" si="61"/>
        <v>0.43618782569481562</v>
      </c>
      <c r="N134" s="7">
        <f t="shared" si="61"/>
        <v>0.47534441036278491</v>
      </c>
    </row>
    <row r="135" spans="1:14" x14ac:dyDescent="0.25">
      <c r="A135" s="15" t="s">
        <v>29</v>
      </c>
      <c r="B135" s="7">
        <f t="shared" si="61"/>
        <v>0.38661180566545339</v>
      </c>
      <c r="C135" s="7">
        <f t="shared" si="61"/>
        <v>0.39715316760224539</v>
      </c>
      <c r="D135" s="7">
        <f t="shared" si="61"/>
        <v>0.40333204184424643</v>
      </c>
      <c r="E135" s="7">
        <f t="shared" si="61"/>
        <v>0.37869955156950674</v>
      </c>
      <c r="F135" s="7">
        <f t="shared" si="61"/>
        <v>0.37717518027548685</v>
      </c>
      <c r="G135" s="7">
        <f t="shared" si="61"/>
        <v>0.41556660380593174</v>
      </c>
      <c r="H135" s="7">
        <f t="shared" si="61"/>
        <v>0.38864860453729394</v>
      </c>
      <c r="I135" s="7">
        <f t="shared" si="61"/>
        <v>0.41993525875478205</v>
      </c>
      <c r="J135" s="7">
        <f t="shared" si="61"/>
        <v>0.41624244352529433</v>
      </c>
      <c r="K135" s="7">
        <f t="shared" si="61"/>
        <v>0.42066695403424897</v>
      </c>
      <c r="L135" s="7">
        <f t="shared" si="61"/>
        <v>0.41500433651344321</v>
      </c>
      <c r="M135" s="7">
        <f t="shared" si="61"/>
        <v>0.43560369096027524</v>
      </c>
      <c r="N135" s="7">
        <f t="shared" si="61"/>
        <v>0.44075482738443533</v>
      </c>
    </row>
    <row r="136" spans="1:14" x14ac:dyDescent="0.25">
      <c r="A136" s="15" t="s">
        <v>57</v>
      </c>
      <c r="B136" s="7">
        <f>B75/B44</f>
        <v>3.2843863361547765E-2</v>
      </c>
      <c r="C136" s="7">
        <f t="shared" ref="C136:N136" si="62">C75/C44</f>
        <v>3.9036884361065449E-2</v>
      </c>
      <c r="D136" s="7">
        <f t="shared" si="62"/>
        <v>3.6163533140174293E-2</v>
      </c>
      <c r="E136" s="7">
        <f t="shared" si="62"/>
        <v>3.5331314451900374E-2</v>
      </c>
      <c r="F136" s="7">
        <f t="shared" si="62"/>
        <v>2.5089800246703167E-2</v>
      </c>
      <c r="G136" s="7">
        <f t="shared" si="62"/>
        <v>2.8596471916130378E-2</v>
      </c>
      <c r="H136" s="7">
        <f t="shared" si="62"/>
        <v>2.7504126888845279E-2</v>
      </c>
      <c r="I136" s="7">
        <f t="shared" si="62"/>
        <v>2.4143692814910085E-2</v>
      </c>
      <c r="J136" s="7">
        <f t="shared" si="62"/>
        <v>2.1100612912236884E-2</v>
      </c>
      <c r="K136" s="7">
        <f t="shared" si="62"/>
        <v>1.9179914133388171E-2</v>
      </c>
      <c r="L136" s="7">
        <f t="shared" si="62"/>
        <v>1.3819664566198613E-2</v>
      </c>
      <c r="M136" s="7">
        <f t="shared" si="62"/>
        <v>1.5250114411334469E-2</v>
      </c>
      <c r="N136" s="7">
        <f t="shared" si="62"/>
        <v>3.8555175728744846E-2</v>
      </c>
    </row>
    <row r="137" spans="1:14" x14ac:dyDescent="0.25">
      <c r="A137" s="15"/>
      <c r="B137" s="10"/>
      <c r="C137" s="10"/>
      <c r="D137" s="10"/>
      <c r="E137" s="10"/>
      <c r="F137" s="10"/>
      <c r="G137" s="10"/>
      <c r="H137" s="10"/>
      <c r="I137" s="10"/>
      <c r="J137" s="10"/>
      <c r="K137" s="10"/>
      <c r="L137" s="10"/>
      <c r="M137" s="10"/>
      <c r="N137" s="10"/>
    </row>
    <row r="138" spans="1:14" ht="13" x14ac:dyDescent="0.3">
      <c r="A138" s="36" t="s">
        <v>69</v>
      </c>
      <c r="B138" s="10"/>
      <c r="C138" s="10"/>
      <c r="D138" s="10"/>
      <c r="E138" s="10"/>
      <c r="F138" s="10"/>
      <c r="G138" s="10"/>
      <c r="H138" s="10"/>
      <c r="I138" s="10"/>
      <c r="J138" s="10"/>
      <c r="K138" s="10"/>
      <c r="L138" s="10"/>
      <c r="M138" s="10"/>
      <c r="N138" s="10"/>
    </row>
    <row r="139" spans="1:14" x14ac:dyDescent="0.25">
      <c r="A139" s="15" t="s">
        <v>59</v>
      </c>
      <c r="B139" s="7">
        <f t="shared" ref="B139:N139" si="63">B78/B37</f>
        <v>0.6634272358223644</v>
      </c>
      <c r="C139" s="7">
        <f t="shared" si="63"/>
        <v>0.67936145952109461</v>
      </c>
      <c r="D139" s="7">
        <f t="shared" si="63"/>
        <v>0.67125110913930786</v>
      </c>
      <c r="E139" s="7">
        <f t="shared" si="63"/>
        <v>0.73877817098156084</v>
      </c>
      <c r="F139" s="7">
        <f t="shared" si="63"/>
        <v>0.77078384798099764</v>
      </c>
      <c r="G139" s="7">
        <f t="shared" si="63"/>
        <v>0.77854355227102878</v>
      </c>
      <c r="H139" s="7">
        <f t="shared" si="63"/>
        <v>0.755688622754491</v>
      </c>
      <c r="I139" s="7">
        <f t="shared" si="63"/>
        <v>0.7223955084217093</v>
      </c>
      <c r="J139" s="7">
        <f t="shared" si="63"/>
        <v>0.69356414909953934</v>
      </c>
      <c r="K139" s="7">
        <f t="shared" si="63"/>
        <v>0.69423127811590368</v>
      </c>
      <c r="L139" s="7">
        <f t="shared" si="63"/>
        <v>0.75518274415817854</v>
      </c>
      <c r="M139" s="7">
        <f t="shared" si="63"/>
        <v>0.80551293292415604</v>
      </c>
      <c r="N139" s="7">
        <f t="shared" si="63"/>
        <v>0.92502922023710132</v>
      </c>
    </row>
    <row r="140" spans="1:14" x14ac:dyDescent="0.25">
      <c r="A140" s="15" t="s">
        <v>55</v>
      </c>
      <c r="B140" s="7">
        <f t="shared" ref="B140:N140" si="64">B79/B38</f>
        <v>0.3735474499677211</v>
      </c>
      <c r="C140" s="7">
        <f t="shared" si="64"/>
        <v>0.36650856719548214</v>
      </c>
      <c r="D140" s="7">
        <f t="shared" si="64"/>
        <v>0.35863295880149815</v>
      </c>
      <c r="E140" s="7">
        <f t="shared" si="64"/>
        <v>0.44043091992544986</v>
      </c>
      <c r="F140" s="7">
        <f t="shared" si="64"/>
        <v>0.47347702158590665</v>
      </c>
      <c r="G140" s="7">
        <f t="shared" si="64"/>
        <v>0.51078865789796313</v>
      </c>
      <c r="H140" s="7">
        <f t="shared" si="64"/>
        <v>0.47742408609119047</v>
      </c>
      <c r="I140" s="7">
        <f t="shared" si="64"/>
        <v>0.46032013337487265</v>
      </c>
      <c r="J140" s="7">
        <f t="shared" si="64"/>
        <v>0.43061499813918869</v>
      </c>
      <c r="K140" s="7">
        <f t="shared" si="64"/>
        <v>0.4280761402017581</v>
      </c>
      <c r="L140" s="7">
        <f t="shared" si="64"/>
        <v>0.45950211531576296</v>
      </c>
      <c r="M140" s="7">
        <f t="shared" si="64"/>
        <v>0.48596731226150192</v>
      </c>
      <c r="N140" s="7">
        <f t="shared" si="64"/>
        <v>0.58328677814600072</v>
      </c>
    </row>
    <row r="141" spans="1:14" x14ac:dyDescent="0.25">
      <c r="A141" s="15" t="s">
        <v>56</v>
      </c>
      <c r="B141" s="7">
        <f t="shared" ref="B141:N141" si="65">B80/B39</f>
        <v>0.6021160247265811</v>
      </c>
      <c r="C141" s="7">
        <f t="shared" si="65"/>
        <v>0.60756067749257903</v>
      </c>
      <c r="D141" s="7">
        <f t="shared" si="65"/>
        <v>0.60761910189195345</v>
      </c>
      <c r="E141" s="7">
        <f t="shared" si="65"/>
        <v>0.70130492038788461</v>
      </c>
      <c r="F141" s="7">
        <f t="shared" si="65"/>
        <v>0.73073959938366717</v>
      </c>
      <c r="G141" s="7">
        <f t="shared" si="65"/>
        <v>0.74495496522631399</v>
      </c>
      <c r="H141" s="7">
        <f t="shared" si="65"/>
        <v>0.72830024301893714</v>
      </c>
      <c r="I141" s="7">
        <f t="shared" si="65"/>
        <v>0.71105856424619485</v>
      </c>
      <c r="J141" s="7">
        <f t="shared" si="65"/>
        <v>0.69984274669112834</v>
      </c>
      <c r="K141" s="7">
        <f t="shared" si="65"/>
        <v>0.69995933828407564</v>
      </c>
      <c r="L141" s="7">
        <f t="shared" si="65"/>
        <v>0.73341319378769732</v>
      </c>
      <c r="M141" s="7">
        <f t="shared" si="65"/>
        <v>0.76033007084647197</v>
      </c>
      <c r="N141" s="7">
        <f t="shared" si="65"/>
        <v>0.85211743389736816</v>
      </c>
    </row>
    <row r="142" spans="1:14" x14ac:dyDescent="0.25">
      <c r="A142" s="15" t="s">
        <v>28</v>
      </c>
      <c r="B142" s="7">
        <f t="shared" ref="B142:N142" si="66">B81/B40</f>
        <v>0.44688689422157091</v>
      </c>
      <c r="C142" s="7">
        <f t="shared" si="66"/>
        <v>0.43974086250241734</v>
      </c>
      <c r="D142" s="7">
        <f t="shared" si="66"/>
        <v>0.43276714196443788</v>
      </c>
      <c r="E142" s="7">
        <f t="shared" si="66"/>
        <v>0.5518468023756915</v>
      </c>
      <c r="F142" s="7">
        <f t="shared" si="66"/>
        <v>0.58019595458084228</v>
      </c>
      <c r="G142" s="7">
        <f t="shared" si="66"/>
        <v>0.60272457870759433</v>
      </c>
      <c r="H142" s="7">
        <f t="shared" si="66"/>
        <v>0.57369805671429197</v>
      </c>
      <c r="I142" s="7">
        <f t="shared" si="66"/>
        <v>0.53709698303767961</v>
      </c>
      <c r="J142" s="7">
        <f t="shared" si="66"/>
        <v>0.49851121550982597</v>
      </c>
      <c r="K142" s="7">
        <f t="shared" si="66"/>
        <v>0.50740377637157663</v>
      </c>
      <c r="L142" s="7">
        <f t="shared" si="66"/>
        <v>0.54573899332331421</v>
      </c>
      <c r="M142" s="7">
        <f t="shared" si="66"/>
        <v>0.57875362181161827</v>
      </c>
      <c r="N142" s="7">
        <f t="shared" si="66"/>
        <v>0.72127822845867129</v>
      </c>
    </row>
    <row r="143" spans="1:14" x14ac:dyDescent="0.25">
      <c r="A143" s="15" t="s">
        <v>58</v>
      </c>
      <c r="B143" s="7">
        <f t="shared" ref="B143:N143" si="67">B82/B41</f>
        <v>0.76163308471557389</v>
      </c>
      <c r="C143" s="7">
        <f t="shared" si="67"/>
        <v>0.75363751789718236</v>
      </c>
      <c r="D143" s="7">
        <f t="shared" si="67"/>
        <v>0.7401693857345788</v>
      </c>
      <c r="E143" s="7">
        <f t="shared" si="67"/>
        <v>0.81279028068119197</v>
      </c>
      <c r="F143" s="7">
        <f t="shared" si="67"/>
        <v>0.83538437794456899</v>
      </c>
      <c r="G143" s="7">
        <f t="shared" si="67"/>
        <v>0.83089115685044757</v>
      </c>
      <c r="H143" s="7">
        <f t="shared" si="67"/>
        <v>0.78815547975628764</v>
      </c>
      <c r="I143" s="7">
        <f t="shared" si="67"/>
        <v>0.75931066049105367</v>
      </c>
      <c r="J143" s="7">
        <f t="shared" si="67"/>
        <v>0.73247230295474475</v>
      </c>
      <c r="K143" s="7">
        <f t="shared" si="67"/>
        <v>0.73277799565584656</v>
      </c>
      <c r="L143" s="7">
        <f t="shared" si="67"/>
        <v>0.76650563607085342</v>
      </c>
      <c r="M143" s="7">
        <f t="shared" si="67"/>
        <v>0.79274878200134669</v>
      </c>
      <c r="N143" s="7">
        <f t="shared" si="67"/>
        <v>0.92668839536117642</v>
      </c>
    </row>
    <row r="144" spans="1:14" x14ac:dyDescent="0.25">
      <c r="A144" s="15" t="s">
        <v>30</v>
      </c>
      <c r="B144" s="7">
        <f t="shared" ref="B144:N144" si="68">B83/B42</f>
        <v>0.28402457506557494</v>
      </c>
      <c r="C144" s="7">
        <f t="shared" si="68"/>
        <v>0.28317988230728647</v>
      </c>
      <c r="D144" s="7">
        <f t="shared" si="68"/>
        <v>0.27865606037291513</v>
      </c>
      <c r="E144" s="7">
        <f t="shared" si="68"/>
        <v>0.38224915159185974</v>
      </c>
      <c r="F144" s="7">
        <f t="shared" si="68"/>
        <v>0.41061882205187655</v>
      </c>
      <c r="G144" s="7">
        <f t="shared" si="68"/>
        <v>0.41103454461848865</v>
      </c>
      <c r="H144" s="7">
        <f t="shared" si="68"/>
        <v>0.39330627522976064</v>
      </c>
      <c r="I144" s="7">
        <f t="shared" si="68"/>
        <v>0.37141218004322851</v>
      </c>
      <c r="J144" s="7">
        <f t="shared" si="68"/>
        <v>0.35992010193890556</v>
      </c>
      <c r="K144" s="7">
        <f t="shared" si="68"/>
        <v>0.36902691117131942</v>
      </c>
      <c r="L144" s="7">
        <f t="shared" si="68"/>
        <v>0.40395836473871338</v>
      </c>
      <c r="M144" s="7">
        <f t="shared" si="68"/>
        <v>0.431068049338589</v>
      </c>
      <c r="N144" s="7">
        <f t="shared" si="68"/>
        <v>0.53997239117085138</v>
      </c>
    </row>
    <row r="145" spans="1:14" x14ac:dyDescent="0.25">
      <c r="A145" s="15" t="s">
        <v>29</v>
      </c>
      <c r="B145" s="7">
        <f t="shared" ref="B145:N145" si="69">B84/B43</f>
        <v>0.11890066993722635</v>
      </c>
      <c r="C145" s="7">
        <f t="shared" si="69"/>
        <v>0.11923616680032077</v>
      </c>
      <c r="D145" s="7">
        <f t="shared" si="69"/>
        <v>0.12127082526152654</v>
      </c>
      <c r="E145" s="7">
        <f t="shared" si="69"/>
        <v>0.16937219730941705</v>
      </c>
      <c r="F145" s="7">
        <f t="shared" si="69"/>
        <v>0.19292715574938468</v>
      </c>
      <c r="G145" s="7">
        <f t="shared" si="69"/>
        <v>0.21755528887364992</v>
      </c>
      <c r="H145" s="7">
        <f t="shared" si="69"/>
        <v>0.2200913987269463</v>
      </c>
      <c r="I145" s="7">
        <f t="shared" si="69"/>
        <v>0.21221675705217136</v>
      </c>
      <c r="J145" s="7">
        <f t="shared" si="69"/>
        <v>0.19793986636971048</v>
      </c>
      <c r="K145" s="7">
        <f t="shared" si="69"/>
        <v>0.19702966417179357</v>
      </c>
      <c r="L145" s="7">
        <f t="shared" si="69"/>
        <v>0.21225262161949066</v>
      </c>
      <c r="M145" s="7">
        <f t="shared" si="69"/>
        <v>0.22098842664998436</v>
      </c>
      <c r="N145" s="7">
        <f t="shared" si="69"/>
        <v>0.24218841427735519</v>
      </c>
    </row>
    <row r="146" spans="1:14" x14ac:dyDescent="0.25">
      <c r="A146" s="15" t="s">
        <v>57</v>
      </c>
      <c r="B146" s="7">
        <f t="shared" ref="B146:N146" si="70">B85/B44</f>
        <v>8.0972642079806534E-2</v>
      </c>
      <c r="C146" s="7">
        <f t="shared" si="70"/>
        <v>8.1768537896212537E-2</v>
      </c>
      <c r="D146" s="7">
        <f t="shared" si="70"/>
        <v>8.3600967588064526E-2</v>
      </c>
      <c r="E146" s="7">
        <f t="shared" si="70"/>
        <v>0.13103363171867288</v>
      </c>
      <c r="F146" s="7">
        <f t="shared" si="70"/>
        <v>0.17283522369758475</v>
      </c>
      <c r="G146" s="7">
        <f t="shared" si="70"/>
        <v>0.21561416162416067</v>
      </c>
      <c r="H146" s="7">
        <f t="shared" si="70"/>
        <v>0.208096013175261</v>
      </c>
      <c r="I146" s="7">
        <f t="shared" si="70"/>
        <v>0.2015482926259588</v>
      </c>
      <c r="J146" s="7">
        <f t="shared" si="70"/>
        <v>0.17208209408942274</v>
      </c>
      <c r="K146" s="7">
        <f t="shared" si="70"/>
        <v>0.15711016305790054</v>
      </c>
      <c r="L146" s="7">
        <f t="shared" si="70"/>
        <v>0.16314401300076628</v>
      </c>
      <c r="M146" s="7">
        <f t="shared" si="70"/>
        <v>0.16556473079929473</v>
      </c>
      <c r="N146" s="7">
        <f t="shared" si="70"/>
        <v>0.15292486318830015</v>
      </c>
    </row>
    <row r="147" spans="1:14" x14ac:dyDescent="0.25">
      <c r="A147" s="15"/>
      <c r="B147" s="10"/>
      <c r="C147" s="10"/>
      <c r="D147" s="10"/>
      <c r="E147" s="10"/>
      <c r="F147" s="10"/>
      <c r="G147" s="10"/>
      <c r="H147" s="10"/>
      <c r="I147" s="10"/>
      <c r="J147" s="10"/>
      <c r="K147" s="10"/>
      <c r="L147" s="10"/>
      <c r="M147" s="10"/>
      <c r="N147" s="10"/>
    </row>
    <row r="148" spans="1:14" ht="13" x14ac:dyDescent="0.3">
      <c r="A148" s="36" t="s">
        <v>70</v>
      </c>
      <c r="B148" s="10"/>
      <c r="C148" s="10"/>
      <c r="D148" s="10"/>
      <c r="E148" s="10"/>
      <c r="F148" s="10"/>
      <c r="G148" s="10"/>
      <c r="H148" s="10"/>
      <c r="I148" s="10"/>
      <c r="J148" s="10"/>
      <c r="K148" s="10"/>
      <c r="L148" s="10"/>
      <c r="M148" s="10"/>
      <c r="N148" s="10"/>
    </row>
    <row r="149" spans="1:14" x14ac:dyDescent="0.25">
      <c r="A149" s="15" t="s">
        <v>59</v>
      </c>
      <c r="B149" s="7">
        <f t="shared" ref="B149:N149" si="71">B88/B37</f>
        <v>0.57928404477795548</v>
      </c>
      <c r="C149" s="7">
        <f t="shared" si="71"/>
        <v>0.58973774230330678</v>
      </c>
      <c r="D149" s="7">
        <f t="shared" si="71"/>
        <v>0.4290150842945874</v>
      </c>
      <c r="E149" s="7">
        <f t="shared" si="71"/>
        <v>0.36487241571987333</v>
      </c>
      <c r="F149" s="7">
        <f t="shared" si="71"/>
        <v>0.36019681031557516</v>
      </c>
      <c r="G149" s="7">
        <f t="shared" si="71"/>
        <v>0.30623598771070332</v>
      </c>
      <c r="H149" s="7">
        <f t="shared" si="71"/>
        <v>0.34171656686626745</v>
      </c>
      <c r="I149" s="7">
        <f t="shared" si="71"/>
        <v>0.37811915159076731</v>
      </c>
      <c r="J149" s="7">
        <f t="shared" si="71"/>
        <v>0.47096188747731399</v>
      </c>
      <c r="K149" s="7">
        <f t="shared" si="71"/>
        <v>0.64640116432918759</v>
      </c>
      <c r="L149" s="7">
        <f t="shared" si="71"/>
        <v>0.6554823247453565</v>
      </c>
      <c r="M149" s="7">
        <f t="shared" si="71"/>
        <v>0.6498794388426129</v>
      </c>
      <c r="N149" s="7">
        <f t="shared" si="71"/>
        <v>0.71201369176824181</v>
      </c>
    </row>
    <row r="150" spans="1:14" x14ac:dyDescent="0.25">
      <c r="A150" s="15" t="s">
        <v>55</v>
      </c>
      <c r="B150" s="7">
        <f t="shared" ref="B150:N150" si="72">B89/B38</f>
        <v>0.70283247256294379</v>
      </c>
      <c r="C150" s="7">
        <f t="shared" si="72"/>
        <v>0.71016807288610106</v>
      </c>
      <c r="D150" s="7">
        <f t="shared" si="72"/>
        <v>0.58837078651685393</v>
      </c>
      <c r="E150" s="7">
        <f t="shared" si="72"/>
        <v>0.54333018528888188</v>
      </c>
      <c r="F150" s="7">
        <f t="shared" si="72"/>
        <v>0.51222221314755678</v>
      </c>
      <c r="G150" s="7">
        <f t="shared" si="72"/>
        <v>0.36984430005079078</v>
      </c>
      <c r="H150" s="7">
        <f t="shared" si="72"/>
        <v>0.41954106300790478</v>
      </c>
      <c r="I150" s="7">
        <f t="shared" si="72"/>
        <v>0.4312285812921533</v>
      </c>
      <c r="J150" s="7">
        <f t="shared" si="72"/>
        <v>0.54888506388785507</v>
      </c>
      <c r="K150" s="7">
        <f t="shared" si="72"/>
        <v>0.66478776627075553</v>
      </c>
      <c r="L150" s="7">
        <f t="shared" si="72"/>
        <v>0.68148970838600309</v>
      </c>
      <c r="M150" s="7">
        <f t="shared" si="72"/>
        <v>0.6827129382964936</v>
      </c>
      <c r="N150" s="7">
        <f t="shared" si="72"/>
        <v>0.79902803616660067</v>
      </c>
    </row>
    <row r="151" spans="1:14" x14ac:dyDescent="0.25">
      <c r="A151" s="15" t="s">
        <v>56</v>
      </c>
      <c r="B151" s="7">
        <f t="shared" ref="B151:N151" si="73">B90/B39</f>
        <v>0.50989657631954355</v>
      </c>
      <c r="C151" s="7">
        <f t="shared" si="73"/>
        <v>0.51769396426284853</v>
      </c>
      <c r="D151" s="7">
        <f t="shared" si="73"/>
        <v>0.38608388420332801</v>
      </c>
      <c r="E151" s="7">
        <f t="shared" si="73"/>
        <v>0.33420328025858975</v>
      </c>
      <c r="F151" s="7">
        <f t="shared" si="73"/>
        <v>0.33866582071965923</v>
      </c>
      <c r="G151" s="7">
        <f t="shared" si="73"/>
        <v>0.21042070459468704</v>
      </c>
      <c r="H151" s="7">
        <f t="shared" si="73"/>
        <v>0.23501765326241461</v>
      </c>
      <c r="I151" s="7">
        <f t="shared" si="73"/>
        <v>0.25308202667646179</v>
      </c>
      <c r="J151" s="7">
        <f t="shared" si="73"/>
        <v>0.32424758659852354</v>
      </c>
      <c r="K151" s="7">
        <f t="shared" si="73"/>
        <v>0.48901063624884972</v>
      </c>
      <c r="L151" s="7">
        <f t="shared" si="73"/>
        <v>0.49536599205598636</v>
      </c>
      <c r="M151" s="7">
        <f t="shared" si="73"/>
        <v>0.49840288300094188</v>
      </c>
      <c r="N151" s="7">
        <f t="shared" si="73"/>
        <v>0.64304578816448121</v>
      </c>
    </row>
    <row r="152" spans="1:14" x14ac:dyDescent="0.25">
      <c r="A152" s="15" t="s">
        <v>28</v>
      </c>
      <c r="B152" s="7">
        <f t="shared" ref="B152:N152" si="74">B91/B40</f>
        <v>0.67083918503592432</v>
      </c>
      <c r="C152" s="7">
        <f t="shared" si="74"/>
        <v>0.68050667182363178</v>
      </c>
      <c r="D152" s="7">
        <f t="shared" si="74"/>
        <v>0.53890435342460563</v>
      </c>
      <c r="E152" s="7">
        <f t="shared" si="74"/>
        <v>0.47598451726137309</v>
      </c>
      <c r="F152" s="7">
        <f t="shared" si="74"/>
        <v>0.45093056392026676</v>
      </c>
      <c r="G152" s="7">
        <f t="shared" si="74"/>
        <v>0.37513084759756438</v>
      </c>
      <c r="H152" s="7">
        <f t="shared" si="74"/>
        <v>0.40309007136524178</v>
      </c>
      <c r="I152" s="7">
        <f t="shared" si="74"/>
        <v>0.43054656365545918</v>
      </c>
      <c r="J152" s="7">
        <f t="shared" si="74"/>
        <v>0.55554820353338186</v>
      </c>
      <c r="K152" s="7">
        <f t="shared" si="74"/>
        <v>0.64390573076482349</v>
      </c>
      <c r="L152" s="7">
        <f t="shared" si="74"/>
        <v>0.64438641011111386</v>
      </c>
      <c r="M152" s="7">
        <f t="shared" si="74"/>
        <v>0.65275732674678189</v>
      </c>
      <c r="N152" s="7">
        <f t="shared" si="74"/>
        <v>0.77417233062924795</v>
      </c>
    </row>
    <row r="153" spans="1:14" x14ac:dyDescent="0.25">
      <c r="A153" s="15" t="s">
        <v>58</v>
      </c>
      <c r="B153" s="7">
        <f t="shared" ref="B153:N153" si="75">B92/B41</f>
        <v>0.49297562061672046</v>
      </c>
      <c r="C153" s="7">
        <f t="shared" si="75"/>
        <v>0.52221952076073153</v>
      </c>
      <c r="D153" s="7">
        <f t="shared" si="75"/>
        <v>0.33610262149713743</v>
      </c>
      <c r="E153" s="7">
        <f t="shared" si="75"/>
        <v>0.28182700802071214</v>
      </c>
      <c r="F153" s="7">
        <f t="shared" si="75"/>
        <v>0.27287828573285244</v>
      </c>
      <c r="G153" s="7">
        <f t="shared" si="75"/>
        <v>0.22729753284516954</v>
      </c>
      <c r="H153" s="7">
        <f t="shared" si="75"/>
        <v>0.27399200476026853</v>
      </c>
      <c r="I153" s="7">
        <f t="shared" si="75"/>
        <v>0.30071680223061126</v>
      </c>
      <c r="J153" s="7">
        <f t="shared" si="75"/>
        <v>0.39743735964667343</v>
      </c>
      <c r="K153" s="7">
        <f t="shared" si="75"/>
        <v>0.59394231929528174</v>
      </c>
      <c r="L153" s="7">
        <f t="shared" si="75"/>
        <v>0.58747978308438775</v>
      </c>
      <c r="M153" s="7">
        <f t="shared" si="75"/>
        <v>0.59776667238806958</v>
      </c>
      <c r="N153" s="7">
        <f t="shared" si="75"/>
        <v>0.66619672048308443</v>
      </c>
    </row>
    <row r="154" spans="1:14" x14ac:dyDescent="0.25">
      <c r="A154" s="15" t="s">
        <v>30</v>
      </c>
      <c r="B154" s="7">
        <f t="shared" ref="B154:N154" si="76">B93/B42</f>
        <v>0.54508944434887752</v>
      </c>
      <c r="C154" s="7">
        <f t="shared" si="76"/>
        <v>0.548101112412823</v>
      </c>
      <c r="D154" s="7">
        <f t="shared" si="76"/>
        <v>0.47005226310241999</v>
      </c>
      <c r="E154" s="7">
        <f t="shared" si="76"/>
        <v>0.40556181132644264</v>
      </c>
      <c r="F154" s="7">
        <f t="shared" si="76"/>
        <v>0.39845501014820867</v>
      </c>
      <c r="G154" s="7">
        <f t="shared" si="76"/>
        <v>0.31259824096993588</v>
      </c>
      <c r="H154" s="7">
        <f t="shared" si="76"/>
        <v>0.34797160271239652</v>
      </c>
      <c r="I154" s="7">
        <f t="shared" si="76"/>
        <v>0.37841890680954204</v>
      </c>
      <c r="J154" s="7">
        <f t="shared" si="76"/>
        <v>0.46743279794214809</v>
      </c>
      <c r="K154" s="7">
        <f t="shared" si="76"/>
        <v>0.61100720843353762</v>
      </c>
      <c r="L154" s="7">
        <f t="shared" si="76"/>
        <v>0.61390948002145107</v>
      </c>
      <c r="M154" s="7">
        <f t="shared" si="76"/>
        <v>0.59429752221405663</v>
      </c>
      <c r="N154" s="7">
        <f t="shared" si="76"/>
        <v>0.72469340890026113</v>
      </c>
    </row>
    <row r="155" spans="1:14" x14ac:dyDescent="0.25">
      <c r="A155" s="15" t="s">
        <v>29</v>
      </c>
      <c r="B155" s="7">
        <f t="shared" ref="B155:N155" si="77">B94/B43</f>
        <v>0.62325262436039452</v>
      </c>
      <c r="C155" s="7">
        <f t="shared" si="77"/>
        <v>0.6218925421010425</v>
      </c>
      <c r="D155" s="7">
        <f t="shared" si="77"/>
        <v>0.57816737698566445</v>
      </c>
      <c r="E155" s="7">
        <f t="shared" si="77"/>
        <v>0.54569506726457395</v>
      </c>
      <c r="F155" s="7">
        <f t="shared" si="77"/>
        <v>0.52217280538883371</v>
      </c>
      <c r="G155" s="7">
        <f t="shared" si="77"/>
        <v>0.43553917366706668</v>
      </c>
      <c r="H155" s="7">
        <f t="shared" si="77"/>
        <v>0.48620858495185243</v>
      </c>
      <c r="I155" s="7">
        <f t="shared" si="77"/>
        <v>0.48324715180560812</v>
      </c>
      <c r="J155" s="7">
        <f t="shared" si="77"/>
        <v>0.56399140948138726</v>
      </c>
      <c r="K155" s="7">
        <f t="shared" si="77"/>
        <v>0.65022140366001802</v>
      </c>
      <c r="L155" s="7">
        <f t="shared" si="77"/>
        <v>0.64720491997161556</v>
      </c>
      <c r="M155" s="7">
        <f t="shared" si="77"/>
        <v>0.63571316859555838</v>
      </c>
      <c r="N155" s="7">
        <f t="shared" si="77"/>
        <v>0.76667641895845529</v>
      </c>
    </row>
    <row r="156" spans="1:14" x14ac:dyDescent="0.25">
      <c r="A156" s="15" t="s">
        <v>57</v>
      </c>
      <c r="B156" s="7">
        <f t="shared" ref="B156:N156" si="78">B95/B44</f>
        <v>0.92244558645707375</v>
      </c>
      <c r="C156" s="7">
        <f t="shared" si="78"/>
        <v>0.93180221830083798</v>
      </c>
      <c r="D156" s="7">
        <f t="shared" si="78"/>
        <v>0.90971395571685165</v>
      </c>
      <c r="E156" s="7">
        <f t="shared" si="78"/>
        <v>0.86542576608546007</v>
      </c>
      <c r="F156" s="7">
        <f t="shared" si="78"/>
        <v>0.84111919928541146</v>
      </c>
      <c r="G156" s="7">
        <f t="shared" si="78"/>
        <v>0.78453370442234482</v>
      </c>
      <c r="H156" s="7">
        <f t="shared" si="78"/>
        <v>0.79572034892893284</v>
      </c>
      <c r="I156" s="7">
        <f t="shared" si="78"/>
        <v>0.80819273031620142</v>
      </c>
      <c r="J156" s="7">
        <f t="shared" si="78"/>
        <v>0.85560050610447447</v>
      </c>
      <c r="K156" s="7">
        <f t="shared" si="78"/>
        <v>0.91453421395969703</v>
      </c>
      <c r="L156" s="7">
        <f t="shared" si="78"/>
        <v>0.9139261697272536</v>
      </c>
      <c r="M156" s="7">
        <f t="shared" si="78"/>
        <v>0.91424412245028286</v>
      </c>
      <c r="N156" s="7">
        <f t="shared" si="78"/>
        <v>0.93312984088697892</v>
      </c>
    </row>
    <row r="157" spans="1:14" ht="10.5" customHeight="1" x14ac:dyDescent="0.25">
      <c r="A157" s="10"/>
      <c r="B157" s="10"/>
      <c r="C157" s="10"/>
      <c r="D157" s="10"/>
      <c r="E157" s="10"/>
      <c r="F157" s="10"/>
      <c r="G157" s="10"/>
      <c r="H157" s="10"/>
      <c r="I157" s="10"/>
      <c r="J157" s="10"/>
      <c r="K157" s="10"/>
      <c r="L157" s="10"/>
      <c r="M157" s="10"/>
      <c r="N157" s="10"/>
    </row>
    <row r="158" spans="1:14" s="40" customFormat="1" ht="16.5" customHeight="1" x14ac:dyDescent="0.3">
      <c r="A158" s="19" t="s">
        <v>142</v>
      </c>
      <c r="B158" s="10"/>
      <c r="C158" s="10"/>
      <c r="D158" s="10"/>
      <c r="E158" s="10"/>
      <c r="F158" s="10"/>
      <c r="G158" s="10"/>
      <c r="H158" s="10"/>
      <c r="I158" s="10"/>
      <c r="J158" s="10"/>
      <c r="K158" s="10"/>
      <c r="L158" s="10"/>
      <c r="M158" s="10"/>
      <c r="N158" s="10"/>
    </row>
    <row r="159" spans="1:14" ht="16.5" customHeight="1" x14ac:dyDescent="0.3">
      <c r="A159" s="19"/>
      <c r="B159" s="10"/>
      <c r="C159" s="10"/>
      <c r="D159" s="10"/>
      <c r="E159" s="10"/>
      <c r="F159" s="10"/>
      <c r="G159" s="10"/>
      <c r="H159" s="10"/>
      <c r="I159" s="10"/>
      <c r="J159" s="10"/>
      <c r="K159" s="10"/>
      <c r="L159" s="10"/>
      <c r="M159" s="10"/>
      <c r="N159" s="10"/>
    </row>
    <row r="160" spans="1:14" ht="13" x14ac:dyDescent="0.3">
      <c r="A160" s="36" t="s">
        <v>80</v>
      </c>
      <c r="B160" s="10"/>
      <c r="C160" s="10"/>
      <c r="D160" s="10"/>
      <c r="E160" s="10"/>
      <c r="F160" s="10"/>
      <c r="G160" s="10"/>
      <c r="H160" s="10"/>
      <c r="I160" s="10"/>
      <c r="J160" s="10"/>
      <c r="K160" s="10"/>
      <c r="L160" s="10"/>
      <c r="M160" s="10"/>
      <c r="N160" s="10"/>
    </row>
    <row r="161" spans="1:14" x14ac:dyDescent="0.25">
      <c r="A161" s="15" t="s">
        <v>59</v>
      </c>
      <c r="B161" s="23">
        <f>B68/B67</f>
        <v>6.1504988884323209E-4</v>
      </c>
      <c r="C161" s="23">
        <f t="shared" ref="C161:N161" si="79">C68/C67</f>
        <v>6.5795599903940871E-4</v>
      </c>
      <c r="D161" s="23">
        <f t="shared" si="79"/>
        <v>6.6998252581036406E-4</v>
      </c>
      <c r="E161" s="23">
        <f t="shared" si="79"/>
        <v>7.0131045544901641E-4</v>
      </c>
      <c r="F161" s="23">
        <f t="shared" si="79"/>
        <v>7.5012639925152739E-4</v>
      </c>
      <c r="G161" s="23">
        <f t="shared" si="79"/>
        <v>8.2914204581502034E-4</v>
      </c>
      <c r="H161" s="23">
        <f t="shared" si="79"/>
        <v>8.8944927989877695E-4</v>
      </c>
      <c r="I161" s="23">
        <f t="shared" si="79"/>
        <v>9.1674556397007654E-4</v>
      </c>
      <c r="J161" s="23">
        <f t="shared" si="79"/>
        <v>9.8764262373081738E-4</v>
      </c>
      <c r="K161" s="23">
        <f t="shared" si="79"/>
        <v>1.0113467429669347E-3</v>
      </c>
      <c r="L161" s="23">
        <f t="shared" si="79"/>
        <v>1.0188427846398629E-3</v>
      </c>
      <c r="M161" s="23">
        <f t="shared" si="79"/>
        <v>1.0265183917878529E-3</v>
      </c>
      <c r="N161" s="23">
        <f t="shared" si="79"/>
        <v>9.8104663166224851E-4</v>
      </c>
    </row>
    <row r="162" spans="1:14" x14ac:dyDescent="0.25">
      <c r="A162" s="15" t="s">
        <v>55</v>
      </c>
      <c r="B162" s="7">
        <f>B69/B67</f>
        <v>2.9359083773219122E-2</v>
      </c>
      <c r="C162" s="7">
        <f t="shared" ref="C162:N162" si="80">C69/C67</f>
        <v>3.0111595218608025E-2</v>
      </c>
      <c r="D162" s="7">
        <f t="shared" si="80"/>
        <v>3.0829887397794999E-2</v>
      </c>
      <c r="E162" s="7">
        <f t="shared" si="80"/>
        <v>3.2169063205604795E-2</v>
      </c>
      <c r="F162" s="7">
        <f t="shared" si="80"/>
        <v>3.533272535687116E-2</v>
      </c>
      <c r="G162" s="7">
        <f t="shared" si="80"/>
        <v>3.8418373262684886E-2</v>
      </c>
      <c r="H162" s="7">
        <f t="shared" si="80"/>
        <v>3.9259211090451593E-2</v>
      </c>
      <c r="I162" s="7">
        <f t="shared" si="80"/>
        <v>4.1158123062637844E-2</v>
      </c>
      <c r="J162" s="7">
        <f t="shared" si="80"/>
        <v>4.1590156117565516E-2</v>
      </c>
      <c r="K162" s="7">
        <f t="shared" si="80"/>
        <v>4.1021358873047607E-2</v>
      </c>
      <c r="L162" s="7">
        <f t="shared" si="80"/>
        <v>4.0471813951916957E-2</v>
      </c>
      <c r="M162" s="7">
        <f t="shared" si="80"/>
        <v>3.9852762008450629E-2</v>
      </c>
      <c r="N162" s="7">
        <f t="shared" si="80"/>
        <v>3.5821513407526373E-2</v>
      </c>
    </row>
    <row r="163" spans="1:14" x14ac:dyDescent="0.25">
      <c r="A163" s="15" t="s">
        <v>56</v>
      </c>
      <c r="B163" s="7">
        <f>B70/B67</f>
        <v>8.9755139024981292E-3</v>
      </c>
      <c r="C163" s="7">
        <f t="shared" ref="C163:N163" si="81">C70/C67</f>
        <v>9.044750809886249E-3</v>
      </c>
      <c r="D163" s="7">
        <f t="shared" si="81"/>
        <v>9.1445487299435853E-3</v>
      </c>
      <c r="E163" s="7">
        <f t="shared" si="81"/>
        <v>9.2556395074715626E-3</v>
      </c>
      <c r="F163" s="7">
        <f t="shared" si="81"/>
        <v>9.5579097580222178E-3</v>
      </c>
      <c r="G163" s="7">
        <f t="shared" si="81"/>
        <v>9.6565514254023741E-3</v>
      </c>
      <c r="H163" s="7">
        <f t="shared" si="81"/>
        <v>9.686951327175156E-3</v>
      </c>
      <c r="I163" s="7">
        <f t="shared" si="81"/>
        <v>9.6392311346093426E-3</v>
      </c>
      <c r="J163" s="7">
        <f t="shared" si="81"/>
        <v>9.5365700685582575E-3</v>
      </c>
      <c r="K163" s="7">
        <f t="shared" si="81"/>
        <v>9.3818117699277365E-3</v>
      </c>
      <c r="L163" s="7">
        <f t="shared" si="81"/>
        <v>9.2688298511433738E-3</v>
      </c>
      <c r="M163" s="7">
        <f t="shared" si="81"/>
        <v>9.1100915053010864E-3</v>
      </c>
      <c r="N163" s="7">
        <f t="shared" si="81"/>
        <v>8.9818346636920225E-3</v>
      </c>
    </row>
    <row r="164" spans="1:14" x14ac:dyDescent="0.25">
      <c r="A164" s="15" t="s">
        <v>28</v>
      </c>
      <c r="B164" s="7">
        <f>B71/B67</f>
        <v>1.4902118827111715E-2</v>
      </c>
      <c r="C164" s="7">
        <f t="shared" ref="C164:N164" si="82">C71/C67</f>
        <v>1.520650261467058E-2</v>
      </c>
      <c r="D164" s="7">
        <f t="shared" si="82"/>
        <v>1.5698260777631135E-2</v>
      </c>
      <c r="E164" s="7">
        <f t="shared" si="82"/>
        <v>1.605195383671313E-2</v>
      </c>
      <c r="F164" s="7">
        <f t="shared" si="82"/>
        <v>1.668706380445209E-2</v>
      </c>
      <c r="G164" s="7">
        <f t="shared" si="82"/>
        <v>1.737369803915563E-2</v>
      </c>
      <c r="H164" s="7">
        <f t="shared" si="82"/>
        <v>1.8081060020742796E-2</v>
      </c>
      <c r="I164" s="7">
        <f t="shared" si="82"/>
        <v>1.8638348699990457E-2</v>
      </c>
      <c r="J164" s="7">
        <f t="shared" si="82"/>
        <v>1.9166858050317252E-2</v>
      </c>
      <c r="K164" s="7">
        <f t="shared" si="82"/>
        <v>1.964323172912932E-2</v>
      </c>
      <c r="L164" s="7">
        <f t="shared" si="82"/>
        <v>2.0470821504023108E-2</v>
      </c>
      <c r="M164" s="7">
        <f t="shared" si="82"/>
        <v>2.1046737693444281E-2</v>
      </c>
      <c r="N164" s="7">
        <f t="shared" si="82"/>
        <v>1.8407602911725104E-2</v>
      </c>
    </row>
    <row r="165" spans="1:14" x14ac:dyDescent="0.25">
      <c r="A165" s="15" t="s">
        <v>58</v>
      </c>
      <c r="B165" s="7">
        <f>B72/B67</f>
        <v>1.4421405316559725E-2</v>
      </c>
      <c r="C165" s="7">
        <f t="shared" ref="C165:N165" si="83">C72/C67</f>
        <v>1.506314907298043E-2</v>
      </c>
      <c r="D165" s="7">
        <f t="shared" si="83"/>
        <v>1.5534328883017963E-2</v>
      </c>
      <c r="E165" s="7">
        <f t="shared" si="83"/>
        <v>1.6066169589188446E-2</v>
      </c>
      <c r="F165" s="7">
        <f t="shared" si="83"/>
        <v>1.7365130817318823E-2</v>
      </c>
      <c r="G165" s="7">
        <f t="shared" si="83"/>
        <v>1.8591158589277158E-2</v>
      </c>
      <c r="H165" s="7">
        <f t="shared" si="83"/>
        <v>1.9582212337003184E-2</v>
      </c>
      <c r="I165" s="7">
        <f t="shared" si="83"/>
        <v>2.0613372476403182E-2</v>
      </c>
      <c r="J165" s="7">
        <f t="shared" si="83"/>
        <v>2.1534522692608336E-2</v>
      </c>
      <c r="K165" s="7">
        <f t="shared" si="83"/>
        <v>2.2355019188227031E-2</v>
      </c>
      <c r="L165" s="7">
        <f t="shared" si="83"/>
        <v>2.3275014701954172E-2</v>
      </c>
      <c r="M165" s="7">
        <f t="shared" si="83"/>
        <v>2.4128366643336702E-2</v>
      </c>
      <c r="N165" s="7">
        <f t="shared" si="83"/>
        <v>2.1073866688142314E-2</v>
      </c>
    </row>
    <row r="166" spans="1:14" x14ac:dyDescent="0.25">
      <c r="A166" s="15" t="s">
        <v>30</v>
      </c>
      <c r="B166" s="7">
        <f>B73/B67</f>
        <v>0.86463634352182572</v>
      </c>
      <c r="C166" s="7">
        <f t="shared" ref="C166:N166" si="84">C73/C67</f>
        <v>0.85371567479085086</v>
      </c>
      <c r="D166" s="7">
        <f t="shared" si="84"/>
        <v>0.85750873412503725</v>
      </c>
      <c r="E166" s="7">
        <f t="shared" si="84"/>
        <v>0.85294633316511359</v>
      </c>
      <c r="F166" s="7">
        <f t="shared" si="84"/>
        <v>0.86957251064352581</v>
      </c>
      <c r="G166" s="7">
        <f t="shared" si="84"/>
        <v>0.86644578089210433</v>
      </c>
      <c r="H166" s="7">
        <f t="shared" si="84"/>
        <v>0.86261260020081498</v>
      </c>
      <c r="I166" s="7">
        <f t="shared" si="84"/>
        <v>0.86374373155116568</v>
      </c>
      <c r="J166" s="7">
        <f t="shared" si="84"/>
        <v>0.86334383454565866</v>
      </c>
      <c r="K166" s="7">
        <f t="shared" si="84"/>
        <v>0.8641410696967885</v>
      </c>
      <c r="L166" s="7">
        <f t="shared" si="84"/>
        <v>0.87025538640536426</v>
      </c>
      <c r="M166" s="7">
        <f t="shared" si="84"/>
        <v>0.86652046556238171</v>
      </c>
      <c r="N166" s="7">
        <f t="shared" si="84"/>
        <v>0.82482993084087142</v>
      </c>
    </row>
    <row r="167" spans="1:14" x14ac:dyDescent="0.25">
      <c r="A167" s="15" t="s">
        <v>29</v>
      </c>
      <c r="B167" s="7">
        <f>B74/B67</f>
        <v>9.6524638872206598E-3</v>
      </c>
      <c r="C167" s="7">
        <f t="shared" ref="C167:N167" si="85">C74/C67</f>
        <v>9.7088330286560047E-3</v>
      </c>
      <c r="D167" s="7">
        <f t="shared" si="85"/>
        <v>9.8929334662211203E-3</v>
      </c>
      <c r="E167" s="7">
        <f t="shared" si="85"/>
        <v>1.0004335804504973E-2</v>
      </c>
      <c r="F167" s="7">
        <f t="shared" si="85"/>
        <v>1.0318667870019043E-2</v>
      </c>
      <c r="G167" s="7">
        <f t="shared" si="85"/>
        <v>1.0606017514805327E-2</v>
      </c>
      <c r="H167" s="7">
        <f t="shared" si="85"/>
        <v>1.0498146705124969E-2</v>
      </c>
      <c r="I167" s="7">
        <f t="shared" si="85"/>
        <v>1.071037595145859E-2</v>
      </c>
      <c r="J167" s="7">
        <f t="shared" si="85"/>
        <v>1.0778589885262497E-2</v>
      </c>
      <c r="K167" s="7">
        <f t="shared" si="85"/>
        <v>1.0878564414579201E-2</v>
      </c>
      <c r="L167" s="7">
        <f t="shared" si="85"/>
        <v>1.111436061544439E-2</v>
      </c>
      <c r="M167" s="7">
        <f t="shared" si="85"/>
        <v>1.1551961013038858E-2</v>
      </c>
      <c r="N167" s="7">
        <f t="shared" si="85"/>
        <v>1.0026775784254933E-2</v>
      </c>
    </row>
    <row r="168" spans="1:14" x14ac:dyDescent="0.25">
      <c r="A168" s="15" t="s">
        <v>57</v>
      </c>
      <c r="B168" s="7">
        <f>B75/B67</f>
        <v>5.7236516315284848E-2</v>
      </c>
      <c r="C168" s="7">
        <f t="shared" ref="C168:N168" si="86">C75/C67</f>
        <v>6.6460907366656705E-2</v>
      </c>
      <c r="D168" s="7">
        <f t="shared" si="86"/>
        <v>6.070112958578687E-2</v>
      </c>
      <c r="E168" s="7">
        <f t="shared" si="86"/>
        <v>6.2748331426053211E-2</v>
      </c>
      <c r="F168" s="7">
        <f t="shared" si="86"/>
        <v>4.041468404912324E-2</v>
      </c>
      <c r="G168" s="7">
        <f t="shared" si="86"/>
        <v>3.8078184375813555E-2</v>
      </c>
      <c r="H168" s="7">
        <f t="shared" si="86"/>
        <v>3.9390369038788585E-2</v>
      </c>
      <c r="I168" s="7">
        <f t="shared" si="86"/>
        <v>3.4580071559764843E-2</v>
      </c>
      <c r="J168" s="7">
        <f t="shared" si="86"/>
        <v>3.306182601629868E-2</v>
      </c>
      <c r="K168" s="7">
        <f t="shared" si="86"/>
        <v>3.1567597585333645E-2</v>
      </c>
      <c r="L168" s="7">
        <f t="shared" si="86"/>
        <v>2.412493018551385E-2</v>
      </c>
      <c r="M168" s="7">
        <f t="shared" si="86"/>
        <v>2.6743396324234649E-2</v>
      </c>
      <c r="N168" s="7">
        <f t="shared" si="86"/>
        <v>7.9705712633205028E-2</v>
      </c>
    </row>
    <row r="169" spans="1:14" x14ac:dyDescent="0.25">
      <c r="A169" s="15"/>
      <c r="B169" s="10"/>
      <c r="C169" s="10"/>
      <c r="D169" s="10"/>
      <c r="E169" s="10"/>
      <c r="F169" s="10"/>
      <c r="G169" s="10"/>
      <c r="H169" s="10"/>
      <c r="I169" s="10"/>
      <c r="J169" s="10"/>
      <c r="K169" s="10"/>
      <c r="L169" s="10"/>
      <c r="M169" s="10"/>
      <c r="N169" s="10"/>
    </row>
    <row r="170" spans="1:14" ht="13" x14ac:dyDescent="0.3">
      <c r="A170" s="36" t="s">
        <v>81</v>
      </c>
      <c r="B170" s="10"/>
      <c r="C170" s="10"/>
      <c r="D170" s="10"/>
      <c r="E170" s="10"/>
      <c r="F170" s="10"/>
      <c r="G170" s="10"/>
      <c r="H170" s="10"/>
      <c r="I170" s="10"/>
      <c r="J170" s="10"/>
      <c r="K170" s="10"/>
      <c r="L170" s="10"/>
      <c r="M170" s="10"/>
      <c r="N170" s="10"/>
    </row>
    <row r="171" spans="1:14" x14ac:dyDescent="0.25">
      <c r="A171" s="15" t="s">
        <v>59</v>
      </c>
      <c r="B171" s="7">
        <f t="shared" ref="B171:N171" si="87">B78/B77</f>
        <v>6.885175997763243E-3</v>
      </c>
      <c r="C171" s="7">
        <f t="shared" si="87"/>
        <v>7.3938850907358019E-3</v>
      </c>
      <c r="D171" s="7">
        <f t="shared" si="87"/>
        <v>7.5190865775856177E-3</v>
      </c>
      <c r="E171" s="7">
        <f t="shared" si="87"/>
        <v>6.6053453922033109E-3</v>
      </c>
      <c r="F171" s="7">
        <f t="shared" si="87"/>
        <v>6.7547826552406811E-3</v>
      </c>
      <c r="G171" s="7">
        <f t="shared" si="87"/>
        <v>6.8262665651269219E-3</v>
      </c>
      <c r="H171" s="7">
        <f t="shared" si="87"/>
        <v>7.1858114956281569E-3</v>
      </c>
      <c r="I171" s="7">
        <f t="shared" si="87"/>
        <v>7.3449252703010198E-3</v>
      </c>
      <c r="J171" s="7">
        <f t="shared" si="87"/>
        <v>7.8388367974059885E-3</v>
      </c>
      <c r="K171" s="7">
        <f t="shared" si="87"/>
        <v>8.0698184636892774E-3</v>
      </c>
      <c r="L171" s="7">
        <f t="shared" si="87"/>
        <v>8.8980131253459244E-3</v>
      </c>
      <c r="M171" s="7">
        <f t="shared" si="87"/>
        <v>9.6644625371400325E-3</v>
      </c>
      <c r="N171" s="7">
        <f t="shared" si="87"/>
        <v>8.7824984147114767E-3</v>
      </c>
    </row>
    <row r="172" spans="1:14" x14ac:dyDescent="0.25">
      <c r="A172" s="15" t="s">
        <v>55</v>
      </c>
      <c r="B172" s="7">
        <f t="shared" ref="B172:N172" si="88">B79/B77</f>
        <v>4.7278293630478106E-2</v>
      </c>
      <c r="C172" s="7">
        <f t="shared" si="88"/>
        <v>4.7277181338816907E-2</v>
      </c>
      <c r="D172" s="7">
        <f t="shared" si="88"/>
        <v>4.7586922355367538E-2</v>
      </c>
      <c r="E172" s="7">
        <f t="shared" si="88"/>
        <v>4.3878544242824918E-2</v>
      </c>
      <c r="F172" s="7">
        <f t="shared" si="88"/>
        <v>4.3098724947421084E-2</v>
      </c>
      <c r="G172" s="7">
        <f t="shared" si="88"/>
        <v>4.2466862465581082E-2</v>
      </c>
      <c r="H172" s="7">
        <f t="shared" si="88"/>
        <v>4.2505991972237638E-2</v>
      </c>
      <c r="I172" s="7">
        <f t="shared" si="88"/>
        <v>4.3344097539085323E-2</v>
      </c>
      <c r="J172" s="7">
        <f t="shared" si="88"/>
        <v>4.3816541555065543E-2</v>
      </c>
      <c r="K172" s="7">
        <f t="shared" si="88"/>
        <v>4.4150996500310291E-2</v>
      </c>
      <c r="L172" s="7">
        <f t="shared" si="88"/>
        <v>4.4396171962363465E-2</v>
      </c>
      <c r="M172" s="7">
        <f t="shared" si="88"/>
        <v>4.4378023226532663E-2</v>
      </c>
      <c r="N172" s="7">
        <f t="shared" si="88"/>
        <v>4.262048192771084E-2</v>
      </c>
    </row>
    <row r="173" spans="1:14" x14ac:dyDescent="0.25">
      <c r="A173" s="15" t="s">
        <v>56</v>
      </c>
      <c r="B173" s="7">
        <f t="shared" ref="B173:N173" si="89">B80/B77</f>
        <v>2.5865689915572653E-2</v>
      </c>
      <c r="C173" s="7">
        <f t="shared" si="89"/>
        <v>2.5908381846138192E-2</v>
      </c>
      <c r="D173" s="7">
        <f t="shared" si="89"/>
        <v>2.6494468153835642E-2</v>
      </c>
      <c r="E173" s="7">
        <f t="shared" si="89"/>
        <v>2.4388070911084705E-2</v>
      </c>
      <c r="F173" s="7">
        <f t="shared" si="89"/>
        <v>2.3974794832583836E-2</v>
      </c>
      <c r="G173" s="7">
        <f t="shared" si="89"/>
        <v>2.378563659158453E-2</v>
      </c>
      <c r="H173" s="7">
        <f t="shared" si="89"/>
        <v>2.4117451007038528E-2</v>
      </c>
      <c r="I173" s="7">
        <f t="shared" si="89"/>
        <v>2.4556818911596879E-2</v>
      </c>
      <c r="J173" s="7">
        <f t="shared" si="89"/>
        <v>2.5279775311924324E-2</v>
      </c>
      <c r="K173" s="7">
        <f t="shared" si="89"/>
        <v>2.5151472507326585E-2</v>
      </c>
      <c r="L173" s="7">
        <f t="shared" si="89"/>
        <v>2.4636850368797369E-2</v>
      </c>
      <c r="M173" s="7">
        <f t="shared" si="89"/>
        <v>2.4414619184408518E-2</v>
      </c>
      <c r="N173" s="7">
        <f t="shared" si="89"/>
        <v>2.1993896639188333E-2</v>
      </c>
    </row>
    <row r="174" spans="1:14" x14ac:dyDescent="0.25">
      <c r="A174" s="15" t="s">
        <v>28</v>
      </c>
      <c r="B174" s="7">
        <f t="shared" ref="B174:N174" si="90">B81/B77</f>
        <v>2.8030952013144775E-2</v>
      </c>
      <c r="C174" s="7">
        <f t="shared" si="90"/>
        <v>2.8219126062141893E-2</v>
      </c>
      <c r="D174" s="7">
        <f t="shared" si="90"/>
        <v>2.8394118414431874E-2</v>
      </c>
      <c r="E174" s="7">
        <f t="shared" si="90"/>
        <v>2.9321472076949403E-2</v>
      </c>
      <c r="F174" s="7">
        <f t="shared" si="90"/>
        <v>2.9363901091425976E-2</v>
      </c>
      <c r="G174" s="7">
        <f t="shared" si="90"/>
        <v>2.9763716238156327E-2</v>
      </c>
      <c r="H174" s="7">
        <f t="shared" si="90"/>
        <v>2.9966314373369149E-2</v>
      </c>
      <c r="I174" s="7">
        <f t="shared" si="90"/>
        <v>2.9598526575008385E-2</v>
      </c>
      <c r="J174" s="7">
        <f t="shared" si="90"/>
        <v>2.9719100458764452E-2</v>
      </c>
      <c r="K174" s="7">
        <f t="shared" si="90"/>
        <v>3.0645931524199074E-2</v>
      </c>
      <c r="L174" s="7">
        <f t="shared" si="90"/>
        <v>3.1275767810145599E-2</v>
      </c>
      <c r="M174" s="7">
        <f t="shared" si="90"/>
        <v>3.2044804077497165E-2</v>
      </c>
      <c r="N174" s="7">
        <f t="shared" si="90"/>
        <v>3.129121750158529E-2</v>
      </c>
    </row>
    <row r="175" spans="1:14" x14ac:dyDescent="0.25">
      <c r="A175" s="15" t="s">
        <v>58</v>
      </c>
      <c r="B175" s="7">
        <f t="shared" ref="B175:N175" si="91">B82/B77</f>
        <v>0.17469554193471787</v>
      </c>
      <c r="C175" s="7">
        <f t="shared" si="91"/>
        <v>0.17310353300628814</v>
      </c>
      <c r="D175" s="7">
        <f t="shared" si="91"/>
        <v>0.17090516036452413</v>
      </c>
      <c r="E175" s="7">
        <f t="shared" si="91"/>
        <v>0.15474726414803699</v>
      </c>
      <c r="F175" s="7">
        <f t="shared" si="91"/>
        <v>0.15291189417160242</v>
      </c>
      <c r="G175" s="7">
        <f t="shared" si="91"/>
        <v>0.14853973519094762</v>
      </c>
      <c r="H175" s="7">
        <f t="shared" si="91"/>
        <v>0.14279532242770346</v>
      </c>
      <c r="I175" s="7">
        <f t="shared" si="91"/>
        <v>0.1433647908194777</v>
      </c>
      <c r="J175" s="7">
        <f t="shared" si="91"/>
        <v>0.14693479864461337</v>
      </c>
      <c r="K175" s="7">
        <f t="shared" si="91"/>
        <v>0.14943159840695294</v>
      </c>
      <c r="L175" s="7">
        <f t="shared" si="91"/>
        <v>0.15357050072855835</v>
      </c>
      <c r="M175" s="7">
        <f t="shared" si="91"/>
        <v>0.15790833652764455</v>
      </c>
      <c r="N175" s="7">
        <f t="shared" si="91"/>
        <v>0.14536065313887128</v>
      </c>
    </row>
    <row r="176" spans="1:14" x14ac:dyDescent="0.25">
      <c r="A176" s="15" t="s">
        <v>30</v>
      </c>
      <c r="B176" s="7">
        <f t="shared" ref="B176:N176" si="92">B83/B77</f>
        <v>0.57757855777713374</v>
      </c>
      <c r="C176" s="7">
        <f t="shared" si="92"/>
        <v>0.57414175460194261</v>
      </c>
      <c r="D176" s="7">
        <f t="shared" si="92"/>
        <v>0.56922541729563847</v>
      </c>
      <c r="E176" s="7">
        <f t="shared" si="92"/>
        <v>0.57434781269228818</v>
      </c>
      <c r="F176" s="7">
        <f t="shared" si="92"/>
        <v>0.56536698185516399</v>
      </c>
      <c r="G176" s="7">
        <f t="shared" si="92"/>
        <v>0.5538281988295749</v>
      </c>
      <c r="H176" s="7">
        <f t="shared" si="92"/>
        <v>0.5440460256350883</v>
      </c>
      <c r="I176" s="7">
        <f t="shared" si="92"/>
        <v>0.53433300641650261</v>
      </c>
      <c r="J176" s="7">
        <f t="shared" si="92"/>
        <v>0.53593391898448561</v>
      </c>
      <c r="K176" s="7">
        <f t="shared" si="92"/>
        <v>0.54244729125861946</v>
      </c>
      <c r="L176" s="7">
        <f t="shared" si="92"/>
        <v>0.54294752685499992</v>
      </c>
      <c r="M176" s="7">
        <f t="shared" si="92"/>
        <v>0.54301208534498235</v>
      </c>
      <c r="N176" s="7">
        <f t="shared" si="92"/>
        <v>0.55793516169942925</v>
      </c>
    </row>
    <row r="177" spans="1:14" x14ac:dyDescent="0.25">
      <c r="A177" s="15" t="s">
        <v>29</v>
      </c>
      <c r="B177" s="22">
        <f t="shared" ref="B177:N177" si="93">B84/B77</f>
        <v>2.8776537546742723E-3</v>
      </c>
      <c r="C177" s="22">
        <f t="shared" si="93"/>
        <v>2.9523418312958163E-3</v>
      </c>
      <c r="D177" s="22">
        <f t="shared" si="93"/>
        <v>3.1110034352733618E-3</v>
      </c>
      <c r="E177" s="22">
        <f t="shared" si="93"/>
        <v>3.1448871229486836E-3</v>
      </c>
      <c r="F177" s="22">
        <f t="shared" si="93"/>
        <v>3.3216342618991152E-3</v>
      </c>
      <c r="G177" s="22">
        <f t="shared" si="93"/>
        <v>3.6956195696015632E-3</v>
      </c>
      <c r="H177" s="22">
        <f t="shared" si="93"/>
        <v>4.0951153943389624E-3</v>
      </c>
      <c r="I177" s="22">
        <f t="shared" si="93"/>
        <v>4.0022865678410562E-3</v>
      </c>
      <c r="J177" s="22">
        <f t="shared" si="93"/>
        <v>3.9265187943528183E-3</v>
      </c>
      <c r="K177" s="22">
        <f t="shared" si="93"/>
        <v>3.8664996412645022E-3</v>
      </c>
      <c r="L177" s="22">
        <f t="shared" si="93"/>
        <v>3.8009284883261229E-3</v>
      </c>
      <c r="M177" s="22">
        <f t="shared" si="93"/>
        <v>3.7161400272069842E-3</v>
      </c>
      <c r="N177" s="22">
        <f t="shared" si="93"/>
        <v>3.2807545973367151E-3</v>
      </c>
    </row>
    <row r="178" spans="1:14" x14ac:dyDescent="0.25">
      <c r="A178" s="15" t="s">
        <v>57</v>
      </c>
      <c r="B178" s="7">
        <f t="shared" ref="B178:N178" si="94">B85/B77</f>
        <v>0.13678813497651532</v>
      </c>
      <c r="C178" s="7">
        <f t="shared" si="94"/>
        <v>0.14100255522145047</v>
      </c>
      <c r="D178" s="7">
        <f t="shared" si="94"/>
        <v>0.14676382340334335</v>
      </c>
      <c r="E178" s="7">
        <f t="shared" si="94"/>
        <v>0.1635666034136638</v>
      </c>
      <c r="F178" s="7">
        <f t="shared" si="94"/>
        <v>0.17520728618466294</v>
      </c>
      <c r="G178" s="7">
        <f t="shared" si="94"/>
        <v>0.19109396454942709</v>
      </c>
      <c r="H178" s="7">
        <f t="shared" si="94"/>
        <v>0.20528796769459579</v>
      </c>
      <c r="I178" s="7">
        <f t="shared" si="94"/>
        <v>0.21345554790018703</v>
      </c>
      <c r="J178" s="7">
        <f t="shared" si="94"/>
        <v>0.20655050945338788</v>
      </c>
      <c r="K178" s="7">
        <f t="shared" si="94"/>
        <v>0.19622408780060921</v>
      </c>
      <c r="L178" s="7">
        <f t="shared" si="94"/>
        <v>0.190434000519592</v>
      </c>
      <c r="M178" s="7">
        <f t="shared" si="94"/>
        <v>0.18410672922475876</v>
      </c>
      <c r="N178" s="7">
        <f t="shared" si="94"/>
        <v>0.18825261572606214</v>
      </c>
    </row>
    <row r="179" spans="1:14" x14ac:dyDescent="0.25">
      <c r="A179" s="15"/>
      <c r="B179" s="10"/>
      <c r="C179" s="10"/>
      <c r="D179" s="10"/>
      <c r="E179" s="10"/>
      <c r="F179" s="10"/>
      <c r="G179" s="10"/>
      <c r="H179" s="10"/>
      <c r="I179" s="10"/>
      <c r="J179" s="10"/>
      <c r="K179" s="10"/>
      <c r="L179" s="10"/>
      <c r="M179" s="10"/>
      <c r="N179" s="10"/>
    </row>
    <row r="180" spans="1:14" ht="13" x14ac:dyDescent="0.3">
      <c r="A180" s="36" t="s">
        <v>82</v>
      </c>
      <c r="B180" s="10"/>
      <c r="C180" s="10"/>
      <c r="D180" s="10"/>
      <c r="E180" s="10"/>
      <c r="F180" s="10"/>
      <c r="G180" s="10"/>
      <c r="H180" s="10"/>
      <c r="I180" s="10"/>
      <c r="J180" s="10"/>
      <c r="K180" s="10"/>
      <c r="L180" s="10"/>
      <c r="M180" s="10"/>
      <c r="N180" s="10"/>
    </row>
    <row r="181" spans="1:14" x14ac:dyDescent="0.25">
      <c r="A181" s="15" t="s">
        <v>59</v>
      </c>
      <c r="B181" s="22">
        <f t="shared" ref="B181:N181" si="95">B88/B87</f>
        <v>2.0349427631834818E-3</v>
      </c>
      <c r="C181" s="22">
        <f t="shared" si="95"/>
        <v>2.1272211507970293E-3</v>
      </c>
      <c r="D181" s="22">
        <f t="shared" si="95"/>
        <v>1.7257025277883614E-3</v>
      </c>
      <c r="E181" s="22">
        <f t="shared" si="95"/>
        <v>1.7651932544207548E-3</v>
      </c>
      <c r="F181" s="22">
        <f t="shared" si="95"/>
        <v>2.0444777433125932E-3</v>
      </c>
      <c r="G181" s="22">
        <f t="shared" si="95"/>
        <v>2.1950878362493043E-3</v>
      </c>
      <c r="H181" s="22">
        <f t="shared" si="95"/>
        <v>2.3302218338519167E-3</v>
      </c>
      <c r="I181" s="22">
        <f t="shared" si="95"/>
        <v>2.4913196852788646E-3</v>
      </c>
      <c r="J181" s="22">
        <f t="shared" si="95"/>
        <v>2.7720451957995731E-3</v>
      </c>
      <c r="K181" s="22">
        <f t="shared" si="95"/>
        <v>3.2572790402377802E-3</v>
      </c>
      <c r="L181" s="22">
        <f t="shared" si="95"/>
        <v>3.5949449947127363E-3</v>
      </c>
      <c r="M181" s="22">
        <f t="shared" si="95"/>
        <v>3.8640999406976818E-3</v>
      </c>
      <c r="N181" s="22">
        <f t="shared" si="95"/>
        <v>3.175926044883765E-3</v>
      </c>
    </row>
    <row r="182" spans="1:14" x14ac:dyDescent="0.25">
      <c r="A182" s="15" t="s">
        <v>55</v>
      </c>
      <c r="B182" s="7">
        <f t="shared" ref="B182:N182" si="96">B89/B87</f>
        <v>3.0109720103540516E-2</v>
      </c>
      <c r="C182" s="7">
        <f t="shared" si="96"/>
        <v>3.0360611695356594E-2</v>
      </c>
      <c r="D182" s="7">
        <f t="shared" si="96"/>
        <v>2.8035081551490447E-2</v>
      </c>
      <c r="E182" s="7">
        <f t="shared" si="96"/>
        <v>2.9289232636522021E-2</v>
      </c>
      <c r="F182" s="7">
        <f t="shared" si="96"/>
        <v>3.0198660062961825E-2</v>
      </c>
      <c r="G182" s="7">
        <f t="shared" si="96"/>
        <v>2.5137564988110934E-2</v>
      </c>
      <c r="H182" s="7">
        <f t="shared" si="96"/>
        <v>2.6786662202222967E-2</v>
      </c>
      <c r="I182" s="7">
        <f t="shared" si="96"/>
        <v>2.6312733834166172E-2</v>
      </c>
      <c r="J182" s="7">
        <f t="shared" si="96"/>
        <v>2.9085726329663431E-2</v>
      </c>
      <c r="K182" s="7">
        <f t="shared" si="96"/>
        <v>2.9723212955243165E-2</v>
      </c>
      <c r="L182" s="7">
        <f t="shared" si="96"/>
        <v>3.0648384805015309E-2</v>
      </c>
      <c r="M182" s="7">
        <f t="shared" si="96"/>
        <v>3.089650767997602E-2</v>
      </c>
      <c r="N182" s="7">
        <f t="shared" si="96"/>
        <v>2.7429484741050402E-2</v>
      </c>
    </row>
    <row r="183" spans="1:14" x14ac:dyDescent="0.25">
      <c r="A183" s="15" t="s">
        <v>56</v>
      </c>
      <c r="B183" s="7">
        <f t="shared" ref="B183:N183" si="97">B90/B87</f>
        <v>7.4142095960796342E-3</v>
      </c>
      <c r="C183" s="7">
        <f t="shared" si="97"/>
        <v>7.3165384863743913E-3</v>
      </c>
      <c r="D183" s="7">
        <f t="shared" si="97"/>
        <v>6.0453126296619178E-3</v>
      </c>
      <c r="E183" s="7">
        <f t="shared" si="97"/>
        <v>6.2885572856571969E-3</v>
      </c>
      <c r="F183" s="7">
        <f t="shared" si="97"/>
        <v>7.1966001770018889E-3</v>
      </c>
      <c r="G183" s="7">
        <f t="shared" si="97"/>
        <v>5.4924811694437581E-3</v>
      </c>
      <c r="H183" s="7">
        <f t="shared" si="97"/>
        <v>5.5810990698168216E-3</v>
      </c>
      <c r="I183" s="7">
        <f t="shared" si="97"/>
        <v>5.6639117777921638E-3</v>
      </c>
      <c r="J183" s="7">
        <f t="shared" si="97"/>
        <v>6.0995676562680392E-3</v>
      </c>
      <c r="K183" s="7">
        <f t="shared" si="97"/>
        <v>7.6173192170129241E-3</v>
      </c>
      <c r="L183" s="7">
        <f t="shared" si="97"/>
        <v>7.7455620174016367E-3</v>
      </c>
      <c r="M183" s="7">
        <f t="shared" si="97"/>
        <v>7.9311962776391163E-3</v>
      </c>
      <c r="N183" s="7">
        <f t="shared" si="97"/>
        <v>7.797655322371296E-3</v>
      </c>
    </row>
    <row r="184" spans="1:14" x14ac:dyDescent="0.25">
      <c r="A184" s="15" t="s">
        <v>28</v>
      </c>
      <c r="B184" s="7">
        <f t="shared" ref="B184:N184" si="98">B91/B87</f>
        <v>1.4242870786104136E-2</v>
      </c>
      <c r="C184" s="7">
        <f t="shared" si="98"/>
        <v>1.4473082961213586E-2</v>
      </c>
      <c r="D184" s="7">
        <f t="shared" si="98"/>
        <v>1.2696941116424245E-2</v>
      </c>
      <c r="E184" s="7">
        <f t="shared" si="98"/>
        <v>1.3684527797288414E-2</v>
      </c>
      <c r="F184" s="7">
        <f t="shared" si="98"/>
        <v>1.4781294810223737E-2</v>
      </c>
      <c r="G184" s="7">
        <f t="shared" si="98"/>
        <v>1.5144201438592001E-2</v>
      </c>
      <c r="H184" s="7">
        <f t="shared" si="98"/>
        <v>1.5099075261265233E-2</v>
      </c>
      <c r="I184" s="7">
        <f t="shared" si="98"/>
        <v>1.5375383151506557E-2</v>
      </c>
      <c r="J184" s="7">
        <f t="shared" si="98"/>
        <v>1.7247733410355133E-2</v>
      </c>
      <c r="K184" s="7">
        <f t="shared" si="98"/>
        <v>1.6859110930503046E-2</v>
      </c>
      <c r="L184" s="7">
        <f t="shared" si="98"/>
        <v>1.7189357648393348E-2</v>
      </c>
      <c r="M184" s="7">
        <f t="shared" si="98"/>
        <v>1.7911255058618059E-2</v>
      </c>
      <c r="N184" s="7">
        <f t="shared" si="98"/>
        <v>1.5778898795077084E-2</v>
      </c>
    </row>
    <row r="185" spans="1:14" x14ac:dyDescent="0.25">
      <c r="A185" s="15" t="s">
        <v>58</v>
      </c>
      <c r="B185" s="7">
        <f t="shared" ref="B185:N185" si="99">B92/B87</f>
        <v>3.8273690942797756E-2</v>
      </c>
      <c r="C185" s="7">
        <f t="shared" si="99"/>
        <v>3.9753781966412771E-2</v>
      </c>
      <c r="D185" s="7">
        <f t="shared" si="99"/>
        <v>2.7868221999941108E-2</v>
      </c>
      <c r="E185" s="7">
        <f t="shared" si="99"/>
        <v>2.9033329173400277E-2</v>
      </c>
      <c r="F185" s="7">
        <f t="shared" si="99"/>
        <v>3.2350995322643239E-2</v>
      </c>
      <c r="G185" s="7">
        <f t="shared" si="99"/>
        <v>3.3219154641200156E-2</v>
      </c>
      <c r="H185" s="7">
        <f t="shared" si="99"/>
        <v>3.5599038511271358E-2</v>
      </c>
      <c r="I185" s="7">
        <f t="shared" si="99"/>
        <v>3.6793334011523057E-2</v>
      </c>
      <c r="J185" s="7">
        <f t="shared" si="99"/>
        <v>4.151946039820982E-2</v>
      </c>
      <c r="K185" s="7">
        <f t="shared" si="99"/>
        <v>5.2505831332884181E-2</v>
      </c>
      <c r="L185" s="7">
        <f t="shared" si="99"/>
        <v>5.4786764556076867E-2</v>
      </c>
      <c r="M185" s="7">
        <f t="shared" si="99"/>
        <v>5.9008087272158539E-2</v>
      </c>
      <c r="N185" s="7">
        <f t="shared" si="99"/>
        <v>4.9094748429306549E-2</v>
      </c>
    </row>
    <row r="186" spans="1:14" x14ac:dyDescent="0.25">
      <c r="A186" s="15" t="s">
        <v>30</v>
      </c>
      <c r="B186" s="7">
        <f t="shared" ref="B186:N186" si="100">B93/B87</f>
        <v>0.375199108065011</v>
      </c>
      <c r="C186" s="7">
        <f t="shared" si="100"/>
        <v>0.36829798864083646</v>
      </c>
      <c r="D186" s="7">
        <f t="shared" si="100"/>
        <v>0.34480634030604007</v>
      </c>
      <c r="E186" s="7">
        <f t="shared" si="100"/>
        <v>0.3297275574239712</v>
      </c>
      <c r="F186" s="7">
        <f t="shared" si="100"/>
        <v>0.3553322541161606</v>
      </c>
      <c r="G186" s="7">
        <f t="shared" si="100"/>
        <v>0.34433297720691736</v>
      </c>
      <c r="H186" s="7">
        <f t="shared" si="100"/>
        <v>0.34518098691427995</v>
      </c>
      <c r="I186" s="7">
        <f t="shared" si="100"/>
        <v>0.35279069934719098</v>
      </c>
      <c r="J186" s="7">
        <f t="shared" si="100"/>
        <v>0.3624715122745274</v>
      </c>
      <c r="K186" s="7">
        <f t="shared" si="100"/>
        <v>0.38934902089945705</v>
      </c>
      <c r="L186" s="7">
        <f t="shared" si="100"/>
        <v>0.38407485372122813</v>
      </c>
      <c r="M186" s="7">
        <f t="shared" si="100"/>
        <v>0.37100344735453011</v>
      </c>
      <c r="N186" s="7">
        <f t="shared" si="100"/>
        <v>0.35179194882173087</v>
      </c>
    </row>
    <row r="187" spans="1:14" x14ac:dyDescent="0.25">
      <c r="A187" s="15" t="s">
        <v>29</v>
      </c>
      <c r="B187" s="7">
        <f t="shared" ref="B187:N187" si="101">B94/B87</f>
        <v>5.1057228173737182E-3</v>
      </c>
      <c r="C187" s="7">
        <f t="shared" si="101"/>
        <v>5.1033565427473972E-3</v>
      </c>
      <c r="D187" s="7">
        <f t="shared" si="101"/>
        <v>5.326121193572249E-3</v>
      </c>
      <c r="E187" s="7">
        <f t="shared" si="101"/>
        <v>5.4825514836769184E-3</v>
      </c>
      <c r="F187" s="7">
        <f t="shared" si="101"/>
        <v>5.8228613636079106E-3</v>
      </c>
      <c r="G187" s="7">
        <f t="shared" si="101"/>
        <v>6.0483954967368303E-3</v>
      </c>
      <c r="H187" s="7">
        <f t="shared" si="101"/>
        <v>6.4875989187335135E-3</v>
      </c>
      <c r="I187" s="7">
        <f t="shared" si="101"/>
        <v>5.9059022029862955E-3</v>
      </c>
      <c r="J187" s="7">
        <f t="shared" si="101"/>
        <v>5.8263484395485021E-3</v>
      </c>
      <c r="K187" s="7">
        <f t="shared" si="101"/>
        <v>5.5314738629275908E-3</v>
      </c>
      <c r="L187" s="7">
        <f t="shared" si="101"/>
        <v>5.3947177310967997E-3</v>
      </c>
      <c r="M187" s="7">
        <f t="shared" si="101"/>
        <v>5.2977823539761878E-3</v>
      </c>
      <c r="N187" s="7">
        <f t="shared" si="101"/>
        <v>4.8792367946402689E-3</v>
      </c>
    </row>
    <row r="188" spans="1:14" x14ac:dyDescent="0.25">
      <c r="A188" s="15" t="s">
        <v>57</v>
      </c>
      <c r="B188" s="7">
        <f t="shared" ref="B188:N188" si="102">B95/B87</f>
        <v>0.5274602756182829</v>
      </c>
      <c r="C188" s="7">
        <f t="shared" si="102"/>
        <v>0.532532869720866</v>
      </c>
      <c r="D188" s="7">
        <f t="shared" si="102"/>
        <v>0.57349003259561182</v>
      </c>
      <c r="E188" s="7">
        <f t="shared" si="102"/>
        <v>0.58453622227918978</v>
      </c>
      <c r="F188" s="7">
        <f t="shared" si="102"/>
        <v>0.55225696668069457</v>
      </c>
      <c r="G188" s="7">
        <f t="shared" si="102"/>
        <v>0.56842954202539708</v>
      </c>
      <c r="H188" s="7">
        <f t="shared" si="102"/>
        <v>0.56293531728855828</v>
      </c>
      <c r="I188" s="7">
        <f t="shared" si="102"/>
        <v>0.55466620220945995</v>
      </c>
      <c r="J188" s="7">
        <f t="shared" si="102"/>
        <v>0.5348243570206862</v>
      </c>
      <c r="K188" s="7">
        <f t="shared" si="102"/>
        <v>0.49515508495227756</v>
      </c>
      <c r="L188" s="7">
        <f t="shared" si="102"/>
        <v>0.49656344289262289</v>
      </c>
      <c r="M188" s="7">
        <f t="shared" si="102"/>
        <v>0.50381880860991457</v>
      </c>
      <c r="N188" s="7">
        <f t="shared" si="102"/>
        <v>0.53966518809313546</v>
      </c>
    </row>
    <row r="189" spans="1:14" x14ac:dyDescent="0.25">
      <c r="A189" s="31"/>
      <c r="B189" s="43"/>
      <c r="C189" s="43"/>
      <c r="D189" s="43"/>
      <c r="E189" s="43"/>
      <c r="F189" s="43"/>
      <c r="G189" s="43"/>
      <c r="H189" s="43"/>
      <c r="I189" s="43"/>
      <c r="J189" s="43"/>
      <c r="K189" s="43"/>
      <c r="L189" s="43"/>
      <c r="M189" s="43"/>
      <c r="N189" s="43"/>
    </row>
    <row r="192" spans="1:14" x14ac:dyDescent="0.25">
      <c r="A192" s="46" t="s">
        <v>88</v>
      </c>
    </row>
    <row r="193" spans="1:14" x14ac:dyDescent="0.25">
      <c r="A193" s="2" t="s">
        <v>144</v>
      </c>
    </row>
    <row r="195" spans="1:14" x14ac:dyDescent="0.25">
      <c r="A195" s="2" t="s">
        <v>301</v>
      </c>
      <c r="N195" s="4"/>
    </row>
    <row r="196" spans="1:14" x14ac:dyDescent="0.25">
      <c r="A196" s="2" t="s">
        <v>302</v>
      </c>
      <c r="N196" s="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108"/>
  <sheetViews>
    <sheetView topLeftCell="A96" zoomScaleNormal="100" workbookViewId="0">
      <selection activeCell="A41" sqref="A41"/>
    </sheetView>
  </sheetViews>
  <sheetFormatPr defaultColWidth="9.1796875" defaultRowHeight="12.5" x14ac:dyDescent="0.25"/>
  <cols>
    <col min="1" max="1" width="55.1796875" style="2" customWidth="1"/>
    <col min="2" max="9" width="9.1796875" style="2" bestFit="1" customWidth="1"/>
    <col min="10" max="10" width="10.7265625" style="2" bestFit="1" customWidth="1"/>
    <col min="11" max="12" width="9.1796875" style="2" bestFit="1" customWidth="1"/>
    <col min="13" max="16384" width="9.1796875" style="2"/>
  </cols>
  <sheetData>
    <row r="1" spans="1:14" s="3" customFormat="1" ht="13" x14ac:dyDescent="0.3">
      <c r="A1" s="127"/>
      <c r="B1" s="1">
        <v>2011</v>
      </c>
      <c r="C1" s="1">
        <v>2012</v>
      </c>
      <c r="D1" s="1">
        <v>2013</v>
      </c>
      <c r="E1" s="1">
        <v>2014</v>
      </c>
      <c r="F1" s="1">
        <v>2015</v>
      </c>
      <c r="G1" s="1">
        <v>2016</v>
      </c>
      <c r="H1" s="1">
        <v>2017</v>
      </c>
      <c r="I1" s="1">
        <v>2018</v>
      </c>
      <c r="J1" s="1">
        <v>2019</v>
      </c>
      <c r="K1" s="1">
        <v>2020</v>
      </c>
      <c r="L1" s="1">
        <v>2021</v>
      </c>
      <c r="M1" s="1">
        <v>2022</v>
      </c>
      <c r="N1" s="1" t="s">
        <v>0</v>
      </c>
    </row>
    <row r="2" spans="1:14" ht="13" x14ac:dyDescent="0.3">
      <c r="A2" s="17" t="s">
        <v>143</v>
      </c>
      <c r="B2" s="8">
        <v>2596421</v>
      </c>
      <c r="C2" s="8">
        <v>2654198</v>
      </c>
      <c r="D2" s="8">
        <v>2677635</v>
      </c>
      <c r="E2" s="8">
        <v>2933922</v>
      </c>
      <c r="F2" s="8">
        <v>2889681</v>
      </c>
      <c r="G2" s="8">
        <v>2781246</v>
      </c>
      <c r="H2" s="8">
        <v>2768182</v>
      </c>
      <c r="I2" s="8">
        <v>2835476</v>
      </c>
      <c r="J2" s="8">
        <v>3113837</v>
      </c>
      <c r="K2" s="8">
        <v>3137457</v>
      </c>
      <c r="L2" s="8">
        <v>3317541</v>
      </c>
      <c r="M2" s="8">
        <v>3289569</v>
      </c>
      <c r="N2" s="8">
        <v>5671642</v>
      </c>
    </row>
    <row r="3" spans="1:14" x14ac:dyDescent="0.25">
      <c r="A3" s="16" t="s">
        <v>10</v>
      </c>
      <c r="B3" s="8">
        <v>2468919</v>
      </c>
      <c r="C3" s="8">
        <v>2497456</v>
      </c>
      <c r="D3" s="8">
        <v>2507474</v>
      </c>
      <c r="E3" s="8">
        <v>2721879</v>
      </c>
      <c r="F3" s="8">
        <v>2676311</v>
      </c>
      <c r="G3" s="8">
        <v>2540985</v>
      </c>
      <c r="H3" s="8">
        <v>2548773</v>
      </c>
      <c r="I3" s="8">
        <v>2564199</v>
      </c>
      <c r="J3" s="8">
        <v>2657690</v>
      </c>
      <c r="K3" s="8">
        <v>2636167</v>
      </c>
      <c r="L3" s="8">
        <v>2825696</v>
      </c>
      <c r="M3" s="8">
        <v>2788309</v>
      </c>
      <c r="N3" s="8">
        <v>5266258</v>
      </c>
    </row>
    <row r="4" spans="1:14" x14ac:dyDescent="0.25">
      <c r="A4" s="16" t="s">
        <v>11</v>
      </c>
      <c r="B4" s="8">
        <v>1654695</v>
      </c>
      <c r="C4" s="8">
        <v>1727381</v>
      </c>
      <c r="D4" s="8">
        <v>1737062</v>
      </c>
      <c r="E4" s="8">
        <v>2058429</v>
      </c>
      <c r="F4" s="8">
        <v>2083504</v>
      </c>
      <c r="G4" s="8">
        <v>2076097</v>
      </c>
      <c r="H4" s="8">
        <v>2073673</v>
      </c>
      <c r="I4" s="8">
        <v>2145017</v>
      </c>
      <c r="J4" s="8">
        <v>2201633</v>
      </c>
      <c r="K4" s="8">
        <v>2195252</v>
      </c>
      <c r="L4" s="8">
        <v>2313204</v>
      </c>
      <c r="M4" s="8">
        <v>2355205</v>
      </c>
      <c r="N4" s="8">
        <v>4770260</v>
      </c>
    </row>
    <row r="5" spans="1:14" x14ac:dyDescent="0.25">
      <c r="A5" s="16" t="s">
        <v>12</v>
      </c>
      <c r="B5" s="18"/>
      <c r="C5" s="18"/>
      <c r="D5" s="18"/>
      <c r="E5" s="18"/>
      <c r="F5" s="18"/>
      <c r="G5" s="18"/>
      <c r="H5" s="18"/>
      <c r="I5" s="18"/>
      <c r="J5" s="8">
        <v>780634</v>
      </c>
      <c r="K5" s="8">
        <v>1039191</v>
      </c>
      <c r="L5" s="8">
        <v>1219013</v>
      </c>
      <c r="M5" s="8">
        <v>1264468</v>
      </c>
      <c r="N5" s="8">
        <v>1963303</v>
      </c>
    </row>
    <row r="6" spans="1:14" x14ac:dyDescent="0.25">
      <c r="A6" s="16"/>
      <c r="B6" s="15"/>
      <c r="C6" s="15"/>
      <c r="D6" s="15"/>
      <c r="E6" s="15"/>
      <c r="F6" s="15"/>
      <c r="G6" s="15"/>
      <c r="H6" s="15"/>
      <c r="I6" s="15"/>
      <c r="J6" s="15"/>
      <c r="K6" s="15"/>
      <c r="L6" s="15"/>
      <c r="M6" s="15"/>
      <c r="N6" s="10"/>
    </row>
    <row r="7" spans="1:14" ht="13" x14ac:dyDescent="0.3">
      <c r="A7" s="17" t="s">
        <v>241</v>
      </c>
      <c r="B7" s="10"/>
      <c r="C7" s="10"/>
      <c r="D7" s="10"/>
      <c r="E7" s="10"/>
      <c r="F7" s="10"/>
      <c r="G7" s="10"/>
      <c r="H7" s="10"/>
      <c r="I7" s="10"/>
      <c r="J7" s="7"/>
      <c r="K7" s="7"/>
      <c r="L7" s="7"/>
      <c r="M7" s="10"/>
      <c r="N7" s="10"/>
    </row>
    <row r="8" spans="1:14" x14ac:dyDescent="0.25">
      <c r="A8" s="16" t="s">
        <v>1872</v>
      </c>
      <c r="B8" s="7">
        <f>SummaryPeopleWclaims!B2/SummaryPeopleMM!B11</f>
        <v>0.78555259323445126</v>
      </c>
      <c r="C8" s="7">
        <f>SummaryPeopleWclaims!C2/SummaryPeopleMM!C11</f>
        <v>0.7744488299371296</v>
      </c>
      <c r="D8" s="7">
        <f>SummaryPeopleWclaims!D2/SummaryPeopleMM!D11</f>
        <v>0.77222556443886614</v>
      </c>
      <c r="E8" s="7">
        <f>SummaryPeopleWclaims!E2/SummaryPeopleMM!E11</f>
        <v>0.77388993694765895</v>
      </c>
      <c r="F8" s="7">
        <f>SummaryPeopleWclaims!F2/SummaryPeopleMM!F11</f>
        <v>0.77440634129255448</v>
      </c>
      <c r="G8" s="7">
        <f>SummaryPeopleWclaims!G2/SummaryPeopleMM!G11</f>
        <v>0.77801552256842699</v>
      </c>
      <c r="H8" s="7">
        <f>SummaryPeopleWclaims!H2/SummaryPeopleMM!H11</f>
        <v>0.76326288872700643</v>
      </c>
      <c r="I8" s="7">
        <f>SummaryPeopleWclaims!I2/SummaryPeopleMM!I11</f>
        <v>0.77537335411222075</v>
      </c>
      <c r="J8" s="7">
        <f>SummaryPeopleWclaims!J2/SummaryPeopleMM!J11</f>
        <v>0.78766149929627838</v>
      </c>
      <c r="K8" s="7">
        <f>SummaryPeopleWclaims!K2/SummaryPeopleMM!K11</f>
        <v>0.7650680852869356</v>
      </c>
      <c r="L8" s="7">
        <f>SummaryPeopleWclaims!L2/SummaryPeopleMM!L11</f>
        <v>0.79963040298222898</v>
      </c>
      <c r="M8" s="7">
        <f>SummaryPeopleWclaims!M2/SummaryPeopleMM!M11</f>
        <v>0.7780704399748809</v>
      </c>
      <c r="N8" s="7">
        <f>SummaryPeopleWclaims!N2/SummaryPeopleMM!N11</f>
        <v>0.86859909492754805</v>
      </c>
    </row>
    <row r="9" spans="1:14" x14ac:dyDescent="0.25">
      <c r="A9" s="16" t="s">
        <v>13</v>
      </c>
      <c r="B9" s="7">
        <f>SummaryPeopleWclaims!B3/SummaryPeopleMM!B11</f>
        <v>0.74697659699093799</v>
      </c>
      <c r="C9" s="7">
        <f>SummaryPeopleWclaims!C3/SummaryPeopleMM!C11</f>
        <v>0.72871423948758307</v>
      </c>
      <c r="D9" s="7">
        <f>SummaryPeopleWclaims!D3/SummaryPeopleMM!D11</f>
        <v>0.7231514097200632</v>
      </c>
      <c r="E9" s="7">
        <f>SummaryPeopleWclaims!E3/SummaryPeopleMM!E11</f>
        <v>0.71795868045883871</v>
      </c>
      <c r="F9" s="7">
        <f>SummaryPeopleWclaims!F3/SummaryPeopleMM!F11</f>
        <v>0.71722526108280393</v>
      </c>
      <c r="G9" s="7">
        <f>SummaryPeopleWclaims!G3/SummaryPeopleMM!G11</f>
        <v>0.71080579445814374</v>
      </c>
      <c r="H9" s="7">
        <f>SummaryPeopleWclaims!H3/SummaryPeopleMM!H11</f>
        <v>0.70276587402468416</v>
      </c>
      <c r="I9" s="7">
        <f>SummaryPeopleWclaims!I3/SummaryPeopleMM!I11</f>
        <v>0.70119146811371436</v>
      </c>
      <c r="J9" s="7">
        <f>SummaryPeopleWclaims!J3/SummaryPeopleMM!J11</f>
        <v>0.67227670878877932</v>
      </c>
      <c r="K9" s="7">
        <f>SummaryPeopleWclaims!K3/SummaryPeopleMM!K11</f>
        <v>0.64282864727280886</v>
      </c>
      <c r="L9" s="7">
        <f>SummaryPeopleWclaims!L3/SummaryPeopleMM!L11</f>
        <v>0.68108048436636426</v>
      </c>
      <c r="M9" s="7">
        <f>SummaryPeopleWclaims!M3/SummaryPeopleMM!M11</f>
        <v>0.65950913642970255</v>
      </c>
      <c r="N9" s="7">
        <f>SummaryPeopleWclaims!N3/SummaryPeopleMM!N11</f>
        <v>0.80651545574543659</v>
      </c>
    </row>
    <row r="10" spans="1:14" x14ac:dyDescent="0.25">
      <c r="A10" s="16" t="s">
        <v>14</v>
      </c>
      <c r="B10" s="7">
        <f>SummaryPeopleWclaims!B4/SummaryPeopleMM!B11</f>
        <v>0.50063142620633572</v>
      </c>
      <c r="C10" s="7">
        <f>SummaryPeopleWclaims!C4/SummaryPeopleMM!C11</f>
        <v>0.50401974317877896</v>
      </c>
      <c r="D10" s="7">
        <f>SummaryPeopleWclaims!D4/SummaryPeopleMM!D11</f>
        <v>0.50096584613485629</v>
      </c>
      <c r="E10" s="7">
        <f>SummaryPeopleWclaims!E4/SummaryPeopleMM!E11</f>
        <v>0.54295836393102226</v>
      </c>
      <c r="F10" s="7">
        <f>SummaryPeopleWclaims!F4/SummaryPeopleMM!F11</f>
        <v>0.55835876337505852</v>
      </c>
      <c r="G10" s="7">
        <f>SummaryPeopleWclaims!G4/SummaryPeopleMM!G11</f>
        <v>0.58075973587296614</v>
      </c>
      <c r="H10" s="7">
        <f>SummaryPeopleWclaims!H4/SummaryPeopleMM!H11</f>
        <v>0.57176791275111161</v>
      </c>
      <c r="I10" s="7">
        <f>SummaryPeopleWclaims!I4/SummaryPeopleMM!I11</f>
        <v>0.58656431086622962</v>
      </c>
      <c r="J10" s="7">
        <f>SummaryPeopleWclaims!J4/SummaryPeopleMM!J11</f>
        <v>0.55691468425616475</v>
      </c>
      <c r="K10" s="7">
        <f>SummaryPeopleWclaims!K4/SummaryPeopleMM!K11</f>
        <v>0.53531163753393773</v>
      </c>
      <c r="L10" s="7">
        <f>SummaryPeopleWclaims!L4/SummaryPeopleMM!L11</f>
        <v>0.55755399758438673</v>
      </c>
      <c r="M10" s="7">
        <f>SummaryPeopleWclaims!M4/SummaryPeopleMM!M11</f>
        <v>0.55706853711870441</v>
      </c>
      <c r="N10" s="7">
        <f>SummaryPeopleWclaims!N4/SummaryPeopleMM!N11</f>
        <v>0.73055448820096291</v>
      </c>
    </row>
    <row r="11" spans="1:14" x14ac:dyDescent="0.25">
      <c r="A11" s="16" t="s">
        <v>15</v>
      </c>
      <c r="B11" s="10"/>
      <c r="C11" s="10"/>
      <c r="D11" s="10"/>
      <c r="E11" s="10"/>
      <c r="F11" s="10"/>
      <c r="G11" s="10"/>
      <c r="H11" s="10"/>
      <c r="I11" s="10"/>
      <c r="J11" s="7">
        <f>SummaryPeopleWclaims!J5/SummaryPeopleMM!J11</f>
        <v>0.19746548931162775</v>
      </c>
      <c r="K11" s="7">
        <f>SummaryPeopleWclaims!K5/SummaryPeopleMM!K11</f>
        <v>0.25340645899447095</v>
      </c>
      <c r="L11" s="7">
        <f>SummaryPeopleWclaims!L5/SummaryPeopleMM!L11</f>
        <v>0.29381998788577923</v>
      </c>
      <c r="M11" s="7">
        <f>SummaryPeopleWclaims!M5/SummaryPeopleMM!M11</f>
        <v>0.2990802664708227</v>
      </c>
      <c r="N11" s="7">
        <f>SummaryPeopleWclaims!N5/SummaryPeopleMM!N11</f>
        <v>0.3006753968019385</v>
      </c>
    </row>
    <row r="12" spans="1:14" x14ac:dyDescent="0.25">
      <c r="A12" s="16"/>
      <c r="B12" s="10"/>
      <c r="C12" s="10"/>
      <c r="D12" s="10"/>
      <c r="E12" s="10"/>
      <c r="F12" s="10"/>
      <c r="G12" s="10"/>
      <c r="H12" s="10"/>
      <c r="I12" s="10"/>
      <c r="J12" s="7"/>
      <c r="K12" s="7"/>
      <c r="L12" s="7"/>
      <c r="M12" s="7"/>
      <c r="N12" s="7"/>
    </row>
    <row r="13" spans="1:14" x14ac:dyDescent="0.25">
      <c r="A13" s="16" t="s">
        <v>364</v>
      </c>
      <c r="B13" s="7">
        <f>B3/SummaryPeopleMM!B28</f>
        <v>0.78501965475171864</v>
      </c>
      <c r="C13" s="7">
        <f>C3/SummaryPeopleMM!C28</f>
        <v>0.79179523988727296</v>
      </c>
      <c r="D13" s="7">
        <f>D3/SummaryPeopleMM!D28</f>
        <v>0.78349576782912711</v>
      </c>
      <c r="E13" s="7">
        <f>E3/SummaryPeopleMM!E28</f>
        <v>0.76456437696328605</v>
      </c>
      <c r="F13" s="7">
        <f>F3/SummaryPeopleMM!F28</f>
        <v>0.78007706009247324</v>
      </c>
      <c r="G13" s="7">
        <f>G3/SummaryPeopleMM!G28</f>
        <v>0.77618683822502954</v>
      </c>
      <c r="H13" s="7">
        <f>H3/SummaryPeopleMM!H28</f>
        <v>0.78909576246628477</v>
      </c>
      <c r="I13" s="7">
        <f>I3/SummaryPeopleMM!I28</f>
        <v>0.79994478188845941</v>
      </c>
      <c r="J13" s="7">
        <f>J3/SummaryPeopleMM!J28</f>
        <v>0.80695299330071946</v>
      </c>
      <c r="K13" s="7">
        <f>K3/SummaryPeopleMM!K28</f>
        <v>0.79240487761035927</v>
      </c>
      <c r="L13" s="7">
        <f>L3/SummaryPeopleMM!L28</f>
        <v>0.83357700236353061</v>
      </c>
      <c r="M13" s="7">
        <f>M3/SummaryPeopleMM!M28</f>
        <v>0.80296320486193906</v>
      </c>
      <c r="N13" s="7">
        <f>N3/SummaryPeopleMM!N28</f>
        <v>0.8910510774320306</v>
      </c>
    </row>
    <row r="14" spans="1:14" x14ac:dyDescent="0.25">
      <c r="A14" s="16" t="s">
        <v>365</v>
      </c>
      <c r="B14" s="7">
        <f>B4/SummaryPeopleMM!B29</f>
        <v>0.60956938786110748</v>
      </c>
      <c r="C14" s="7">
        <f>C4/SummaryPeopleMM!C29</f>
        <v>0.59418549014306499</v>
      </c>
      <c r="D14" s="7">
        <f>D4/SummaryPeopleMM!D29</f>
        <v>0.58553158268897387</v>
      </c>
      <c r="E14" s="7">
        <f>E4/SummaryPeopleMM!E29</f>
        <v>0.61587292563941842</v>
      </c>
      <c r="F14" s="7">
        <f>F4/SummaryPeopleMM!F29</f>
        <v>0.60413239100266358</v>
      </c>
      <c r="G14" s="7">
        <f>G4/SummaryPeopleMM!G29</f>
        <v>0.61565901201427931</v>
      </c>
      <c r="H14" s="7">
        <f>H4/SummaryPeopleMM!H29</f>
        <v>0.61168310172826246</v>
      </c>
      <c r="I14" s="7">
        <f>I4/SummaryPeopleMM!I29</f>
        <v>0.62563605828490165</v>
      </c>
      <c r="J14" s="7">
        <f>J4/SummaryPeopleMM!J29</f>
        <v>0.62195517447310034</v>
      </c>
      <c r="K14" s="7">
        <f>K4/SummaryPeopleMM!K29</f>
        <v>0.59287550773485442</v>
      </c>
      <c r="L14" s="7">
        <f>L4/SummaryPeopleMM!L29</f>
        <v>0.61411071707894915</v>
      </c>
      <c r="M14" s="7">
        <f>M4/SummaryPeopleMM!M29</f>
        <v>0.61411507332234716</v>
      </c>
      <c r="N14" s="7">
        <f>N4/SummaryPeopleMM!N29</f>
        <v>0.77965451256433838</v>
      </c>
    </row>
    <row r="15" spans="1:14" x14ac:dyDescent="0.25">
      <c r="A15" s="16" t="s">
        <v>366</v>
      </c>
      <c r="B15" s="7"/>
      <c r="C15" s="7"/>
      <c r="D15" s="7"/>
      <c r="E15" s="7"/>
      <c r="F15" s="7"/>
      <c r="G15" s="7"/>
      <c r="H15" s="7"/>
      <c r="I15" s="7"/>
      <c r="J15" s="7">
        <f>J5/SummaryPeopleMM!J30</f>
        <v>0.30028958256719102</v>
      </c>
      <c r="K15" s="7">
        <f>K5/SummaryPeopleMM!K30</f>
        <v>0.36594324872524436</v>
      </c>
      <c r="L15" s="7">
        <f>L5/SummaryPeopleMM!L30</f>
        <v>0.41532360825486903</v>
      </c>
      <c r="M15" s="7">
        <f>M5/SummaryPeopleMM!M30</f>
        <v>0.41398678875629918</v>
      </c>
      <c r="N15" s="7">
        <f>N5/SummaryPeopleMM!N30</f>
        <v>0.52917677868137536</v>
      </c>
    </row>
    <row r="16" spans="1:14" x14ac:dyDescent="0.25">
      <c r="B16" s="10"/>
      <c r="C16" s="10"/>
      <c r="D16" s="10"/>
      <c r="E16" s="10"/>
      <c r="F16" s="10"/>
      <c r="G16" s="10"/>
      <c r="H16" s="10"/>
      <c r="I16" s="10"/>
      <c r="J16" s="7"/>
      <c r="K16" s="7"/>
      <c r="L16" s="7"/>
      <c r="M16" s="7"/>
      <c r="N16" s="10"/>
    </row>
    <row r="17" spans="1:14 16383:16383" ht="13" x14ac:dyDescent="0.3">
      <c r="A17" s="17" t="s">
        <v>367</v>
      </c>
      <c r="B17" s="10"/>
      <c r="C17" s="10"/>
      <c r="D17" s="10"/>
      <c r="E17" s="10"/>
      <c r="F17" s="10"/>
      <c r="G17" s="10"/>
      <c r="H17" s="10"/>
      <c r="I17" s="10"/>
      <c r="J17" s="7"/>
      <c r="K17" s="7"/>
      <c r="L17" s="7"/>
      <c r="M17" s="7"/>
      <c r="N17" s="10"/>
    </row>
    <row r="18" spans="1:14 16383:16383" x14ac:dyDescent="0.25">
      <c r="A18" s="10" t="s">
        <v>160</v>
      </c>
      <c r="B18" s="8">
        <v>204715</v>
      </c>
      <c r="C18" s="8">
        <v>288226</v>
      </c>
      <c r="D18" s="8">
        <v>148159</v>
      </c>
      <c r="E18" s="8">
        <v>176593</v>
      </c>
      <c r="F18" s="8">
        <v>198639</v>
      </c>
      <c r="G18" s="8">
        <v>199602</v>
      </c>
      <c r="H18" s="8">
        <v>171201</v>
      </c>
      <c r="I18" s="8">
        <v>277517</v>
      </c>
      <c r="J18" s="8">
        <v>316456</v>
      </c>
      <c r="K18" s="8">
        <v>515261</v>
      </c>
      <c r="L18" s="8">
        <v>491274</v>
      </c>
      <c r="M18" s="8">
        <v>480038</v>
      </c>
      <c r="N18" s="8">
        <v>1548145</v>
      </c>
    </row>
    <row r="19" spans="1:14 16383:16383" x14ac:dyDescent="0.25">
      <c r="A19" s="10" t="s">
        <v>166</v>
      </c>
      <c r="B19" s="18"/>
      <c r="C19" s="18"/>
      <c r="D19" s="18"/>
      <c r="E19" s="18"/>
      <c r="F19" s="18"/>
      <c r="G19" s="18"/>
      <c r="H19" s="18"/>
      <c r="I19" s="18"/>
      <c r="J19" s="8">
        <v>90866</v>
      </c>
      <c r="K19" s="8">
        <v>131545</v>
      </c>
      <c r="L19" s="8">
        <v>132231</v>
      </c>
      <c r="M19" s="8">
        <v>106959</v>
      </c>
      <c r="N19" s="8">
        <v>256261</v>
      </c>
    </row>
    <row r="20" spans="1:14 16383:16383" x14ac:dyDescent="0.25">
      <c r="A20" s="16"/>
      <c r="B20" s="10"/>
      <c r="C20" s="10"/>
      <c r="D20" s="10"/>
      <c r="E20" s="10"/>
      <c r="F20" s="10"/>
      <c r="G20" s="10"/>
      <c r="H20" s="10"/>
      <c r="I20" s="10"/>
      <c r="J20" s="7"/>
      <c r="K20" s="7"/>
      <c r="L20" s="7"/>
      <c r="M20" s="7"/>
      <c r="N20" s="10"/>
    </row>
    <row r="21" spans="1:14 16383:16383" x14ac:dyDescent="0.25">
      <c r="A21" s="10" t="s">
        <v>175</v>
      </c>
      <c r="B21" s="7">
        <f t="shared" ref="B21:N21" si="0">B18/B4</f>
        <v>0.123717663980371</v>
      </c>
      <c r="C21" s="7">
        <f t="shared" si="0"/>
        <v>0.16685722489711302</v>
      </c>
      <c r="D21" s="7">
        <f t="shared" si="0"/>
        <v>8.5292868072642192E-2</v>
      </c>
      <c r="E21" s="7">
        <f t="shared" si="0"/>
        <v>8.5790182707297657E-2</v>
      </c>
      <c r="F21" s="7">
        <f t="shared" si="0"/>
        <v>9.5338909836506197E-2</v>
      </c>
      <c r="G21" s="7">
        <f t="shared" si="0"/>
        <v>9.614290661756171E-2</v>
      </c>
      <c r="H21" s="7">
        <f t="shared" si="0"/>
        <v>8.2559304191162253E-2</v>
      </c>
      <c r="I21" s="7">
        <f t="shared" si="0"/>
        <v>0.12937752940885783</v>
      </c>
      <c r="J21" s="7">
        <f t="shared" si="0"/>
        <v>0.14373694434994388</v>
      </c>
      <c r="K21" s="7">
        <f t="shared" si="0"/>
        <v>0.23471610548583943</v>
      </c>
      <c r="L21" s="7">
        <f t="shared" si="0"/>
        <v>0.21237815601218052</v>
      </c>
      <c r="M21" s="7">
        <f t="shared" si="0"/>
        <v>0.20382004963474518</v>
      </c>
      <c r="N21" s="7">
        <f t="shared" si="0"/>
        <v>0.32454101034325172</v>
      </c>
    </row>
    <row r="22" spans="1:14 16383:16383" x14ac:dyDescent="0.25">
      <c r="A22" s="10" t="s">
        <v>174</v>
      </c>
      <c r="B22" s="10"/>
      <c r="C22" s="10"/>
      <c r="D22" s="10"/>
      <c r="E22" s="10"/>
      <c r="F22" s="10"/>
      <c r="G22" s="10"/>
      <c r="H22" s="10"/>
      <c r="I22" s="10"/>
      <c r="J22" s="7">
        <f>J19/J5</f>
        <v>0.11640025927643428</v>
      </c>
      <c r="K22" s="7">
        <f>K19/K5</f>
        <v>0.12658404470400533</v>
      </c>
      <c r="L22" s="7">
        <f>L19/L5</f>
        <v>0.10847382267457362</v>
      </c>
      <c r="M22" s="7">
        <f>M19/M5</f>
        <v>8.4588142997687563E-2</v>
      </c>
      <c r="N22" s="7">
        <f>N19/N5</f>
        <v>0.13052544614865866</v>
      </c>
    </row>
    <row r="23" spans="1:14 16383:16383" x14ac:dyDescent="0.25">
      <c r="A23" s="10"/>
      <c r="B23" s="10"/>
      <c r="C23" s="10"/>
      <c r="D23" s="10"/>
      <c r="E23" s="10"/>
      <c r="F23" s="10"/>
      <c r="G23" s="10"/>
      <c r="H23" s="10"/>
      <c r="I23" s="10"/>
      <c r="J23" s="7"/>
      <c r="K23" s="7"/>
      <c r="L23" s="7"/>
      <c r="M23" s="7"/>
      <c r="N23" s="7"/>
    </row>
    <row r="24" spans="1:14 16383:16383" ht="13" x14ac:dyDescent="0.3">
      <c r="A24" s="17" t="s">
        <v>1851</v>
      </c>
      <c r="B24" s="10"/>
      <c r="C24" s="10"/>
      <c r="D24" s="10"/>
      <c r="E24" s="10"/>
      <c r="F24" s="10"/>
      <c r="G24" s="10"/>
      <c r="H24" s="10"/>
      <c r="I24" s="10"/>
      <c r="J24" s="7"/>
      <c r="K24" s="47"/>
      <c r="L24" s="7"/>
      <c r="M24" s="10"/>
      <c r="N24" s="10"/>
    </row>
    <row r="25" spans="1:14 16383:16383" x14ac:dyDescent="0.25">
      <c r="A25" s="16" t="s">
        <v>1814</v>
      </c>
      <c r="B25" s="8">
        <v>640311</v>
      </c>
      <c r="C25" s="8">
        <v>672032</v>
      </c>
      <c r="D25" s="8">
        <v>705827</v>
      </c>
      <c r="E25" s="8">
        <v>711728</v>
      </c>
      <c r="F25" s="8">
        <v>720424</v>
      </c>
      <c r="G25" s="8">
        <v>770595</v>
      </c>
      <c r="H25" s="8">
        <v>770417</v>
      </c>
      <c r="I25" s="8">
        <v>789655</v>
      </c>
      <c r="J25" s="8">
        <v>825388</v>
      </c>
      <c r="K25" s="8">
        <v>835633</v>
      </c>
      <c r="L25" s="8">
        <v>848634</v>
      </c>
      <c r="M25" s="8">
        <v>834490</v>
      </c>
      <c r="N25" s="8">
        <v>1386728</v>
      </c>
    </row>
    <row r="26" spans="1:14 16383:16383" x14ac:dyDescent="0.25">
      <c r="A26" s="16" t="s">
        <v>164</v>
      </c>
      <c r="B26" s="8">
        <v>292093</v>
      </c>
      <c r="C26" s="8">
        <v>309632</v>
      </c>
      <c r="D26" s="8">
        <v>334564</v>
      </c>
      <c r="E26" s="8">
        <v>352115</v>
      </c>
      <c r="F26" s="8">
        <v>351183</v>
      </c>
      <c r="G26" s="8">
        <v>369633</v>
      </c>
      <c r="H26" s="8">
        <v>380974</v>
      </c>
      <c r="I26" s="8">
        <v>390595</v>
      </c>
      <c r="J26" s="8">
        <v>401191</v>
      </c>
      <c r="K26" s="8">
        <v>416172</v>
      </c>
      <c r="L26" s="8">
        <v>436547</v>
      </c>
      <c r="M26" s="8">
        <v>457514</v>
      </c>
      <c r="N26" s="8">
        <v>725266</v>
      </c>
    </row>
    <row r="27" spans="1:14 16383:16383" x14ac:dyDescent="0.25">
      <c r="A27" s="16" t="s">
        <v>165</v>
      </c>
      <c r="B27" s="8">
        <v>387193</v>
      </c>
      <c r="C27" s="8">
        <v>395946</v>
      </c>
      <c r="D27" s="8">
        <v>402910</v>
      </c>
      <c r="E27" s="8">
        <v>391593</v>
      </c>
      <c r="F27" s="8">
        <v>403875</v>
      </c>
      <c r="G27" s="8">
        <v>442415</v>
      </c>
      <c r="H27" s="8">
        <v>433036</v>
      </c>
      <c r="I27" s="8">
        <v>448875</v>
      </c>
      <c r="J27" s="8">
        <v>470799</v>
      </c>
      <c r="K27" s="8">
        <v>467098</v>
      </c>
      <c r="L27" s="8">
        <v>720442</v>
      </c>
      <c r="M27" s="8">
        <v>470844</v>
      </c>
      <c r="N27" s="8">
        <v>1200486</v>
      </c>
    </row>
    <row r="28" spans="1:14 16383:16383" x14ac:dyDescent="0.25">
      <c r="A28" s="16" t="s">
        <v>368</v>
      </c>
      <c r="B28" s="8">
        <v>18760</v>
      </c>
      <c r="C28" s="8">
        <v>32285</v>
      </c>
      <c r="D28" s="8">
        <v>32733</v>
      </c>
      <c r="E28" s="8">
        <v>46857</v>
      </c>
      <c r="F28" s="8">
        <v>30027</v>
      </c>
      <c r="G28" s="8">
        <v>28756</v>
      </c>
      <c r="H28" s="8">
        <v>27981</v>
      </c>
      <c r="I28" s="8">
        <v>24407</v>
      </c>
      <c r="J28" s="8">
        <v>22009</v>
      </c>
      <c r="K28" s="8">
        <v>80535</v>
      </c>
      <c r="L28" s="8">
        <v>72320</v>
      </c>
      <c r="M28" s="8">
        <v>78866</v>
      </c>
      <c r="N28" s="8">
        <v>177867</v>
      </c>
      <c r="XFC28" s="4"/>
    </row>
    <row r="29" spans="1:14 16383:16383" x14ac:dyDescent="0.25">
      <c r="A29" s="16"/>
      <c r="B29" s="8"/>
      <c r="C29" s="8"/>
      <c r="D29" s="8"/>
      <c r="E29" s="8"/>
      <c r="F29" s="8"/>
      <c r="G29" s="8"/>
      <c r="H29" s="8"/>
      <c r="I29" s="8"/>
      <c r="J29" s="8"/>
      <c r="K29" s="8"/>
      <c r="L29" s="8"/>
      <c r="M29" s="8"/>
      <c r="N29" s="8"/>
      <c r="XFC29" s="4"/>
    </row>
    <row r="30" spans="1:14 16383:16383" ht="13" x14ac:dyDescent="0.3">
      <c r="A30" s="17" t="s">
        <v>241</v>
      </c>
      <c r="B30" s="8"/>
      <c r="C30" s="8"/>
      <c r="D30" s="8"/>
      <c r="E30" s="8"/>
      <c r="F30" s="8"/>
      <c r="G30" s="8"/>
      <c r="H30" s="8"/>
      <c r="I30" s="8"/>
      <c r="J30" s="8"/>
      <c r="K30" s="8"/>
      <c r="L30" s="8"/>
      <c r="M30" s="8"/>
      <c r="N30" s="8"/>
      <c r="XFC30" s="4"/>
    </row>
    <row r="31" spans="1:14 16383:16383" x14ac:dyDescent="0.25">
      <c r="A31" s="16" t="s">
        <v>1855</v>
      </c>
      <c r="B31" s="7">
        <f>B25/SummaryPeopleMM!B11</f>
        <v>0.19372742961428238</v>
      </c>
      <c r="C31" s="7">
        <f>C25/SummaryPeopleMM!C11</f>
        <v>0.19608725350569517</v>
      </c>
      <c r="D31" s="7">
        <f>D25/SummaryPeopleMM!D11</f>
        <v>0.20355935497974578</v>
      </c>
      <c r="E31" s="7">
        <f>E25/SummaryPeopleMM!E11</f>
        <v>0.18773475813054452</v>
      </c>
      <c r="F31" s="7">
        <f>F25/SummaryPeopleMM!F11</f>
        <v>0.19306660978126902</v>
      </c>
      <c r="G31" s="7">
        <f>G25/SummaryPeopleMM!G11</f>
        <v>0.21556340992980016</v>
      </c>
      <c r="H31" s="7">
        <f>H25/SummaryPeopleMM!H11</f>
        <v>0.21242487124921486</v>
      </c>
      <c r="I31" s="7">
        <f>I25/SummaryPeopleMM!I11</f>
        <v>0.21593462471256525</v>
      </c>
      <c r="J31" s="7">
        <f>J25/SummaryPeopleMM!J11</f>
        <v>0.20878624975589816</v>
      </c>
      <c r="K31" s="7">
        <f>K25/SummaryPeopleMM!K11</f>
        <v>0.20376889286851671</v>
      </c>
      <c r="L31" s="7">
        <f>L25/SummaryPeopleMM!L11</f>
        <v>0.20454714724080905</v>
      </c>
      <c r="M31" s="7">
        <f>M25/SummaryPeopleMM!M11</f>
        <v>0.19737904918688082</v>
      </c>
      <c r="N31" s="7">
        <f>N25/SummaryPeopleMM!N11</f>
        <v>0.21237424465625457</v>
      </c>
    </row>
    <row r="32" spans="1:14 16383:16383" x14ac:dyDescent="0.25">
      <c r="A32" s="16" t="s">
        <v>1853</v>
      </c>
      <c r="B32" s="7">
        <f>B26/SummaryPeopleMM!B11</f>
        <v>8.8373346855394622E-2</v>
      </c>
      <c r="C32" s="7">
        <f>C26/SummaryPeopleMM!C11</f>
        <v>9.0345234270801697E-2</v>
      </c>
      <c r="D32" s="7">
        <f>D26/SummaryPeopleMM!D11</f>
        <v>9.6487711633932494E-2</v>
      </c>
      <c r="E32" s="7">
        <f>E26/SummaryPeopleMM!E11</f>
        <v>9.2878493412001051E-2</v>
      </c>
      <c r="F32" s="7">
        <f>F26/SummaryPeopleMM!F11</f>
        <v>9.4113620899380648E-2</v>
      </c>
      <c r="G32" s="7">
        <f>G26/SummaryPeopleMM!G11</f>
        <v>0.1033997753717346</v>
      </c>
      <c r="H32" s="7">
        <f>H26/SummaryPeopleMM!H11</f>
        <v>0.10504486907648505</v>
      </c>
      <c r="I32" s="7">
        <f>I26/SummaryPeopleMM!I11</f>
        <v>0.10680991665930618</v>
      </c>
      <c r="J32" s="7">
        <f>J26/SummaryPeopleMM!J11</f>
        <v>0.10148338033242371</v>
      </c>
      <c r="K32" s="7">
        <f>K26/SummaryPeopleMM!K11</f>
        <v>0.10148343553076092</v>
      </c>
      <c r="L32" s="7">
        <f>L26/SummaryPeopleMM!L11</f>
        <v>0.10522138340737405</v>
      </c>
      <c r="M32" s="7">
        <f>M26/SummaryPeopleMM!M11</f>
        <v>0.10821421264447338</v>
      </c>
      <c r="N32" s="7">
        <f>N26/SummaryPeopleMM!N11</f>
        <v>0.1110728411951465</v>
      </c>
    </row>
    <row r="33" spans="1:14 16382:16383" x14ac:dyDescent="0.25">
      <c r="A33" s="16" t="s">
        <v>1854</v>
      </c>
      <c r="B33" s="7">
        <f>B27/SummaryPeopleMM!B11</f>
        <v>0.11714605036403067</v>
      </c>
      <c r="C33" s="7">
        <f>C27/SummaryPeopleMM!C11</f>
        <v>0.1155301587968519</v>
      </c>
      <c r="D33" s="7">
        <f>D27/SummaryPeopleMM!D11</f>
        <v>0.11619858650191814</v>
      </c>
      <c r="E33" s="7">
        <f>E27/SummaryPeopleMM!E11</f>
        <v>0.10329173102732268</v>
      </c>
      <c r="F33" s="7">
        <f>F27/SummaryPeopleMM!F11</f>
        <v>0.10823456329246392</v>
      </c>
      <c r="G33" s="7">
        <f>G27/SummaryPeopleMM!G11</f>
        <v>0.12375954425358657</v>
      </c>
      <c r="H33" s="7">
        <f>H27/SummaryPeopleMM!H11</f>
        <v>0.11939977511694966</v>
      </c>
      <c r="I33" s="7">
        <f>I27/SummaryPeopleMM!I11</f>
        <v>0.12274683838873018</v>
      </c>
      <c r="J33" s="7">
        <f>J27/SummaryPeopleMM!J11</f>
        <v>0.11909109121870817</v>
      </c>
      <c r="K33" s="7">
        <f>K27/SummaryPeopleMM!K11</f>
        <v>0.11390172757789414</v>
      </c>
      <c r="L33" s="7">
        <f>L27/SummaryPeopleMM!L11</f>
        <v>0.17364889440260814</v>
      </c>
      <c r="M33" s="7">
        <f>M27/SummaryPeopleMM!M11</f>
        <v>0.1113671116913896</v>
      </c>
      <c r="N33" s="7">
        <f>N27/SummaryPeopleMM!N11</f>
        <v>0.1838517052157369</v>
      </c>
    </row>
    <row r="34" spans="1:14 16382:16383" s="20" customFormat="1" x14ac:dyDescent="0.25">
      <c r="A34" s="133" t="s">
        <v>375</v>
      </c>
      <c r="B34" s="7">
        <f>B28/SummaryPeopleMM!B11</f>
        <v>5.6758771590116955E-3</v>
      </c>
      <c r="C34" s="7">
        <f>C28/SummaryPeopleMM!C11</f>
        <v>9.4202016859782998E-3</v>
      </c>
      <c r="D34" s="7">
        <f>D28/SummaryPeopleMM!D11</f>
        <v>9.4401437838904124E-3</v>
      </c>
      <c r="E34" s="7">
        <f>E28/SummaryPeopleMM!E11</f>
        <v>1.235961991339799E-2</v>
      </c>
      <c r="F34" s="7">
        <f>F28/SummaryPeopleMM!F11</f>
        <v>8.0469433165776903E-3</v>
      </c>
      <c r="G34" s="7">
        <f>G28/SummaryPeopleMM!G11</f>
        <v>8.0440976335705971E-3</v>
      </c>
      <c r="H34" s="7">
        <f>H28/SummaryPeopleMM!H11</f>
        <v>7.7151209311636182E-3</v>
      </c>
      <c r="I34" s="7">
        <f>I28/SummaryPeopleMM!I11</f>
        <v>6.6742012465691725E-3</v>
      </c>
      <c r="J34" s="7">
        <f>J28/SummaryPeopleMM!J11</f>
        <v>5.5672926803849374E-3</v>
      </c>
      <c r="K34" s="7">
        <f>K28/SummaryPeopleMM!K11</f>
        <v>1.9638439108036653E-2</v>
      </c>
      <c r="L34" s="7">
        <f>L28/SummaryPeopleMM!L11</f>
        <v>1.7431365804876201E-2</v>
      </c>
      <c r="M34" s="7">
        <f>M28/SummaryPeopleMM!M11</f>
        <v>1.8653903693480502E-2</v>
      </c>
      <c r="N34" s="7">
        <f>N28/SummaryPeopleMM!N11</f>
        <v>2.7239927205821208E-2</v>
      </c>
    </row>
    <row r="35" spans="1:14 16382:16383" x14ac:dyDescent="0.25">
      <c r="A35" s="16"/>
      <c r="B35" s="79"/>
      <c r="C35" s="79"/>
      <c r="D35" s="79"/>
      <c r="E35" s="79"/>
      <c r="F35" s="79"/>
      <c r="G35" s="79"/>
      <c r="H35" s="79"/>
      <c r="I35" s="79"/>
      <c r="J35" s="79"/>
      <c r="K35" s="79"/>
      <c r="L35" s="79"/>
      <c r="M35" s="79"/>
      <c r="N35" s="79"/>
      <c r="XFC35" s="4"/>
    </row>
    <row r="36" spans="1:14 16382:16383" ht="13" x14ac:dyDescent="0.3">
      <c r="A36" s="17" t="s">
        <v>1873</v>
      </c>
      <c r="B36" s="79"/>
      <c r="C36" s="79"/>
      <c r="D36" s="79"/>
      <c r="E36" s="79"/>
      <c r="F36" s="79"/>
      <c r="G36" s="79"/>
      <c r="H36" s="79"/>
      <c r="I36" s="79"/>
      <c r="J36" s="79"/>
      <c r="K36" s="79"/>
      <c r="L36" s="79"/>
      <c r="M36" s="79"/>
      <c r="N36" s="79"/>
      <c r="XFC36" s="4"/>
    </row>
    <row r="37" spans="1:14 16382:16383" x14ac:dyDescent="0.25">
      <c r="A37" s="16" t="s">
        <v>1856</v>
      </c>
      <c r="B37" s="6">
        <f>B25/SummaryPeoplebyLOB!B5</f>
        <v>0.84330451686316654</v>
      </c>
      <c r="C37" s="6">
        <f>C25/SummaryPeoplebyLOB!C5</f>
        <v>0.82340313956508737</v>
      </c>
      <c r="D37" s="6">
        <f>D25/SummaryPeoplebyLOB!D5</f>
        <v>0.83846056071835429</v>
      </c>
      <c r="E37" s="6">
        <f>E25/SummaryPeoplebyLOB!E5</f>
        <v>0.84314575647942147</v>
      </c>
      <c r="F37" s="6">
        <f>F25/SummaryPeoplebyLOB!F5</f>
        <v>0.85103789142422426</v>
      </c>
      <c r="G37" s="6">
        <f>G25/SummaryPeoplebyLOB!G5</f>
        <v>0.84291914880583851</v>
      </c>
      <c r="H37" s="6">
        <f>H25/SummaryPeoplebyLOB!H5</f>
        <v>0.84912868137766551</v>
      </c>
      <c r="I37" s="6">
        <f>I25/SummaryPeoplebyLOB!I5</f>
        <v>0.84668154189098344</v>
      </c>
      <c r="J37" s="6">
        <f>J25/SummaryPeoplebyLOB!J5</f>
        <v>0.85004001033986643</v>
      </c>
      <c r="K37" s="6">
        <f>K25/SummaryPeoplebyLOB!K5</f>
        <v>0.84680832952473795</v>
      </c>
      <c r="L37" s="6">
        <f>L25/SummaryPeoplebyLOB!L5</f>
        <v>0.89598407015550818</v>
      </c>
      <c r="M37" s="6">
        <f>M25/SummaryPeoplebyLOB!M5</f>
        <v>0.86527205329600543</v>
      </c>
      <c r="N37" s="6">
        <f>N25/SummaryPeoplebyLOB!N5</f>
        <v>0.92296121671080489</v>
      </c>
      <c r="XFB37" s="4"/>
    </row>
    <row r="38" spans="1:14 16382:16383" x14ac:dyDescent="0.25">
      <c r="A38" s="16" t="s">
        <v>373</v>
      </c>
      <c r="B38" s="6">
        <f>B26/SummaryPeoplebyLOB!B5</f>
        <v>0.38469329161003468</v>
      </c>
      <c r="C38" s="6">
        <f>C26/SummaryPeoplebyLOB!C5</f>
        <v>0.37937473350944173</v>
      </c>
      <c r="D38" s="6">
        <f>D26/SummaryPeoplebyLOB!D5</f>
        <v>0.3974326839808841</v>
      </c>
      <c r="E38" s="6">
        <f>E26/SummaryPeoplebyLOB!E5</f>
        <v>0.4171316402372135</v>
      </c>
      <c r="F38" s="6">
        <f>F26/SummaryPeoplebyLOB!F5</f>
        <v>0.41485297522574671</v>
      </c>
      <c r="G38" s="6">
        <f>G26/SummaryPeoplebyLOB!G5</f>
        <v>0.40432488366852692</v>
      </c>
      <c r="H38" s="6">
        <f>H26/SummaryPeoplebyLOB!H5</f>
        <v>0.41989721184653861</v>
      </c>
      <c r="I38" s="6">
        <f>I26/SummaryPeoplebyLOB!I5</f>
        <v>0.41880261234958133</v>
      </c>
      <c r="J38" s="6">
        <f>J26/SummaryPeoplebyLOB!J5</f>
        <v>0.41317344302105358</v>
      </c>
      <c r="K38" s="6">
        <f>K26/SummaryPeoplebyLOB!K5</f>
        <v>0.42173767205815144</v>
      </c>
      <c r="L38" s="6">
        <f>L26/SummaryPeoplebyLOB!L5</f>
        <v>0.4609044156540707</v>
      </c>
      <c r="M38" s="6">
        <f>M26/SummaryPeoplebyLOB!M5</f>
        <v>0.47439043989942192</v>
      </c>
      <c r="N38" s="6">
        <f>N26/SummaryPeoplebyLOB!N5</f>
        <v>0.48271354569820368</v>
      </c>
      <c r="XFB38" s="4"/>
    </row>
    <row r="39" spans="1:14 16382:16383" x14ac:dyDescent="0.25">
      <c r="A39" s="16" t="s">
        <v>374</v>
      </c>
      <c r="B39" s="6">
        <f>B27/SummaryPeoplebyLOB!B5</f>
        <v>0.50994220901686849</v>
      </c>
      <c r="C39" s="6">
        <f>C27/SummaryPeoplebyLOB!C5</f>
        <v>0.48513043947049855</v>
      </c>
      <c r="D39" s="6">
        <f>D27/SummaryPeoplebyLOB!D5</f>
        <v>0.47862173665647834</v>
      </c>
      <c r="E39" s="6">
        <f>E27/SummaryPeoplebyLOB!E5</f>
        <v>0.46389909658893019</v>
      </c>
      <c r="F39" s="6">
        <f>F27/SummaryPeoplebyLOB!F5</f>
        <v>0.47709810944521358</v>
      </c>
      <c r="G39" s="6">
        <f>G27/SummaryPeoplebyLOB!G5</f>
        <v>0.48393783403595281</v>
      </c>
      <c r="H39" s="6">
        <f>H27/SummaryPeoplebyLOB!H5</f>
        <v>0.47727826316015709</v>
      </c>
      <c r="I39" s="6">
        <f>I27/SummaryPeoplebyLOB!I5</f>
        <v>0.48129142108429018</v>
      </c>
      <c r="J39" s="6">
        <f>J27/SummaryPeoplebyLOB!J5</f>
        <v>0.48486043754936925</v>
      </c>
      <c r="K39" s="6">
        <f>K27/SummaryPeoplebyLOB!K5</f>
        <v>0.47334473040718361</v>
      </c>
      <c r="L39" s="6">
        <f>L27/SummaryPeoplebyLOB!L5</f>
        <v>0.76063951653006434</v>
      </c>
      <c r="M39" s="6">
        <f>M27/SummaryPeoplebyLOB!M5</f>
        <v>0.48821214713430283</v>
      </c>
      <c r="N39" s="6">
        <f>N27/SummaryPeoplebyLOB!N5</f>
        <v>0.79900457710833506</v>
      </c>
      <c r="XFB39" s="4"/>
    </row>
    <row r="40" spans="1:14 16382:16383" x14ac:dyDescent="0.25">
      <c r="A40" s="16" t="s">
        <v>1857</v>
      </c>
      <c r="B40" s="6">
        <f>B28/SummaryPeoplebyLOB!B5</f>
        <v>2.4707357419055748E-2</v>
      </c>
      <c r="C40" s="6">
        <f>C28/SummaryPeoplebyLOB!C5</f>
        <v>3.955700079885905E-2</v>
      </c>
      <c r="D40" s="6">
        <f>D28/SummaryPeoplebyLOB!D5</f>
        <v>3.8883932654877031E-2</v>
      </c>
      <c r="E40" s="6">
        <f>E28/SummaryPeoplebyLOB!E5</f>
        <v>5.5508959477997569E-2</v>
      </c>
      <c r="F40" s="6">
        <f>F28/SummaryPeoplebyLOB!F5</f>
        <v>3.5470937622560025E-2</v>
      </c>
      <c r="G40" s="6">
        <f>G28/SummaryPeoplebyLOB!G5</f>
        <v>3.1454892703768771E-2</v>
      </c>
      <c r="H40" s="6">
        <f>H28/SummaryPeoplebyLOB!H5</f>
        <v>3.0839752541323019E-2</v>
      </c>
      <c r="I40" s="6">
        <f>I28/SummaryPeoplebyLOB!I5</f>
        <v>2.6169601145985565E-2</v>
      </c>
      <c r="J40" s="6">
        <f>J28/SummaryPeoplebyLOB!J5</f>
        <v>2.2666346721263358E-2</v>
      </c>
      <c r="K40" s="6">
        <f>K28/SummaryPeoplebyLOB!K5</f>
        <v>8.1612034012867818E-2</v>
      </c>
      <c r="L40" s="6">
        <f>L28/SummaryPeoplebyLOB!L5</f>
        <v>7.6355140088243401E-2</v>
      </c>
      <c r="M40" s="6">
        <f>M28/SummaryPeoplebyLOB!M5</f>
        <v>8.1775150996707888E-2</v>
      </c>
      <c r="N40" s="6">
        <f>N28/SummaryPeoplebyLOB!N5</f>
        <v>0.11838251101347974</v>
      </c>
      <c r="XFB40" s="4"/>
    </row>
    <row r="41" spans="1:14 16382:16383" x14ac:dyDescent="0.25">
      <c r="A41" s="16"/>
      <c r="B41" s="8"/>
      <c r="C41" s="8"/>
      <c r="D41" s="8"/>
      <c r="E41" s="8"/>
      <c r="F41" s="8"/>
      <c r="G41" s="8"/>
      <c r="H41" s="8"/>
      <c r="I41" s="8"/>
      <c r="J41" s="8"/>
      <c r="K41" s="8"/>
      <c r="L41" s="8"/>
      <c r="M41" s="8"/>
      <c r="N41" s="8"/>
      <c r="XFC41" s="4"/>
    </row>
    <row r="42" spans="1:14 16382:16383" ht="13" x14ac:dyDescent="0.3">
      <c r="A42" s="17" t="s">
        <v>1815</v>
      </c>
      <c r="B42" s="8">
        <v>611463</v>
      </c>
      <c r="C42" s="8">
        <v>630162</v>
      </c>
      <c r="D42" s="8">
        <v>633028</v>
      </c>
      <c r="E42" s="8">
        <v>897767</v>
      </c>
      <c r="F42" s="8">
        <v>982376</v>
      </c>
      <c r="G42" s="8">
        <v>992922</v>
      </c>
      <c r="H42" s="8">
        <v>981652</v>
      </c>
      <c r="I42" s="8">
        <v>973682</v>
      </c>
      <c r="J42" s="8">
        <v>980964</v>
      </c>
      <c r="K42" s="8">
        <v>1001263</v>
      </c>
      <c r="L42" s="8">
        <v>1133793</v>
      </c>
      <c r="M42" s="8">
        <v>1178704</v>
      </c>
      <c r="N42" s="8">
        <v>2214887</v>
      </c>
    </row>
    <row r="43" spans="1:14 16382:16383" x14ac:dyDescent="0.25">
      <c r="A43" s="16" t="s">
        <v>1816</v>
      </c>
      <c r="B43" s="6">
        <f>B42/SummaryPeopleMM!B11</f>
        <v>0.18499940699790876</v>
      </c>
      <c r="C43" s="6">
        <f>C42/SummaryPeopleMM!C11</f>
        <v>0.18387031546660854</v>
      </c>
      <c r="D43" s="6">
        <f>D42/SummaryPeopleMM!D11</f>
        <v>0.18256424217849207</v>
      </c>
      <c r="E43" s="6">
        <f>E42/SummaryPeopleMM!E11</f>
        <v>0.23680685683657879</v>
      </c>
      <c r="F43" s="6">
        <f>F42/SummaryPeopleMM!F11</f>
        <v>0.26326719244567637</v>
      </c>
      <c r="G43" s="6">
        <f>G42/SummaryPeopleMM!G11</f>
        <v>0.27775634686744277</v>
      </c>
      <c r="H43" s="6">
        <f>H42/SummaryPeopleMM!H11</f>
        <v>0.27066809235976658</v>
      </c>
      <c r="I43" s="6">
        <f>I42/SummaryPeopleMM!I11</f>
        <v>0.26625761536288628</v>
      </c>
      <c r="J43" s="6">
        <f>J42/SummaryPeopleMM!J11</f>
        <v>0.2481400198519301</v>
      </c>
      <c r="K43" s="6">
        <f>K42/SummaryPeopleMM!K11</f>
        <v>0.24415772591581428</v>
      </c>
      <c r="L43" s="6">
        <f>L42/SummaryPeopleMM!L11</f>
        <v>0.27327932148794254</v>
      </c>
      <c r="M43" s="6">
        <f>M42/SummaryPeopleMM!M11</f>
        <v>0.27879480256536709</v>
      </c>
      <c r="N43" s="6">
        <f>N42/SummaryPeopleMM!N11</f>
        <v>0.3392049151844902</v>
      </c>
    </row>
    <row r="44" spans="1:14 16382:16383" x14ac:dyDescent="0.25">
      <c r="A44" s="16" t="s">
        <v>1852</v>
      </c>
      <c r="B44" s="6">
        <f>B42/SummaryPeoplebyLOB!B6</f>
        <v>0.78064720399041465</v>
      </c>
      <c r="C44" s="6">
        <f>C42/SummaryPeoplebyLOB!C6</f>
        <v>0.78203179196848849</v>
      </c>
      <c r="D44" s="6">
        <f>D42/SummaryPeoplebyLOB!D6</f>
        <v>0.78648254098411574</v>
      </c>
      <c r="E44" s="6">
        <f>E42/SummaryPeoplebyLOB!E6</f>
        <v>0.7475181037088352</v>
      </c>
      <c r="F44" s="6">
        <f>F42/SummaryPeoplebyLOB!F6</f>
        <v>0.73032537593272273</v>
      </c>
      <c r="G44" s="6">
        <f>G42/SummaryPeoplebyLOB!G6</f>
        <v>0.72290425025372806</v>
      </c>
      <c r="H44" s="6">
        <f>H42/SummaryPeoplebyLOB!H6</f>
        <v>0.7452684866673398</v>
      </c>
      <c r="I44" s="6">
        <f>I42/SummaryPeoplebyLOB!I6</f>
        <v>0.77197987122595402</v>
      </c>
      <c r="J44" s="6">
        <f>J42/SummaryPeoplebyLOB!J6</f>
        <v>0.77391472424824559</v>
      </c>
      <c r="K44" s="6">
        <f>K42/SummaryPeoplebyLOB!K6</f>
        <v>0.76996480316456228</v>
      </c>
      <c r="L44" s="6">
        <f>L42/SummaryPeoplebyLOB!L6</f>
        <v>0.80042089776462477</v>
      </c>
      <c r="M44" s="6">
        <f>M42/SummaryPeoplebyLOB!M6</f>
        <v>0.77498745835615379</v>
      </c>
      <c r="N44" s="6">
        <f>N42/SummaryPeoplebyLOB!N6</f>
        <v>0.87780873493975908</v>
      </c>
    </row>
    <row r="45" spans="1:14 16382:16383" x14ac:dyDescent="0.25">
      <c r="A45" s="16"/>
      <c r="B45" s="8"/>
      <c r="C45" s="8"/>
      <c r="D45" s="8"/>
      <c r="E45" s="8"/>
      <c r="F45" s="8"/>
      <c r="G45" s="8"/>
      <c r="H45" s="8"/>
      <c r="I45" s="8"/>
      <c r="J45" s="8"/>
      <c r="K45" s="8"/>
      <c r="L45" s="8"/>
      <c r="M45" s="8"/>
      <c r="N45" s="8"/>
    </row>
    <row r="46" spans="1:14 16382:16383" ht="13" x14ac:dyDescent="0.3">
      <c r="A46" s="17" t="s">
        <v>1817</v>
      </c>
      <c r="B46" s="8">
        <v>98345</v>
      </c>
      <c r="C46" s="8">
        <v>104887</v>
      </c>
      <c r="D46" s="8">
        <v>109318</v>
      </c>
      <c r="E46" s="8">
        <v>117779</v>
      </c>
      <c r="F46" s="8">
        <v>125250</v>
      </c>
      <c r="G46" s="8">
        <v>131775</v>
      </c>
      <c r="H46" s="8">
        <v>134943</v>
      </c>
      <c r="I46" s="8">
        <v>137924</v>
      </c>
      <c r="J46" s="8">
        <v>141667</v>
      </c>
      <c r="K46" s="8">
        <v>143772</v>
      </c>
      <c r="L46" s="8">
        <v>151864</v>
      </c>
      <c r="M46" s="8">
        <v>158726</v>
      </c>
      <c r="N46" s="8">
        <v>307472</v>
      </c>
    </row>
    <row r="47" spans="1:14 16382:16383" x14ac:dyDescent="0.25">
      <c r="A47" s="16" t="s">
        <v>1818</v>
      </c>
      <c r="B47" s="6">
        <f>B46/SummaryPeopleMM!B11</f>
        <v>2.9754485032143133E-2</v>
      </c>
      <c r="C47" s="6">
        <f>C46/SummaryPeopleMM!C11</f>
        <v>3.0604203011838495E-2</v>
      </c>
      <c r="D47" s="6">
        <f>D46/SummaryPeopleMM!D11</f>
        <v>3.1527132806871729E-2</v>
      </c>
      <c r="E47" s="6">
        <f>E46/SummaryPeopleMM!E11</f>
        <v>3.1066941412811359E-2</v>
      </c>
      <c r="F47" s="6">
        <f>F46/SummaryPeopleMM!F11</f>
        <v>3.3565779145480923E-2</v>
      </c>
      <c r="G47" s="6">
        <f>G46/SummaryPeopleMM!G11</f>
        <v>3.6862253639719199E-2</v>
      </c>
      <c r="H47" s="6">
        <f>H46/SummaryPeopleMM!H11</f>
        <v>3.7207446617848257E-2</v>
      </c>
      <c r="I47" s="6">
        <f>I46/SummaryPeopleMM!I11</f>
        <v>3.7715923002901081E-2</v>
      </c>
      <c r="J47" s="6">
        <f>J46/SummaryPeopleMM!J11</f>
        <v>3.5835415155258891E-2</v>
      </c>
      <c r="K47" s="6">
        <f>K46/SummaryPeopleMM!K11</f>
        <v>3.5058765349731742E-2</v>
      </c>
      <c r="L47" s="6">
        <f>L46/SummaryPeopleMM!L11</f>
        <v>3.6603939941810285E-2</v>
      </c>
      <c r="M47" s="6">
        <f>M46/SummaryPeopleMM!M11</f>
        <v>3.7542914787758806E-2</v>
      </c>
      <c r="N47" s="6">
        <f>N46/SummaryPeopleMM!N11</f>
        <v>4.7088638689741537E-2</v>
      </c>
    </row>
    <row r="48" spans="1:14 16382:16383" x14ac:dyDescent="0.25">
      <c r="A48" s="16" t="s">
        <v>1875</v>
      </c>
      <c r="B48" s="6">
        <f>B46/SummaryPeoplebyLOB!B5</f>
        <v>0.12952265806913846</v>
      </c>
      <c r="C48" s="6">
        <f>C46/SummaryPeoplebyLOB!C5</f>
        <v>0.1285121617714087</v>
      </c>
      <c r="D48" s="6">
        <f>D46/SummaryPeoplebyLOB!D5</f>
        <v>0.12986019460378967</v>
      </c>
      <c r="E48" s="6">
        <f>E46/SummaryPeoplebyLOB!E5</f>
        <v>0.13952642589920558</v>
      </c>
      <c r="F48" s="6">
        <f>F46/SummaryPeoplebyLOB!F5</f>
        <v>0.14795800237205325</v>
      </c>
      <c r="G48" s="6">
        <f>G46/SummaryPeoplebyLOB!G5</f>
        <v>0.14414273494363367</v>
      </c>
      <c r="H48" s="6">
        <f>H46/SummaryPeoplebyLOB!H5</f>
        <v>0.14872980691125237</v>
      </c>
      <c r="I48" s="6">
        <f>I46/SummaryPeoplebyLOB!I5</f>
        <v>0.14788446218129689</v>
      </c>
      <c r="J48" s="6">
        <f>J46/SummaryPeoplebyLOB!J5</f>
        <v>0.14589819350998301</v>
      </c>
      <c r="K48" s="6">
        <f>K46/SummaryPeoplebyLOB!K5</f>
        <v>0.14569473339663538</v>
      </c>
      <c r="L48" s="6">
        <f>L46/SummaryPeoplebyLOB!L5</f>
        <v>0.16033734782025713</v>
      </c>
      <c r="M48" s="6">
        <f>M46/SummaryPeoplebyLOB!M5</f>
        <v>0.16458096793426136</v>
      </c>
      <c r="N48" s="6">
        <f>N46/SummaryPeoplebyLOB!N5</f>
        <v>0.20464339886733707</v>
      </c>
    </row>
    <row r="49" spans="1:14" x14ac:dyDescent="0.25">
      <c r="A49" s="16" t="s">
        <v>1874</v>
      </c>
      <c r="B49" s="6">
        <f>B46/SummaryPeoplebyLOB!B6</f>
        <v>0.12555583784535995</v>
      </c>
      <c r="C49" s="6">
        <f>C46/SummaryPeoplebyLOB!C6</f>
        <v>0.13016489182813126</v>
      </c>
      <c r="D49" s="6">
        <f>D46/SummaryPeoplebyLOB!D6</f>
        <v>0.13581816035831207</v>
      </c>
      <c r="E49" s="6">
        <f>E46/SummaryPeoplebyLOB!E6</f>
        <v>9.8067688761920305E-2</v>
      </c>
      <c r="F49" s="6">
        <f>F46/SummaryPeoplebyLOB!F6</f>
        <v>9.3114299754445878E-2</v>
      </c>
      <c r="G49" s="6">
        <f>G46/SummaryPeoplebyLOB!G6</f>
        <v>9.5939769264035857E-2</v>
      </c>
      <c r="H49" s="6">
        <f>H46/SummaryPeoplebyLOB!H6</f>
        <v>0.10244849029630748</v>
      </c>
      <c r="I49" s="6">
        <f>I46/SummaryPeoplebyLOB!I6</f>
        <v>0.10935249060675711</v>
      </c>
      <c r="J49" s="6">
        <f>J46/SummaryPeoplebyLOB!J6</f>
        <v>0.1117657500581838</v>
      </c>
      <c r="K49" s="6">
        <f>K46/SummaryPeoplebyLOB!K6</f>
        <v>0.11055974272551312</v>
      </c>
      <c r="L49" s="6">
        <f>L46/SummaryPeoplebyLOB!L6</f>
        <v>0.10721103342332064</v>
      </c>
      <c r="M49" s="6">
        <f>M46/SummaryPeoplebyLOB!M6</f>
        <v>0.10436094160623775</v>
      </c>
      <c r="N49" s="6">
        <f>N46/SummaryPeoplebyLOB!N6</f>
        <v>0.121857958148383</v>
      </c>
    </row>
    <row r="50" spans="1:14" x14ac:dyDescent="0.25">
      <c r="A50" s="16"/>
      <c r="B50" s="8"/>
      <c r="C50" s="8"/>
      <c r="D50" s="8"/>
      <c r="E50" s="8"/>
      <c r="F50" s="8"/>
      <c r="G50" s="8"/>
      <c r="H50" s="8"/>
      <c r="I50" s="8"/>
      <c r="J50" s="8"/>
      <c r="K50" s="8"/>
      <c r="L50" s="8"/>
      <c r="M50" s="8"/>
      <c r="N50" s="8"/>
    </row>
    <row r="51" spans="1:14" customFormat="1" ht="14.5" x14ac:dyDescent="0.35">
      <c r="A51" s="82" t="s">
        <v>1768</v>
      </c>
      <c r="B51" s="8">
        <v>561638</v>
      </c>
      <c r="C51" s="8">
        <v>586215</v>
      </c>
      <c r="D51" s="8">
        <v>611665</v>
      </c>
      <c r="E51" s="8">
        <v>610367</v>
      </c>
      <c r="F51" s="8">
        <v>613258</v>
      </c>
      <c r="G51" s="8">
        <v>658976</v>
      </c>
      <c r="H51" s="8">
        <v>655281</v>
      </c>
      <c r="I51" s="8">
        <v>670255</v>
      </c>
      <c r="J51" s="8">
        <v>702075</v>
      </c>
      <c r="K51" s="8">
        <v>704983</v>
      </c>
      <c r="L51" s="8">
        <v>707522</v>
      </c>
      <c r="M51" s="8">
        <v>688596</v>
      </c>
      <c r="N51" s="8">
        <v>1232277</v>
      </c>
    </row>
    <row r="52" spans="1:14" customFormat="1" ht="14.5" x14ac:dyDescent="0.35">
      <c r="A52" s="18" t="s">
        <v>376</v>
      </c>
      <c r="B52" s="6">
        <f>B51/SummaryPeopleMM!B11</f>
        <v>0.16992474924483</v>
      </c>
      <c r="C52" s="6">
        <f>C51/SummaryPeopleMM!C11</f>
        <v>0.171047344938695</v>
      </c>
      <c r="D52" s="6">
        <f>D51/SummaryPeopleMM!D11</f>
        <v>0.17640318784020192</v>
      </c>
      <c r="E52" s="6">
        <f>E51/SummaryPeopleMM!E11</f>
        <v>0.16099844479332845</v>
      </c>
      <c r="F52" s="6">
        <f>F51/SummaryPeopleMM!F11</f>
        <v>0.16434716636486499</v>
      </c>
      <c r="G52" s="6">
        <f>G51/SummaryPeopleMM!G11</f>
        <v>0.18433952156697098</v>
      </c>
      <c r="H52" s="6">
        <f>H51/SummaryPeopleMM!H11</f>
        <v>0.18067875197075969</v>
      </c>
      <c r="I52" s="6">
        <f>I51/SummaryPeopleMM!I11</f>
        <v>0.183284170791954</v>
      </c>
      <c r="J52" s="6">
        <f>J51/SummaryPeopleMM!J11</f>
        <v>0.17759357574543391</v>
      </c>
      <c r="K52" s="6">
        <f>K51/SummaryPeopleMM!K11</f>
        <v>0.17190992385547904</v>
      </c>
      <c r="L52" s="6">
        <f>L51/SummaryPeopleMM!L11</f>
        <v>0.1705347731885733</v>
      </c>
      <c r="M52" s="6">
        <f>M51/SummaryPeopleMM!M11</f>
        <v>0.16287124321907917</v>
      </c>
      <c r="N52" s="6">
        <f>N51/SummaryPeopleMM!N11</f>
        <v>0.18872042468477987</v>
      </c>
    </row>
    <row r="53" spans="1:14" customFormat="1" ht="14.5" x14ac:dyDescent="0.35">
      <c r="A53" s="18"/>
      <c r="B53" s="8"/>
      <c r="C53" s="8"/>
      <c r="D53" s="8"/>
      <c r="E53" s="8"/>
      <c r="F53" s="8"/>
      <c r="G53" s="8"/>
      <c r="H53" s="8"/>
      <c r="I53" s="8"/>
      <c r="J53" s="8"/>
      <c r="K53" s="8"/>
      <c r="L53" s="8"/>
      <c r="M53" s="8"/>
      <c r="N53" s="8"/>
    </row>
    <row r="54" spans="1:14" customFormat="1" ht="14.5" x14ac:dyDescent="0.35">
      <c r="A54" s="82" t="s">
        <v>1769</v>
      </c>
      <c r="B54" s="8">
        <v>537562</v>
      </c>
      <c r="C54" s="8">
        <v>552716</v>
      </c>
      <c r="D54" s="8">
        <v>552898</v>
      </c>
      <c r="E54" s="8">
        <v>813476</v>
      </c>
      <c r="F54" s="8">
        <v>892527</v>
      </c>
      <c r="G54" s="8">
        <v>899255</v>
      </c>
      <c r="H54" s="8">
        <v>885421</v>
      </c>
      <c r="I54" s="8">
        <v>875570</v>
      </c>
      <c r="J54" s="8">
        <v>880566</v>
      </c>
      <c r="K54" s="8">
        <v>900722</v>
      </c>
      <c r="L54" s="8">
        <v>1023716</v>
      </c>
      <c r="M54" s="8">
        <v>1063170</v>
      </c>
      <c r="N54" s="8">
        <v>2054394</v>
      </c>
    </row>
    <row r="55" spans="1:14" customFormat="1" ht="14.5" x14ac:dyDescent="0.35">
      <c r="A55" s="18" t="s">
        <v>377</v>
      </c>
      <c r="B55" s="6">
        <f>B54/SummaryPeopleMM!B11</f>
        <v>0.1626405051893734</v>
      </c>
      <c r="C55" s="6">
        <f>C54/SummaryPeopleMM!C11</f>
        <v>0.16127291915958436</v>
      </c>
      <c r="D55" s="6">
        <f>D54/SummaryPeopleMM!D11</f>
        <v>0.1594548809405017</v>
      </c>
      <c r="E55" s="6">
        <f>E54/SummaryPeopleMM!E11</f>
        <v>0.21457315168857038</v>
      </c>
      <c r="F55" s="6">
        <f>F54/SummaryPeopleMM!F11</f>
        <v>0.23918853623456007</v>
      </c>
      <c r="G55" s="6">
        <f>G54/SummaryPeopleMM!G11</f>
        <v>0.251554284931024</v>
      </c>
      <c r="H55" s="6">
        <f>H54/SummaryPeopleMM!H11</f>
        <v>0.244134594546007</v>
      </c>
      <c r="I55" s="6">
        <f>I54/SummaryPeopleMM!I11</f>
        <v>0.2394284584528443</v>
      </c>
      <c r="J55" s="6">
        <f>J54/SummaryPeopleMM!J11</f>
        <v>0.22274381600235552</v>
      </c>
      <c r="K55" s="6">
        <f>K54/SummaryPeopleMM!K11</f>
        <v>0.2196408288355248</v>
      </c>
      <c r="L55" s="6">
        <f>L54/SummaryPeopleMM!L11</f>
        <v>0.2467473461878408</v>
      </c>
      <c r="M55" s="6">
        <f>M54/SummaryPeopleMM!M11</f>
        <v>0.25146794296398528</v>
      </c>
      <c r="N55" s="6">
        <f>N54/SummaryPeopleMM!N11</f>
        <v>0.31462577663127983</v>
      </c>
    </row>
    <row r="56" spans="1:14" customFormat="1" ht="14.5" x14ac:dyDescent="0.35">
      <c r="A56" s="18"/>
      <c r="B56" s="6"/>
      <c r="C56" s="6"/>
      <c r="D56" s="6"/>
      <c r="E56" s="6"/>
      <c r="F56" s="6"/>
      <c r="G56" s="6"/>
      <c r="H56" s="6"/>
      <c r="I56" s="6"/>
      <c r="J56" s="6"/>
      <c r="K56" s="6"/>
      <c r="L56" s="6"/>
      <c r="M56" s="6"/>
      <c r="N56" s="6"/>
    </row>
    <row r="57" spans="1:14" ht="13" x14ac:dyDescent="0.3">
      <c r="A57" s="17" t="s">
        <v>1799</v>
      </c>
      <c r="B57" s="8"/>
      <c r="C57" s="8"/>
      <c r="D57" s="8"/>
      <c r="E57" s="8"/>
      <c r="F57" s="8"/>
      <c r="G57" s="8"/>
      <c r="H57" s="8"/>
      <c r="I57" s="8"/>
      <c r="J57" s="8"/>
      <c r="K57" s="8"/>
      <c r="L57" s="8"/>
      <c r="M57" s="8"/>
      <c r="N57" s="8"/>
    </row>
    <row r="58" spans="1:14" customFormat="1" ht="14.5" x14ac:dyDescent="0.35">
      <c r="A58" s="18" t="s">
        <v>1813</v>
      </c>
      <c r="B58" s="8">
        <v>1640192</v>
      </c>
      <c r="C58" s="8">
        <v>1690769</v>
      </c>
      <c r="D58" s="8">
        <v>1545195</v>
      </c>
      <c r="E58" s="8">
        <v>1564756</v>
      </c>
      <c r="F58" s="8">
        <v>1440247</v>
      </c>
      <c r="G58" s="8">
        <v>1218579</v>
      </c>
      <c r="H58" s="8">
        <v>1209260</v>
      </c>
      <c r="I58" s="8">
        <v>1313578</v>
      </c>
      <c r="J58" s="8">
        <v>1626893</v>
      </c>
      <c r="K58" s="8">
        <v>1810376</v>
      </c>
      <c r="L58" s="8">
        <v>1851911</v>
      </c>
      <c r="M58" s="8">
        <v>1837483</v>
      </c>
      <c r="N58" s="8">
        <v>4048377</v>
      </c>
    </row>
    <row r="59" spans="1:14" customFormat="1" ht="14.5" x14ac:dyDescent="0.35">
      <c r="A59" s="18" t="s">
        <v>1810</v>
      </c>
      <c r="B59" s="8">
        <v>554244</v>
      </c>
      <c r="C59" s="8">
        <v>550977</v>
      </c>
      <c r="D59" s="8">
        <v>578209</v>
      </c>
      <c r="E59" s="8">
        <v>578849</v>
      </c>
      <c r="F59" s="8">
        <v>466162</v>
      </c>
      <c r="G59" s="8">
        <v>285130</v>
      </c>
      <c r="H59" s="8">
        <v>280233</v>
      </c>
      <c r="I59" s="8">
        <v>280679</v>
      </c>
      <c r="J59" s="8">
        <v>439470</v>
      </c>
      <c r="K59" s="8">
        <v>428612</v>
      </c>
      <c r="L59" s="8">
        <v>461138</v>
      </c>
      <c r="M59" s="8">
        <v>455086</v>
      </c>
      <c r="N59" s="8">
        <v>1358497</v>
      </c>
    </row>
    <row r="60" spans="1:14" customFormat="1" ht="14.5" x14ac:dyDescent="0.35">
      <c r="A60" s="18" t="s">
        <v>1811</v>
      </c>
      <c r="B60" s="8">
        <v>219110</v>
      </c>
      <c r="C60" s="8">
        <v>210480</v>
      </c>
      <c r="D60" s="8">
        <v>209742</v>
      </c>
      <c r="E60" s="8">
        <v>214990</v>
      </c>
      <c r="F60" s="8">
        <v>214048</v>
      </c>
      <c r="G60" s="8">
        <v>215908</v>
      </c>
      <c r="H60" s="8">
        <v>215454</v>
      </c>
      <c r="I60" s="8">
        <v>217416</v>
      </c>
      <c r="J60" s="8">
        <v>251407</v>
      </c>
      <c r="K60" s="8">
        <v>247945</v>
      </c>
      <c r="L60" s="8">
        <v>260432</v>
      </c>
      <c r="M60" s="8">
        <v>257756</v>
      </c>
      <c r="N60" s="8">
        <v>501396</v>
      </c>
    </row>
    <row r="61" spans="1:14" s="53" customFormat="1" ht="14.5" x14ac:dyDescent="0.35">
      <c r="A61" s="18" t="s">
        <v>1812</v>
      </c>
      <c r="B61" s="8">
        <v>459381</v>
      </c>
      <c r="C61" s="8">
        <v>458493</v>
      </c>
      <c r="D61" s="8">
        <v>485732</v>
      </c>
      <c r="E61" s="8">
        <v>484549</v>
      </c>
      <c r="F61" s="8">
        <v>371351</v>
      </c>
      <c r="G61" s="8">
        <v>188876</v>
      </c>
      <c r="H61" s="8">
        <v>182956</v>
      </c>
      <c r="I61" s="8">
        <v>181808</v>
      </c>
      <c r="J61" s="8">
        <v>332980</v>
      </c>
      <c r="K61" s="8">
        <v>321897</v>
      </c>
      <c r="L61" s="8">
        <v>350932</v>
      </c>
      <c r="M61" s="8">
        <v>345828</v>
      </c>
      <c r="N61" s="8">
        <v>1171512</v>
      </c>
    </row>
    <row r="62" spans="1:14" customFormat="1" ht="14.5" x14ac:dyDescent="0.35">
      <c r="A62" s="18" t="s">
        <v>1809</v>
      </c>
      <c r="B62" s="8">
        <v>1074008</v>
      </c>
      <c r="C62" s="8">
        <v>1152612</v>
      </c>
      <c r="D62" s="8">
        <v>984015</v>
      </c>
      <c r="E62" s="8">
        <v>998731</v>
      </c>
      <c r="F62" s="8">
        <v>947043</v>
      </c>
      <c r="G62" s="8">
        <v>855282</v>
      </c>
      <c r="H62" s="8">
        <v>862024</v>
      </c>
      <c r="I62" s="8">
        <v>974490</v>
      </c>
      <c r="J62" s="8">
        <v>1198460</v>
      </c>
      <c r="K62" s="8">
        <v>1398631</v>
      </c>
      <c r="L62" s="8">
        <v>1405446</v>
      </c>
      <c r="M62" s="8">
        <v>1393482</v>
      </c>
      <c r="N62" s="8">
        <v>3421455</v>
      </c>
    </row>
    <row r="63" spans="1:14" customFormat="1" ht="14.5" x14ac:dyDescent="0.35">
      <c r="A63" s="18" t="s">
        <v>1800</v>
      </c>
      <c r="B63" s="8">
        <v>542500</v>
      </c>
      <c r="C63" s="8">
        <v>539356</v>
      </c>
      <c r="D63" s="8">
        <v>561541</v>
      </c>
      <c r="E63" s="8">
        <v>550125</v>
      </c>
      <c r="F63" s="8">
        <v>449472</v>
      </c>
      <c r="G63" s="8">
        <v>275623</v>
      </c>
      <c r="H63" s="8">
        <v>272243</v>
      </c>
      <c r="I63" s="8">
        <v>271835</v>
      </c>
      <c r="J63" s="8">
        <v>284005</v>
      </c>
      <c r="K63" s="8">
        <v>282772</v>
      </c>
      <c r="L63" s="8">
        <v>314608</v>
      </c>
      <c r="M63" s="8">
        <v>298297</v>
      </c>
      <c r="N63" s="8">
        <v>1192784</v>
      </c>
    </row>
    <row r="64" spans="1:14" customFormat="1" ht="14.5" x14ac:dyDescent="0.35">
      <c r="A64" s="18" t="s">
        <v>1801</v>
      </c>
      <c r="B64" s="8">
        <v>202355</v>
      </c>
      <c r="C64" s="8">
        <v>198307</v>
      </c>
      <c r="D64" s="8">
        <v>225174</v>
      </c>
      <c r="E64" s="8">
        <v>264581</v>
      </c>
      <c r="F64" s="8">
        <v>235898</v>
      </c>
      <c r="G64" s="8">
        <v>178301</v>
      </c>
      <c r="H64" s="8">
        <v>166244</v>
      </c>
      <c r="I64" s="8">
        <v>165867</v>
      </c>
      <c r="J64" s="8">
        <v>153832</v>
      </c>
      <c r="K64" s="8">
        <v>156663</v>
      </c>
      <c r="L64" s="8">
        <v>175968</v>
      </c>
      <c r="M64" s="8">
        <v>176020</v>
      </c>
      <c r="N64" s="8">
        <v>644935</v>
      </c>
    </row>
    <row r="65" spans="1:14" customFormat="1" ht="14.5" x14ac:dyDescent="0.35">
      <c r="A65" s="18" t="s">
        <v>1802</v>
      </c>
      <c r="B65" s="18"/>
      <c r="C65" s="18"/>
      <c r="D65" s="18"/>
      <c r="E65" s="18"/>
      <c r="F65" s="18"/>
      <c r="G65" s="18"/>
      <c r="H65" s="18"/>
      <c r="I65" s="18"/>
      <c r="J65" s="8">
        <v>262298</v>
      </c>
      <c r="K65" s="8">
        <v>246415</v>
      </c>
      <c r="L65" s="8">
        <v>261177</v>
      </c>
      <c r="M65" s="8">
        <v>265185</v>
      </c>
      <c r="N65" s="8">
        <v>401986</v>
      </c>
    </row>
    <row r="66" spans="1:14" customFormat="1" ht="14.5" x14ac:dyDescent="0.35">
      <c r="A66" s="18" t="s">
        <v>1803</v>
      </c>
      <c r="B66" s="8">
        <v>448483</v>
      </c>
      <c r="C66" s="8">
        <v>446267</v>
      </c>
      <c r="D66" s="8">
        <v>468511</v>
      </c>
      <c r="E66" s="8">
        <v>455163</v>
      </c>
      <c r="F66" s="8">
        <v>354073</v>
      </c>
      <c r="G66" s="8">
        <v>178584</v>
      </c>
      <c r="H66" s="8">
        <v>174424</v>
      </c>
      <c r="I66" s="8">
        <v>174771</v>
      </c>
      <c r="J66" s="8">
        <v>185650</v>
      </c>
      <c r="K66" s="8">
        <v>185690</v>
      </c>
      <c r="L66" s="8">
        <v>213283</v>
      </c>
      <c r="M66" s="8">
        <v>199393</v>
      </c>
      <c r="N66" s="8">
        <v>1009159</v>
      </c>
    </row>
    <row r="67" spans="1:14" customFormat="1" ht="14.5" x14ac:dyDescent="0.35">
      <c r="A67" s="18" t="s">
        <v>1804</v>
      </c>
      <c r="B67" s="8">
        <v>124135</v>
      </c>
      <c r="C67" s="8">
        <v>122442</v>
      </c>
      <c r="D67" s="8">
        <v>149288</v>
      </c>
      <c r="E67" s="8">
        <v>187261</v>
      </c>
      <c r="F67" s="8">
        <v>158920</v>
      </c>
      <c r="G67" s="8">
        <v>100196</v>
      </c>
      <c r="H67" s="8">
        <v>87092</v>
      </c>
      <c r="I67" s="8">
        <v>86781</v>
      </c>
      <c r="J67" s="8">
        <v>73815</v>
      </c>
      <c r="K67" s="8">
        <v>79510</v>
      </c>
      <c r="L67" s="8">
        <v>93020</v>
      </c>
      <c r="M67" s="8">
        <v>93469</v>
      </c>
      <c r="N67" s="8">
        <v>464882</v>
      </c>
    </row>
    <row r="68" spans="1:14" customFormat="1" ht="14.5" x14ac:dyDescent="0.35">
      <c r="A68" s="18" t="s">
        <v>1805</v>
      </c>
      <c r="B68" s="18"/>
      <c r="C68" s="18"/>
      <c r="D68" s="18"/>
      <c r="E68" s="18"/>
      <c r="F68" s="18"/>
      <c r="G68" s="18"/>
      <c r="H68" s="18"/>
      <c r="I68" s="18"/>
      <c r="J68" s="8">
        <v>195137</v>
      </c>
      <c r="K68" s="8">
        <v>184315</v>
      </c>
      <c r="L68" s="8">
        <v>195634</v>
      </c>
      <c r="M68" s="8">
        <v>196304</v>
      </c>
      <c r="N68" s="8">
        <v>311932</v>
      </c>
    </row>
    <row r="69" spans="1:14" customFormat="1" ht="14.5" x14ac:dyDescent="0.35">
      <c r="A69" s="18" t="s">
        <v>1806</v>
      </c>
      <c r="B69" s="8">
        <v>783265</v>
      </c>
      <c r="C69" s="8">
        <v>784042</v>
      </c>
      <c r="D69" s="8">
        <v>741222</v>
      </c>
      <c r="E69" s="8">
        <v>729935</v>
      </c>
      <c r="F69" s="8">
        <v>683674</v>
      </c>
      <c r="G69" s="8">
        <v>630522</v>
      </c>
      <c r="H69" s="8">
        <v>652045</v>
      </c>
      <c r="I69" s="8">
        <v>646497</v>
      </c>
      <c r="J69" s="8">
        <v>692836</v>
      </c>
      <c r="K69" s="8">
        <v>669702</v>
      </c>
      <c r="L69" s="8">
        <v>706126</v>
      </c>
      <c r="M69" s="8">
        <v>684369</v>
      </c>
      <c r="N69" s="8">
        <v>2104413</v>
      </c>
    </row>
    <row r="70" spans="1:14" customFormat="1" ht="14.5" x14ac:dyDescent="0.35">
      <c r="A70" s="18" t="s">
        <v>1807</v>
      </c>
      <c r="B70" s="8">
        <v>787725</v>
      </c>
      <c r="C70" s="8">
        <v>863634</v>
      </c>
      <c r="D70" s="8">
        <v>686383</v>
      </c>
      <c r="E70" s="8">
        <v>763341</v>
      </c>
      <c r="F70" s="8">
        <v>758328</v>
      </c>
      <c r="G70" s="8">
        <v>693842</v>
      </c>
      <c r="H70" s="8">
        <v>698253</v>
      </c>
      <c r="I70" s="8">
        <v>813367</v>
      </c>
      <c r="J70" s="8">
        <v>880857</v>
      </c>
      <c r="K70" s="8">
        <v>1053168</v>
      </c>
      <c r="L70" s="8">
        <v>1052992</v>
      </c>
      <c r="M70" s="8">
        <v>1042198</v>
      </c>
      <c r="N70" s="8">
        <v>2944162</v>
      </c>
    </row>
    <row r="71" spans="1:14" customFormat="1" ht="14.5" x14ac:dyDescent="0.35">
      <c r="A71" s="18" t="s">
        <v>1808</v>
      </c>
      <c r="B71" s="18"/>
      <c r="C71" s="18"/>
      <c r="D71" s="18"/>
      <c r="E71" s="18"/>
      <c r="F71" s="18"/>
      <c r="G71" s="18"/>
      <c r="H71" s="18"/>
      <c r="I71" s="18"/>
      <c r="J71" s="8">
        <v>362049</v>
      </c>
      <c r="K71" s="8">
        <v>371693</v>
      </c>
      <c r="L71" s="8">
        <v>399064</v>
      </c>
      <c r="M71" s="8">
        <v>417252</v>
      </c>
      <c r="N71" s="8">
        <v>741053</v>
      </c>
    </row>
    <row r="72" spans="1:14" customFormat="1" ht="14.5" x14ac:dyDescent="0.35">
      <c r="A72" s="18"/>
      <c r="B72" s="18"/>
      <c r="C72" s="18"/>
      <c r="D72" s="18"/>
      <c r="E72" s="18"/>
      <c r="F72" s="18"/>
      <c r="G72" s="18"/>
      <c r="H72" s="18"/>
      <c r="I72" s="18"/>
      <c r="J72" s="8"/>
      <c r="K72" s="8"/>
      <c r="L72" s="8"/>
      <c r="M72" s="8"/>
      <c r="N72" s="8"/>
    </row>
    <row r="73" spans="1:14" customFormat="1" ht="14.5" x14ac:dyDescent="0.35">
      <c r="A73" s="17" t="s">
        <v>241</v>
      </c>
      <c r="B73" s="18"/>
      <c r="C73" s="18"/>
      <c r="D73" s="18"/>
      <c r="E73" s="18"/>
      <c r="F73" s="18"/>
      <c r="G73" s="18"/>
      <c r="H73" s="18"/>
      <c r="I73" s="18"/>
      <c r="J73" s="8"/>
      <c r="K73" s="8"/>
      <c r="L73" s="8"/>
      <c r="M73" s="8"/>
      <c r="N73" s="8"/>
    </row>
    <row r="74" spans="1:14" customFormat="1" ht="14.5" x14ac:dyDescent="0.35">
      <c r="A74" s="18" t="s">
        <v>1858</v>
      </c>
      <c r="B74" s="6">
        <f>B58/SummaryPeopleMM!B11</f>
        <v>0.49624351328324684</v>
      </c>
      <c r="C74" s="6">
        <f>C58/SummaryPeopleMM!C11</f>
        <v>0.49333699812296244</v>
      </c>
      <c r="D74" s="6">
        <f>D58/SummaryPeopleMM!D11</f>
        <v>0.44563171643749572</v>
      </c>
      <c r="E74" s="6">
        <f>E58/SummaryPeopleMM!E11</f>
        <v>0.4127406666497852</v>
      </c>
      <c r="F74" s="6">
        <f>F58/SummaryPeopleMM!F11</f>
        <v>0.3859721574206903</v>
      </c>
      <c r="G74" s="6">
        <f>G58/SummaryPeopleMM!G11</f>
        <v>0.34088080575249768</v>
      </c>
      <c r="H74" s="6">
        <f>H58/SummaryPeopleMM!H11</f>
        <v>0.33342579383220461</v>
      </c>
      <c r="I74" s="6">
        <f>I58/SummaryPeopleMM!I11</f>
        <v>0.35920366800777814</v>
      </c>
      <c r="J74" s="6">
        <f>J58/SummaryPeopleMM!J11</f>
        <v>0.41153116864325917</v>
      </c>
      <c r="K74" s="6">
        <f>K58/SummaryPeopleMM!K11</f>
        <v>0.44145972358168456</v>
      </c>
      <c r="L74" s="6">
        <f>L58/SummaryPeopleMM!L11</f>
        <v>0.44636805972171034</v>
      </c>
      <c r="M74" s="6">
        <f>M58/SummaryPeopleMM!M11</f>
        <v>0.43461353334019259</v>
      </c>
      <c r="N74" s="6">
        <f>N58/SummaryPeopleMM!N11</f>
        <v>0.61999974577476902</v>
      </c>
    </row>
    <row r="75" spans="1:14" customFormat="1" ht="14.5" x14ac:dyDescent="0.35">
      <c r="A75" s="18" t="s">
        <v>1859</v>
      </c>
      <c r="B75" s="6">
        <f>B59/SummaryPeopleMM!B11</f>
        <v>0.16768767911083571</v>
      </c>
      <c r="C75" s="6">
        <f>C59/SummaryPeopleMM!C11</f>
        <v>0.16076550919421606</v>
      </c>
      <c r="D75" s="6">
        <f>D59/SummaryPeopleMM!D11</f>
        <v>0.16675453203615592</v>
      </c>
      <c r="E75" s="6">
        <f>E59/SummaryPeopleMM!E11</f>
        <v>0.15268484169388805</v>
      </c>
      <c r="F75" s="6">
        <f>F59/SummaryPeopleMM!F11</f>
        <v>0.1249268721598058</v>
      </c>
      <c r="G75" s="6">
        <f>G59/SummaryPeopleMM!G11</f>
        <v>7.9761217076783422E-2</v>
      </c>
      <c r="H75" s="6">
        <f>H59/SummaryPeopleMM!H11</f>
        <v>7.7267841889238201E-2</v>
      </c>
      <c r="I75" s="6">
        <f>I59/SummaryPeopleMM!I11</f>
        <v>7.6752904153963575E-2</v>
      </c>
      <c r="J75" s="6">
        <f>J59/SummaryPeopleMM!J11</f>
        <v>0.11116625536138708</v>
      </c>
      <c r="K75" s="6">
        <f>K59/SummaryPeopleMM!K11</f>
        <v>0.10451692634225872</v>
      </c>
      <c r="L75" s="6">
        <f>L59/SummaryPeopleMM!L11</f>
        <v>0.11114857804935015</v>
      </c>
      <c r="M75" s="6">
        <f>M59/SummaryPeopleMM!M11</f>
        <v>0.10763992615640793</v>
      </c>
      <c r="N75" s="6">
        <f>N59/SummaryPeopleMM!N11</f>
        <v>0.20805073110428854</v>
      </c>
    </row>
    <row r="76" spans="1:14" customFormat="1" ht="14.5" x14ac:dyDescent="0.35">
      <c r="A76" s="18" t="s">
        <v>1860</v>
      </c>
      <c r="B76" s="6">
        <f>B60/SummaryPeopleMM!B11</f>
        <v>6.6292187863062499E-2</v>
      </c>
      <c r="C76" s="6">
        <f>C60/SummaryPeopleMM!C11</f>
        <v>6.1414404549007665E-2</v>
      </c>
      <c r="D76" s="6">
        <f>D60/SummaryPeopleMM!D11</f>
        <v>6.0489250527624813E-2</v>
      </c>
      <c r="E76" s="6">
        <f>E60/SummaryPeopleMM!E11</f>
        <v>5.6708596051420999E-2</v>
      </c>
      <c r="F76" s="6">
        <f>F60/SummaryPeopleMM!F11</f>
        <v>5.7362777601053093E-2</v>
      </c>
      <c r="G76" s="6">
        <f>G60/SummaryPeopleMM!G11</f>
        <v>6.0397309496069009E-2</v>
      </c>
      <c r="H76" s="6">
        <f>H60/SummaryPeopleMM!H11</f>
        <v>5.9406513888100004E-2</v>
      </c>
      <c r="I76" s="6">
        <f>I60/SummaryPeopleMM!I11</f>
        <v>5.9453359209410549E-2</v>
      </c>
      <c r="J76" s="6">
        <f>J60/SummaryPeopleMM!J11</f>
        <v>6.3594727197852516E-2</v>
      </c>
      <c r="K76" s="6">
        <f>K60/SummaryPeopleMM!K11</f>
        <v>6.0461324699101607E-2</v>
      </c>
      <c r="L76" s="6">
        <f>L60/SummaryPeopleMM!L11</f>
        <v>6.2772199381851759E-2</v>
      </c>
      <c r="M76" s="6">
        <f>M60/SummaryPeopleMM!M11</f>
        <v>6.0966140040280475E-2</v>
      </c>
      <c r="N76" s="6">
        <f>N60/SummaryPeopleMM!N11</f>
        <v>7.678765898840105E-2</v>
      </c>
    </row>
    <row r="77" spans="1:14" customFormat="1" ht="14.5" x14ac:dyDescent="0.35">
      <c r="A77" s="18" t="s">
        <v>1861</v>
      </c>
      <c r="B77" s="6">
        <f>B61/SummaryPeopleMM!B11</f>
        <v>0.13898668044690574</v>
      </c>
      <c r="C77" s="6">
        <f>C61/SummaryPeopleMM!C11</f>
        <v>0.13378028594112584</v>
      </c>
      <c r="D77" s="6">
        <f>D61/SummaryPeopleMM!D11</f>
        <v>0.1400843161469055</v>
      </c>
      <c r="E77" s="6">
        <f>E61/SummaryPeopleMM!E11</f>
        <v>0.12781103078338524</v>
      </c>
      <c r="F77" s="6">
        <f>F61/SummaryPeopleMM!F11</f>
        <v>9.9518448314997884E-2</v>
      </c>
      <c r="G77" s="6">
        <f>G61/SummaryPeopleMM!G11</f>
        <v>5.2835477279116708E-2</v>
      </c>
      <c r="H77" s="6">
        <f>H61/SummaryPeopleMM!H11</f>
        <v>5.0445933493512417E-2</v>
      </c>
      <c r="I77" s="6">
        <f>I61/SummaryPeopleMM!I11</f>
        <v>4.9716195363471473E-2</v>
      </c>
      <c r="J77" s="6">
        <f>J61/SummaryPeopleMM!J11</f>
        <v>8.4229047967403173E-2</v>
      </c>
      <c r="K77" s="6">
        <f>K61/SummaryPeopleMM!K11</f>
        <v>7.8494500944430057E-2</v>
      </c>
      <c r="L77" s="6">
        <f>L61/SummaryPeopleMM!L11</f>
        <v>8.4585509743318799E-2</v>
      </c>
      <c r="M77" s="6">
        <f>M61/SummaryPeopleMM!M11</f>
        <v>8.1797507246582482E-2</v>
      </c>
      <c r="N77" s="6">
        <f>N61/SummaryPeopleMM!N11</f>
        <v>0.17941440290074051</v>
      </c>
    </row>
    <row r="78" spans="1:14" customFormat="1" ht="14.5" x14ac:dyDescent="0.35">
      <c r="A78" s="18" t="s">
        <v>1862</v>
      </c>
      <c r="B78" s="6">
        <f>B62/SummaryPeopleMM!B11</f>
        <v>0.3249433622492448</v>
      </c>
      <c r="C78" s="6">
        <f>C62/SummaryPeopleMM!C11</f>
        <v>0.33631214203744214</v>
      </c>
      <c r="D78" s="6">
        <f>D62/SummaryPeopleMM!D11</f>
        <v>0.28378832021216893</v>
      </c>
      <c r="E78" s="6">
        <f>E62/SummaryPeopleMM!E11</f>
        <v>0.26343845222118117</v>
      </c>
      <c r="F78" s="6">
        <f>F62/SummaryPeopleMM!F11</f>
        <v>0.25379829284849253</v>
      </c>
      <c r="G78" s="6">
        <f>G62/SummaryPeopleMM!G11</f>
        <v>0.2392534397077315</v>
      </c>
      <c r="H78" s="6">
        <f>H62/SummaryPeopleMM!H11</f>
        <v>0.23768340679623268</v>
      </c>
      <c r="I78" s="6">
        <f>I62/SummaryPeopleMM!I11</f>
        <v>0.26647856650834567</v>
      </c>
      <c r="J78" s="6">
        <f>J62/SummaryPeopleMM!J11</f>
        <v>0.30315678066855067</v>
      </c>
      <c r="K78" s="6">
        <f>K62/SummaryPeopleMM!K11</f>
        <v>0.34105581086623721</v>
      </c>
      <c r="L78" s="6">
        <f>L62/SummaryPeopleMM!L11</f>
        <v>0.3387561303235625</v>
      </c>
      <c r="M78" s="6">
        <f>M62/SummaryPeopleMM!M11</f>
        <v>0.32959550410314448</v>
      </c>
      <c r="N78" s="6">
        <f>N62/SummaryPeopleMM!N11</f>
        <v>0.52398806489114336</v>
      </c>
    </row>
    <row r="79" spans="1:14" customFormat="1" ht="14.5" x14ac:dyDescent="0.35">
      <c r="A79" s="18" t="s">
        <v>1863</v>
      </c>
      <c r="B79" s="6">
        <f>B63/SummaryPeopleMM!B11</f>
        <v>0.16413450739679344</v>
      </c>
      <c r="C79" s="6">
        <f>C63/SummaryPeopleMM!C11</f>
        <v>0.15737470343944593</v>
      </c>
      <c r="D79" s="6">
        <f>D63/SummaryPeopleMM!D11</f>
        <v>0.16194750803622052</v>
      </c>
      <c r="E79" s="6">
        <f>E63/SummaryPeopleMM!E11</f>
        <v>0.14510822086044922</v>
      </c>
      <c r="F79" s="6">
        <f>F63/SummaryPeopleMM!F11</f>
        <v>0.12045411484293493</v>
      </c>
      <c r="G79" s="6">
        <f>G63/SummaryPeopleMM!G11</f>
        <v>7.7101763877369195E-2</v>
      </c>
      <c r="H79" s="6">
        <f>H63/SummaryPeopleMM!H11</f>
        <v>7.5064782090088877E-2</v>
      </c>
      <c r="I79" s="6">
        <f>I63/SummaryPeopleMM!I11</f>
        <v>7.4334473546979599E-2</v>
      </c>
      <c r="J79" s="6">
        <f>J63/SummaryPeopleMM!J11</f>
        <v>7.1840563301046129E-2</v>
      </c>
      <c r="K79" s="6">
        <f>K63/SummaryPeopleMM!K11</f>
        <v>6.8953879722577022E-2</v>
      </c>
      <c r="L79" s="6">
        <f>L63/SummaryPeopleMM!L11</f>
        <v>7.5830297748070971E-2</v>
      </c>
      <c r="M79" s="6">
        <f>M63/SummaryPeopleMM!M11</f>
        <v>7.0555163315676628E-2</v>
      </c>
      <c r="N79" s="6">
        <f>N63/SummaryPeopleMM!N11</f>
        <v>0.18267216140300474</v>
      </c>
    </row>
    <row r="80" spans="1:14" customFormat="1" ht="14.5" x14ac:dyDescent="0.35">
      <c r="A80" s="18" t="s">
        <v>1864</v>
      </c>
      <c r="B80" s="6">
        <f>B64/SummaryPeopleMM!B11</f>
        <v>6.1222927639222366E-2</v>
      </c>
      <c r="C80" s="6">
        <f>C64/SummaryPeopleMM!C11</f>
        <v>5.7862534791429408E-2</v>
      </c>
      <c r="D80" s="6">
        <f>D64/SummaryPeopleMM!D11</f>
        <v>6.4939814144555644E-2</v>
      </c>
      <c r="E80" s="6">
        <f>E64/SummaryPeopleMM!E11</f>
        <v>6.9789371839997297E-2</v>
      </c>
      <c r="F80" s="6">
        <f>F64/SummaryPeopleMM!F11</f>
        <v>6.3218364621641987E-2</v>
      </c>
      <c r="G80" s="6">
        <f>G64/SummaryPeopleMM!G11</f>
        <v>4.9877265689361211E-2</v>
      </c>
      <c r="H80" s="6">
        <f>H64/SummaryPeopleMM!H11</f>
        <v>4.5837981633264163E-2</v>
      </c>
      <c r="I80" s="6">
        <f>I64/SummaryPeopleMM!I11</f>
        <v>4.5357058965243127E-2</v>
      </c>
      <c r="J80" s="6">
        <f>J64/SummaryPeopleMM!J11</f>
        <v>3.8912616093824147E-2</v>
      </c>
      <c r="K80" s="6">
        <f>K64/SummaryPeopleMM!K11</f>
        <v>3.8202232395633529E-2</v>
      </c>
      <c r="L80" s="6">
        <f>L64/SummaryPeopleMM!L11</f>
        <v>4.2413752460625773E-2</v>
      </c>
      <c r="M80" s="6">
        <f>M64/SummaryPeopleMM!M11</f>
        <v>4.1633405119144339E-2</v>
      </c>
      <c r="N80" s="6">
        <f>N64/SummaryPeopleMM!N11</f>
        <v>9.8770330935397235E-2</v>
      </c>
    </row>
    <row r="81" spans="1:14" customFormat="1" ht="14.5" x14ac:dyDescent="0.35">
      <c r="A81" s="18" t="s">
        <v>1865</v>
      </c>
      <c r="B81" s="6"/>
      <c r="C81" s="6"/>
      <c r="D81" s="6"/>
      <c r="E81" s="6"/>
      <c r="F81" s="6"/>
      <c r="G81" s="6"/>
      <c r="H81" s="6"/>
      <c r="I81" s="6"/>
      <c r="J81" s="6">
        <f>J65/SummaryPeopleMM!J11</f>
        <v>6.6349663114162766E-2</v>
      </c>
      <c r="K81" s="6">
        <f>K65/SummaryPeopleMM!K11</f>
        <v>6.0088234591256624E-2</v>
      </c>
      <c r="L81" s="6">
        <f>L65/SummaryPeopleMM!L11</f>
        <v>6.2951767516871565E-2</v>
      </c>
      <c r="M81" s="6">
        <f>M65/SummaryPeopleMM!M11</f>
        <v>6.272329585569987E-2</v>
      </c>
      <c r="N81" s="6">
        <f>N65/SummaryPeopleMM!N11</f>
        <v>6.1563243197216143E-2</v>
      </c>
    </row>
    <row r="82" spans="1:14" customFormat="1" ht="14.5" x14ac:dyDescent="0.35">
      <c r="A82" s="18" t="s">
        <v>1866</v>
      </c>
      <c r="B82" s="6">
        <f>B66/SummaryPeopleMM!B11</f>
        <v>0.13568946779877625</v>
      </c>
      <c r="C82" s="6">
        <f>C66/SummaryPeopleMM!C11</f>
        <v>0.13021295170501712</v>
      </c>
      <c r="D82" s="6">
        <f>D66/SummaryPeopleMM!D11</f>
        <v>0.13511780784939606</v>
      </c>
      <c r="E82" s="6">
        <f>E66/SummaryPeopleMM!E11</f>
        <v>0.12005979210453015</v>
      </c>
      <c r="F82" s="6">
        <f>F66/SummaryPeopleMM!F11</f>
        <v>9.4888112729563795E-2</v>
      </c>
      <c r="G82" s="6">
        <f>G66/SummaryPeopleMM!G11</f>
        <v>4.9956431068075235E-2</v>
      </c>
      <c r="H82" s="6">
        <f>H66/SummaryPeopleMM!H11</f>
        <v>4.8093429587837563E-2</v>
      </c>
      <c r="I82" s="6">
        <f>I66/SummaryPeopleMM!I11</f>
        <v>4.7791896835503785E-2</v>
      </c>
      <c r="J82" s="6">
        <f>J66/SummaryPeopleMM!J11</f>
        <v>4.6961147081351427E-2</v>
      </c>
      <c r="K82" s="6">
        <f>K66/SummaryPeopleMM!K11</f>
        <v>4.5280458905709642E-2</v>
      </c>
      <c r="L82" s="6">
        <f>L66/SummaryPeopleMM!L11</f>
        <v>5.1407826230108006E-2</v>
      </c>
      <c r="M82" s="6">
        <f>M66/SummaryPeopleMM!M11</f>
        <v>4.7161740409734962E-2</v>
      </c>
      <c r="N82" s="6">
        <f>N66/SummaryPeopleMM!N11</f>
        <v>0.15455040957063043</v>
      </c>
    </row>
    <row r="83" spans="1:14" customFormat="1" ht="14.5" x14ac:dyDescent="0.35">
      <c r="A83" s="18" t="s">
        <v>1867</v>
      </c>
      <c r="B83" s="6">
        <f>B67/SummaryPeopleMM!B11</f>
        <v>3.7557303365347378E-2</v>
      </c>
      <c r="C83" s="6">
        <f>C67/SummaryPeopleMM!C11</f>
        <v>3.5726446796795874E-2</v>
      </c>
      <c r="D83" s="6">
        <f>D67/SummaryPeopleMM!D11</f>
        <v>4.3054415580894879E-2</v>
      </c>
      <c r="E83" s="6">
        <f>E67/SummaryPeopleMM!E11</f>
        <v>4.939442953246731E-2</v>
      </c>
      <c r="F83" s="6">
        <f>F67/SummaryPeopleMM!F11</f>
        <v>4.2589010952493636E-2</v>
      </c>
      <c r="G83" s="6">
        <f>G67/SummaryPeopleMM!G11</f>
        <v>2.8028460373252174E-2</v>
      </c>
      <c r="H83" s="6">
        <f>H67/SummaryPeopleMM!H11</f>
        <v>2.401362753786147E-2</v>
      </c>
      <c r="I83" s="6">
        <f>I67/SummaryPeopleMM!I11</f>
        <v>2.373064524023925E-2</v>
      </c>
      <c r="J83" s="6">
        <f>J67/SummaryPeopleMM!J11</f>
        <v>1.8671893734500164E-2</v>
      </c>
      <c r="K83" s="6">
        <f>K67/SummaryPeopleMM!K11</f>
        <v>1.9388493120754881E-2</v>
      </c>
      <c r="L83" s="6">
        <f>L67/SummaryPeopleMM!L11</f>
        <v>2.2420708616836066E-2</v>
      </c>
      <c r="M83" s="6">
        <f>M67/SummaryPeopleMM!M11</f>
        <v>2.2107901051478824E-2</v>
      </c>
      <c r="N83" s="6">
        <f>N67/SummaryPeopleMM!N11</f>
        <v>7.119562279285406E-2</v>
      </c>
    </row>
    <row r="84" spans="1:14" customFormat="1" ht="14.5" x14ac:dyDescent="0.35">
      <c r="A84" s="18" t="s">
        <v>1868</v>
      </c>
      <c r="B84" s="6"/>
      <c r="C84" s="6"/>
      <c r="D84" s="6"/>
      <c r="E84" s="6"/>
      <c r="F84" s="6"/>
      <c r="G84" s="6"/>
      <c r="H84" s="6"/>
      <c r="I84" s="6"/>
      <c r="J84" s="6">
        <f>J68/SummaryPeopleMM!J11</f>
        <v>4.936093378946229E-2</v>
      </c>
      <c r="K84" s="6">
        <f>K68/SummaryPeopleMM!K11</f>
        <v>4.4945165508136535E-2</v>
      </c>
      <c r="L84" s="6">
        <f>L68/SummaryPeopleMM!L11</f>
        <v>4.7153869163041359E-2</v>
      </c>
      <c r="M84" s="6">
        <f>M68/SummaryPeopleMM!M11</f>
        <v>4.6431109865404559E-2</v>
      </c>
      <c r="N84" s="6">
        <f>N68/SummaryPeopleMM!N11</f>
        <v>4.7771677563382867E-2</v>
      </c>
    </row>
    <row r="85" spans="1:14" customFormat="1" ht="14.5" x14ac:dyDescent="0.35">
      <c r="A85" s="18" t="s">
        <v>1869</v>
      </c>
      <c r="B85" s="6">
        <f>B69/SummaryPeopleMM!B11</f>
        <v>0.23697846071179615</v>
      </c>
      <c r="C85" s="6">
        <f>C69/SummaryPeopleMM!C11</f>
        <v>0.22876982407550867</v>
      </c>
      <c r="D85" s="6">
        <f>D69/SummaryPeopleMM!D11</f>
        <v>0.21376721521958941</v>
      </c>
      <c r="E85" s="6">
        <f>E69/SummaryPeopleMM!E11</f>
        <v>0.19253727642585231</v>
      </c>
      <c r="F85" s="6">
        <f>F69/SummaryPeopleMM!F11</f>
        <v>0.18321796799606804</v>
      </c>
      <c r="G85" s="6">
        <f>G69/SummaryPeopleMM!G11</f>
        <v>0.17637990430220474</v>
      </c>
      <c r="H85" s="6">
        <f>H69/SummaryPeopleMM!H11</f>
        <v>0.17978649896574753</v>
      </c>
      <c r="I85" s="6">
        <f>I69/SummaryPeopleMM!I11</f>
        <v>0.176787441443161</v>
      </c>
      <c r="J85" s="6">
        <f>J69/SummaryPeopleMM!J11</f>
        <v>0.17525652194589389</v>
      </c>
      <c r="K85" s="6">
        <f>K69/SummaryPeopleMM!K11</f>
        <v>0.16330666104836858</v>
      </c>
      <c r="L85" s="6">
        <f>L69/SummaryPeopleMM!L11</f>
        <v>0.17019829383758314</v>
      </c>
      <c r="M85" s="6">
        <f>M69/SummaryPeopleMM!M11</f>
        <v>0.16187144544928811</v>
      </c>
      <c r="N85" s="6">
        <f>N69/SummaryPeopleMM!N11</f>
        <v>0.32228607291394029</v>
      </c>
    </row>
    <row r="86" spans="1:14" customFormat="1" ht="14.5" x14ac:dyDescent="0.35">
      <c r="A86" s="18" t="s">
        <v>1870</v>
      </c>
      <c r="B86" s="6">
        <f>B70/SummaryPeopleMM!B11</f>
        <v>0.23832784302145457</v>
      </c>
      <c r="C86" s="6">
        <f>C70/SummaryPeopleMM!C11</f>
        <v>0.25199338587171077</v>
      </c>
      <c r="D86" s="6">
        <f>D70/SummaryPeopleMM!D11</f>
        <v>0.19795173710989072</v>
      </c>
      <c r="E86" s="6">
        <f>E70/SummaryPeopleMM!E11</f>
        <v>0.2013488832898635</v>
      </c>
      <c r="F86" s="6">
        <f>F70/SummaryPeopleMM!F11</f>
        <v>0.20322451231803798</v>
      </c>
      <c r="G86" s="6">
        <f>G70/SummaryPeopleMM!G11</f>
        <v>0.19409280811906696</v>
      </c>
      <c r="H86" s="6">
        <f>H70/SummaryPeopleMM!H11</f>
        <v>0.19252729836488294</v>
      </c>
      <c r="I86" s="6">
        <f>I70/SummaryPeopleMM!I11</f>
        <v>0.22241877515951278</v>
      </c>
      <c r="J86" s="6">
        <f>J70/SummaryPeopleMM!J11</f>
        <v>0.22281742598781565</v>
      </c>
      <c r="K86" s="6">
        <f>K70/SummaryPeopleMM!K11</f>
        <v>0.25681474686201955</v>
      </c>
      <c r="L86" s="6">
        <f>L70/SummaryPeopleMM!L11</f>
        <v>0.25380377131648513</v>
      </c>
      <c r="M86" s="6">
        <f>M70/SummaryPeopleMM!M11</f>
        <v>0.24650750794433585</v>
      </c>
      <c r="N86" s="6">
        <f>N70/SummaryPeopleMM!N11</f>
        <v>0.45089172562726632</v>
      </c>
    </row>
    <row r="87" spans="1:14" customFormat="1" ht="14.5" x14ac:dyDescent="0.35">
      <c r="A87" s="18" t="s">
        <v>1871</v>
      </c>
      <c r="B87" s="6"/>
      <c r="C87" s="6"/>
      <c r="D87" s="6"/>
      <c r="E87" s="6"/>
      <c r="F87" s="6"/>
      <c r="G87" s="6"/>
      <c r="H87" s="6"/>
      <c r="I87" s="6"/>
      <c r="J87" s="6">
        <f>J71/SummaryPeopleMM!J11</f>
        <v>9.1582204899844893E-2</v>
      </c>
      <c r="K87" s="6">
        <f>K71/SummaryPeopleMM!K11</f>
        <v>9.0637242781194116E-2</v>
      </c>
      <c r="L87" s="6">
        <f>L71/SummaryPeopleMM!L11</f>
        <v>9.6186816420867211E-2</v>
      </c>
      <c r="M87" s="6">
        <f>M71/SummaryPeopleMM!M11</f>
        <v>9.8691180279361523E-2</v>
      </c>
      <c r="N87" s="6">
        <f>N71/SummaryPeopleMM!N11</f>
        <v>0.11349058440101549</v>
      </c>
    </row>
    <row r="88" spans="1:14" customFormat="1" ht="14.5" x14ac:dyDescent="0.35">
      <c r="A88" s="18"/>
      <c r="B88" s="6"/>
      <c r="C88" s="6"/>
      <c r="D88" s="6"/>
      <c r="E88" s="6"/>
      <c r="F88" s="6"/>
      <c r="G88" s="6"/>
      <c r="H88" s="6"/>
      <c r="I88" s="6"/>
      <c r="J88" s="6"/>
      <c r="K88" s="6"/>
      <c r="L88" s="6"/>
      <c r="M88" s="6"/>
      <c r="N88" s="6"/>
    </row>
    <row r="89" spans="1:14" customFormat="1" ht="14.5" x14ac:dyDescent="0.35">
      <c r="A89" s="17" t="s">
        <v>1876</v>
      </c>
      <c r="B89" s="6"/>
      <c r="C89" s="6"/>
      <c r="D89" s="6"/>
      <c r="E89" s="6"/>
      <c r="F89" s="6"/>
      <c r="G89" s="6"/>
      <c r="H89" s="6"/>
      <c r="I89" s="6"/>
      <c r="J89" s="6"/>
      <c r="K89" s="6"/>
      <c r="L89" s="6"/>
      <c r="M89" s="6"/>
      <c r="N89" s="6"/>
    </row>
    <row r="90" spans="1:14" customFormat="1" ht="14.5" x14ac:dyDescent="0.35">
      <c r="A90" s="18" t="s">
        <v>1858</v>
      </c>
      <c r="B90" s="6">
        <f>B58/SummaryPeoplebyLOB!B7</f>
        <v>0.70879100459363809</v>
      </c>
      <c r="C90" s="6">
        <f>C58/SummaryPeoplebyLOB!C7</f>
        <v>0.69540595087237866</v>
      </c>
      <c r="D90" s="6">
        <f>D58/SummaryPeoplebyLOB!D7</f>
        <v>0.68938648330556807</v>
      </c>
      <c r="E90" s="6">
        <f>E58/SummaryPeoplebyLOB!E7</f>
        <v>0.70497619602205275</v>
      </c>
      <c r="F90" s="6">
        <f>F58/SummaryPeoplebyLOB!F7</f>
        <v>0.69348868025735577</v>
      </c>
      <c r="G90" s="6">
        <f>G58/SummaryPeoplebyLOB!G7</f>
        <v>0.72529499468786363</v>
      </c>
      <c r="H90" s="6">
        <f>H58/SummaryPeoplebyLOB!H7</f>
        <v>0.65837477915975906</v>
      </c>
      <c r="I90" s="6">
        <f>I58/SummaryPeoplebyLOB!I7</f>
        <v>0.67489023088249955</v>
      </c>
      <c r="J90" s="6">
        <f>J58/SummaryPeoplebyLOB!J7</f>
        <v>0.66841869345338001</v>
      </c>
      <c r="K90" s="6">
        <f>K58/SummaryPeoplebyLOB!K7</f>
        <v>0.60351036738813957</v>
      </c>
      <c r="L90" s="6">
        <f>L58/SummaryPeoplebyLOB!L7</f>
        <v>0.60854827971695236</v>
      </c>
      <c r="M90" s="6">
        <f>M58/SummaryPeoplebyLOB!M7</f>
        <v>0.59871978677232474</v>
      </c>
      <c r="N90" s="6">
        <f>N58/SummaryPeoplebyLOB!N7</f>
        <v>0.75378706418528474</v>
      </c>
    </row>
    <row r="91" spans="1:14" customFormat="1" ht="14.5" x14ac:dyDescent="0.35">
      <c r="A91" s="18" t="s">
        <v>1859</v>
      </c>
      <c r="B91" s="6">
        <f>B59/SummaryPeoplebyLOB!B7</f>
        <v>0.23951047288975702</v>
      </c>
      <c r="C91" s="6">
        <f>C59/SummaryPeoplebyLOB!C7</f>
        <v>0.22661444856973992</v>
      </c>
      <c r="D91" s="6">
        <f>D59/SummaryPeoplebyLOB!D7</f>
        <v>0.25796709743794743</v>
      </c>
      <c r="E91" s="6">
        <f>E59/SummaryPeoplebyLOB!E7</f>
        <v>0.2607913093742214</v>
      </c>
      <c r="F91" s="6">
        <f>F59/SummaryPeoplebyLOB!F7</f>
        <v>0.22446015868537095</v>
      </c>
      <c r="G91" s="6">
        <f>G59/SummaryPeoplebyLOB!G7</f>
        <v>0.1697086211360532</v>
      </c>
      <c r="H91" s="6">
        <f>H59/SummaryPeoplebyLOB!H7</f>
        <v>0.15257127457145425</v>
      </c>
      <c r="I91" s="6">
        <f>I59/SummaryPeoplebyLOB!I7</f>
        <v>0.14420728355215229</v>
      </c>
      <c r="J91" s="6">
        <f>J59/SummaryPeoplebyLOB!J7</f>
        <v>0.18055887093493972</v>
      </c>
      <c r="K91" s="6">
        <f>K59/SummaryPeoplebyLOB!K7</f>
        <v>0.14288290696903036</v>
      </c>
      <c r="L91" s="6">
        <f>L59/SummaryPeoplebyLOB!L7</f>
        <v>0.15153251782192337</v>
      </c>
      <c r="M91" s="6">
        <f>M59/SummaryPeoplebyLOB!M7</f>
        <v>0.14828381698392321</v>
      </c>
      <c r="N91" s="6">
        <f>N59/SummaryPeoplebyLOB!N7</f>
        <v>0.25294518404153488</v>
      </c>
    </row>
    <row r="92" spans="1:14" customFormat="1" ht="14.5" x14ac:dyDescent="0.35">
      <c r="A92" s="18" t="s">
        <v>1860</v>
      </c>
      <c r="B92" s="6">
        <f>B60/SummaryPeoplebyLOB!B7</f>
        <v>9.468598616290777E-2</v>
      </c>
      <c r="C92" s="6">
        <f>C60/SummaryPeoplebyLOB!C7</f>
        <v>8.6569510405985831E-2</v>
      </c>
      <c r="D92" s="6">
        <f>D60/SummaryPeoplebyLOB!D7</f>
        <v>9.3576085724763836E-2</v>
      </c>
      <c r="E92" s="6">
        <f>E60/SummaryPeoplebyLOB!E7</f>
        <v>9.6860361860111807E-2</v>
      </c>
      <c r="F92" s="6">
        <f>F60/SummaryPeoplebyLOB!F7</f>
        <v>0.10306556099872208</v>
      </c>
      <c r="G92" s="6">
        <f>G60/SummaryPeoplebyLOB!G7</f>
        <v>0.12850786999699426</v>
      </c>
      <c r="H92" s="6">
        <f>H60/SummaryPeoplebyLOB!H7</f>
        <v>0.11730271378288104</v>
      </c>
      <c r="I92" s="6">
        <f>I60/SummaryPeoplebyLOB!I7</f>
        <v>0.11170401334184153</v>
      </c>
      <c r="J92" s="6">
        <f>J60/SummaryPeoplebyLOB!J7</f>
        <v>0.10329206559068968</v>
      </c>
      <c r="K92" s="6">
        <f>K60/SummaryPeoplebyLOB!K7</f>
        <v>8.2655414147145279E-2</v>
      </c>
      <c r="L92" s="6">
        <f>L60/SummaryPeoplebyLOB!L7</f>
        <v>8.5579407208686231E-2</v>
      </c>
      <c r="M92" s="6">
        <f>M60/SummaryPeoplebyLOB!M7</f>
        <v>8.3986419117503305E-2</v>
      </c>
      <c r="N92" s="6">
        <f>N60/SummaryPeoplebyLOB!N7</f>
        <v>9.3357367368267594E-2</v>
      </c>
    </row>
    <row r="93" spans="1:14" customFormat="1" ht="14.5" x14ac:dyDescent="0.35">
      <c r="A93" s="18" t="s">
        <v>1861</v>
      </c>
      <c r="B93" s="6">
        <f>B61/SummaryPeoplebyLOB!B7</f>
        <v>0.19851646665831199</v>
      </c>
      <c r="C93" s="6">
        <f>C61/SummaryPeoplebyLOB!C7</f>
        <v>0.18857618079899116</v>
      </c>
      <c r="D93" s="6">
        <f>D61/SummaryPeoplebyLOB!D7</f>
        <v>0.21670861950043857</v>
      </c>
      <c r="E93" s="6">
        <f>E61/SummaryPeoplebyLOB!E7</f>
        <v>0.21830592808481938</v>
      </c>
      <c r="F93" s="6">
        <f>F61/SummaryPeoplebyLOB!F7</f>
        <v>0.17880802036195828</v>
      </c>
      <c r="G93" s="6">
        <f>G61/SummaryPeoplebyLOB!G7</f>
        <v>0.11241849516253352</v>
      </c>
      <c r="H93" s="6">
        <f>H61/SummaryPeoplebyLOB!H7</f>
        <v>9.9609361176217576E-2</v>
      </c>
      <c r="I93" s="6">
        <f>I61/SummaryPeoplebyLOB!I7</f>
        <v>9.3409331685126787E-2</v>
      </c>
      <c r="J93" s="6">
        <f>J61/SummaryPeoplebyLOB!J7</f>
        <v>0.13680681922296456</v>
      </c>
      <c r="K93" s="6">
        <f>K61/SummaryPeoplebyLOB!K7</f>
        <v>0.10730819273517765</v>
      </c>
      <c r="L93" s="6">
        <f>L61/SummaryPeoplebyLOB!L7</f>
        <v>0.11531821178103564</v>
      </c>
      <c r="M93" s="6">
        <f>M61/SummaryPeoplebyLOB!M7</f>
        <v>0.11268352764074525</v>
      </c>
      <c r="N93" s="6">
        <f>N61/SummaryPeoplebyLOB!N7</f>
        <v>0.21812953465989737</v>
      </c>
    </row>
    <row r="94" spans="1:14" customFormat="1" ht="14.5" x14ac:dyDescent="0.35">
      <c r="A94" s="18" t="s">
        <v>1862</v>
      </c>
      <c r="B94" s="6">
        <f>B62/SummaryPeoplebyLOB!B7</f>
        <v>0.46412079150587493</v>
      </c>
      <c r="C94" s="6">
        <f>C62/SummaryPeoplebyLOB!C7</f>
        <v>0.47406431265708926</v>
      </c>
      <c r="D94" s="6">
        <f>D62/SummaryPeoplebyLOB!D7</f>
        <v>0.4390168492455182</v>
      </c>
      <c r="E94" s="6">
        <f>E62/SummaryPeoplebyLOB!E7</f>
        <v>0.44996253807577719</v>
      </c>
      <c r="F94" s="6">
        <f>F62/SummaryPeoplebyLOB!F7</f>
        <v>0.45600761551106644</v>
      </c>
      <c r="G94" s="6">
        <f>G62/SummaryPeoplebyLOB!G7</f>
        <v>0.50906158209408281</v>
      </c>
      <c r="H94" s="6">
        <f>H62/SummaryPeoplebyLOB!H7</f>
        <v>0.46932409955709453</v>
      </c>
      <c r="I94" s="6">
        <f>I62/SummaryPeoplebyLOB!I7</f>
        <v>0.50067356570579513</v>
      </c>
      <c r="J94" s="6">
        <f>J62/SummaryPeoplebyLOB!J7</f>
        <v>0.49239443980405456</v>
      </c>
      <c r="K94" s="6">
        <f>K62/SummaryPeoplebyLOB!K7</f>
        <v>0.46625027544026271</v>
      </c>
      <c r="L94" s="6">
        <f>L62/SummaryPeoplebyLOB!L7</f>
        <v>0.46183739150265413</v>
      </c>
      <c r="M94" s="6">
        <f>M62/SummaryPeoplebyLOB!M7</f>
        <v>0.45404787195912699</v>
      </c>
      <c r="N94" s="6">
        <f>N62/SummaryPeoplebyLOB!N7</f>
        <v>0.63705739848143184</v>
      </c>
    </row>
    <row r="95" spans="1:14" customFormat="1" ht="14.5" x14ac:dyDescent="0.35">
      <c r="A95" s="18" t="s">
        <v>1863</v>
      </c>
      <c r="B95" s="6">
        <f>B63/SummaryPeoplebyLOB!B7</f>
        <v>0.2344354319445825</v>
      </c>
      <c r="C95" s="6">
        <f>C63/SummaryPeoplebyLOB!C7</f>
        <v>0.22183478171099816</v>
      </c>
      <c r="D95" s="6">
        <f>D63/SummaryPeoplebyLOB!D7</f>
        <v>0.25053069368066294</v>
      </c>
      <c r="E95" s="6">
        <f>E63/SummaryPeoplebyLOB!E7</f>
        <v>0.24785016311593103</v>
      </c>
      <c r="F95" s="6">
        <f>F63/SummaryPeoplebyLOB!F7</f>
        <v>0.21642381070235467</v>
      </c>
      <c r="G95" s="6">
        <f>G63/SummaryPeoplebyLOB!G7</f>
        <v>0.16405007990524459</v>
      </c>
      <c r="H95" s="6">
        <f>H63/SummaryPeoplebyLOB!H7</f>
        <v>0.14822116418536152</v>
      </c>
      <c r="I95" s="6">
        <f>I63/SummaryPeoplebyLOB!I7</f>
        <v>0.13966341238353891</v>
      </c>
      <c r="J95" s="6">
        <f>J63/SummaryPeoplebyLOB!J7</f>
        <v>0.11668514833749188</v>
      </c>
      <c r="K95" s="6">
        <f>K63/SummaryPeoplebyLOB!K7</f>
        <v>9.426540873668178E-2</v>
      </c>
      <c r="L95" s="6">
        <f>L63/SummaryPeoplebyLOB!L7</f>
        <v>0.10338194286074813</v>
      </c>
      <c r="M95" s="6">
        <f>M63/SummaryPeoplebyLOB!M7</f>
        <v>9.7196173371304193E-2</v>
      </c>
      <c r="N95" s="6">
        <f>N63/SummaryPeoplebyLOB!N7</f>
        <v>0.22209027211822929</v>
      </c>
    </row>
    <row r="96" spans="1:14" customFormat="1" ht="14.5" x14ac:dyDescent="0.35">
      <c r="A96" s="18" t="s">
        <v>1864</v>
      </c>
      <c r="B96" s="6">
        <f>B64/SummaryPeoplebyLOB!B7</f>
        <v>8.7445496462941918E-2</v>
      </c>
      <c r="C96" s="6">
        <f>C64/SummaryPeoplebyLOB!C7</f>
        <v>8.1562808343214707E-2</v>
      </c>
      <c r="D96" s="6">
        <f>D64/SummaryPeoplebyLOB!D7</f>
        <v>0.10046104989457511</v>
      </c>
      <c r="E96" s="6">
        <f>E64/SummaryPeoplebyLOB!E7</f>
        <v>0.11920280664826384</v>
      </c>
      <c r="F96" s="6">
        <f>F64/SummaryPeoplebyLOB!F7</f>
        <v>0.11358648391237733</v>
      </c>
      <c r="G96" s="6">
        <f>G64/SummaryPeoplebyLOB!G7</f>
        <v>0.10612428315918851</v>
      </c>
      <c r="H96" s="6">
        <f>H64/SummaryPeoplebyLOB!H7</f>
        <v>9.051060713712103E-2</v>
      </c>
      <c r="I96" s="6">
        <f>I64/SummaryPeoplebyLOB!I7</f>
        <v>8.521916317553091E-2</v>
      </c>
      <c r="J96" s="6">
        <f>J64/SummaryPeoplebyLOB!J7</f>
        <v>6.3202794806616266E-2</v>
      </c>
      <c r="K96" s="6">
        <f>K64/SummaryPeoplebyLOB!K7</f>
        <v>5.2225473982271148E-2</v>
      </c>
      <c r="L96" s="6">
        <f>L64/SummaryPeoplebyLOB!L7</f>
        <v>5.7824065889361134E-2</v>
      </c>
      <c r="M96" s="6">
        <f>M64/SummaryPeoplebyLOB!M7</f>
        <v>5.7353813269382409E-2</v>
      </c>
      <c r="N96" s="6">
        <f>N64/SummaryPeoplebyLOB!N7</f>
        <v>0.12008359405271214</v>
      </c>
    </row>
    <row r="97" spans="1:14" customFormat="1" ht="14.5" x14ac:dyDescent="0.35">
      <c r="A97" s="18" t="s">
        <v>1865</v>
      </c>
      <c r="B97" s="6">
        <f>B65/SummaryPeoplebyLOB!B7</f>
        <v>0</v>
      </c>
      <c r="C97" s="6">
        <f>C65/SummaryPeoplebyLOB!C7</f>
        <v>0</v>
      </c>
      <c r="D97" s="6">
        <f>D65/SummaryPeoplebyLOB!D7</f>
        <v>0</v>
      </c>
      <c r="E97" s="6">
        <f>E65/SummaryPeoplebyLOB!E7</f>
        <v>0</v>
      </c>
      <c r="F97" s="6">
        <f>F65/SummaryPeoplebyLOB!F7</f>
        <v>0</v>
      </c>
      <c r="G97" s="6">
        <f>G65/SummaryPeoplebyLOB!G7</f>
        <v>0</v>
      </c>
      <c r="H97" s="6">
        <f>H65/SummaryPeoplebyLOB!H7</f>
        <v>0</v>
      </c>
      <c r="I97" s="6">
        <f>I65/SummaryPeoplebyLOB!I7</f>
        <v>0</v>
      </c>
      <c r="J97" s="6">
        <f>J65/SummaryPeoplebyLOB!J7</f>
        <v>0.10776669790541521</v>
      </c>
      <c r="K97" s="6">
        <f>K65/SummaryPeoplebyLOB!K7</f>
        <v>8.2145370453402172E-2</v>
      </c>
      <c r="L97" s="6">
        <f>L65/SummaryPeoplebyLOB!L7</f>
        <v>8.5824218362348104E-2</v>
      </c>
      <c r="M97" s="6">
        <f>M65/SummaryPeoplebyLOB!M7</f>
        <v>8.6407061537559227E-2</v>
      </c>
      <c r="N97" s="6">
        <f>N65/SummaryPeoplebyLOB!N7</f>
        <v>7.4847734483123943E-2</v>
      </c>
    </row>
    <row r="98" spans="1:14" customFormat="1" ht="14.5" x14ac:dyDescent="0.35">
      <c r="A98" s="18" t="s">
        <v>1866</v>
      </c>
      <c r="B98" s="6">
        <f>B66/SummaryPeoplebyLOB!B7</f>
        <v>0.19380701534525749</v>
      </c>
      <c r="C98" s="6">
        <f>C66/SummaryPeoplebyLOB!C7</f>
        <v>0.18354768006626795</v>
      </c>
      <c r="D98" s="6">
        <f>D66/SummaryPeoplebyLOB!D7</f>
        <v>0.2090254956040985</v>
      </c>
      <c r="E98" s="6">
        <f>E66/SummaryPeoplebyLOB!E7</f>
        <v>0.20506652814239767</v>
      </c>
      <c r="F98" s="6">
        <f>F66/SummaryPeoplebyLOB!F7</f>
        <v>0.17048854639847383</v>
      </c>
      <c r="G98" s="6">
        <f>G66/SummaryPeoplebyLOB!G7</f>
        <v>0.1062927240099636</v>
      </c>
      <c r="H98" s="6">
        <f>H66/SummaryPeoplebyLOB!H7</f>
        <v>9.4964161950417458E-2</v>
      </c>
      <c r="I98" s="6">
        <f>I66/SummaryPeoplebyLOB!I7</f>
        <v>8.979386114990151E-2</v>
      </c>
      <c r="J98" s="6">
        <f>J66/SummaryPeoplebyLOB!J7</f>
        <v>7.6275409900724872E-2</v>
      </c>
      <c r="K98" s="6">
        <f>K66/SummaryPeoplebyLOB!K7</f>
        <v>6.1901969602062575E-2</v>
      </c>
      <c r="L98" s="6">
        <f>L66/SummaryPeoplebyLOB!L7</f>
        <v>7.0085982934855254E-2</v>
      </c>
      <c r="M98" s="6">
        <f>M66/SummaryPeoplebyLOB!M7</f>
        <v>6.4969599416100254E-2</v>
      </c>
      <c r="N98" s="6">
        <f>N66/SummaryPeoplebyLOB!N7</f>
        <v>0.18790023752880666</v>
      </c>
    </row>
    <row r="99" spans="1:14" customFormat="1" ht="14.5" x14ac:dyDescent="0.35">
      <c r="A99" s="18" t="s">
        <v>1867</v>
      </c>
      <c r="B99" s="6">
        <f>B67/SummaryPeoplebyLOB!B7</f>
        <v>5.3643580358416126E-2</v>
      </c>
      <c r="C99" s="6">
        <f>C67/SummaryPeoplebyLOB!C7</f>
        <v>5.0359863137256357E-2</v>
      </c>
      <c r="D99" s="6">
        <f>D67/SummaryPeoplebyLOB!D7</f>
        <v>6.6604622277267031E-2</v>
      </c>
      <c r="E99" s="6">
        <f>E67/SummaryPeoplebyLOB!E7</f>
        <v>8.4367497196550525E-2</v>
      </c>
      <c r="F99" s="6">
        <f>F67/SummaryPeoplebyLOB!F7</f>
        <v>7.6521055809523619E-2</v>
      </c>
      <c r="G99" s="6">
        <f>G67/SummaryPeoplebyLOB!G7</f>
        <v>5.9636393937319766E-2</v>
      </c>
      <c r="H99" s="6">
        <f>H67/SummaryPeoplebyLOB!H7</f>
        <v>4.7416747652764282E-2</v>
      </c>
      <c r="I99" s="6">
        <f>I67/SummaryPeoplebyLOB!I7</f>
        <v>4.4586350506946822E-2</v>
      </c>
      <c r="J99" s="6">
        <f>J67/SummaryPeoplebyLOB!J7</f>
        <v>3.0327333055868606E-2</v>
      </c>
      <c r="K99" s="6">
        <f>K67/SummaryPeoplebyLOB!K7</f>
        <v>2.6505603980074292E-2</v>
      </c>
      <c r="L99" s="6">
        <f>L67/SummaryPeoplebyLOB!L7</f>
        <v>3.056689062231981E-2</v>
      </c>
      <c r="M99" s="6">
        <f>M67/SummaryPeoplebyLOB!M7</f>
        <v>3.0455650337892878E-2</v>
      </c>
      <c r="N99" s="6">
        <f>N67/SummaryPeoplebyLOB!N7</f>
        <v>8.6558647569775132E-2</v>
      </c>
    </row>
    <row r="100" spans="1:14" x14ac:dyDescent="0.25">
      <c r="A100" s="18" t="s">
        <v>1868</v>
      </c>
      <c r="B100" s="6">
        <f>B68/SummaryPeoplebyLOB!B7</f>
        <v>0</v>
      </c>
      <c r="C100" s="6">
        <f>C68/SummaryPeoplebyLOB!C7</f>
        <v>0</v>
      </c>
      <c r="D100" s="6">
        <f>D68/SummaryPeoplebyLOB!D7</f>
        <v>0</v>
      </c>
      <c r="E100" s="6">
        <f>E68/SummaryPeoplebyLOB!E7</f>
        <v>0</v>
      </c>
      <c r="F100" s="6">
        <f>F68/SummaryPeoplebyLOB!F7</f>
        <v>0</v>
      </c>
      <c r="G100" s="6">
        <f>G68/SummaryPeoplebyLOB!G7</f>
        <v>0</v>
      </c>
      <c r="H100" s="6">
        <f>H68/SummaryPeoplebyLOB!H7</f>
        <v>0</v>
      </c>
      <c r="I100" s="6">
        <f>I68/SummaryPeoplebyLOB!I7</f>
        <v>0</v>
      </c>
      <c r="J100" s="6">
        <f>J68/SummaryPeoplebyLOB!J7</f>
        <v>8.017320044060193E-2</v>
      </c>
      <c r="K100" s="6">
        <f>K68/SummaryPeoplebyLOB!K7</f>
        <v>6.144359700147646E-2</v>
      </c>
      <c r="L100" s="6">
        <f>L68/SummaryPeoplebyLOB!L7</f>
        <v>6.4286423134884044E-2</v>
      </c>
      <c r="M100" s="6">
        <f>M68/SummaryPeoplebyLOB!M7</f>
        <v>6.3963089194596326E-2</v>
      </c>
      <c r="N100" s="6">
        <f>N68/SummaryPeoplebyLOB!N7</f>
        <v>5.808014088249297E-2</v>
      </c>
    </row>
    <row r="101" spans="1:14" x14ac:dyDescent="0.25">
      <c r="A101" s="18" t="s">
        <v>1869</v>
      </c>
      <c r="B101" s="6">
        <f>B69/SummaryPeoplebyLOB!B7</f>
        <v>0.33847938912824588</v>
      </c>
      <c r="C101" s="6">
        <f>C69/SummaryPeoplebyLOB!C7</f>
        <v>0.32247307144493514</v>
      </c>
      <c r="D101" s="6">
        <f>D69/SummaryPeoplebyLOB!D7</f>
        <v>0.33069510833824839</v>
      </c>
      <c r="E101" s="6">
        <f>E69/SummaryPeoplebyLOB!E7</f>
        <v>0.32886072949607292</v>
      </c>
      <c r="F101" s="6">
        <f>F69/SummaryPeoplebyLOB!F7</f>
        <v>0.32919365913365378</v>
      </c>
      <c r="G101" s="6">
        <f>G69/SummaryPeoplebyLOB!G7</f>
        <v>0.37528502513220824</v>
      </c>
      <c r="H101" s="6">
        <f>H69/SummaryPeoplebyLOB!H7</f>
        <v>0.35500221861074133</v>
      </c>
      <c r="I101" s="6">
        <f>I69/SummaryPeoplebyLOB!I7</f>
        <v>0.33215729069369559</v>
      </c>
      <c r="J101" s="6">
        <f>J69/SummaryPeoplebyLOB!J7</f>
        <v>0.28465580336104829</v>
      </c>
      <c r="K101" s="6">
        <f>K69/SummaryPeoplebyLOB!K7</f>
        <v>0.22325312535107175</v>
      </c>
      <c r="L101" s="6">
        <f>L69/SummaryPeoplebyLOB!L7</f>
        <v>0.23203694052436249</v>
      </c>
      <c r="M101" s="6">
        <f>M69/SummaryPeoplebyLOB!M7</f>
        <v>0.22299268170295403</v>
      </c>
      <c r="N101" s="6">
        <f>N69/SummaryPeoplebyLOB!N7</f>
        <v>0.39183092313372686</v>
      </c>
    </row>
    <row r="102" spans="1:14" x14ac:dyDescent="0.25">
      <c r="A102" s="18" t="s">
        <v>1870</v>
      </c>
      <c r="B102" s="6">
        <f>B70/SummaryPeoplebyLOB!B7</f>
        <v>0.34040672926920967</v>
      </c>
      <c r="C102" s="6">
        <f>C70/SummaryPeoplebyLOB!C7</f>
        <v>0.35520891557375128</v>
      </c>
      <c r="D102" s="6">
        <f>D70/SummaryPeoplebyLOB!D7</f>
        <v>0.30622876890665945</v>
      </c>
      <c r="E102" s="6">
        <f>E70/SummaryPeoplebyLOB!E7</f>
        <v>0.34391127718805348</v>
      </c>
      <c r="F102" s="6">
        <f>F70/SummaryPeoplebyLOB!F7</f>
        <v>0.36514006550418093</v>
      </c>
      <c r="G102" s="6">
        <f>G70/SummaryPeoplebyLOB!G7</f>
        <v>0.41297292149644521</v>
      </c>
      <c r="H102" s="6">
        <f>H70/SummaryPeoplebyLOB!H7</f>
        <v>0.38015990330668276</v>
      </c>
      <c r="I102" s="6">
        <f>I70/SummaryPeoplebyLOB!I7</f>
        <v>0.41789177530546795</v>
      </c>
      <c r="J102" s="6">
        <f>J70/SummaryPeoplebyLOB!J7</f>
        <v>0.36190535275476871</v>
      </c>
      <c r="K102" s="6">
        <f>K70/SummaryPeoplebyLOB!K7</f>
        <v>0.35108607637387601</v>
      </c>
      <c r="L102" s="6">
        <f>L70/SummaryPeoplebyLOB!L7</f>
        <v>0.34601904203588241</v>
      </c>
      <c r="M102" s="6">
        <f>M70/SummaryPeoplebyLOB!M7</f>
        <v>0.33958657812591642</v>
      </c>
      <c r="N102" s="6">
        <f>N70/SummaryPeoplebyLOB!N7</f>
        <v>0.54818788627291293</v>
      </c>
    </row>
    <row r="103" spans="1:14" x14ac:dyDescent="0.25">
      <c r="A103" s="18" t="s">
        <v>1871</v>
      </c>
      <c r="B103" s="6">
        <f>B71/SummaryPeoplebyLOB!B7</f>
        <v>0</v>
      </c>
      <c r="C103" s="6">
        <f>C71/SummaryPeoplebyLOB!C7</f>
        <v>0</v>
      </c>
      <c r="D103" s="6">
        <f>D71/SummaryPeoplebyLOB!D7</f>
        <v>0</v>
      </c>
      <c r="E103" s="6">
        <f>E71/SummaryPeoplebyLOB!E7</f>
        <v>0</v>
      </c>
      <c r="F103" s="6">
        <f>F71/SummaryPeoplebyLOB!F7</f>
        <v>0</v>
      </c>
      <c r="G103" s="6">
        <f>G71/SummaryPeoplebyLOB!G7</f>
        <v>0</v>
      </c>
      <c r="H103" s="6">
        <f>H71/SummaryPeoplebyLOB!H7</f>
        <v>0</v>
      </c>
      <c r="I103" s="6">
        <f>I71/SummaryPeoplebyLOB!I7</f>
        <v>0</v>
      </c>
      <c r="J103" s="6">
        <f>J71/SummaryPeoplebyLOB!J7</f>
        <v>0.14874999126931074</v>
      </c>
      <c r="K103" s="6">
        <f>K71/SummaryPeoplebyLOB!K7</f>
        <v>0.12390828147611312</v>
      </c>
      <c r="L103" s="6">
        <f>L71/SummaryPeoplebyLOB!L7</f>
        <v>0.13113465533547014</v>
      </c>
      <c r="M103" s="6">
        <f>M71/SummaryPeoplebyLOB!M7</f>
        <v>0.13595610325120072</v>
      </c>
      <c r="N103" s="6">
        <f>N71/SummaryPeoplebyLOB!N7</f>
        <v>0.13798027339738811</v>
      </c>
    </row>
    <row r="104" spans="1:14" x14ac:dyDescent="0.25">
      <c r="A104" s="21"/>
      <c r="J104" s="20"/>
      <c r="K104" s="20"/>
      <c r="L104" s="20"/>
    </row>
    <row r="105" spans="1:14" x14ac:dyDescent="0.25">
      <c r="A105" s="21"/>
      <c r="J105" s="20"/>
      <c r="K105" s="20"/>
      <c r="L105" s="20"/>
    </row>
    <row r="106" spans="1:14" x14ac:dyDescent="0.25">
      <c r="A106" s="21"/>
      <c r="J106" s="20"/>
      <c r="K106" s="20"/>
      <c r="L106" s="20"/>
    </row>
    <row r="107" spans="1:14" x14ac:dyDescent="0.25">
      <c r="A107" s="2" t="s">
        <v>301</v>
      </c>
      <c r="N107" s="4"/>
    </row>
    <row r="108" spans="1:14" x14ac:dyDescent="0.25">
      <c r="A108" s="2" t="s">
        <v>302</v>
      </c>
      <c r="N10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0"/>
  <sheetViews>
    <sheetView topLeftCell="A43" workbookViewId="0">
      <pane xSplit="1" topLeftCell="F1" activePane="topRight" state="frozen"/>
      <selection pane="topRight" activeCell="A46" sqref="A46:XFD46"/>
    </sheetView>
  </sheetViews>
  <sheetFormatPr defaultColWidth="9.1796875" defaultRowHeight="12.5" x14ac:dyDescent="0.25"/>
  <cols>
    <col min="1" max="1" width="41.453125" style="2" customWidth="1"/>
    <col min="2" max="2" width="12.7265625" style="2" bestFit="1" customWidth="1"/>
    <col min="3" max="3" width="10.1796875" style="2" customWidth="1"/>
    <col min="4" max="8" width="10.1796875" style="2" bestFit="1" customWidth="1"/>
    <col min="9" max="13" width="11.1796875" style="2" bestFit="1" customWidth="1"/>
    <col min="14" max="14" width="12.7265625" style="4" bestFit="1" customWidth="1"/>
    <col min="15" max="15" width="4.1796875" style="4" customWidth="1"/>
    <col min="16" max="16384" width="9.1796875" style="2"/>
  </cols>
  <sheetData>
    <row r="1" spans="1:16" s="3" customFormat="1" ht="13" x14ac:dyDescent="0.3">
      <c r="A1" s="1"/>
      <c r="B1" s="1">
        <v>2011</v>
      </c>
      <c r="C1" s="1">
        <v>2012</v>
      </c>
      <c r="D1" s="1">
        <v>2013</v>
      </c>
      <c r="E1" s="1">
        <v>2014</v>
      </c>
      <c r="F1" s="1">
        <v>2015</v>
      </c>
      <c r="G1" s="1">
        <v>2016</v>
      </c>
      <c r="H1" s="1">
        <v>2017</v>
      </c>
      <c r="I1" s="1">
        <v>2018</v>
      </c>
      <c r="J1" s="1">
        <v>2019</v>
      </c>
      <c r="K1" s="1">
        <v>2020</v>
      </c>
      <c r="L1" s="1">
        <v>2021</v>
      </c>
      <c r="M1" s="1">
        <v>2022</v>
      </c>
      <c r="N1" s="29" t="s">
        <v>0</v>
      </c>
      <c r="O1" s="45"/>
    </row>
    <row r="2" spans="1:16" s="3" customFormat="1" ht="13" x14ac:dyDescent="0.3">
      <c r="A2" s="48"/>
      <c r="B2" s="14"/>
      <c r="C2" s="14"/>
      <c r="D2" s="14"/>
      <c r="E2" s="1"/>
      <c r="F2" s="1"/>
      <c r="G2" s="1"/>
      <c r="H2" s="1"/>
      <c r="I2" s="1"/>
      <c r="J2" s="1"/>
      <c r="K2" s="1"/>
      <c r="L2" s="1"/>
      <c r="M2" s="1"/>
      <c r="N2" s="1"/>
      <c r="O2" s="44"/>
    </row>
    <row r="3" spans="1:16" s="41" customFormat="1" ht="13" x14ac:dyDescent="0.3">
      <c r="A3" s="9" t="s">
        <v>38</v>
      </c>
      <c r="B3" s="8">
        <v>75723319</v>
      </c>
      <c r="C3" s="8">
        <v>81535191</v>
      </c>
      <c r="D3" s="8">
        <v>73440743</v>
      </c>
      <c r="E3" s="8">
        <v>87636604</v>
      </c>
      <c r="F3" s="8">
        <v>90868907</v>
      </c>
      <c r="G3" s="8">
        <v>94093994</v>
      </c>
      <c r="H3" s="8">
        <v>94512122</v>
      </c>
      <c r="I3" s="8">
        <v>99918361</v>
      </c>
      <c r="J3" s="8">
        <v>106908359</v>
      </c>
      <c r="K3" s="8">
        <v>110212884</v>
      </c>
      <c r="L3" s="8">
        <v>112031616</v>
      </c>
      <c r="M3" s="8">
        <v>113498882</v>
      </c>
      <c r="N3" s="8">
        <v>1140380982</v>
      </c>
      <c r="O3" s="52"/>
    </row>
    <row r="4" spans="1:16" s="21" customFormat="1" x14ac:dyDescent="0.25">
      <c r="A4" s="16" t="s">
        <v>7</v>
      </c>
      <c r="B4" s="8">
        <v>44449404</v>
      </c>
      <c r="C4" s="8">
        <v>45987229</v>
      </c>
      <c r="D4" s="8">
        <v>43895528</v>
      </c>
      <c r="E4" s="8">
        <v>47770863</v>
      </c>
      <c r="F4" s="8">
        <v>48488895</v>
      </c>
      <c r="G4" s="8">
        <v>50578479</v>
      </c>
      <c r="H4" s="8">
        <v>51961110</v>
      </c>
      <c r="I4" s="8">
        <v>55021342</v>
      </c>
      <c r="J4" s="8">
        <v>58573007</v>
      </c>
      <c r="K4" s="8">
        <v>53562378</v>
      </c>
      <c r="L4" s="8">
        <v>60096137</v>
      </c>
      <c r="M4" s="8">
        <v>59598938</v>
      </c>
      <c r="N4" s="8">
        <v>619983310</v>
      </c>
      <c r="O4" s="31"/>
    </row>
    <row r="5" spans="1:16" s="21" customFormat="1" x14ac:dyDescent="0.25">
      <c r="A5" s="16" t="s">
        <v>8</v>
      </c>
      <c r="B5" s="8">
        <v>31273915</v>
      </c>
      <c r="C5" s="8">
        <v>35547962</v>
      </c>
      <c r="D5" s="8">
        <v>29545215</v>
      </c>
      <c r="E5" s="8">
        <v>39865741</v>
      </c>
      <c r="F5" s="8">
        <v>42380012</v>
      </c>
      <c r="G5" s="8">
        <v>43515515</v>
      </c>
      <c r="H5" s="8">
        <v>42551012</v>
      </c>
      <c r="I5" s="8">
        <v>44897019</v>
      </c>
      <c r="J5" s="8">
        <v>45746113</v>
      </c>
      <c r="K5" s="8">
        <v>53977349</v>
      </c>
      <c r="L5" s="8">
        <v>48510996</v>
      </c>
      <c r="M5" s="8">
        <v>50359171</v>
      </c>
      <c r="N5" s="8">
        <v>508170020</v>
      </c>
      <c r="O5" s="31"/>
    </row>
    <row r="6" spans="1:16" s="21" customFormat="1" x14ac:dyDescent="0.25">
      <c r="A6" s="16" t="s">
        <v>9</v>
      </c>
      <c r="B6" s="18"/>
      <c r="C6" s="18"/>
      <c r="D6" s="18"/>
      <c r="E6" s="18"/>
      <c r="F6" s="18"/>
      <c r="G6" s="18"/>
      <c r="H6" s="18"/>
      <c r="I6" s="18"/>
      <c r="J6" s="8">
        <v>2589239</v>
      </c>
      <c r="K6" s="8">
        <v>2673157</v>
      </c>
      <c r="L6" s="8">
        <v>3424483</v>
      </c>
      <c r="M6" s="8">
        <v>3540773</v>
      </c>
      <c r="N6" s="8">
        <v>12227652</v>
      </c>
      <c r="O6" s="31"/>
      <c r="P6" s="21" t="s">
        <v>161</v>
      </c>
    </row>
    <row r="7" spans="1:16" s="21" customFormat="1" x14ac:dyDescent="0.25">
      <c r="A7" s="16"/>
      <c r="B7" s="15"/>
      <c r="C7" s="15"/>
      <c r="D7" s="15"/>
      <c r="E7" s="15"/>
      <c r="F7" s="15"/>
      <c r="G7" s="15"/>
      <c r="H7" s="15"/>
      <c r="I7" s="15"/>
      <c r="J7" s="15"/>
      <c r="K7" s="15"/>
      <c r="L7" s="15"/>
      <c r="M7" s="15"/>
      <c r="N7" s="15"/>
      <c r="O7" s="31"/>
    </row>
    <row r="8" spans="1:16" s="21" customFormat="1" x14ac:dyDescent="0.25">
      <c r="A8" s="16" t="s">
        <v>94</v>
      </c>
      <c r="B8" s="7">
        <f t="shared" ref="B8:N8" si="0">B4/B3</f>
        <v>0.58699756676011516</v>
      </c>
      <c r="C8" s="7">
        <f t="shared" si="0"/>
        <v>0.5640169408568626</v>
      </c>
      <c r="D8" s="7">
        <f t="shared" si="0"/>
        <v>0.59769994429386419</v>
      </c>
      <c r="E8" s="7">
        <f t="shared" si="0"/>
        <v>0.54510171343471958</v>
      </c>
      <c r="F8" s="7">
        <f t="shared" si="0"/>
        <v>0.53361371453493989</v>
      </c>
      <c r="G8" s="7">
        <f t="shared" si="0"/>
        <v>0.53753142841401758</v>
      </c>
      <c r="H8" s="7">
        <f t="shared" si="0"/>
        <v>0.54978249245107413</v>
      </c>
      <c r="I8" s="7">
        <f t="shared" si="0"/>
        <v>0.55066297574676992</v>
      </c>
      <c r="J8" s="7">
        <f t="shared" si="0"/>
        <v>0.5478805169949339</v>
      </c>
      <c r="K8" s="7">
        <f t="shared" si="0"/>
        <v>0.48599016790087807</v>
      </c>
      <c r="L8" s="7">
        <f t="shared" si="0"/>
        <v>0.53642122773628476</v>
      </c>
      <c r="M8" s="7">
        <f t="shared" si="0"/>
        <v>0.52510594773964381</v>
      </c>
      <c r="N8" s="7">
        <f t="shared" si="0"/>
        <v>0.54366331935198831</v>
      </c>
      <c r="O8" s="43"/>
    </row>
    <row r="9" spans="1:16" s="21" customFormat="1" x14ac:dyDescent="0.25">
      <c r="A9" s="16" t="s">
        <v>95</v>
      </c>
      <c r="B9" s="7">
        <f t="shared" ref="B9:N9" si="1">B5/B3</f>
        <v>0.41300243323988478</v>
      </c>
      <c r="C9" s="7">
        <f t="shared" si="1"/>
        <v>0.43598305914313734</v>
      </c>
      <c r="D9" s="7">
        <f t="shared" si="1"/>
        <v>0.40230005570613575</v>
      </c>
      <c r="E9" s="7">
        <f t="shared" si="1"/>
        <v>0.45489828656528042</v>
      </c>
      <c r="F9" s="7">
        <f t="shared" si="1"/>
        <v>0.46638628546506011</v>
      </c>
      <c r="G9" s="7">
        <f t="shared" si="1"/>
        <v>0.46246857158598242</v>
      </c>
      <c r="H9" s="7">
        <f t="shared" si="1"/>
        <v>0.45021750754892587</v>
      </c>
      <c r="I9" s="7">
        <f t="shared" si="1"/>
        <v>0.44933702425323008</v>
      </c>
      <c r="J9" s="7">
        <f t="shared" si="1"/>
        <v>0.42790024491910872</v>
      </c>
      <c r="K9" s="7">
        <f t="shared" si="1"/>
        <v>0.48975534475624466</v>
      </c>
      <c r="L9" s="7">
        <f t="shared" si="1"/>
        <v>0.43301165985144763</v>
      </c>
      <c r="M9" s="7">
        <f t="shared" si="1"/>
        <v>0.44369750708205213</v>
      </c>
      <c r="N9" s="7">
        <f t="shared" si="1"/>
        <v>0.44561425350041484</v>
      </c>
      <c r="O9" s="43"/>
    </row>
    <row r="10" spans="1:16" s="21" customFormat="1" x14ac:dyDescent="0.25">
      <c r="A10" s="16" t="s">
        <v>96</v>
      </c>
      <c r="B10" s="7">
        <f t="shared" ref="B10:N10" si="2">B6/B3</f>
        <v>0</v>
      </c>
      <c r="C10" s="7">
        <f t="shared" si="2"/>
        <v>0</v>
      </c>
      <c r="D10" s="7">
        <f t="shared" si="2"/>
        <v>0</v>
      </c>
      <c r="E10" s="7">
        <f t="shared" si="2"/>
        <v>0</v>
      </c>
      <c r="F10" s="7">
        <f t="shared" si="2"/>
        <v>0</v>
      </c>
      <c r="G10" s="7">
        <f t="shared" si="2"/>
        <v>0</v>
      </c>
      <c r="H10" s="7">
        <f t="shared" si="2"/>
        <v>0</v>
      </c>
      <c r="I10" s="7">
        <f t="shared" si="2"/>
        <v>0</v>
      </c>
      <c r="J10" s="7">
        <f t="shared" si="2"/>
        <v>2.4219238085957339E-2</v>
      </c>
      <c r="K10" s="7">
        <f t="shared" si="2"/>
        <v>2.4254487342877263E-2</v>
      </c>
      <c r="L10" s="7">
        <f t="shared" si="2"/>
        <v>3.0567112412267623E-2</v>
      </c>
      <c r="M10" s="7">
        <f t="shared" si="2"/>
        <v>3.1196545178304048E-2</v>
      </c>
      <c r="N10" s="7">
        <f t="shared" si="2"/>
        <v>1.0722427147596889E-2</v>
      </c>
      <c r="O10" s="43"/>
    </row>
    <row r="11" spans="1:16" s="21" customFormat="1" x14ac:dyDescent="0.25">
      <c r="A11" s="16"/>
      <c r="B11" s="7"/>
      <c r="C11" s="7"/>
      <c r="D11" s="7"/>
      <c r="E11" s="7"/>
      <c r="F11" s="7"/>
      <c r="G11" s="7"/>
      <c r="H11" s="7"/>
      <c r="I11" s="7"/>
      <c r="J11" s="7"/>
      <c r="K11" s="7"/>
      <c r="L11" s="7"/>
      <c r="M11" s="7"/>
      <c r="N11" s="7"/>
      <c r="O11" s="43"/>
    </row>
    <row r="12" spans="1:16" ht="13" x14ac:dyDescent="0.3">
      <c r="A12" s="19" t="s">
        <v>162</v>
      </c>
      <c r="B12" s="10"/>
      <c r="C12" s="10"/>
      <c r="D12" s="10"/>
      <c r="E12" s="10"/>
      <c r="F12" s="10"/>
      <c r="G12" s="10"/>
      <c r="H12" s="10"/>
      <c r="I12" s="10"/>
      <c r="J12" s="10"/>
      <c r="K12" s="10"/>
      <c r="L12" s="10"/>
      <c r="M12" s="10"/>
      <c r="N12" s="15"/>
    </row>
    <row r="13" spans="1:16" s="21" customFormat="1" x14ac:dyDescent="0.25">
      <c r="A13" s="16" t="s">
        <v>151</v>
      </c>
      <c r="B13" s="8">
        <v>3380329</v>
      </c>
      <c r="C13" s="8">
        <v>5093023</v>
      </c>
      <c r="D13" s="8">
        <v>2493409</v>
      </c>
      <c r="E13" s="8">
        <v>2940679</v>
      </c>
      <c r="F13" s="8">
        <v>2834835</v>
      </c>
      <c r="G13" s="8">
        <v>2508384</v>
      </c>
      <c r="H13" s="8">
        <v>2195460</v>
      </c>
      <c r="I13" s="8">
        <v>4084462</v>
      </c>
      <c r="J13" s="8">
        <v>4370128</v>
      </c>
      <c r="K13" s="8">
        <v>7849187</v>
      </c>
      <c r="L13" s="8">
        <v>5630456</v>
      </c>
      <c r="M13" s="8">
        <v>5732431</v>
      </c>
      <c r="N13" s="8">
        <v>49112783</v>
      </c>
      <c r="O13" s="31"/>
    </row>
    <row r="14" spans="1:16" s="21" customFormat="1" x14ac:dyDescent="0.25">
      <c r="A14" s="16" t="s">
        <v>152</v>
      </c>
      <c r="B14" s="18"/>
      <c r="C14" s="18"/>
      <c r="D14" s="18"/>
      <c r="E14" s="18"/>
      <c r="F14" s="18"/>
      <c r="G14" s="18"/>
      <c r="H14" s="18"/>
      <c r="I14" s="18"/>
      <c r="J14" s="8">
        <v>147324</v>
      </c>
      <c r="K14" s="8">
        <v>160210</v>
      </c>
      <c r="L14" s="8">
        <v>185468</v>
      </c>
      <c r="M14" s="8">
        <v>144948</v>
      </c>
      <c r="N14" s="8">
        <v>637950</v>
      </c>
      <c r="O14" s="31"/>
    </row>
    <row r="15" spans="1:16" s="21" customFormat="1" x14ac:dyDescent="0.25">
      <c r="A15" s="16"/>
      <c r="B15" s="15"/>
      <c r="C15" s="15"/>
      <c r="D15" s="15"/>
      <c r="E15" s="15"/>
      <c r="F15" s="15"/>
      <c r="G15" s="15"/>
      <c r="H15" s="15"/>
      <c r="I15" s="15"/>
      <c r="J15" s="15"/>
      <c r="K15" s="15"/>
      <c r="L15" s="15"/>
      <c r="M15" s="15"/>
      <c r="N15" s="15"/>
      <c r="O15" s="31"/>
    </row>
    <row r="16" spans="1:16" s="21" customFormat="1" x14ac:dyDescent="0.25">
      <c r="A16" s="16" t="s">
        <v>153</v>
      </c>
      <c r="B16" s="7">
        <f t="shared" ref="B16:N16" si="3">B13/B5</f>
        <v>0.10808781056033438</v>
      </c>
      <c r="C16" s="7">
        <f t="shared" si="3"/>
        <v>0.14327187026924357</v>
      </c>
      <c r="D16" s="7">
        <f t="shared" si="3"/>
        <v>8.4392988847771119E-2</v>
      </c>
      <c r="E16" s="7">
        <f t="shared" si="3"/>
        <v>7.3764563914665474E-2</v>
      </c>
      <c r="F16" s="7">
        <f t="shared" si="3"/>
        <v>6.689084939381329E-2</v>
      </c>
      <c r="G16" s="7">
        <f t="shared" si="3"/>
        <v>5.7643440506219445E-2</v>
      </c>
      <c r="H16" s="7">
        <f t="shared" si="3"/>
        <v>5.1595952641502393E-2</v>
      </c>
      <c r="I16" s="7">
        <f t="shared" si="3"/>
        <v>9.0974013219006805E-2</v>
      </c>
      <c r="J16" s="7">
        <f t="shared" si="3"/>
        <v>9.5530039896504437E-2</v>
      </c>
      <c r="K16" s="7">
        <f t="shared" si="3"/>
        <v>0.14541631157172985</v>
      </c>
      <c r="L16" s="7">
        <f t="shared" si="3"/>
        <v>0.11606556171305986</v>
      </c>
      <c r="M16" s="7">
        <f t="shared" si="3"/>
        <v>0.11383092465918472</v>
      </c>
      <c r="N16" s="7">
        <f t="shared" si="3"/>
        <v>9.6646360601910355E-2</v>
      </c>
      <c r="O16" s="43"/>
    </row>
    <row r="17" spans="1:15" s="21" customFormat="1" x14ac:dyDescent="0.25">
      <c r="A17" s="16" t="s">
        <v>154</v>
      </c>
      <c r="B17" s="15"/>
      <c r="C17" s="15"/>
      <c r="D17" s="15"/>
      <c r="E17" s="15"/>
      <c r="F17" s="15"/>
      <c r="G17" s="15"/>
      <c r="H17" s="15"/>
      <c r="I17" s="15"/>
      <c r="J17" s="7">
        <f>J14/J6</f>
        <v>5.689857135629426E-2</v>
      </c>
      <c r="K17" s="7">
        <f>K14/K6</f>
        <v>5.9932880859597845E-2</v>
      </c>
      <c r="L17" s="7">
        <f>L14/L6</f>
        <v>5.4159416180486225E-2</v>
      </c>
      <c r="M17" s="7">
        <f>M14/M6</f>
        <v>4.0936823682286329E-2</v>
      </c>
      <c r="N17" s="7">
        <f>N14/N6</f>
        <v>5.2172731117961162E-2</v>
      </c>
      <c r="O17" s="43"/>
    </row>
    <row r="18" spans="1:15" s="21" customFormat="1" x14ac:dyDescent="0.25">
      <c r="A18" s="16"/>
      <c r="B18" s="16"/>
      <c r="C18" s="16"/>
      <c r="D18" s="16"/>
      <c r="E18" s="16"/>
      <c r="F18" s="16"/>
      <c r="G18" s="16"/>
      <c r="H18" s="16"/>
      <c r="I18" s="16"/>
      <c r="J18" s="16"/>
      <c r="K18" s="16"/>
      <c r="L18" s="16"/>
      <c r="M18" s="16"/>
      <c r="N18" s="16"/>
      <c r="O18" s="42"/>
    </row>
    <row r="19" spans="1:15" s="21" customFormat="1" ht="13" x14ac:dyDescent="0.3">
      <c r="A19" s="19" t="s">
        <v>147</v>
      </c>
      <c r="B19" s="8">
        <f>B20+B21+B22</f>
        <v>61911761</v>
      </c>
      <c r="C19" s="8">
        <f t="shared" ref="C19:N19" si="4">C20+C21+C22</f>
        <v>66103156</v>
      </c>
      <c r="D19" s="8">
        <f t="shared" si="4"/>
        <v>58569653</v>
      </c>
      <c r="E19" s="8">
        <f t="shared" si="4"/>
        <v>63495990</v>
      </c>
      <c r="F19" s="8">
        <f t="shared" si="4"/>
        <v>63224437</v>
      </c>
      <c r="G19" s="8">
        <f t="shared" si="4"/>
        <v>62872766</v>
      </c>
      <c r="H19" s="8">
        <f t="shared" si="4"/>
        <v>62071598</v>
      </c>
      <c r="I19" s="8">
        <f t="shared" si="4"/>
        <v>65366776</v>
      </c>
      <c r="J19" s="8">
        <f t="shared" si="4"/>
        <v>71106261</v>
      </c>
      <c r="K19" s="8">
        <f t="shared" si="4"/>
        <v>76394074</v>
      </c>
      <c r="L19" s="8">
        <f t="shared" si="4"/>
        <v>75646569</v>
      </c>
      <c r="M19" s="8">
        <f t="shared" si="4"/>
        <v>75686230</v>
      </c>
      <c r="N19" s="8">
        <f t="shared" si="4"/>
        <v>802449271</v>
      </c>
      <c r="O19" s="42"/>
    </row>
    <row r="20" spans="1:15" x14ac:dyDescent="0.25">
      <c r="A20" s="16" t="s">
        <v>7</v>
      </c>
      <c r="B20" s="8">
        <v>34979482</v>
      </c>
      <c r="C20" s="8">
        <v>35387733</v>
      </c>
      <c r="D20" s="8">
        <v>33524684</v>
      </c>
      <c r="E20" s="8">
        <v>33225953</v>
      </c>
      <c r="F20" s="8">
        <v>31573006</v>
      </c>
      <c r="G20" s="8">
        <v>31565004</v>
      </c>
      <c r="H20" s="8">
        <v>31354241</v>
      </c>
      <c r="I20" s="8">
        <v>32582090</v>
      </c>
      <c r="J20" s="8">
        <v>35244991</v>
      </c>
      <c r="K20" s="8">
        <v>32494775</v>
      </c>
      <c r="L20" s="8">
        <v>36641908</v>
      </c>
      <c r="M20" s="8">
        <v>35951344</v>
      </c>
      <c r="N20" s="8">
        <v>404525211</v>
      </c>
      <c r="O20" s="31"/>
    </row>
    <row r="21" spans="1:15" x14ac:dyDescent="0.25">
      <c r="A21" s="16" t="s">
        <v>8</v>
      </c>
      <c r="B21" s="8">
        <v>26932279</v>
      </c>
      <c r="C21" s="8">
        <v>30715423</v>
      </c>
      <c r="D21" s="8">
        <v>25044969</v>
      </c>
      <c r="E21" s="8">
        <v>30270037</v>
      </c>
      <c r="F21" s="8">
        <v>31651431</v>
      </c>
      <c r="G21" s="8">
        <v>31307762</v>
      </c>
      <c r="H21" s="8">
        <v>30717357</v>
      </c>
      <c r="I21" s="8">
        <v>32784686</v>
      </c>
      <c r="J21" s="8">
        <v>33376453</v>
      </c>
      <c r="K21" s="8">
        <v>41297638</v>
      </c>
      <c r="L21" s="8">
        <v>35658644</v>
      </c>
      <c r="M21" s="8">
        <v>36238074</v>
      </c>
      <c r="N21" s="8">
        <v>385994753</v>
      </c>
      <c r="O21" s="31"/>
    </row>
    <row r="22" spans="1:15" x14ac:dyDescent="0.25">
      <c r="A22" s="16" t="s">
        <v>9</v>
      </c>
      <c r="B22" s="18"/>
      <c r="C22" s="18"/>
      <c r="D22" s="18"/>
      <c r="E22" s="18"/>
      <c r="F22" s="18"/>
      <c r="G22" s="18"/>
      <c r="H22" s="18"/>
      <c r="I22" s="18"/>
      <c r="J22" s="8">
        <v>2484817</v>
      </c>
      <c r="K22" s="8">
        <v>2601661</v>
      </c>
      <c r="L22" s="8">
        <v>3346017</v>
      </c>
      <c r="M22" s="8">
        <v>3496812</v>
      </c>
      <c r="N22" s="8">
        <v>11929307</v>
      </c>
      <c r="O22" s="31"/>
    </row>
    <row r="23" spans="1:15" x14ac:dyDescent="0.25">
      <c r="A23" s="16"/>
      <c r="B23" s="8"/>
      <c r="C23" s="8"/>
      <c r="D23" s="8"/>
      <c r="E23" s="8"/>
      <c r="F23" s="8"/>
      <c r="G23" s="8"/>
      <c r="H23" s="8"/>
      <c r="I23" s="8"/>
      <c r="J23" s="8"/>
      <c r="K23" s="8"/>
      <c r="L23" s="8"/>
      <c r="M23" s="8"/>
      <c r="N23" s="8"/>
      <c r="O23" s="31"/>
    </row>
    <row r="24" spans="1:15" x14ac:dyDescent="0.25">
      <c r="A24" s="16" t="s">
        <v>148</v>
      </c>
      <c r="B24" s="7">
        <f t="shared" ref="B24:N24" si="5">B19/B3</f>
        <v>0.81760495733157179</v>
      </c>
      <c r="C24" s="7">
        <f t="shared" si="5"/>
        <v>0.81073160176935133</v>
      </c>
      <c r="D24" s="7">
        <f t="shared" si="5"/>
        <v>0.79750899306669598</v>
      </c>
      <c r="E24" s="7">
        <f t="shared" si="5"/>
        <v>0.7245373177627924</v>
      </c>
      <c r="F24" s="7">
        <f t="shared" si="5"/>
        <v>0.69577635615227551</v>
      </c>
      <c r="G24" s="7">
        <f t="shared" si="5"/>
        <v>0.66819106435209885</v>
      </c>
      <c r="H24" s="7">
        <f t="shared" si="5"/>
        <v>0.65675806115113999</v>
      </c>
      <c r="I24" s="7">
        <f t="shared" si="5"/>
        <v>0.65420184384329527</v>
      </c>
      <c r="J24" s="7">
        <f t="shared" si="5"/>
        <v>0.66511413761387916</v>
      </c>
      <c r="K24" s="7">
        <f t="shared" si="5"/>
        <v>0.69315012208554494</v>
      </c>
      <c r="L24" s="7">
        <f t="shared" si="5"/>
        <v>0.67522518821829725</v>
      </c>
      <c r="M24" s="7">
        <f t="shared" si="5"/>
        <v>0.66684559941304089</v>
      </c>
      <c r="N24" s="7">
        <f t="shared" si="5"/>
        <v>0.70366770725399552</v>
      </c>
      <c r="O24" s="43"/>
    </row>
    <row r="25" spans="1:15" x14ac:dyDescent="0.25">
      <c r="A25" s="16" t="s">
        <v>94</v>
      </c>
      <c r="B25" s="7">
        <f t="shared" ref="B25:N25" si="6">B20/B4</f>
        <v>0.78695052919044761</v>
      </c>
      <c r="C25" s="7">
        <f t="shared" si="6"/>
        <v>0.76951218348033101</v>
      </c>
      <c r="D25" s="7">
        <f t="shared" si="6"/>
        <v>0.76373802816542036</v>
      </c>
      <c r="E25" s="7">
        <f t="shared" si="6"/>
        <v>0.69552758550750904</v>
      </c>
      <c r="F25" s="7">
        <f t="shared" si="6"/>
        <v>0.65113890510394179</v>
      </c>
      <c r="G25" s="7">
        <f t="shared" si="6"/>
        <v>0.62407973952716134</v>
      </c>
      <c r="H25" s="7">
        <f t="shared" si="6"/>
        <v>0.60341745971169591</v>
      </c>
      <c r="I25" s="7">
        <f t="shared" si="6"/>
        <v>0.59217185215147972</v>
      </c>
      <c r="J25" s="7">
        <f t="shared" si="6"/>
        <v>0.60172753295728865</v>
      </c>
      <c r="K25" s="7">
        <f t="shared" si="6"/>
        <v>0.60667162686466236</v>
      </c>
      <c r="L25" s="7">
        <f t="shared" si="6"/>
        <v>0.60972152003713653</v>
      </c>
      <c r="M25" s="7">
        <f t="shared" si="6"/>
        <v>0.60322121847204724</v>
      </c>
      <c r="N25" s="7">
        <f t="shared" si="6"/>
        <v>0.65247758201749007</v>
      </c>
      <c r="O25" s="43"/>
    </row>
    <row r="26" spans="1:15" x14ac:dyDescent="0.25">
      <c r="A26" s="16" t="s">
        <v>95</v>
      </c>
      <c r="B26" s="7">
        <f t="shared" ref="B26:N26" si="7">B21/B5</f>
        <v>0.86117388884634372</v>
      </c>
      <c r="C26" s="7">
        <f t="shared" si="7"/>
        <v>0.86405580719367259</v>
      </c>
      <c r="D26" s="7">
        <f t="shared" si="7"/>
        <v>0.8476827465970378</v>
      </c>
      <c r="E26" s="7">
        <f t="shared" si="7"/>
        <v>0.75929949477171388</v>
      </c>
      <c r="F26" s="7">
        <f t="shared" si="7"/>
        <v>0.74684808961356597</v>
      </c>
      <c r="G26" s="7">
        <f t="shared" si="7"/>
        <v>0.71946205853245671</v>
      </c>
      <c r="H26" s="7">
        <f t="shared" si="7"/>
        <v>0.72189486351111931</v>
      </c>
      <c r="I26" s="7">
        <f t="shared" si="7"/>
        <v>0.73021966113162218</v>
      </c>
      <c r="J26" s="7">
        <f t="shared" si="7"/>
        <v>0.72960194454116789</v>
      </c>
      <c r="K26" s="7">
        <f t="shared" si="7"/>
        <v>0.7650920018321018</v>
      </c>
      <c r="L26" s="7">
        <f t="shared" si="7"/>
        <v>0.73506311847318084</v>
      </c>
      <c r="M26" s="7">
        <f t="shared" si="7"/>
        <v>0.71959234595025401</v>
      </c>
      <c r="N26" s="7">
        <f t="shared" si="7"/>
        <v>0.75957797156156515</v>
      </c>
      <c r="O26" s="43"/>
    </row>
    <row r="27" spans="1:15" x14ac:dyDescent="0.25">
      <c r="A27" s="16" t="s">
        <v>96</v>
      </c>
      <c r="B27" s="7"/>
      <c r="C27" s="7"/>
      <c r="D27" s="7"/>
      <c r="E27" s="7"/>
      <c r="F27" s="7"/>
      <c r="G27" s="7"/>
      <c r="H27" s="7"/>
      <c r="I27" s="7"/>
      <c r="J27" s="7">
        <f>J22/J6</f>
        <v>0.95967077585344573</v>
      </c>
      <c r="K27" s="7">
        <f>K22/K6</f>
        <v>0.97325409618664371</v>
      </c>
      <c r="L27" s="7">
        <f>L22/L6</f>
        <v>0.97708676024964936</v>
      </c>
      <c r="M27" s="7">
        <f>M22/M6</f>
        <v>0.98758434951915863</v>
      </c>
      <c r="N27" s="7">
        <f>N22/N6</f>
        <v>0.97560079400362387</v>
      </c>
      <c r="O27" s="43"/>
    </row>
    <row r="28" spans="1:15" x14ac:dyDescent="0.25">
      <c r="A28" s="10"/>
      <c r="B28" s="15"/>
      <c r="C28" s="15"/>
      <c r="D28" s="15"/>
      <c r="E28" s="15"/>
      <c r="F28" s="15"/>
      <c r="G28" s="15"/>
      <c r="H28" s="15"/>
      <c r="I28" s="15"/>
      <c r="J28" s="15"/>
      <c r="K28" s="15"/>
      <c r="L28" s="15"/>
      <c r="M28" s="15"/>
      <c r="N28" s="15"/>
      <c r="O28" s="31"/>
    </row>
    <row r="29" spans="1:15" ht="13" x14ac:dyDescent="0.3">
      <c r="A29" s="19" t="s">
        <v>149</v>
      </c>
      <c r="B29" s="15">
        <f t="shared" ref="B29:N29" si="8">B30+B31+B32</f>
        <v>13811558</v>
      </c>
      <c r="C29" s="15">
        <f t="shared" si="8"/>
        <v>15432035</v>
      </c>
      <c r="D29" s="15">
        <f t="shared" si="8"/>
        <v>14871090</v>
      </c>
      <c r="E29" s="15">
        <f t="shared" si="8"/>
        <v>22153328</v>
      </c>
      <c r="F29" s="15">
        <f t="shared" si="8"/>
        <v>25619280</v>
      </c>
      <c r="G29" s="15">
        <f t="shared" si="8"/>
        <v>27980811</v>
      </c>
      <c r="H29" s="15">
        <f t="shared" si="8"/>
        <v>29050177</v>
      </c>
      <c r="I29" s="15">
        <f t="shared" si="8"/>
        <v>31030932</v>
      </c>
      <c r="J29" s="15">
        <f t="shared" si="8"/>
        <v>35802098</v>
      </c>
      <c r="K29" s="15">
        <f t="shared" si="8"/>
        <v>33818810</v>
      </c>
      <c r="L29" s="15">
        <f t="shared" si="8"/>
        <v>36385047</v>
      </c>
      <c r="M29" s="15">
        <f t="shared" si="8"/>
        <v>37812652</v>
      </c>
      <c r="N29" s="15">
        <f t="shared" si="8"/>
        <v>323767818</v>
      </c>
      <c r="O29" s="31"/>
    </row>
    <row r="30" spans="1:15" x14ac:dyDescent="0.25">
      <c r="A30" s="16" t="s">
        <v>7</v>
      </c>
      <c r="B30" s="8">
        <v>9469922</v>
      </c>
      <c r="C30" s="8">
        <v>10599496</v>
      </c>
      <c r="D30" s="8">
        <v>10370844</v>
      </c>
      <c r="E30" s="8">
        <v>14544910</v>
      </c>
      <c r="F30" s="8">
        <v>16915889</v>
      </c>
      <c r="G30" s="8">
        <v>19013475</v>
      </c>
      <c r="H30" s="8">
        <v>20606869</v>
      </c>
      <c r="I30" s="8">
        <v>22439252</v>
      </c>
      <c r="J30" s="8">
        <v>23328016</v>
      </c>
      <c r="K30" s="8">
        <v>21067603</v>
      </c>
      <c r="L30" s="8">
        <v>23454229</v>
      </c>
      <c r="M30" s="8">
        <v>23647594</v>
      </c>
      <c r="N30" s="8">
        <v>215458099</v>
      </c>
      <c r="O30" s="31"/>
    </row>
    <row r="31" spans="1:15" x14ac:dyDescent="0.25">
      <c r="A31" s="16" t="s">
        <v>8</v>
      </c>
      <c r="B31" s="8">
        <v>4341636</v>
      </c>
      <c r="C31" s="8">
        <v>4832539</v>
      </c>
      <c r="D31" s="8">
        <v>4500246</v>
      </c>
      <c r="E31" s="8">
        <v>7608418</v>
      </c>
      <c r="F31" s="8">
        <v>8703391</v>
      </c>
      <c r="G31" s="8">
        <v>8967336</v>
      </c>
      <c r="H31" s="8">
        <v>8443308</v>
      </c>
      <c r="I31" s="8">
        <v>8591680</v>
      </c>
      <c r="J31" s="8">
        <v>12369660</v>
      </c>
      <c r="K31" s="8">
        <v>12679711</v>
      </c>
      <c r="L31" s="8">
        <v>12852352</v>
      </c>
      <c r="M31" s="8">
        <v>14121097</v>
      </c>
      <c r="N31" s="8">
        <v>108011374</v>
      </c>
      <c r="O31" s="31"/>
    </row>
    <row r="32" spans="1:15" x14ac:dyDescent="0.25">
      <c r="A32" s="16" t="s">
        <v>9</v>
      </c>
      <c r="B32" s="18"/>
      <c r="C32" s="18"/>
      <c r="D32" s="18"/>
      <c r="E32" s="18"/>
      <c r="F32" s="18"/>
      <c r="G32" s="18"/>
      <c r="H32" s="18"/>
      <c r="I32" s="18"/>
      <c r="J32" s="8">
        <v>104422</v>
      </c>
      <c r="K32" s="8">
        <v>71496</v>
      </c>
      <c r="L32" s="8">
        <v>78466</v>
      </c>
      <c r="M32" s="8">
        <v>43961</v>
      </c>
      <c r="N32" s="8">
        <v>298345</v>
      </c>
      <c r="O32" s="31"/>
    </row>
    <row r="33" spans="1:15" x14ac:dyDescent="0.25">
      <c r="A33" s="16"/>
      <c r="B33" s="15"/>
      <c r="C33" s="15"/>
      <c r="D33" s="15"/>
      <c r="E33" s="15"/>
      <c r="F33" s="15"/>
      <c r="G33" s="15"/>
      <c r="H33" s="15"/>
      <c r="I33" s="15"/>
      <c r="J33" s="15"/>
      <c r="K33" s="15"/>
      <c r="L33" s="15"/>
      <c r="M33" s="15"/>
      <c r="N33" s="15"/>
      <c r="O33" s="31"/>
    </row>
    <row r="34" spans="1:15" x14ac:dyDescent="0.25">
      <c r="A34" s="16" t="s">
        <v>150</v>
      </c>
      <c r="B34" s="7">
        <f t="shared" ref="B34:N34" si="9">B29/B3</f>
        <v>0.18239504266842821</v>
      </c>
      <c r="C34" s="7">
        <f t="shared" si="9"/>
        <v>0.18926839823064864</v>
      </c>
      <c r="D34" s="7">
        <f t="shared" si="9"/>
        <v>0.20249100693330405</v>
      </c>
      <c r="E34" s="7">
        <f t="shared" si="9"/>
        <v>0.25278624443274866</v>
      </c>
      <c r="F34" s="7">
        <f t="shared" si="9"/>
        <v>0.28193670250705227</v>
      </c>
      <c r="G34" s="7">
        <f t="shared" si="9"/>
        <v>0.29737085025851917</v>
      </c>
      <c r="H34" s="7">
        <f t="shared" si="9"/>
        <v>0.30736985251479171</v>
      </c>
      <c r="I34" s="7">
        <f t="shared" si="9"/>
        <v>0.31056286041361308</v>
      </c>
      <c r="J34" s="7">
        <f t="shared" si="9"/>
        <v>0.33488586238612084</v>
      </c>
      <c r="K34" s="7">
        <f t="shared" si="9"/>
        <v>0.30684987791445506</v>
      </c>
      <c r="L34" s="7">
        <f t="shared" si="9"/>
        <v>0.32477481178170275</v>
      </c>
      <c r="M34" s="7">
        <f t="shared" si="9"/>
        <v>0.33315440058695911</v>
      </c>
      <c r="N34" s="7">
        <f t="shared" si="9"/>
        <v>0.28391197600662899</v>
      </c>
      <c r="O34" s="43"/>
    </row>
    <row r="35" spans="1:15" x14ac:dyDescent="0.25">
      <c r="A35" s="16" t="s">
        <v>94</v>
      </c>
      <c r="B35" s="7">
        <f t="shared" ref="B35:N35" si="10">B30/B4</f>
        <v>0.21304947080955236</v>
      </c>
      <c r="C35" s="7">
        <f t="shared" si="10"/>
        <v>0.23048781651966896</v>
      </c>
      <c r="D35" s="7">
        <f t="shared" si="10"/>
        <v>0.23626197183457959</v>
      </c>
      <c r="E35" s="7">
        <f t="shared" si="10"/>
        <v>0.30447241449249096</v>
      </c>
      <c r="F35" s="7">
        <f t="shared" si="10"/>
        <v>0.34886109489605815</v>
      </c>
      <c r="G35" s="7">
        <f t="shared" si="10"/>
        <v>0.37592026047283866</v>
      </c>
      <c r="H35" s="7">
        <f t="shared" si="10"/>
        <v>0.39658254028830409</v>
      </c>
      <c r="I35" s="7">
        <f t="shared" si="10"/>
        <v>0.40782814784852028</v>
      </c>
      <c r="J35" s="7">
        <f t="shared" si="10"/>
        <v>0.39827246704271135</v>
      </c>
      <c r="K35" s="7">
        <f t="shared" si="10"/>
        <v>0.39332837313533764</v>
      </c>
      <c r="L35" s="7">
        <f t="shared" si="10"/>
        <v>0.39027847996286352</v>
      </c>
      <c r="M35" s="7">
        <f t="shared" si="10"/>
        <v>0.39677878152795271</v>
      </c>
      <c r="N35" s="7">
        <f t="shared" si="10"/>
        <v>0.34752241798250988</v>
      </c>
      <c r="O35" s="43"/>
    </row>
    <row r="36" spans="1:15" x14ac:dyDescent="0.25">
      <c r="A36" s="16" t="s">
        <v>95</v>
      </c>
      <c r="B36" s="7">
        <f t="shared" ref="B36:N36" si="11">B31/B5</f>
        <v>0.13882611115365634</v>
      </c>
      <c r="C36" s="7">
        <f t="shared" si="11"/>
        <v>0.13594419280632741</v>
      </c>
      <c r="D36" s="7">
        <f t="shared" si="11"/>
        <v>0.1523172534029622</v>
      </c>
      <c r="E36" s="7">
        <f t="shared" si="11"/>
        <v>0.19085103673352014</v>
      </c>
      <c r="F36" s="7">
        <f t="shared" si="11"/>
        <v>0.20536546804186842</v>
      </c>
      <c r="G36" s="7">
        <f t="shared" si="11"/>
        <v>0.20607215610340357</v>
      </c>
      <c r="H36" s="7">
        <f t="shared" si="11"/>
        <v>0.19842790108023753</v>
      </c>
      <c r="I36" s="7">
        <f t="shared" si="11"/>
        <v>0.19136415270688684</v>
      </c>
      <c r="J36" s="7">
        <f t="shared" si="11"/>
        <v>0.27039805545883211</v>
      </c>
      <c r="K36" s="7">
        <f t="shared" si="11"/>
        <v>0.23490799816789817</v>
      </c>
      <c r="L36" s="7">
        <f t="shared" si="11"/>
        <v>0.26493688152681921</v>
      </c>
      <c r="M36" s="7">
        <f t="shared" si="11"/>
        <v>0.28040765404974599</v>
      </c>
      <c r="N36" s="7">
        <f t="shared" si="11"/>
        <v>0.21254967776335959</v>
      </c>
      <c r="O36" s="43"/>
    </row>
    <row r="37" spans="1:15" x14ac:dyDescent="0.25">
      <c r="A37" s="16" t="s">
        <v>96</v>
      </c>
      <c r="B37" s="7"/>
      <c r="C37" s="7"/>
      <c r="D37" s="7"/>
      <c r="E37" s="7"/>
      <c r="F37" s="7"/>
      <c r="G37" s="7"/>
      <c r="H37" s="7"/>
      <c r="I37" s="7"/>
      <c r="J37" s="7">
        <f>J32/J6</f>
        <v>4.0329224146554259E-2</v>
      </c>
      <c r="K37" s="7">
        <f>K32/K6</f>
        <v>2.6745903813356269E-2</v>
      </c>
      <c r="L37" s="7">
        <f>L32/L6</f>
        <v>2.2913239750350638E-2</v>
      </c>
      <c r="M37" s="7">
        <f>M32/M6</f>
        <v>1.2415650480841331E-2</v>
      </c>
      <c r="N37" s="7">
        <f>N32/N6</f>
        <v>2.4399205996376083E-2</v>
      </c>
      <c r="O37" s="43"/>
    </row>
    <row r="38" spans="1:15" x14ac:dyDescent="0.25">
      <c r="A38" s="16"/>
      <c r="B38" s="15"/>
      <c r="C38" s="15"/>
      <c r="D38" s="15"/>
      <c r="E38" s="15"/>
      <c r="F38" s="15"/>
      <c r="G38" s="15"/>
      <c r="H38" s="15"/>
      <c r="I38" s="15"/>
      <c r="J38" s="15"/>
      <c r="K38" s="15"/>
      <c r="L38" s="15"/>
      <c r="M38" s="15"/>
      <c r="N38" s="15"/>
      <c r="O38" s="31"/>
    </row>
    <row r="39" spans="1:15" ht="13" x14ac:dyDescent="0.3">
      <c r="A39" s="101" t="s">
        <v>167</v>
      </c>
      <c r="B39" s="15"/>
      <c r="C39" s="15"/>
      <c r="D39" s="15"/>
      <c r="E39" s="15"/>
      <c r="F39" s="15"/>
      <c r="G39" s="15"/>
      <c r="H39" s="15"/>
      <c r="I39" s="15"/>
      <c r="J39" s="15"/>
      <c r="K39" s="15"/>
      <c r="L39" s="15"/>
      <c r="M39" s="15"/>
      <c r="N39" s="15"/>
      <c r="O39" s="31"/>
    </row>
    <row r="40" spans="1:15" x14ac:dyDescent="0.25">
      <c r="A40" s="10" t="s">
        <v>168</v>
      </c>
      <c r="B40" s="15">
        <f>B41+B42</f>
        <v>6135552</v>
      </c>
      <c r="C40" s="15">
        <f t="shared" ref="C40:N40" si="12">C41+C42</f>
        <v>6151840</v>
      </c>
      <c r="D40" s="15">
        <f t="shared" si="12"/>
        <v>6665912</v>
      </c>
      <c r="E40" s="15">
        <f t="shared" si="12"/>
        <v>5325654</v>
      </c>
      <c r="F40" s="15">
        <f t="shared" si="12"/>
        <v>3096164</v>
      </c>
      <c r="G40" s="15">
        <f t="shared" si="12"/>
        <v>2475164</v>
      </c>
      <c r="H40" s="15">
        <f t="shared" si="12"/>
        <v>2603269</v>
      </c>
      <c r="I40" s="15">
        <f t="shared" si="12"/>
        <v>2915158</v>
      </c>
      <c r="J40" s="15">
        <f t="shared" si="12"/>
        <v>3039269</v>
      </c>
      <c r="K40" s="15">
        <f t="shared" si="12"/>
        <v>3022444</v>
      </c>
      <c r="L40" s="15">
        <f t="shared" si="12"/>
        <v>3609692</v>
      </c>
      <c r="M40" s="15">
        <f t="shared" si="12"/>
        <v>2998533</v>
      </c>
      <c r="N40" s="15">
        <f t="shared" si="12"/>
        <v>48038651</v>
      </c>
      <c r="O40" s="31"/>
    </row>
    <row r="41" spans="1:15" x14ac:dyDescent="0.25">
      <c r="A41" s="10" t="s">
        <v>370</v>
      </c>
      <c r="B41" s="8">
        <v>3998999</v>
      </c>
      <c r="C41" s="8">
        <v>3908701</v>
      </c>
      <c r="D41" s="8">
        <v>2306271</v>
      </c>
      <c r="E41" s="8">
        <v>2981865</v>
      </c>
      <c r="F41" s="8">
        <v>1882150</v>
      </c>
      <c r="G41" s="8">
        <v>1978177</v>
      </c>
      <c r="H41" s="8">
        <v>2075387</v>
      </c>
      <c r="I41" s="8">
        <v>2344885</v>
      </c>
      <c r="J41" s="8">
        <v>2438650</v>
      </c>
      <c r="K41" s="8">
        <v>2453038</v>
      </c>
      <c r="L41" s="8">
        <v>2937484</v>
      </c>
      <c r="M41" s="8">
        <v>2737557</v>
      </c>
      <c r="N41" s="8">
        <v>32043164</v>
      </c>
      <c r="O41" s="31"/>
    </row>
    <row r="42" spans="1:15" x14ac:dyDescent="0.25">
      <c r="A42" s="10" t="s">
        <v>369</v>
      </c>
      <c r="B42" s="8">
        <v>2136553</v>
      </c>
      <c r="C42" s="8">
        <v>2243139</v>
      </c>
      <c r="D42" s="8">
        <v>4359641</v>
      </c>
      <c r="E42" s="8">
        <v>2343789</v>
      </c>
      <c r="F42" s="8">
        <v>1214014</v>
      </c>
      <c r="G42" s="8">
        <v>496987</v>
      </c>
      <c r="H42" s="8">
        <v>527882</v>
      </c>
      <c r="I42" s="8">
        <v>570273</v>
      </c>
      <c r="J42" s="8">
        <v>600619</v>
      </c>
      <c r="K42" s="8">
        <v>569406</v>
      </c>
      <c r="L42" s="8">
        <v>672208</v>
      </c>
      <c r="M42" s="8">
        <v>260976</v>
      </c>
      <c r="N42" s="8">
        <v>15995487</v>
      </c>
      <c r="O42" s="31"/>
    </row>
    <row r="43" spans="1:15" x14ac:dyDescent="0.25">
      <c r="A43" s="16"/>
      <c r="B43" s="15"/>
      <c r="C43" s="15"/>
      <c r="D43" s="15"/>
      <c r="E43" s="15"/>
      <c r="F43" s="15"/>
      <c r="G43" s="15"/>
      <c r="H43" s="15"/>
      <c r="I43" s="15"/>
      <c r="J43" s="15"/>
      <c r="K43" s="15"/>
      <c r="L43" s="15"/>
      <c r="M43" s="15"/>
      <c r="N43" s="16"/>
      <c r="O43" s="42"/>
    </row>
    <row r="44" spans="1:15" x14ac:dyDescent="0.25">
      <c r="A44" s="16" t="s">
        <v>87</v>
      </c>
      <c r="B44" s="7">
        <f>B40/B4</f>
        <v>0.13803451672827829</v>
      </c>
      <c r="C44" s="7">
        <f t="shared" ref="C44:N44" si="13">C40/C3</f>
        <v>7.5450120672434562E-2</v>
      </c>
      <c r="D44" s="7">
        <f t="shared" si="13"/>
        <v>9.0765857311656012E-2</v>
      </c>
      <c r="E44" s="7">
        <f t="shared" si="13"/>
        <v>6.0769744112859507E-2</v>
      </c>
      <c r="F44" s="7">
        <f t="shared" si="13"/>
        <v>3.4072864990001478E-2</v>
      </c>
      <c r="G44" s="7">
        <f t="shared" si="13"/>
        <v>2.6305228365585163E-2</v>
      </c>
      <c r="H44" s="7">
        <f t="shared" si="13"/>
        <v>2.7544286858779871E-2</v>
      </c>
      <c r="I44" s="7">
        <f t="shared" si="13"/>
        <v>2.9175398503584343E-2</v>
      </c>
      <c r="J44" s="7">
        <f t="shared" si="13"/>
        <v>2.8428731190233685E-2</v>
      </c>
      <c r="K44" s="7">
        <f t="shared" si="13"/>
        <v>2.7423690319182646E-2</v>
      </c>
      <c r="L44" s="7">
        <f t="shared" si="13"/>
        <v>3.2220297527440822E-2</v>
      </c>
      <c r="M44" s="7">
        <f t="shared" si="13"/>
        <v>2.6419053185034898E-2</v>
      </c>
      <c r="N44" s="7">
        <f t="shared" si="13"/>
        <v>4.2125089560639484E-2</v>
      </c>
      <c r="O44" s="43"/>
    </row>
    <row r="45" spans="1:15" x14ac:dyDescent="0.25">
      <c r="A45" s="10" t="s">
        <v>371</v>
      </c>
      <c r="B45" s="7">
        <f>B42/B40</f>
        <v>0.34822506597613384</v>
      </c>
      <c r="C45" s="7">
        <f>C41/C40</f>
        <v>0.63537104346016804</v>
      </c>
      <c r="D45" s="7">
        <f t="shared" ref="D45:N45" si="14">D41/D40</f>
        <v>0.34597981491504837</v>
      </c>
      <c r="E45" s="7">
        <f t="shared" si="14"/>
        <v>0.55990588198181857</v>
      </c>
      <c r="F45" s="7">
        <f t="shared" si="14"/>
        <v>0.60789738528062465</v>
      </c>
      <c r="G45" s="7">
        <f t="shared" si="14"/>
        <v>0.799210476558321</v>
      </c>
      <c r="H45" s="7">
        <f t="shared" si="14"/>
        <v>0.79722341409973385</v>
      </c>
      <c r="I45" s="7">
        <f t="shared" si="14"/>
        <v>0.80437664099167183</v>
      </c>
      <c r="J45" s="7">
        <f t="shared" si="14"/>
        <v>0.80238044082310578</v>
      </c>
      <c r="K45" s="7">
        <f t="shared" si="14"/>
        <v>0.81160742763141347</v>
      </c>
      <c r="L45" s="7">
        <f t="shared" si="14"/>
        <v>0.81377690949809567</v>
      </c>
      <c r="M45" s="7">
        <f t="shared" si="14"/>
        <v>0.91296544010020897</v>
      </c>
      <c r="N45" s="7">
        <f t="shared" si="14"/>
        <v>0.66702880561737676</v>
      </c>
      <c r="O45" s="43"/>
    </row>
    <row r="46" spans="1:15" x14ac:dyDescent="0.25">
      <c r="A46" s="10" t="s">
        <v>372</v>
      </c>
      <c r="B46" s="7"/>
      <c r="C46" s="7">
        <f>C42/C40</f>
        <v>0.36462895653983196</v>
      </c>
      <c r="D46" s="7">
        <f t="shared" ref="D46:N46" si="15">D42/D40</f>
        <v>0.65402018508495163</v>
      </c>
      <c r="E46" s="7">
        <f t="shared" si="15"/>
        <v>0.44009411801818143</v>
      </c>
      <c r="F46" s="7">
        <f t="shared" si="15"/>
        <v>0.39210261471937535</v>
      </c>
      <c r="G46" s="7">
        <f t="shared" si="15"/>
        <v>0.20078952344167902</v>
      </c>
      <c r="H46" s="7">
        <f t="shared" si="15"/>
        <v>0.20277658590026618</v>
      </c>
      <c r="I46" s="7">
        <f t="shared" si="15"/>
        <v>0.1956233590083282</v>
      </c>
      <c r="J46" s="7">
        <f t="shared" si="15"/>
        <v>0.19761955917689419</v>
      </c>
      <c r="K46" s="7">
        <f t="shared" si="15"/>
        <v>0.18839257236858648</v>
      </c>
      <c r="L46" s="7">
        <f t="shared" si="15"/>
        <v>0.18622309050190433</v>
      </c>
      <c r="M46" s="7">
        <f t="shared" si="15"/>
        <v>8.7034559899791003E-2</v>
      </c>
      <c r="N46" s="7">
        <f t="shared" si="15"/>
        <v>0.33297119438262329</v>
      </c>
      <c r="O46" s="43"/>
    </row>
    <row r="47" spans="1:15" x14ac:dyDescent="0.25">
      <c r="A47" s="16"/>
      <c r="B47" s="7"/>
      <c r="C47" s="7"/>
      <c r="D47" s="7"/>
      <c r="E47" s="7"/>
      <c r="F47" s="7"/>
      <c r="G47" s="7"/>
      <c r="H47" s="7"/>
      <c r="I47" s="7"/>
      <c r="J47" s="7"/>
      <c r="K47" s="7"/>
      <c r="L47" s="7"/>
      <c r="M47" s="7"/>
      <c r="N47" s="7"/>
      <c r="O47" s="43"/>
    </row>
    <row r="48" spans="1:15" ht="13" x14ac:dyDescent="0.3">
      <c r="A48" s="17" t="s">
        <v>1850</v>
      </c>
      <c r="B48" s="15">
        <f t="shared" ref="B48:N48" si="16">B49+B50+B51</f>
        <v>771640</v>
      </c>
      <c r="C48" s="15">
        <f t="shared" si="16"/>
        <v>1179138</v>
      </c>
      <c r="D48" s="15">
        <f t="shared" si="16"/>
        <v>803264</v>
      </c>
      <c r="E48" s="15">
        <f t="shared" si="16"/>
        <v>1552236</v>
      </c>
      <c r="F48" s="15">
        <f t="shared" si="16"/>
        <v>574226</v>
      </c>
      <c r="G48" s="15">
        <f t="shared" si="16"/>
        <v>830853</v>
      </c>
      <c r="H48" s="15">
        <f t="shared" si="16"/>
        <v>265940</v>
      </c>
      <c r="I48" s="15">
        <f t="shared" si="16"/>
        <v>601761</v>
      </c>
      <c r="J48" s="15">
        <f t="shared" si="16"/>
        <v>2010732</v>
      </c>
      <c r="K48" s="15">
        <f t="shared" si="16"/>
        <v>1244615</v>
      </c>
      <c r="L48" s="15">
        <f t="shared" si="16"/>
        <v>878805</v>
      </c>
      <c r="M48" s="15">
        <f t="shared" si="16"/>
        <v>1089298</v>
      </c>
      <c r="N48" s="15">
        <f t="shared" si="16"/>
        <v>11802508</v>
      </c>
      <c r="O48" s="31"/>
    </row>
    <row r="49" spans="1:16" x14ac:dyDescent="0.25">
      <c r="A49" s="16" t="s">
        <v>7</v>
      </c>
      <c r="B49" s="8">
        <v>247146</v>
      </c>
      <c r="C49" s="8">
        <v>481515</v>
      </c>
      <c r="D49" s="8">
        <v>293487</v>
      </c>
      <c r="E49" s="8">
        <v>293391</v>
      </c>
      <c r="F49" s="8">
        <v>204823</v>
      </c>
      <c r="G49" s="8">
        <v>200856</v>
      </c>
      <c r="H49" s="8">
        <v>194452</v>
      </c>
      <c r="I49" s="8">
        <v>74997</v>
      </c>
      <c r="J49" s="8">
        <v>90552</v>
      </c>
      <c r="K49" s="8">
        <v>84058</v>
      </c>
      <c r="L49" s="8">
        <v>131112</v>
      </c>
      <c r="M49" s="8">
        <v>134522</v>
      </c>
      <c r="N49" s="8">
        <v>2430911</v>
      </c>
      <c r="O49" s="31"/>
      <c r="P49" s="2" t="s">
        <v>97</v>
      </c>
    </row>
    <row r="50" spans="1:16" x14ac:dyDescent="0.25">
      <c r="A50" s="16" t="s">
        <v>8</v>
      </c>
      <c r="B50" s="8">
        <v>524494</v>
      </c>
      <c r="C50" s="8">
        <v>697623</v>
      </c>
      <c r="D50" s="8">
        <v>509777</v>
      </c>
      <c r="E50" s="8">
        <v>1258845</v>
      </c>
      <c r="F50" s="8">
        <v>369403</v>
      </c>
      <c r="G50" s="8">
        <v>629997</v>
      </c>
      <c r="H50" s="8">
        <v>71488</v>
      </c>
      <c r="I50" s="8">
        <v>526764</v>
      </c>
      <c r="J50" s="8">
        <v>706167</v>
      </c>
      <c r="K50" s="8">
        <v>961318</v>
      </c>
      <c r="L50" s="8">
        <v>417265</v>
      </c>
      <c r="M50" s="8">
        <v>621643</v>
      </c>
      <c r="N50" s="8">
        <v>7294784</v>
      </c>
      <c r="O50" s="31"/>
      <c r="P50" s="2" t="s">
        <v>98</v>
      </c>
    </row>
    <row r="51" spans="1:16" x14ac:dyDescent="0.25">
      <c r="A51" s="16" t="s">
        <v>9</v>
      </c>
      <c r="B51" s="18"/>
      <c r="C51" s="18"/>
      <c r="D51" s="18"/>
      <c r="E51" s="18"/>
      <c r="F51" s="18"/>
      <c r="G51" s="18"/>
      <c r="H51" s="18"/>
      <c r="I51" s="18"/>
      <c r="J51" s="8">
        <v>1214013</v>
      </c>
      <c r="K51" s="8">
        <v>199239</v>
      </c>
      <c r="L51" s="8">
        <v>330428</v>
      </c>
      <c r="M51" s="8">
        <v>333133</v>
      </c>
      <c r="N51" s="8">
        <v>2076813</v>
      </c>
      <c r="O51" s="31"/>
      <c r="P51" s="2" t="s">
        <v>99</v>
      </c>
    </row>
    <row r="52" spans="1:16" x14ac:dyDescent="0.25">
      <c r="A52" s="16"/>
      <c r="B52" s="15"/>
      <c r="C52" s="15"/>
      <c r="D52" s="15"/>
      <c r="E52" s="15"/>
      <c r="F52" s="15"/>
      <c r="G52" s="15"/>
      <c r="H52" s="15"/>
      <c r="I52" s="15"/>
      <c r="J52" s="15"/>
      <c r="K52" s="15"/>
      <c r="L52" s="15"/>
      <c r="M52" s="15"/>
      <c r="N52" s="15"/>
      <c r="O52" s="31"/>
    </row>
    <row r="53" spans="1:16" x14ac:dyDescent="0.25">
      <c r="A53" s="16" t="s">
        <v>169</v>
      </c>
      <c r="B53" s="7">
        <f t="shared" ref="B53:N53" si="17">B48/B3</f>
        <v>1.0190255923673921E-2</v>
      </c>
      <c r="C53" s="7">
        <f t="shared" si="17"/>
        <v>1.4461706479598484E-2</v>
      </c>
      <c r="D53" s="7">
        <f t="shared" si="17"/>
        <v>1.0937579975191699E-2</v>
      </c>
      <c r="E53" s="7">
        <f t="shared" si="17"/>
        <v>1.7712187934621475E-2</v>
      </c>
      <c r="F53" s="7">
        <f t="shared" si="17"/>
        <v>6.3192792667793396E-3</v>
      </c>
      <c r="G53" s="7">
        <f t="shared" si="17"/>
        <v>8.8300322335132259E-3</v>
      </c>
      <c r="H53" s="7">
        <f t="shared" si="17"/>
        <v>2.8138189511817333E-3</v>
      </c>
      <c r="I53" s="7">
        <f t="shared" si="17"/>
        <v>6.0225267305975922E-3</v>
      </c>
      <c r="J53" s="7">
        <f t="shared" si="17"/>
        <v>1.8807996108143425E-2</v>
      </c>
      <c r="K53" s="7">
        <f t="shared" si="17"/>
        <v>1.129282670799178E-2</v>
      </c>
      <c r="L53" s="7">
        <f t="shared" si="17"/>
        <v>7.8442588920613274E-3</v>
      </c>
      <c r="M53" s="7">
        <f t="shared" si="17"/>
        <v>9.5974337438848069E-3</v>
      </c>
      <c r="N53" s="7">
        <f t="shared" si="17"/>
        <v>1.0349618404983187E-2</v>
      </c>
      <c r="O53" s="43"/>
    </row>
    <row r="54" spans="1:16" x14ac:dyDescent="0.25">
      <c r="A54" s="16" t="s">
        <v>170</v>
      </c>
      <c r="B54" s="7">
        <f t="shared" ref="B54:N54" si="18">B49/B4</f>
        <v>5.5601645412388431E-3</v>
      </c>
      <c r="C54" s="7">
        <f t="shared" si="18"/>
        <v>1.0470624355296554E-2</v>
      </c>
      <c r="D54" s="7">
        <f t="shared" si="18"/>
        <v>6.6860341673074305E-3</v>
      </c>
      <c r="E54" s="7">
        <f t="shared" si="18"/>
        <v>6.1416307258254895E-3</v>
      </c>
      <c r="F54" s="7">
        <f t="shared" si="18"/>
        <v>4.224121832431941E-3</v>
      </c>
      <c r="G54" s="7">
        <f t="shared" si="18"/>
        <v>3.9711751711632133E-3</v>
      </c>
      <c r="H54" s="7">
        <f t="shared" si="18"/>
        <v>3.742260317379671E-3</v>
      </c>
      <c r="I54" s="7">
        <f t="shared" si="18"/>
        <v>1.3630529040894713E-3</v>
      </c>
      <c r="J54" s="7">
        <f t="shared" si="18"/>
        <v>1.5459680941427507E-3</v>
      </c>
      <c r="K54" s="7">
        <f t="shared" si="18"/>
        <v>1.5693477985611467E-3</v>
      </c>
      <c r="L54" s="7">
        <f t="shared" si="18"/>
        <v>2.1817042915753472E-3</v>
      </c>
      <c r="M54" s="7">
        <f t="shared" si="18"/>
        <v>2.2571207560779017E-3</v>
      </c>
      <c r="N54" s="7">
        <f t="shared" si="18"/>
        <v>3.9209297424474213E-3</v>
      </c>
      <c r="O54" s="43"/>
    </row>
    <row r="55" spans="1:16" x14ac:dyDescent="0.25">
      <c r="A55" s="16" t="s">
        <v>171</v>
      </c>
      <c r="B55" s="7">
        <f t="shared" ref="B55:N55" si="19">B50/B5</f>
        <v>1.6770973509392731E-2</v>
      </c>
      <c r="C55" s="7">
        <f t="shared" si="19"/>
        <v>1.9624838127147767E-2</v>
      </c>
      <c r="D55" s="7">
        <f t="shared" si="19"/>
        <v>1.7254130660413199E-2</v>
      </c>
      <c r="E55" s="7">
        <f t="shared" si="19"/>
        <v>3.1577112789650641E-2</v>
      </c>
      <c r="F55" s="7">
        <f t="shared" si="19"/>
        <v>8.71644396891629E-3</v>
      </c>
      <c r="G55" s="7">
        <f t="shared" si="19"/>
        <v>1.4477526004230905E-2</v>
      </c>
      <c r="H55" s="7">
        <f t="shared" si="19"/>
        <v>1.6800540490082821E-3</v>
      </c>
      <c r="I55" s="7">
        <f t="shared" si="19"/>
        <v>1.1732716597509515E-2</v>
      </c>
      <c r="J55" s="7">
        <f t="shared" si="19"/>
        <v>1.5436655787563853E-2</v>
      </c>
      <c r="K55" s="7">
        <f t="shared" si="19"/>
        <v>1.7809655676124442E-2</v>
      </c>
      <c r="L55" s="7">
        <f t="shared" si="19"/>
        <v>8.6014519264869353E-3</v>
      </c>
      <c r="M55" s="7">
        <f t="shared" si="19"/>
        <v>1.2344186523642338E-2</v>
      </c>
      <c r="N55" s="7">
        <f t="shared" si="19"/>
        <v>1.4355006617667056E-2</v>
      </c>
      <c r="O55" s="43"/>
    </row>
    <row r="56" spans="1:16" x14ac:dyDescent="0.25">
      <c r="A56" s="16" t="s">
        <v>172</v>
      </c>
      <c r="B56" s="10"/>
      <c r="C56" s="10"/>
      <c r="D56" s="10"/>
      <c r="E56" s="10"/>
      <c r="F56" s="10"/>
      <c r="G56" s="10"/>
      <c r="H56" s="10"/>
      <c r="I56" s="10"/>
      <c r="J56" s="7">
        <f>J51/J6</f>
        <v>0.46886865214064827</v>
      </c>
      <c r="K56" s="7">
        <f>K51/K6</f>
        <v>7.4533220458057645E-2</v>
      </c>
      <c r="L56" s="7">
        <f>L51/L6</f>
        <v>9.6489893510932886E-2</v>
      </c>
      <c r="M56" s="7">
        <f>M51/M6</f>
        <v>9.4084822720914327E-2</v>
      </c>
      <c r="N56" s="7">
        <f>N51/N6</f>
        <v>0.16984560895256096</v>
      </c>
      <c r="O56" s="43"/>
    </row>
    <row r="57" spans="1:16" x14ac:dyDescent="0.25">
      <c r="A57" s="42"/>
      <c r="B57" s="43"/>
      <c r="C57" s="43"/>
      <c r="D57" s="43"/>
      <c r="E57" s="43"/>
      <c r="F57" s="43"/>
      <c r="G57" s="43"/>
      <c r="H57" s="43"/>
      <c r="I57" s="43"/>
      <c r="J57" s="43"/>
      <c r="K57" s="43"/>
      <c r="L57" s="43"/>
      <c r="M57" s="43"/>
      <c r="N57" s="43"/>
      <c r="O57" s="43"/>
    </row>
    <row r="58" spans="1:16" x14ac:dyDescent="0.25">
      <c r="A58" s="21"/>
    </row>
    <row r="59" spans="1:16" x14ac:dyDescent="0.25">
      <c r="A59" s="2" t="s">
        <v>301</v>
      </c>
      <c r="O59" s="2"/>
    </row>
    <row r="60" spans="1:16" x14ac:dyDescent="0.25">
      <c r="A60" s="2" t="s">
        <v>302</v>
      </c>
      <c r="O60" s="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C905-49A9-4D1B-AE1C-3C69EC6BEE29}">
  <dimension ref="A1:P165"/>
  <sheetViews>
    <sheetView topLeftCell="A149" workbookViewId="0">
      <selection activeCell="A29" sqref="A29"/>
    </sheetView>
  </sheetViews>
  <sheetFormatPr defaultColWidth="9.1796875" defaultRowHeight="12.5" x14ac:dyDescent="0.25"/>
  <cols>
    <col min="1" max="1" width="43.7265625" style="2" customWidth="1"/>
    <col min="2" max="2" width="14.453125" style="2" bestFit="1" customWidth="1"/>
    <col min="3" max="8" width="10.1796875" style="2" bestFit="1" customWidth="1"/>
    <col min="9" max="13" width="11.1796875" style="2" bestFit="1" customWidth="1"/>
    <col min="14" max="14" width="12.7265625" style="4" bestFit="1" customWidth="1"/>
    <col min="15" max="15" width="12.7265625" style="2" bestFit="1" customWidth="1"/>
    <col min="16" max="16384" width="9.1796875" style="2"/>
  </cols>
  <sheetData>
    <row r="1" spans="1:15" s="3" customFormat="1" ht="13" x14ac:dyDescent="0.3">
      <c r="A1" s="1"/>
      <c r="B1" s="1">
        <v>2011</v>
      </c>
      <c r="C1" s="1">
        <v>2012</v>
      </c>
      <c r="D1" s="1">
        <v>2013</v>
      </c>
      <c r="E1" s="1">
        <v>2014</v>
      </c>
      <c r="F1" s="1">
        <v>2015</v>
      </c>
      <c r="G1" s="1">
        <v>2016</v>
      </c>
      <c r="H1" s="1">
        <v>2017</v>
      </c>
      <c r="I1" s="1">
        <v>2018</v>
      </c>
      <c r="J1" s="1">
        <v>2019</v>
      </c>
      <c r="K1" s="1">
        <v>2020</v>
      </c>
      <c r="L1" s="1">
        <v>2021</v>
      </c>
      <c r="M1" s="1">
        <v>2022</v>
      </c>
      <c r="N1" s="29" t="s">
        <v>0</v>
      </c>
    </row>
    <row r="2" spans="1:15" s="3" customFormat="1" ht="13" x14ac:dyDescent="0.3">
      <c r="A2" s="48"/>
      <c r="B2" s="14"/>
      <c r="C2" s="14"/>
      <c r="D2" s="14"/>
      <c r="E2" s="1"/>
      <c r="F2" s="1"/>
      <c r="G2" s="1"/>
      <c r="H2" s="1"/>
      <c r="I2" s="1"/>
      <c r="J2" s="1"/>
      <c r="K2" s="1"/>
      <c r="L2" s="1"/>
      <c r="M2" s="1"/>
      <c r="N2" s="1"/>
    </row>
    <row r="3" spans="1:15" ht="13" x14ac:dyDescent="0.3">
      <c r="A3" s="17" t="s">
        <v>19</v>
      </c>
      <c r="B3" s="15"/>
      <c r="C3" s="15"/>
      <c r="D3" s="15"/>
      <c r="E3" s="15"/>
      <c r="F3" s="15"/>
      <c r="G3" s="15"/>
      <c r="H3" s="10"/>
      <c r="I3" s="10"/>
      <c r="J3" s="7"/>
      <c r="K3" s="7"/>
      <c r="L3" s="7"/>
      <c r="M3" s="7"/>
      <c r="N3" s="7"/>
    </row>
    <row r="4" spans="1:15" x14ac:dyDescent="0.25">
      <c r="A4" s="16" t="str">
        <f>claims!A3</f>
        <v>Total Paid claims (FFS &amp; MCO/CCO)</v>
      </c>
      <c r="B4" s="16">
        <f>claims!B3</f>
        <v>75723319</v>
      </c>
      <c r="C4" s="16">
        <f>claims!C3</f>
        <v>81535191</v>
      </c>
      <c r="D4" s="16">
        <f>claims!D3</f>
        <v>73440743</v>
      </c>
      <c r="E4" s="16">
        <f>claims!E3</f>
        <v>87636604</v>
      </c>
      <c r="F4" s="16">
        <f>claims!F3</f>
        <v>90868907</v>
      </c>
      <c r="G4" s="16">
        <f>claims!G3</f>
        <v>94093994</v>
      </c>
      <c r="H4" s="16">
        <f>claims!H3</f>
        <v>94512122</v>
      </c>
      <c r="I4" s="16">
        <f>claims!I3</f>
        <v>99918361</v>
      </c>
      <c r="J4" s="16">
        <f>claims!J3</f>
        <v>106908359</v>
      </c>
      <c r="K4" s="16">
        <f>claims!K3</f>
        <v>110212884</v>
      </c>
      <c r="L4" s="16">
        <f>claims!L3</f>
        <v>112031616</v>
      </c>
      <c r="M4" s="16">
        <f>claims!M3</f>
        <v>113498882</v>
      </c>
      <c r="N4" s="16">
        <f>claims!N3</f>
        <v>1140380982</v>
      </c>
      <c r="O4" s="4"/>
    </row>
    <row r="5" spans="1:15" x14ac:dyDescent="0.25">
      <c r="A5" s="16" t="s">
        <v>16</v>
      </c>
      <c r="B5" s="8">
        <v>27733589</v>
      </c>
      <c r="C5" s="8">
        <v>30235202</v>
      </c>
      <c r="D5" s="8">
        <v>29011377</v>
      </c>
      <c r="E5" s="8">
        <v>32603554</v>
      </c>
      <c r="F5" s="8">
        <v>34101052</v>
      </c>
      <c r="G5" s="8">
        <v>38948610</v>
      </c>
      <c r="H5" s="8">
        <v>38577291</v>
      </c>
      <c r="I5" s="8">
        <v>38937094</v>
      </c>
      <c r="J5" s="8">
        <v>40807252</v>
      </c>
      <c r="K5" s="8">
        <v>41796468</v>
      </c>
      <c r="L5" s="8">
        <v>41546920</v>
      </c>
      <c r="M5" s="8">
        <v>42024667</v>
      </c>
      <c r="N5" s="8">
        <v>436323076</v>
      </c>
      <c r="O5" s="4"/>
    </row>
    <row r="6" spans="1:15" x14ac:dyDescent="0.25">
      <c r="A6" s="16" t="s">
        <v>17</v>
      </c>
      <c r="B6" s="8">
        <v>15753136</v>
      </c>
      <c r="C6" s="8">
        <v>16754180</v>
      </c>
      <c r="D6" s="8">
        <v>15809321</v>
      </c>
      <c r="E6" s="8">
        <v>23794513</v>
      </c>
      <c r="F6" s="8">
        <v>27301156</v>
      </c>
      <c r="G6" s="8">
        <v>29408696</v>
      </c>
      <c r="H6" s="8">
        <v>30004383</v>
      </c>
      <c r="I6" s="8">
        <v>32100457</v>
      </c>
      <c r="J6" s="8">
        <v>33484842</v>
      </c>
      <c r="K6" s="8">
        <v>32449660</v>
      </c>
      <c r="L6" s="8">
        <v>35002453</v>
      </c>
      <c r="M6" s="8">
        <v>36304605</v>
      </c>
      <c r="N6" s="8">
        <v>328167402</v>
      </c>
      <c r="O6" s="4"/>
    </row>
    <row r="7" spans="1:15" x14ac:dyDescent="0.25">
      <c r="A7" s="10" t="s">
        <v>18</v>
      </c>
      <c r="B7" s="8">
        <v>32236548</v>
      </c>
      <c r="C7" s="8">
        <v>34545809</v>
      </c>
      <c r="D7" s="8">
        <v>28619699</v>
      </c>
      <c r="E7" s="8">
        <v>31238537</v>
      </c>
      <c r="F7" s="8">
        <v>29466699</v>
      </c>
      <c r="G7" s="8">
        <v>25736688</v>
      </c>
      <c r="H7" s="8">
        <v>25930448</v>
      </c>
      <c r="I7" s="8">
        <v>28880810</v>
      </c>
      <c r="J7" s="8">
        <v>32616265</v>
      </c>
      <c r="K7" s="8">
        <v>35966756</v>
      </c>
      <c r="L7" s="8">
        <v>35482243</v>
      </c>
      <c r="M7" s="8">
        <v>35169610</v>
      </c>
      <c r="N7" s="8">
        <v>375890112</v>
      </c>
      <c r="O7" s="4"/>
    </row>
    <row r="8" spans="1:15" x14ac:dyDescent="0.25">
      <c r="A8" s="10" t="s">
        <v>237</v>
      </c>
      <c r="B8" s="18">
        <v>46</v>
      </c>
      <c r="C8" s="18"/>
      <c r="D8" s="18">
        <v>346</v>
      </c>
      <c r="E8" s="18"/>
      <c r="F8" s="18"/>
      <c r="G8" s="18"/>
      <c r="H8" s="18"/>
      <c r="I8" s="18"/>
      <c r="J8" s="18"/>
      <c r="K8" s="18"/>
      <c r="L8" s="18"/>
      <c r="M8" s="18"/>
      <c r="N8" s="18">
        <v>392</v>
      </c>
    </row>
    <row r="9" spans="1:15" x14ac:dyDescent="0.25">
      <c r="A9" s="10"/>
      <c r="B9" s="15"/>
      <c r="C9" s="15"/>
      <c r="D9" s="15"/>
      <c r="E9" s="15"/>
      <c r="F9" s="15"/>
      <c r="G9" s="15"/>
      <c r="H9" s="10"/>
      <c r="I9" s="10"/>
      <c r="J9" s="10"/>
      <c r="K9" s="10"/>
      <c r="L9" s="10"/>
      <c r="M9" s="10"/>
      <c r="N9" s="15"/>
    </row>
    <row r="10" spans="1:15" x14ac:dyDescent="0.25">
      <c r="A10" s="16" t="s">
        <v>84</v>
      </c>
      <c r="B10" s="7">
        <f>B5/claims!B3</f>
        <v>0.36624898863717265</v>
      </c>
      <c r="C10" s="7">
        <f>C5/claims!C3</f>
        <v>0.37082395502084492</v>
      </c>
      <c r="D10" s="7">
        <f>D5/claims!D3</f>
        <v>0.39503109329926034</v>
      </c>
      <c r="E10" s="7">
        <f>E5/claims!E3</f>
        <v>0.37203123480229788</v>
      </c>
      <c r="F10" s="7">
        <f>F5/claims!F3</f>
        <v>0.37527745326572487</v>
      </c>
      <c r="G10" s="7">
        <f>G5/claims!G3</f>
        <v>0.41393300830656632</v>
      </c>
      <c r="H10" s="7">
        <f>H5/claims!H3</f>
        <v>0.40817294314902802</v>
      </c>
      <c r="I10" s="7">
        <f>I5/claims!I3</f>
        <v>0.38968907826660609</v>
      </c>
      <c r="J10" s="7">
        <f>J5/claims!J3</f>
        <v>0.38170309956773352</v>
      </c>
      <c r="K10" s="7">
        <f>K5/claims!K3</f>
        <v>0.37923395598648885</v>
      </c>
      <c r="L10" s="7">
        <f>L5/claims!L3</f>
        <v>0.37084995721207842</v>
      </c>
      <c r="M10" s="7">
        <f>M5/claims!M3</f>
        <v>0.37026503045201803</v>
      </c>
      <c r="N10" s="7">
        <f>N5/claims!N3</f>
        <v>0.38261167354332465</v>
      </c>
    </row>
    <row r="11" spans="1:15" x14ac:dyDescent="0.25">
      <c r="A11" s="16" t="s">
        <v>85</v>
      </c>
      <c r="B11" s="7">
        <f>B6/claims!B3</f>
        <v>0.2080354665912095</v>
      </c>
      <c r="C11" s="7">
        <f>C6/claims!C3</f>
        <v>0.20548403449499492</v>
      </c>
      <c r="D11" s="7">
        <f>D6/claims!D3</f>
        <v>0.21526635426332766</v>
      </c>
      <c r="E11" s="7">
        <f>E6/claims!E3</f>
        <v>0.27151340779932548</v>
      </c>
      <c r="F11" s="7">
        <f>F6/claims!F3</f>
        <v>0.30044551983001183</v>
      </c>
      <c r="G11" s="7">
        <f>G6/claims!G3</f>
        <v>0.3125459420927546</v>
      </c>
      <c r="H11" s="7">
        <f>H6/claims!H3</f>
        <v>0.31746597542270821</v>
      </c>
      <c r="I11" s="7">
        <f>I6/claims!I3</f>
        <v>0.3212668490428901</v>
      </c>
      <c r="J11" s="7">
        <f>J6/claims!J3</f>
        <v>0.31321070039060278</v>
      </c>
      <c r="K11" s="7">
        <f>K6/claims!K3</f>
        <v>0.29442710164448649</v>
      </c>
      <c r="L11" s="7">
        <f>L6/claims!L3</f>
        <v>0.3124337062137888</v>
      </c>
      <c r="M11" s="7">
        <f>M6/claims!M3</f>
        <v>0.31986751199892877</v>
      </c>
      <c r="N11" s="7">
        <f>N6/claims!N3</f>
        <v>0.28776997089556866</v>
      </c>
    </row>
    <row r="12" spans="1:15" x14ac:dyDescent="0.25">
      <c r="A12" s="10" t="s">
        <v>86</v>
      </c>
      <c r="B12" s="7">
        <f>B7/claims!B3</f>
        <v>0.42571493729692433</v>
      </c>
      <c r="C12" s="7">
        <f>C7/claims!C3</f>
        <v>0.42369201048416016</v>
      </c>
      <c r="D12" s="7">
        <f>D7/claims!D3</f>
        <v>0.38969784115610051</v>
      </c>
      <c r="E12" s="7">
        <f>E7/claims!E3</f>
        <v>0.35645535739837658</v>
      </c>
      <c r="F12" s="7">
        <f>F7/claims!F3</f>
        <v>0.3242770269042633</v>
      </c>
      <c r="G12" s="7">
        <f>G7/claims!G3</f>
        <v>0.27352104960067908</v>
      </c>
      <c r="H12" s="7">
        <f>H7/claims!H3</f>
        <v>0.27436108142826376</v>
      </c>
      <c r="I12" s="7">
        <f>I7/claims!I3</f>
        <v>0.28904407269050381</v>
      </c>
      <c r="J12" s="7">
        <f>J7/claims!J3</f>
        <v>0.3050862000416637</v>
      </c>
      <c r="K12" s="7">
        <f>K7/claims!K3</f>
        <v>0.32633894236902466</v>
      </c>
      <c r="L12" s="7">
        <f>L7/claims!L3</f>
        <v>0.31671633657413278</v>
      </c>
      <c r="M12" s="7">
        <f>M7/claims!M3</f>
        <v>0.3098674575490532</v>
      </c>
      <c r="N12" s="7">
        <f>N7/claims!N3</f>
        <v>0.32961801181633527</v>
      </c>
    </row>
    <row r="13" spans="1:15" x14ac:dyDescent="0.25">
      <c r="A13" s="10"/>
      <c r="B13" s="7"/>
      <c r="C13" s="7"/>
      <c r="D13" s="7"/>
      <c r="E13" s="7"/>
      <c r="F13" s="7"/>
      <c r="G13" s="7"/>
      <c r="H13" s="7"/>
      <c r="I13" s="7"/>
      <c r="J13" s="7"/>
      <c r="K13" s="7"/>
      <c r="L13" s="7"/>
      <c r="M13" s="7"/>
      <c r="N13" s="7"/>
    </row>
    <row r="14" spans="1:15" ht="13" x14ac:dyDescent="0.3">
      <c r="A14" s="51" t="s">
        <v>173</v>
      </c>
      <c r="B14" s="23"/>
      <c r="C14" s="23"/>
      <c r="D14" s="23"/>
      <c r="E14" s="23"/>
      <c r="F14" s="23"/>
      <c r="G14" s="23"/>
      <c r="H14" s="23"/>
      <c r="I14" s="23"/>
      <c r="J14" s="23"/>
      <c r="K14" s="23"/>
      <c r="L14" s="23"/>
      <c r="M14" s="23"/>
      <c r="N14" s="23"/>
    </row>
    <row r="15" spans="1:15" s="53" customFormat="1" ht="14.5" x14ac:dyDescent="0.35">
      <c r="A15" s="10" t="s">
        <v>155</v>
      </c>
      <c r="B15" s="8">
        <v>230302</v>
      </c>
      <c r="C15" s="8">
        <v>136457</v>
      </c>
      <c r="D15" s="8">
        <v>295022</v>
      </c>
      <c r="E15" s="8">
        <v>408624</v>
      </c>
      <c r="F15" s="8">
        <v>351487</v>
      </c>
      <c r="G15" s="8">
        <v>302880</v>
      </c>
      <c r="H15" s="8">
        <v>282560</v>
      </c>
      <c r="I15" s="8">
        <v>208424</v>
      </c>
      <c r="J15" s="8">
        <v>187179</v>
      </c>
      <c r="K15" s="8">
        <v>182670</v>
      </c>
      <c r="L15" s="8">
        <v>190455</v>
      </c>
      <c r="M15" s="8">
        <v>174478</v>
      </c>
      <c r="N15" s="8">
        <v>2950538</v>
      </c>
    </row>
    <row r="16" spans="1:15" s="53" customFormat="1" ht="14.5" x14ac:dyDescent="0.35">
      <c r="A16" s="10" t="s">
        <v>156</v>
      </c>
      <c r="B16" s="8">
        <v>3150027</v>
      </c>
      <c r="C16" s="8">
        <v>4956566</v>
      </c>
      <c r="D16" s="8">
        <v>2198387</v>
      </c>
      <c r="E16" s="8">
        <v>2532055</v>
      </c>
      <c r="F16" s="8">
        <v>2483348</v>
      </c>
      <c r="G16" s="8">
        <v>2205504</v>
      </c>
      <c r="H16" s="8">
        <v>1912900</v>
      </c>
      <c r="I16" s="8">
        <v>3876038</v>
      </c>
      <c r="J16" s="8">
        <v>4330271</v>
      </c>
      <c r="K16" s="8">
        <v>7826726</v>
      </c>
      <c r="L16" s="8">
        <v>5625469</v>
      </c>
      <c r="M16" s="8">
        <v>5702897</v>
      </c>
      <c r="N16" s="8">
        <v>46800188</v>
      </c>
    </row>
    <row r="17" spans="1:14" s="53" customFormat="1" ht="14.5" x14ac:dyDescent="0.35">
      <c r="A17" s="10" t="s">
        <v>157</v>
      </c>
      <c r="B17" s="18"/>
      <c r="C17" s="18"/>
      <c r="D17" s="18"/>
      <c r="E17" s="18"/>
      <c r="F17" s="18"/>
      <c r="G17" s="18"/>
      <c r="H17" s="18"/>
      <c r="I17" s="18"/>
      <c r="J17" s="8">
        <v>12885</v>
      </c>
      <c r="K17" s="8">
        <v>16536</v>
      </c>
      <c r="L17" s="8">
        <v>9529</v>
      </c>
      <c r="M17" s="8">
        <v>8897</v>
      </c>
      <c r="N17" s="8">
        <v>47847</v>
      </c>
    </row>
    <row r="18" spans="1:14" s="53" customFormat="1" ht="14.5" x14ac:dyDescent="0.35">
      <c r="A18" s="10" t="s">
        <v>1770</v>
      </c>
      <c r="B18" s="18"/>
      <c r="C18" s="18"/>
      <c r="D18" s="18"/>
      <c r="E18" s="18"/>
      <c r="F18" s="18"/>
      <c r="G18" s="18"/>
      <c r="H18" s="18"/>
      <c r="I18" s="18"/>
      <c r="J18" s="8">
        <v>704231</v>
      </c>
      <c r="K18" s="8">
        <v>1479300</v>
      </c>
      <c r="L18" s="8">
        <v>1056757</v>
      </c>
      <c r="M18" s="8">
        <v>938308</v>
      </c>
      <c r="N18" s="8">
        <v>4178596</v>
      </c>
    </row>
    <row r="19" spans="1:14" s="53" customFormat="1" ht="14.5" x14ac:dyDescent="0.35">
      <c r="A19" s="10"/>
      <c r="B19" s="8"/>
      <c r="C19" s="8"/>
      <c r="D19" s="8"/>
      <c r="E19" s="8"/>
      <c r="F19" s="8"/>
      <c r="G19" s="8"/>
      <c r="H19" s="8"/>
      <c r="I19" s="8"/>
      <c r="J19" s="6">
        <f>J18/claims!J22</f>
        <v>0.28341362764340394</v>
      </c>
      <c r="K19" s="6">
        <f>K18/claims!K22</f>
        <v>0.56859829162984721</v>
      </c>
      <c r="L19" s="6">
        <f>L18/claims!L22</f>
        <v>0.31582535294949188</v>
      </c>
      <c r="M19" s="6">
        <f>M18/claims!M22</f>
        <v>0.26833241249458079</v>
      </c>
      <c r="N19" s="6">
        <f>N18/claims!N22</f>
        <v>0.35027986118556592</v>
      </c>
    </row>
    <row r="20" spans="1:14" s="53" customFormat="1" ht="14.5" x14ac:dyDescent="0.35">
      <c r="A20" s="10"/>
      <c r="B20" s="8"/>
      <c r="C20" s="8"/>
      <c r="D20" s="8"/>
      <c r="E20" s="8"/>
      <c r="F20" s="8"/>
      <c r="G20" s="8"/>
      <c r="H20" s="8"/>
      <c r="I20" s="8"/>
      <c r="J20" s="6"/>
      <c r="K20" s="6"/>
      <c r="L20" s="6"/>
      <c r="M20" s="6"/>
      <c r="N20" s="6"/>
    </row>
    <row r="21" spans="1:14" x14ac:dyDescent="0.25">
      <c r="A21" s="10" t="s">
        <v>1693</v>
      </c>
      <c r="B21" s="7">
        <f t="shared" ref="B21:N21" si="0">B15/B5</f>
        <v>8.3040821005892895E-3</v>
      </c>
      <c r="C21" s="7">
        <f t="shared" si="0"/>
        <v>4.513183010981703E-3</v>
      </c>
      <c r="D21" s="7">
        <f t="shared" si="0"/>
        <v>1.0169182938128032E-2</v>
      </c>
      <c r="E21" s="7">
        <f t="shared" si="0"/>
        <v>1.2533112187708126E-2</v>
      </c>
      <c r="F21" s="7">
        <f t="shared" si="0"/>
        <v>1.0307218674661415E-2</v>
      </c>
      <c r="G21" s="7">
        <f t="shared" si="0"/>
        <v>7.7764007496031306E-3</v>
      </c>
      <c r="H21" s="7">
        <f t="shared" si="0"/>
        <v>7.3245163845226972E-3</v>
      </c>
      <c r="I21" s="7">
        <f t="shared" si="0"/>
        <v>5.3528391204541352E-3</v>
      </c>
      <c r="J21" s="7">
        <f t="shared" si="0"/>
        <v>4.5869052883051277E-3</v>
      </c>
      <c r="K21" s="7">
        <f t="shared" si="0"/>
        <v>4.3704649876157003E-3</v>
      </c>
      <c r="L21" s="7">
        <f t="shared" si="0"/>
        <v>4.5840943203491382E-3</v>
      </c>
      <c r="M21" s="7">
        <f t="shared" si="0"/>
        <v>4.151799703731144E-3</v>
      </c>
      <c r="N21" s="7">
        <f t="shared" si="0"/>
        <v>6.7622781427219315E-3</v>
      </c>
    </row>
    <row r="22" spans="1:14" x14ac:dyDescent="0.25">
      <c r="A22" s="10" t="s">
        <v>1694</v>
      </c>
      <c r="B22" s="7">
        <f t="shared" ref="B22:N22" si="1">B16/B7</f>
        <v>9.7716014754433381E-2</v>
      </c>
      <c r="C22" s="7">
        <f t="shared" si="1"/>
        <v>0.14347806994475076</v>
      </c>
      <c r="D22" s="7">
        <f t="shared" si="1"/>
        <v>7.6813770822677069E-2</v>
      </c>
      <c r="E22" s="7">
        <f t="shared" si="1"/>
        <v>8.1055492451519093E-2</v>
      </c>
      <c r="F22" s="7">
        <f t="shared" si="1"/>
        <v>8.4276423361843142E-2</v>
      </c>
      <c r="G22" s="7">
        <f t="shared" si="1"/>
        <v>8.5694942566036464E-2</v>
      </c>
      <c r="H22" s="7">
        <f t="shared" si="1"/>
        <v>7.3770418467124052E-2</v>
      </c>
      <c r="I22" s="7">
        <f t="shared" si="1"/>
        <v>0.13420807795903231</v>
      </c>
      <c r="J22" s="7">
        <f t="shared" si="1"/>
        <v>0.13276415923159809</v>
      </c>
      <c r="K22" s="7">
        <f t="shared" si="1"/>
        <v>0.21761000630693522</v>
      </c>
      <c r="L22" s="7">
        <f t="shared" si="1"/>
        <v>0.15854321836418289</v>
      </c>
      <c r="M22" s="7">
        <f t="shared" si="1"/>
        <v>0.162154115442281</v>
      </c>
      <c r="N22" s="7">
        <f t="shared" si="1"/>
        <v>0.12450497234681182</v>
      </c>
    </row>
    <row r="23" spans="1:14" x14ac:dyDescent="0.25">
      <c r="A23" s="10" t="s">
        <v>1891</v>
      </c>
      <c r="B23" s="7"/>
      <c r="C23" s="7"/>
      <c r="D23" s="7"/>
      <c r="E23" s="7"/>
      <c r="F23" s="7"/>
      <c r="G23" s="7"/>
      <c r="H23" s="7"/>
      <c r="I23" s="7"/>
      <c r="J23" s="7">
        <f>(J17+J18)/claims!J22</f>
        <v>0.2885991201766569</v>
      </c>
      <c r="K23" s="7">
        <f>(K17+K18)/claims!K22</f>
        <v>0.5749542311623228</v>
      </c>
      <c r="L23" s="7">
        <f>(L17+L18)/claims!L22</f>
        <v>0.31867321654372943</v>
      </c>
      <c r="M23" s="7">
        <f>(M17+M18)/claims!M22</f>
        <v>0.27087673000435825</v>
      </c>
      <c r="N23" s="7">
        <f>(N17+N18)/claims!N22</f>
        <v>0.35429073960457219</v>
      </c>
    </row>
    <row r="24" spans="1:14" x14ac:dyDescent="0.25">
      <c r="A24" s="10" t="s">
        <v>163</v>
      </c>
      <c r="B24" s="7"/>
      <c r="C24" s="7"/>
      <c r="D24" s="7"/>
      <c r="E24" s="7"/>
      <c r="F24" s="7"/>
      <c r="G24" s="7"/>
      <c r="H24" s="7"/>
      <c r="I24" s="7"/>
      <c r="J24" s="22">
        <f>J17/J5</f>
        <v>3.1575270003478793E-4</v>
      </c>
      <c r="K24" s="22">
        <f>K17/K5</f>
        <v>3.9563151604102048E-4</v>
      </c>
      <c r="L24" s="22">
        <f>L17/L5</f>
        <v>2.2935514834794012E-4</v>
      </c>
      <c r="M24" s="22">
        <f>M17/M5</f>
        <v>2.1170899462451422E-4</v>
      </c>
      <c r="N24" s="22">
        <f>N17/N5</f>
        <v>1.0965956794822376E-4</v>
      </c>
    </row>
    <row r="25" spans="1:14" x14ac:dyDescent="0.25">
      <c r="A25" s="10" t="s">
        <v>1771</v>
      </c>
      <c r="B25" s="7"/>
      <c r="C25" s="7"/>
      <c r="D25" s="7"/>
      <c r="E25" s="7"/>
      <c r="F25" s="7"/>
      <c r="G25" s="7"/>
      <c r="H25" s="7"/>
      <c r="I25" s="7"/>
      <c r="J25" s="7">
        <f>J18/J7</f>
        <v>2.1591405392370953E-2</v>
      </c>
      <c r="K25" s="7">
        <f>K18/K7</f>
        <v>4.1129647611255239E-2</v>
      </c>
      <c r="L25" s="7">
        <f>L18/L7</f>
        <v>2.9782700039566269E-2</v>
      </c>
      <c r="M25" s="7">
        <f>M18/M7</f>
        <v>2.6679511089261438E-2</v>
      </c>
      <c r="N25" s="7">
        <f>N18/N7</f>
        <v>1.1116536100848538E-2</v>
      </c>
    </row>
    <row r="26" spans="1:14" ht="13.5" customHeight="1" x14ac:dyDescent="0.25">
      <c r="A26" s="10"/>
      <c r="B26" s="23"/>
      <c r="C26" s="23"/>
      <c r="D26" s="23"/>
      <c r="E26" s="23"/>
      <c r="F26" s="23"/>
      <c r="G26" s="23"/>
      <c r="H26" s="23"/>
      <c r="I26" s="23"/>
      <c r="J26" s="23"/>
      <c r="K26" s="23"/>
      <c r="L26" s="23"/>
      <c r="M26" s="23"/>
      <c r="N26" s="23"/>
    </row>
    <row r="27" spans="1:14" s="4" customFormat="1" ht="13" x14ac:dyDescent="0.3">
      <c r="A27" s="17" t="s">
        <v>304</v>
      </c>
      <c r="B27" s="15">
        <f t="shared" ref="B27:N27" si="2">B5</f>
        <v>27733589</v>
      </c>
      <c r="C27" s="15">
        <f t="shared" si="2"/>
        <v>30235202</v>
      </c>
      <c r="D27" s="15">
        <f t="shared" si="2"/>
        <v>29011377</v>
      </c>
      <c r="E27" s="15">
        <f t="shared" si="2"/>
        <v>32603554</v>
      </c>
      <c r="F27" s="15">
        <f t="shared" si="2"/>
        <v>34101052</v>
      </c>
      <c r="G27" s="15">
        <f t="shared" si="2"/>
        <v>38948610</v>
      </c>
      <c r="H27" s="15">
        <f t="shared" si="2"/>
        <v>38577291</v>
      </c>
      <c r="I27" s="15">
        <f t="shared" si="2"/>
        <v>38937094</v>
      </c>
      <c r="J27" s="15">
        <f t="shared" si="2"/>
        <v>40807252</v>
      </c>
      <c r="K27" s="15">
        <f t="shared" si="2"/>
        <v>41796468</v>
      </c>
      <c r="L27" s="15">
        <f t="shared" si="2"/>
        <v>41546920</v>
      </c>
      <c r="M27" s="15">
        <f t="shared" si="2"/>
        <v>42024667</v>
      </c>
      <c r="N27" s="15">
        <f t="shared" si="2"/>
        <v>436323076</v>
      </c>
    </row>
    <row r="28" spans="1:14" customFormat="1" ht="14.5" x14ac:dyDescent="0.35">
      <c r="A28" s="18" t="s">
        <v>307</v>
      </c>
      <c r="B28" s="8">
        <v>17562334</v>
      </c>
      <c r="C28" s="8">
        <v>18595765</v>
      </c>
      <c r="D28" s="8">
        <v>18093814</v>
      </c>
      <c r="E28" s="8">
        <v>18083740</v>
      </c>
      <c r="F28" s="8">
        <v>18495241</v>
      </c>
      <c r="G28" s="8">
        <v>20525923</v>
      </c>
      <c r="H28" s="8">
        <v>20281716</v>
      </c>
      <c r="I28" s="8">
        <v>21187480</v>
      </c>
      <c r="J28" s="8">
        <v>22725023</v>
      </c>
      <c r="K28" s="8">
        <v>20752635</v>
      </c>
      <c r="L28" s="8">
        <v>22663688</v>
      </c>
      <c r="M28" s="8">
        <v>22526530</v>
      </c>
      <c r="N28" s="8">
        <v>241493889</v>
      </c>
    </row>
    <row r="29" spans="1:14" customFormat="1" ht="14.5" x14ac:dyDescent="0.35">
      <c r="A29" s="18" t="s">
        <v>351</v>
      </c>
      <c r="B29" s="8">
        <v>7861791</v>
      </c>
      <c r="C29" s="8">
        <v>8690654</v>
      </c>
      <c r="D29" s="8">
        <v>8024568</v>
      </c>
      <c r="E29" s="8">
        <v>8461757</v>
      </c>
      <c r="F29" s="8">
        <v>8527034</v>
      </c>
      <c r="G29" s="8">
        <v>9439028</v>
      </c>
      <c r="H29" s="8">
        <v>9501943</v>
      </c>
      <c r="I29" s="8">
        <v>9927743</v>
      </c>
      <c r="J29" s="8">
        <v>10465101</v>
      </c>
      <c r="K29" s="8">
        <v>9809492</v>
      </c>
      <c r="L29" s="8">
        <v>10922426</v>
      </c>
      <c r="M29" s="8">
        <v>11788733</v>
      </c>
      <c r="N29" s="8">
        <v>113420270</v>
      </c>
    </row>
    <row r="30" spans="1:14" customFormat="1" ht="14.5" x14ac:dyDescent="0.35">
      <c r="A30" s="18" t="s">
        <v>352</v>
      </c>
      <c r="B30" s="8">
        <v>9700543</v>
      </c>
      <c r="C30" s="8">
        <v>9905111</v>
      </c>
      <c r="D30" s="8">
        <v>10069246</v>
      </c>
      <c r="E30" s="8">
        <v>9621983</v>
      </c>
      <c r="F30" s="8">
        <v>9968207</v>
      </c>
      <c r="G30" s="8">
        <v>11086895</v>
      </c>
      <c r="H30" s="8">
        <v>10779773</v>
      </c>
      <c r="I30" s="8">
        <v>11259737</v>
      </c>
      <c r="J30" s="8">
        <v>12259922</v>
      </c>
      <c r="K30" s="8">
        <v>10943143</v>
      </c>
      <c r="L30" s="8">
        <v>11741262</v>
      </c>
      <c r="M30" s="8">
        <v>10737797</v>
      </c>
      <c r="N30" s="8">
        <v>128073619</v>
      </c>
    </row>
    <row r="31" spans="1:14" customFormat="1" ht="14.5" x14ac:dyDescent="0.35">
      <c r="A31" s="18" t="s">
        <v>308</v>
      </c>
      <c r="B31" s="8">
        <v>10171255</v>
      </c>
      <c r="C31" s="8">
        <v>11639437</v>
      </c>
      <c r="D31" s="8">
        <v>10917563</v>
      </c>
      <c r="E31" s="8">
        <v>14519814</v>
      </c>
      <c r="F31" s="8">
        <v>15605811</v>
      </c>
      <c r="G31" s="8">
        <v>18422687</v>
      </c>
      <c r="H31" s="8">
        <v>18295575</v>
      </c>
      <c r="I31" s="8">
        <v>17749614</v>
      </c>
      <c r="J31" s="8">
        <v>17884363</v>
      </c>
      <c r="K31" s="8">
        <v>20888091</v>
      </c>
      <c r="L31" s="8">
        <v>18669487</v>
      </c>
      <c r="M31" s="8">
        <v>19264870</v>
      </c>
      <c r="N31" s="8">
        <v>194028567</v>
      </c>
    </row>
    <row r="32" spans="1:14" customFormat="1" ht="14.5" x14ac:dyDescent="0.35">
      <c r="A32" s="18" t="s">
        <v>353</v>
      </c>
      <c r="B32" s="8">
        <v>6991530</v>
      </c>
      <c r="C32" s="8">
        <v>7450239</v>
      </c>
      <c r="D32" s="8">
        <v>6729214</v>
      </c>
      <c r="E32" s="8">
        <v>8953534</v>
      </c>
      <c r="F32" s="8">
        <v>8684766</v>
      </c>
      <c r="G32" s="8">
        <v>10364329</v>
      </c>
      <c r="H32" s="8">
        <v>10410471</v>
      </c>
      <c r="I32" s="8">
        <v>10248691</v>
      </c>
      <c r="J32" s="8">
        <v>10600690</v>
      </c>
      <c r="K32" s="8">
        <v>10560264</v>
      </c>
      <c r="L32" s="8">
        <v>10687093</v>
      </c>
      <c r="M32" s="8">
        <v>11403171</v>
      </c>
      <c r="N32" s="8">
        <v>113083992</v>
      </c>
    </row>
    <row r="33" spans="1:14" customFormat="1" ht="14.5" x14ac:dyDescent="0.35">
      <c r="A33" s="18" t="s">
        <v>354</v>
      </c>
      <c r="B33" s="8">
        <v>2623393</v>
      </c>
      <c r="C33" s="8">
        <v>3037654</v>
      </c>
      <c r="D33" s="8">
        <v>3704336</v>
      </c>
      <c r="E33" s="8">
        <v>4159532</v>
      </c>
      <c r="F33" s="8">
        <v>5840473</v>
      </c>
      <c r="G33" s="8">
        <v>6841091</v>
      </c>
      <c r="H33" s="8">
        <v>6668478</v>
      </c>
      <c r="I33" s="8">
        <v>6476371</v>
      </c>
      <c r="J33" s="8">
        <v>6344312</v>
      </c>
      <c r="K33" s="8">
        <v>7700321</v>
      </c>
      <c r="L33" s="8">
        <v>5649160</v>
      </c>
      <c r="M33" s="8">
        <v>5301231</v>
      </c>
      <c r="N33" s="8">
        <v>64346352</v>
      </c>
    </row>
    <row r="34" spans="1:14" customFormat="1" ht="14.5" x14ac:dyDescent="0.35">
      <c r="A34" s="18" t="s">
        <v>355</v>
      </c>
      <c r="B34" s="8">
        <v>556332</v>
      </c>
      <c r="C34" s="8">
        <v>1151544</v>
      </c>
      <c r="D34" s="8">
        <v>484013</v>
      </c>
      <c r="E34" s="8">
        <v>1406748</v>
      </c>
      <c r="F34" s="8">
        <v>1080572</v>
      </c>
      <c r="G34" s="8">
        <v>1217267</v>
      </c>
      <c r="H34" s="8">
        <v>1216626</v>
      </c>
      <c r="I34" s="8">
        <v>1024552</v>
      </c>
      <c r="J34" s="8">
        <v>939361</v>
      </c>
      <c r="K34" s="8">
        <v>2627506</v>
      </c>
      <c r="L34" s="8">
        <v>2333234</v>
      </c>
      <c r="M34" s="8">
        <v>2560468</v>
      </c>
      <c r="N34" s="8">
        <v>16598223</v>
      </c>
    </row>
    <row r="35" spans="1:14" customFormat="1" ht="14.5" x14ac:dyDescent="0.35">
      <c r="A35" s="18" t="s">
        <v>309</v>
      </c>
      <c r="B35" s="18"/>
      <c r="C35" s="18"/>
      <c r="D35" s="18"/>
      <c r="E35" s="18"/>
      <c r="F35" s="18"/>
      <c r="G35" s="18"/>
      <c r="H35" s="18"/>
      <c r="I35" s="18"/>
      <c r="J35" s="8">
        <v>197866</v>
      </c>
      <c r="K35" s="8">
        <v>155742</v>
      </c>
      <c r="L35" s="8">
        <v>213745</v>
      </c>
      <c r="M35" s="8">
        <v>233267</v>
      </c>
      <c r="N35" s="8">
        <v>800620</v>
      </c>
    </row>
    <row r="36" spans="1:14" customFormat="1" ht="14.5" x14ac:dyDescent="0.35">
      <c r="A36" s="18" t="s">
        <v>356</v>
      </c>
      <c r="B36" s="8">
        <v>1584753</v>
      </c>
      <c r="C36" s="8">
        <v>1583098</v>
      </c>
      <c r="D36" s="8">
        <v>2086638</v>
      </c>
      <c r="E36" s="8">
        <v>1641246</v>
      </c>
      <c r="F36" s="8">
        <v>742265</v>
      </c>
      <c r="G36" s="8">
        <v>163071</v>
      </c>
      <c r="H36" s="8">
        <v>149278</v>
      </c>
      <c r="I36" s="8">
        <v>167271</v>
      </c>
      <c r="J36" s="8">
        <v>166552</v>
      </c>
      <c r="K36" s="8">
        <v>137736</v>
      </c>
      <c r="L36" s="8">
        <v>132607</v>
      </c>
      <c r="M36" s="8">
        <v>121914</v>
      </c>
      <c r="N36" s="8">
        <v>8676429</v>
      </c>
    </row>
    <row r="37" spans="1:14" customFormat="1" ht="14.5" x14ac:dyDescent="0.35">
      <c r="A37" s="18" t="s">
        <v>310</v>
      </c>
      <c r="B37" s="8">
        <v>210425</v>
      </c>
      <c r="C37" s="8">
        <v>188367</v>
      </c>
      <c r="D37" s="8">
        <v>264031</v>
      </c>
      <c r="E37" s="8">
        <v>646991</v>
      </c>
      <c r="F37" s="8">
        <v>249790</v>
      </c>
      <c r="G37" s="8">
        <v>636981</v>
      </c>
      <c r="H37" s="8">
        <v>175007</v>
      </c>
      <c r="I37" s="8">
        <v>511242</v>
      </c>
      <c r="J37" s="8">
        <v>689352</v>
      </c>
      <c r="K37" s="8">
        <v>833945</v>
      </c>
      <c r="L37" s="8">
        <v>338962</v>
      </c>
      <c r="M37" s="8">
        <v>547767</v>
      </c>
      <c r="N37" s="8">
        <v>5292860</v>
      </c>
    </row>
    <row r="38" spans="1:14" customFormat="1" ht="14.5" x14ac:dyDescent="0.35">
      <c r="A38" s="18"/>
      <c r="B38" s="8"/>
      <c r="C38" s="8"/>
      <c r="D38" s="8"/>
      <c r="E38" s="8"/>
      <c r="F38" s="8"/>
      <c r="G38" s="8"/>
      <c r="H38" s="8"/>
      <c r="I38" s="8"/>
      <c r="J38" s="8"/>
      <c r="K38" s="8"/>
      <c r="L38" s="8"/>
      <c r="M38" s="8"/>
      <c r="N38" s="8"/>
    </row>
    <row r="39" spans="1:14" customFormat="1" ht="14.5" x14ac:dyDescent="0.35">
      <c r="A39" s="17" t="s">
        <v>378</v>
      </c>
      <c r="B39" s="8"/>
      <c r="C39" s="8"/>
      <c r="D39" s="8"/>
      <c r="E39" s="8"/>
      <c r="F39" s="8"/>
      <c r="G39" s="8"/>
      <c r="H39" s="8"/>
      <c r="I39" s="8"/>
      <c r="J39" s="8"/>
      <c r="K39" s="8"/>
      <c r="L39" s="8"/>
      <c r="M39" s="8"/>
      <c r="N39" s="8"/>
    </row>
    <row r="40" spans="1:14" customFormat="1" ht="14.5" x14ac:dyDescent="0.35">
      <c r="A40" s="16" t="s">
        <v>589</v>
      </c>
      <c r="B40" s="8"/>
      <c r="C40" s="8"/>
      <c r="D40" s="8"/>
      <c r="E40" s="8"/>
      <c r="F40" s="8"/>
      <c r="G40" s="8"/>
      <c r="H40" s="8"/>
      <c r="I40" s="8"/>
      <c r="J40" s="8"/>
      <c r="K40" s="8"/>
      <c r="L40" s="8"/>
      <c r="M40" s="8"/>
      <c r="N40" s="8"/>
    </row>
    <row r="41" spans="1:14" customFormat="1" ht="14.5" x14ac:dyDescent="0.35">
      <c r="A41" s="18" t="s">
        <v>590</v>
      </c>
      <c r="B41" s="6">
        <f>B29/claims!B3</f>
        <v>0.10382258865330507</v>
      </c>
      <c r="C41" s="6">
        <f>C29/claims!C3</f>
        <v>0.10658776772841558</v>
      </c>
      <c r="D41" s="6">
        <f>D29/claims!D3</f>
        <v>0.10926588800987484</v>
      </c>
      <c r="E41" s="6">
        <f>E29/claims!E3</f>
        <v>9.6555053639458696E-2</v>
      </c>
      <c r="F41" s="6">
        <f>F29/claims!F3</f>
        <v>9.3838852931289241E-2</v>
      </c>
      <c r="G41" s="6">
        <f>G29/claims!G3</f>
        <v>0.10031488300942991</v>
      </c>
      <c r="H41" s="6">
        <f>H29/claims!H3</f>
        <v>0.10053676500883135</v>
      </c>
      <c r="I41" s="6">
        <f>I29/claims!I3</f>
        <v>9.93585453228161E-2</v>
      </c>
      <c r="J41" s="6">
        <f>J29/claims!J3</f>
        <v>9.7888519643258204E-2</v>
      </c>
      <c r="K41" s="6">
        <f>K29/claims!K3</f>
        <v>8.900494791516389E-2</v>
      </c>
      <c r="L41" s="6">
        <f>L29/claims!L3</f>
        <v>9.749413951147505E-2</v>
      </c>
      <c r="M41" s="6">
        <f>M29/claims!M3</f>
        <v>0.10386651209480637</v>
      </c>
      <c r="N41" s="6">
        <f>N29/claims!N3</f>
        <v>9.9458226496449934E-2</v>
      </c>
    </row>
    <row r="42" spans="1:14" customFormat="1" ht="14.5" x14ac:dyDescent="0.35">
      <c r="A42" s="18" t="s">
        <v>591</v>
      </c>
      <c r="B42" s="6">
        <f>B30/claims!B3</f>
        <v>0.12810509534057798</v>
      </c>
      <c r="C42" s="6">
        <f>C30/claims!C3</f>
        <v>0.12148264912999346</v>
      </c>
      <c r="D42" s="6">
        <f>D30/claims!D3</f>
        <v>0.13710708237251903</v>
      </c>
      <c r="E42" s="6">
        <f>E30/claims!E3</f>
        <v>0.10979411068918189</v>
      </c>
      <c r="F42" s="6">
        <f>F30/claims!F3</f>
        <v>0.10969876637781062</v>
      </c>
      <c r="G42" s="6">
        <f>G30/claims!G3</f>
        <v>0.1178278711391505</v>
      </c>
      <c r="H42" s="6">
        <f>H30/claims!H3</f>
        <v>0.11405704127561542</v>
      </c>
      <c r="I42" s="6">
        <f>I30/claims!I3</f>
        <v>0.1126893684735281</v>
      </c>
      <c r="J42" s="6">
        <f>J30/claims!J3</f>
        <v>0.11467692624484116</v>
      </c>
      <c r="K42" s="6">
        <f>K30/claims!K3</f>
        <v>9.929095948528123E-2</v>
      </c>
      <c r="L42" s="6">
        <f>L30/claims!L3</f>
        <v>0.1048031120072391</v>
      </c>
      <c r="M42" s="6">
        <f>M30/claims!M3</f>
        <v>9.4607072869669323E-2</v>
      </c>
      <c r="N42" s="6">
        <f>N30/claims!N3</f>
        <v>0.11230774716655174</v>
      </c>
    </row>
    <row r="43" spans="1:14" customFormat="1" ht="14.5" x14ac:dyDescent="0.35">
      <c r="A43" s="16" t="s">
        <v>592</v>
      </c>
      <c r="B43" s="6"/>
      <c r="C43" s="6"/>
      <c r="D43" s="6"/>
      <c r="E43" s="6"/>
      <c r="F43" s="6"/>
      <c r="G43" s="6"/>
      <c r="H43" s="6"/>
      <c r="I43" s="6"/>
      <c r="J43" s="6"/>
      <c r="K43" s="6"/>
      <c r="L43" s="6"/>
      <c r="M43" s="6"/>
      <c r="N43" s="6"/>
    </row>
    <row r="44" spans="1:14" customFormat="1" ht="14.5" x14ac:dyDescent="0.35">
      <c r="A44" s="18" t="s">
        <v>590</v>
      </c>
      <c r="B44" s="6">
        <f>B29/B27</f>
        <v>0.28347542757628663</v>
      </c>
      <c r="C44" s="6">
        <f t="shared" ref="C44:N44" si="3">C29/C27</f>
        <v>0.28743495743802205</v>
      </c>
      <c r="D44" s="6">
        <f t="shared" si="3"/>
        <v>0.27660072805230856</v>
      </c>
      <c r="E44" s="6">
        <f t="shared" si="3"/>
        <v>0.25953480408914931</v>
      </c>
      <c r="F44" s="6">
        <f t="shared" si="3"/>
        <v>0.25005193388168789</v>
      </c>
      <c r="G44" s="6">
        <f t="shared" si="3"/>
        <v>0.24234569603382508</v>
      </c>
      <c r="H44" s="6">
        <f t="shared" si="3"/>
        <v>0.2463092341035559</v>
      </c>
      <c r="I44" s="6">
        <f t="shared" si="3"/>
        <v>0.25496877091033038</v>
      </c>
      <c r="J44" s="6">
        <f t="shared" si="3"/>
        <v>0.25645199044522771</v>
      </c>
      <c r="K44" s="6">
        <f t="shared" si="3"/>
        <v>0.23469667341269124</v>
      </c>
      <c r="L44" s="6">
        <f t="shared" si="3"/>
        <v>0.26289375963368644</v>
      </c>
      <c r="M44" s="6">
        <f t="shared" si="3"/>
        <v>0.28051936735156047</v>
      </c>
      <c r="N44" s="6">
        <f t="shared" si="3"/>
        <v>0.25994561424479873</v>
      </c>
    </row>
    <row r="45" spans="1:14" customFormat="1" ht="14.5" x14ac:dyDescent="0.35">
      <c r="A45" s="18" t="s">
        <v>591</v>
      </c>
      <c r="B45" s="6">
        <f>B30/B27</f>
        <v>0.34977597021431306</v>
      </c>
      <c r="C45" s="6">
        <f t="shared" ref="C45:N45" si="4">C30/C27</f>
        <v>0.32760194557324274</v>
      </c>
      <c r="D45" s="6">
        <f t="shared" si="4"/>
        <v>0.34707921654322027</v>
      </c>
      <c r="E45" s="6">
        <f t="shared" si="4"/>
        <v>0.29512067917503715</v>
      </c>
      <c r="F45" s="6">
        <f t="shared" si="4"/>
        <v>0.29231376791542968</v>
      </c>
      <c r="G45" s="6">
        <f t="shared" si="4"/>
        <v>0.28465444594813527</v>
      </c>
      <c r="H45" s="6">
        <f t="shared" si="4"/>
        <v>0.27943312556602279</v>
      </c>
      <c r="I45" s="6">
        <f t="shared" si="4"/>
        <v>0.28917764124872802</v>
      </c>
      <c r="J45" s="6">
        <f t="shared" si="4"/>
        <v>0.30043488348590591</v>
      </c>
      <c r="K45" s="6">
        <f t="shared" si="4"/>
        <v>0.26181980257279158</v>
      </c>
      <c r="L45" s="6">
        <f t="shared" si="4"/>
        <v>0.282602464875856</v>
      </c>
      <c r="M45" s="6">
        <f t="shared" si="4"/>
        <v>0.25551176883804932</v>
      </c>
      <c r="N45" s="6">
        <f t="shared" si="4"/>
        <v>0.29352932733725046</v>
      </c>
    </row>
    <row r="46" spans="1:14" customFormat="1" ht="14.5" x14ac:dyDescent="0.35">
      <c r="A46" s="16" t="s">
        <v>379</v>
      </c>
      <c r="B46" s="6">
        <f>B28/B27</f>
        <v>0.63325139779059969</v>
      </c>
      <c r="C46" s="6">
        <f t="shared" ref="C46:N46" si="5">C28/C27</f>
        <v>0.61503690301126479</v>
      </c>
      <c r="D46" s="6">
        <f t="shared" si="5"/>
        <v>0.62367994459552889</v>
      </c>
      <c r="E46" s="6">
        <f t="shared" si="5"/>
        <v>0.55465548326418646</v>
      </c>
      <c r="F46" s="6">
        <f t="shared" si="5"/>
        <v>0.54236570179711763</v>
      </c>
      <c r="G46" s="6">
        <f t="shared" si="5"/>
        <v>0.52700014198196032</v>
      </c>
      <c r="H46" s="6">
        <f t="shared" si="5"/>
        <v>0.52574235966957872</v>
      </c>
      <c r="I46" s="6">
        <f t="shared" si="5"/>
        <v>0.54414641215905846</v>
      </c>
      <c r="J46" s="6">
        <f t="shared" si="5"/>
        <v>0.55688687393113356</v>
      </c>
      <c r="K46" s="6">
        <f t="shared" si="5"/>
        <v>0.49651647598548282</v>
      </c>
      <c r="L46" s="6">
        <f t="shared" si="5"/>
        <v>0.54549622450954249</v>
      </c>
      <c r="M46" s="6">
        <f t="shared" si="5"/>
        <v>0.53603113618960974</v>
      </c>
      <c r="N46" s="6">
        <f t="shared" si="5"/>
        <v>0.55347494158204913</v>
      </c>
    </row>
    <row r="47" spans="1:14" customFormat="1" ht="14.5" x14ac:dyDescent="0.35">
      <c r="A47" s="18" t="s">
        <v>380</v>
      </c>
      <c r="B47" s="6">
        <f>B29/B28</f>
        <v>0.4476506938086931</v>
      </c>
      <c r="C47" s="6">
        <f t="shared" ref="C47:N47" si="6">C29/C28</f>
        <v>0.46734587149278345</v>
      </c>
      <c r="D47" s="6">
        <f t="shared" si="6"/>
        <v>0.4434978717035557</v>
      </c>
      <c r="E47" s="6">
        <f t="shared" si="6"/>
        <v>0.46792073984695642</v>
      </c>
      <c r="F47" s="6">
        <f t="shared" si="6"/>
        <v>0.46103935601596108</v>
      </c>
      <c r="G47" s="6">
        <f t="shared" si="6"/>
        <v>0.4598588818636804</v>
      </c>
      <c r="H47" s="6">
        <f t="shared" si="6"/>
        <v>0.46849798113729629</v>
      </c>
      <c r="I47" s="6">
        <f t="shared" si="6"/>
        <v>0.46856648360258041</v>
      </c>
      <c r="J47" s="6">
        <f t="shared" si="6"/>
        <v>0.46051002896674736</v>
      </c>
      <c r="K47" s="6">
        <f t="shared" si="6"/>
        <v>0.47268657690939009</v>
      </c>
      <c r="L47" s="6">
        <f t="shared" si="6"/>
        <v>0.4819350672317762</v>
      </c>
      <c r="M47" s="6">
        <f t="shared" si="6"/>
        <v>0.52332662864631174</v>
      </c>
      <c r="N47" s="6">
        <f t="shared" si="6"/>
        <v>0.46966103560492167</v>
      </c>
    </row>
    <row r="48" spans="1:14" customFormat="1" ht="14.5" x14ac:dyDescent="0.35">
      <c r="A48" s="18" t="s">
        <v>381</v>
      </c>
      <c r="B48" s="6">
        <f>B30/B28</f>
        <v>0.55234930619130695</v>
      </c>
      <c r="C48" s="6">
        <f t="shared" ref="C48:N48" si="7">C30/C28</f>
        <v>0.53265412850721661</v>
      </c>
      <c r="D48" s="6">
        <f t="shared" si="7"/>
        <v>0.5565021282964443</v>
      </c>
      <c r="E48" s="6">
        <f t="shared" si="7"/>
        <v>0.53207926015304352</v>
      </c>
      <c r="F48" s="6">
        <f t="shared" si="7"/>
        <v>0.53896064398403887</v>
      </c>
      <c r="G48" s="6">
        <f t="shared" si="7"/>
        <v>0.5401411181363196</v>
      </c>
      <c r="H48" s="6">
        <f t="shared" si="7"/>
        <v>0.53150201886270376</v>
      </c>
      <c r="I48" s="6">
        <f t="shared" si="7"/>
        <v>0.53143351639741965</v>
      </c>
      <c r="J48" s="6">
        <f t="shared" si="7"/>
        <v>0.53948997103325269</v>
      </c>
      <c r="K48" s="6">
        <f t="shared" si="7"/>
        <v>0.52731342309060991</v>
      </c>
      <c r="L48" s="6">
        <f t="shared" si="7"/>
        <v>0.51806493276822374</v>
      </c>
      <c r="M48" s="6">
        <f t="shared" si="7"/>
        <v>0.47667337135368831</v>
      </c>
      <c r="N48" s="6">
        <f t="shared" si="7"/>
        <v>0.53033896439507833</v>
      </c>
    </row>
    <row r="49" spans="1:14" customFormat="1" ht="14.5" x14ac:dyDescent="0.35">
      <c r="A49" s="18" t="s">
        <v>382</v>
      </c>
      <c r="B49" s="6">
        <f>B31/B27</f>
        <v>0.36674860220940031</v>
      </c>
      <c r="C49" s="6">
        <f t="shared" ref="C49:N49" si="8">C31/C27</f>
        <v>0.38496309698873521</v>
      </c>
      <c r="D49" s="6">
        <f t="shared" si="8"/>
        <v>0.37632005540447117</v>
      </c>
      <c r="E49" s="6">
        <f t="shared" si="8"/>
        <v>0.44534451673581354</v>
      </c>
      <c r="F49" s="6">
        <f t="shared" si="8"/>
        <v>0.45763429820288243</v>
      </c>
      <c r="G49" s="6">
        <f t="shared" si="8"/>
        <v>0.47299985801803968</v>
      </c>
      <c r="H49" s="6">
        <f t="shared" si="8"/>
        <v>0.47425764033042134</v>
      </c>
      <c r="I49" s="6">
        <f t="shared" si="8"/>
        <v>0.4558535878409416</v>
      </c>
      <c r="J49" s="6">
        <f t="shared" si="8"/>
        <v>0.43826433105566626</v>
      </c>
      <c r="K49" s="6">
        <f t="shared" si="8"/>
        <v>0.49975732399206557</v>
      </c>
      <c r="L49" s="6">
        <f t="shared" si="8"/>
        <v>0.4493591101337957</v>
      </c>
      <c r="M49" s="6">
        <f t="shared" si="8"/>
        <v>0.45841814760840344</v>
      </c>
      <c r="N49" s="6">
        <f t="shared" si="8"/>
        <v>0.44469013369350191</v>
      </c>
    </row>
    <row r="50" spans="1:14" customFormat="1" ht="14.5" x14ac:dyDescent="0.35">
      <c r="A50" s="18" t="s">
        <v>383</v>
      </c>
      <c r="B50" s="6">
        <f>B32/B31</f>
        <v>0.68738125236266323</v>
      </c>
      <c r="C50" s="6">
        <f t="shared" ref="C50:N50" si="9">C32/C31</f>
        <v>0.64008585638635274</v>
      </c>
      <c r="D50" s="6">
        <f t="shared" si="9"/>
        <v>0.61636594173992854</v>
      </c>
      <c r="E50" s="6">
        <f t="shared" si="9"/>
        <v>0.61664247214186074</v>
      </c>
      <c r="F50" s="6">
        <f t="shared" si="9"/>
        <v>0.55650846982575919</v>
      </c>
      <c r="G50" s="6">
        <f t="shared" si="9"/>
        <v>0.56258508870068735</v>
      </c>
      <c r="H50" s="6">
        <f t="shared" si="9"/>
        <v>0.56901578660413787</v>
      </c>
      <c r="I50" s="6">
        <f t="shared" si="9"/>
        <v>0.57740359874868263</v>
      </c>
      <c r="J50" s="6">
        <f t="shared" si="9"/>
        <v>0.59273511726417094</v>
      </c>
      <c r="K50" s="6">
        <f t="shared" si="9"/>
        <v>0.50556386411759691</v>
      </c>
      <c r="L50" s="6">
        <f t="shared" si="9"/>
        <v>0.57243635028643258</v>
      </c>
      <c r="M50" s="6">
        <f t="shared" si="9"/>
        <v>0.59191528414154881</v>
      </c>
      <c r="N50" s="6">
        <f t="shared" si="9"/>
        <v>0.58282135331134</v>
      </c>
    </row>
    <row r="51" spans="1:14" customFormat="1" ht="14.5" x14ac:dyDescent="0.35">
      <c r="A51" s="18" t="s">
        <v>384</v>
      </c>
      <c r="B51" s="6">
        <f>B33/B31</f>
        <v>0.25792225246540373</v>
      </c>
      <c r="C51" s="6">
        <f t="shared" ref="C51:N51" si="10">C33/C31</f>
        <v>0.26097946146364298</v>
      </c>
      <c r="D51" s="6">
        <f t="shared" si="10"/>
        <v>0.33930062963685209</v>
      </c>
      <c r="E51" s="6">
        <f t="shared" si="10"/>
        <v>0.28647281569860328</v>
      </c>
      <c r="F51" s="6">
        <f t="shared" si="10"/>
        <v>0.37424988678896598</v>
      </c>
      <c r="G51" s="6">
        <f t="shared" si="10"/>
        <v>0.37134056503266871</v>
      </c>
      <c r="H51" s="6">
        <f t="shared" si="10"/>
        <v>0.36448583878888746</v>
      </c>
      <c r="I51" s="6">
        <f t="shared" si="10"/>
        <v>0.36487390655368618</v>
      </c>
      <c r="J51" s="6">
        <f t="shared" si="10"/>
        <v>0.35474073077134477</v>
      </c>
      <c r="K51" s="6">
        <f t="shared" si="10"/>
        <v>0.36864646941647278</v>
      </c>
      <c r="L51" s="6">
        <f t="shared" si="10"/>
        <v>0.30258785364589824</v>
      </c>
      <c r="M51" s="6">
        <f t="shared" si="10"/>
        <v>0.27517605880548374</v>
      </c>
      <c r="N51" s="6">
        <f t="shared" si="10"/>
        <v>0.33163339293228922</v>
      </c>
    </row>
    <row r="52" spans="1:14" customFormat="1" ht="14.5" x14ac:dyDescent="0.35">
      <c r="A52" s="18" t="s">
        <v>385</v>
      </c>
      <c r="B52" s="6">
        <f>B34/B31</f>
        <v>5.4696495171933063E-2</v>
      </c>
      <c r="C52" s="6">
        <f t="shared" ref="C52:N52" si="11">C34/C31</f>
        <v>9.8934682150004338E-2</v>
      </c>
      <c r="D52" s="6">
        <f t="shared" si="11"/>
        <v>4.4333428623219304E-2</v>
      </c>
      <c r="E52" s="6">
        <f t="shared" si="11"/>
        <v>9.6884712159535924E-2</v>
      </c>
      <c r="F52" s="6">
        <f t="shared" si="11"/>
        <v>6.9241643385274887E-2</v>
      </c>
      <c r="G52" s="6">
        <f t="shared" si="11"/>
        <v>6.6074346266643949E-2</v>
      </c>
      <c r="H52" s="6">
        <f t="shared" si="11"/>
        <v>6.6498374606974636E-2</v>
      </c>
      <c r="I52" s="6">
        <f t="shared" si="11"/>
        <v>5.7722494697631174E-2</v>
      </c>
      <c r="J52" s="6">
        <f t="shared" si="11"/>
        <v>5.2524151964484282E-2</v>
      </c>
      <c r="K52" s="6">
        <f t="shared" si="11"/>
        <v>0.12578966646593029</v>
      </c>
      <c r="L52" s="6">
        <f t="shared" si="11"/>
        <v>0.12497579606766913</v>
      </c>
      <c r="M52" s="6">
        <f t="shared" si="11"/>
        <v>0.13290865705296739</v>
      </c>
      <c r="N52" s="6">
        <f t="shared" si="11"/>
        <v>8.5545253756370829E-2</v>
      </c>
    </row>
    <row r="53" spans="1:14" customFormat="1" ht="14.5" x14ac:dyDescent="0.35">
      <c r="A53" s="18" t="s">
        <v>386</v>
      </c>
      <c r="B53" s="6">
        <f>B35/B27</f>
        <v>0</v>
      </c>
      <c r="C53" s="6">
        <f t="shared" ref="C53:N53" si="12">C35/C27</f>
        <v>0</v>
      </c>
      <c r="D53" s="6">
        <f t="shared" si="12"/>
        <v>0</v>
      </c>
      <c r="E53" s="6">
        <f t="shared" si="12"/>
        <v>0</v>
      </c>
      <c r="F53" s="6">
        <f t="shared" si="12"/>
        <v>0</v>
      </c>
      <c r="G53" s="6">
        <f t="shared" si="12"/>
        <v>0</v>
      </c>
      <c r="H53" s="6">
        <f t="shared" si="12"/>
        <v>0</v>
      </c>
      <c r="I53" s="6">
        <f t="shared" si="12"/>
        <v>0</v>
      </c>
      <c r="J53" s="6">
        <f t="shared" si="12"/>
        <v>4.8487950132001046E-3</v>
      </c>
      <c r="K53" s="6">
        <f t="shared" si="12"/>
        <v>3.726200022451658E-3</v>
      </c>
      <c r="L53" s="6">
        <f t="shared" si="12"/>
        <v>5.1446653566618178E-3</v>
      </c>
      <c r="M53" s="6">
        <f t="shared" si="12"/>
        <v>5.5507162019867995E-3</v>
      </c>
      <c r="N53" s="6">
        <f t="shared" si="12"/>
        <v>1.8349247244489081E-3</v>
      </c>
    </row>
    <row r="54" spans="1:14" customFormat="1" ht="14.5" x14ac:dyDescent="0.35">
      <c r="A54" s="18" t="s">
        <v>388</v>
      </c>
      <c r="B54" s="6">
        <f>B36/B27</f>
        <v>5.7142009279794258E-2</v>
      </c>
      <c r="C54" s="6">
        <f t="shared" ref="C54:N54" si="13">C36/C27</f>
        <v>5.2359431896634924E-2</v>
      </c>
      <c r="D54" s="6">
        <f t="shared" si="13"/>
        <v>7.192481763275145E-2</v>
      </c>
      <c r="E54" s="6">
        <f t="shared" si="13"/>
        <v>5.0339481395187777E-2</v>
      </c>
      <c r="F54" s="6">
        <f t="shared" si="13"/>
        <v>2.176663054265892E-2</v>
      </c>
      <c r="G54" s="6">
        <f t="shared" si="13"/>
        <v>4.1868246389280646E-3</v>
      </c>
      <c r="H54" s="6">
        <f t="shared" si="13"/>
        <v>3.8695822368657248E-3</v>
      </c>
      <c r="I54" s="6">
        <f t="shared" si="13"/>
        <v>4.2959292236857734E-3</v>
      </c>
      <c r="J54" s="6">
        <f t="shared" si="13"/>
        <v>4.0814314083192863E-3</v>
      </c>
      <c r="K54" s="6">
        <f t="shared" si="13"/>
        <v>3.2953980704781083E-3</v>
      </c>
      <c r="L54" s="6">
        <f t="shared" si="13"/>
        <v>3.1917408077421863E-3</v>
      </c>
      <c r="M54" s="6">
        <f t="shared" si="13"/>
        <v>2.9010104946221226E-3</v>
      </c>
      <c r="N54" s="6">
        <f t="shared" si="13"/>
        <v>1.9885331483132467E-2</v>
      </c>
    </row>
    <row r="55" spans="1:14" customFormat="1" ht="14.5" x14ac:dyDescent="0.35">
      <c r="A55" s="18" t="s">
        <v>387</v>
      </c>
      <c r="B55" s="6">
        <f>B37/B27</f>
        <v>7.5873699577793559E-3</v>
      </c>
      <c r="C55" s="6">
        <f t="shared" ref="C55:N55" si="14">C37/C27</f>
        <v>6.2300559460459369E-3</v>
      </c>
      <c r="D55" s="6">
        <f t="shared" si="14"/>
        <v>9.1009468457839832E-3</v>
      </c>
      <c r="E55" s="6">
        <f t="shared" si="14"/>
        <v>1.9844186311713134E-2</v>
      </c>
      <c r="F55" s="6">
        <f t="shared" si="14"/>
        <v>7.3249939620631055E-3</v>
      </c>
      <c r="G55" s="6">
        <f t="shared" si="14"/>
        <v>1.6354396215936845E-2</v>
      </c>
      <c r="H55" s="6">
        <f t="shared" si="14"/>
        <v>4.5365290165138867E-3</v>
      </c>
      <c r="I55" s="6">
        <f t="shared" si="14"/>
        <v>1.3129947499420475E-2</v>
      </c>
      <c r="J55" s="6">
        <f t="shared" si="14"/>
        <v>1.6892879726378048E-2</v>
      </c>
      <c r="K55" s="6">
        <f t="shared" si="14"/>
        <v>1.9952523261056412E-2</v>
      </c>
      <c r="L55" s="6">
        <f t="shared" si="14"/>
        <v>8.1585349768406416E-3</v>
      </c>
      <c r="M55" s="6">
        <f t="shared" si="14"/>
        <v>1.3034416191804685E-2</v>
      </c>
      <c r="N55" s="6">
        <f t="shared" si="14"/>
        <v>1.2130598382561824E-2</v>
      </c>
    </row>
    <row r="56" spans="1:14" customFormat="1" ht="14.5" x14ac:dyDescent="0.35">
      <c r="A56" s="18"/>
      <c r="B56" s="8"/>
      <c r="C56" s="8"/>
      <c r="D56" s="8"/>
      <c r="E56" s="8"/>
      <c r="F56" s="8"/>
      <c r="G56" s="8"/>
      <c r="H56" s="8"/>
      <c r="I56" s="8"/>
      <c r="J56" s="8"/>
      <c r="K56" s="8"/>
      <c r="L56" s="8"/>
      <c r="M56" s="8"/>
      <c r="N56" s="8"/>
    </row>
    <row r="57" spans="1:14" customFormat="1" ht="14.5" x14ac:dyDescent="0.35">
      <c r="A57" s="17" t="s">
        <v>305</v>
      </c>
      <c r="B57" s="8">
        <f t="shared" ref="B57:N57" si="15">B6</f>
        <v>15753136</v>
      </c>
      <c r="C57" s="8">
        <f t="shared" si="15"/>
        <v>16754180</v>
      </c>
      <c r="D57" s="8">
        <f t="shared" si="15"/>
        <v>15809321</v>
      </c>
      <c r="E57" s="8">
        <f t="shared" si="15"/>
        <v>23794513</v>
      </c>
      <c r="F57" s="8">
        <f t="shared" si="15"/>
        <v>27301156</v>
      </c>
      <c r="G57" s="8">
        <f t="shared" si="15"/>
        <v>29408696</v>
      </c>
      <c r="H57" s="8">
        <f t="shared" si="15"/>
        <v>30004383</v>
      </c>
      <c r="I57" s="8">
        <f t="shared" si="15"/>
        <v>32100457</v>
      </c>
      <c r="J57" s="8">
        <f t="shared" si="15"/>
        <v>33484842</v>
      </c>
      <c r="K57" s="8">
        <f t="shared" si="15"/>
        <v>32449660</v>
      </c>
      <c r="L57" s="8">
        <f t="shared" si="15"/>
        <v>35002453</v>
      </c>
      <c r="M57" s="8">
        <f t="shared" si="15"/>
        <v>36304605</v>
      </c>
      <c r="N57" s="8">
        <f t="shared" si="15"/>
        <v>328167402</v>
      </c>
    </row>
    <row r="58" spans="1:14" customFormat="1" ht="14.5" x14ac:dyDescent="0.35">
      <c r="A58" s="18" t="s">
        <v>311</v>
      </c>
      <c r="B58" s="8">
        <v>9153958</v>
      </c>
      <c r="C58" s="8">
        <v>9396671</v>
      </c>
      <c r="D58" s="8">
        <v>9642022</v>
      </c>
      <c r="E58" s="8">
        <v>13181842</v>
      </c>
      <c r="F58" s="8">
        <v>15384578</v>
      </c>
      <c r="G58" s="8">
        <v>17255199</v>
      </c>
      <c r="H58" s="8">
        <v>18506182</v>
      </c>
      <c r="I58" s="8">
        <v>20446624</v>
      </c>
      <c r="J58" s="8">
        <v>21567605</v>
      </c>
      <c r="K58" s="8">
        <v>19394464</v>
      </c>
      <c r="L58" s="8">
        <v>21516322</v>
      </c>
      <c r="M58" s="8">
        <v>21631539</v>
      </c>
      <c r="N58" s="8">
        <v>197077006</v>
      </c>
    </row>
    <row r="59" spans="1:14" customFormat="1" ht="14.5" x14ac:dyDescent="0.35">
      <c r="A59" s="18" t="s">
        <v>312</v>
      </c>
      <c r="B59" s="8">
        <v>6599178</v>
      </c>
      <c r="C59" s="8">
        <v>7357509</v>
      </c>
      <c r="D59" s="8">
        <v>6167299</v>
      </c>
      <c r="E59" s="8">
        <v>10612671</v>
      </c>
      <c r="F59" s="8">
        <v>11916578</v>
      </c>
      <c r="G59" s="8">
        <v>12153497</v>
      </c>
      <c r="H59" s="8">
        <v>11498201</v>
      </c>
      <c r="I59" s="8">
        <v>11653833</v>
      </c>
      <c r="J59" s="8">
        <v>11908895</v>
      </c>
      <c r="K59" s="8">
        <v>12438498</v>
      </c>
      <c r="L59" s="8">
        <v>12428849</v>
      </c>
      <c r="M59" s="8">
        <v>13567939</v>
      </c>
      <c r="N59" s="8">
        <v>128302947</v>
      </c>
    </row>
    <row r="60" spans="1:14" customFormat="1" ht="14.5" x14ac:dyDescent="0.35">
      <c r="A60" s="18" t="s">
        <v>313</v>
      </c>
      <c r="B60" s="18"/>
      <c r="C60" s="18"/>
      <c r="D60" s="18"/>
      <c r="E60" s="18"/>
      <c r="F60" s="18"/>
      <c r="G60" s="18"/>
      <c r="H60" s="18"/>
      <c r="I60" s="18"/>
      <c r="J60" s="8">
        <v>8342</v>
      </c>
      <c r="K60" s="8">
        <v>616698</v>
      </c>
      <c r="L60" s="8">
        <v>1057282</v>
      </c>
      <c r="M60" s="8">
        <v>1105127</v>
      </c>
      <c r="N60" s="8">
        <v>2787449</v>
      </c>
    </row>
    <row r="61" spans="1:14" customFormat="1" ht="14.5" x14ac:dyDescent="0.35">
      <c r="A61" s="18" t="s">
        <v>314</v>
      </c>
      <c r="B61" s="8">
        <v>4913852</v>
      </c>
      <c r="C61" s="8">
        <v>5182600</v>
      </c>
      <c r="D61" s="8">
        <v>4088512</v>
      </c>
      <c r="E61" s="8">
        <v>5996105</v>
      </c>
      <c r="F61" s="8">
        <v>5973965</v>
      </c>
      <c r="G61" s="8">
        <v>6045572</v>
      </c>
      <c r="H61" s="8">
        <v>5933189</v>
      </c>
      <c r="I61" s="8">
        <v>6196759</v>
      </c>
      <c r="J61" s="8">
        <v>6017796</v>
      </c>
      <c r="K61" s="8">
        <v>6466041</v>
      </c>
      <c r="L61" s="8">
        <v>6884785</v>
      </c>
      <c r="M61" s="8">
        <v>7102389</v>
      </c>
      <c r="N61" s="8">
        <v>70801565</v>
      </c>
    </row>
    <row r="62" spans="1:14" customFormat="1" ht="14.5" x14ac:dyDescent="0.35">
      <c r="A62" s="18" t="s">
        <v>315</v>
      </c>
      <c r="B62" s="8">
        <v>10839284</v>
      </c>
      <c r="C62" s="8">
        <v>11571580</v>
      </c>
      <c r="D62" s="8">
        <v>11720809</v>
      </c>
      <c r="E62" s="8">
        <v>17798408</v>
      </c>
      <c r="F62" s="8">
        <v>21327191</v>
      </c>
      <c r="G62" s="8">
        <v>23363124</v>
      </c>
      <c r="H62" s="8">
        <v>24071194</v>
      </c>
      <c r="I62" s="8">
        <v>25903698</v>
      </c>
      <c r="J62" s="8">
        <v>27467046</v>
      </c>
      <c r="K62" s="8">
        <v>25983619</v>
      </c>
      <c r="L62" s="8">
        <v>28117668</v>
      </c>
      <c r="M62" s="8">
        <v>29202216</v>
      </c>
      <c r="N62" s="8">
        <v>257365837</v>
      </c>
    </row>
    <row r="63" spans="1:14" customFormat="1" ht="14.5" x14ac:dyDescent="0.35">
      <c r="A63" s="18" t="s">
        <v>357</v>
      </c>
      <c r="B63" s="8">
        <v>1253291</v>
      </c>
      <c r="C63" s="8">
        <v>1405855</v>
      </c>
      <c r="D63" s="8">
        <v>1461798</v>
      </c>
      <c r="E63" s="8">
        <v>1661398</v>
      </c>
      <c r="F63" s="8">
        <v>1779748</v>
      </c>
      <c r="G63" s="8">
        <v>1963340</v>
      </c>
      <c r="H63" s="8">
        <v>2058915</v>
      </c>
      <c r="I63" s="8">
        <v>2341418</v>
      </c>
      <c r="J63" s="8">
        <v>2468438</v>
      </c>
      <c r="K63" s="8">
        <v>2536324</v>
      </c>
      <c r="L63" s="8">
        <v>3086283</v>
      </c>
      <c r="M63" s="8">
        <v>2487861</v>
      </c>
      <c r="N63" s="8">
        <v>24504669</v>
      </c>
    </row>
    <row r="64" spans="1:14" customFormat="1" ht="14.5" x14ac:dyDescent="0.35">
      <c r="A64" s="18" t="s">
        <v>316</v>
      </c>
      <c r="B64" s="8">
        <v>15782</v>
      </c>
      <c r="C64" s="8">
        <v>10858</v>
      </c>
      <c r="D64" s="8">
        <v>9381</v>
      </c>
      <c r="E64" s="8">
        <v>8021</v>
      </c>
      <c r="F64" s="8">
        <v>11591</v>
      </c>
      <c r="G64" s="8">
        <v>13731</v>
      </c>
      <c r="H64" s="8">
        <v>6094</v>
      </c>
      <c r="I64" s="8">
        <v>8385</v>
      </c>
      <c r="J64" s="8">
        <v>7484</v>
      </c>
      <c r="K64" s="8">
        <v>38898</v>
      </c>
      <c r="L64" s="8">
        <v>85395</v>
      </c>
      <c r="M64" s="8">
        <v>74086</v>
      </c>
      <c r="N64" s="8">
        <v>289706</v>
      </c>
    </row>
    <row r="65" spans="1:14" customFormat="1" ht="14.5" x14ac:dyDescent="0.35">
      <c r="A65" s="18"/>
      <c r="B65" s="8"/>
      <c r="C65" s="8"/>
      <c r="D65" s="8"/>
      <c r="E65" s="8"/>
      <c r="F65" s="8"/>
      <c r="G65" s="8"/>
      <c r="H65" s="8"/>
      <c r="I65" s="8"/>
      <c r="J65" s="8"/>
      <c r="K65" s="8"/>
      <c r="L65" s="8"/>
      <c r="M65" s="8"/>
      <c r="N65" s="8"/>
    </row>
    <row r="66" spans="1:14" customFormat="1" ht="14.5" x14ac:dyDescent="0.35">
      <c r="A66" s="17" t="s">
        <v>389</v>
      </c>
      <c r="B66" s="8"/>
      <c r="C66" s="8"/>
      <c r="D66" s="8"/>
      <c r="E66" s="8"/>
      <c r="F66" s="8"/>
      <c r="G66" s="8"/>
      <c r="H66" s="8"/>
      <c r="I66" s="8"/>
      <c r="J66" s="8"/>
      <c r="K66" s="8"/>
      <c r="L66" s="8"/>
      <c r="M66" s="8"/>
      <c r="N66" s="8"/>
    </row>
    <row r="67" spans="1:14" customFormat="1" ht="14.5" x14ac:dyDescent="0.35">
      <c r="A67" s="18" t="s">
        <v>391</v>
      </c>
      <c r="B67" s="6">
        <f>B58/B57</f>
        <v>0.58108798146603957</v>
      </c>
      <c r="C67" s="6">
        <f t="shared" ref="C67:N67" si="16">C58/C57</f>
        <v>0.56085532088111745</v>
      </c>
      <c r="D67" s="6">
        <f t="shared" si="16"/>
        <v>0.60989475765594237</v>
      </c>
      <c r="E67" s="6">
        <f t="shared" si="16"/>
        <v>0.55398662708499224</v>
      </c>
      <c r="F67" s="6">
        <f t="shared" si="16"/>
        <v>0.56351379406791424</v>
      </c>
      <c r="G67" s="6">
        <f t="shared" si="16"/>
        <v>0.58673798389428755</v>
      </c>
      <c r="H67" s="6">
        <f t="shared" si="16"/>
        <v>0.61678262139234796</v>
      </c>
      <c r="I67" s="6">
        <f t="shared" si="16"/>
        <v>0.63695741154090113</v>
      </c>
      <c r="J67" s="6">
        <f t="shared" si="16"/>
        <v>0.64410054555431384</v>
      </c>
      <c r="K67" s="6">
        <f t="shared" si="16"/>
        <v>0.59767849647731286</v>
      </c>
      <c r="L67" s="6">
        <f t="shared" si="16"/>
        <v>0.61470897482527864</v>
      </c>
      <c r="M67" s="6">
        <f t="shared" si="16"/>
        <v>0.59583457801014494</v>
      </c>
      <c r="N67" s="6">
        <f t="shared" si="16"/>
        <v>0.60053803272026396</v>
      </c>
    </row>
    <row r="68" spans="1:14" customFormat="1" ht="14.5" x14ac:dyDescent="0.35">
      <c r="A68" s="18" t="s">
        <v>390</v>
      </c>
      <c r="B68" s="6">
        <f>B59/B57</f>
        <v>0.41891201853396048</v>
      </c>
      <c r="C68" s="6">
        <f t="shared" ref="C68:N68" si="17">C59/C57</f>
        <v>0.43914467911888255</v>
      </c>
      <c r="D68" s="6">
        <f t="shared" si="17"/>
        <v>0.39010524234405763</v>
      </c>
      <c r="E68" s="6">
        <f t="shared" si="17"/>
        <v>0.44601337291500776</v>
      </c>
      <c r="F68" s="6">
        <f t="shared" si="17"/>
        <v>0.43648620593208581</v>
      </c>
      <c r="G68" s="6">
        <f t="shared" si="17"/>
        <v>0.41326201610571239</v>
      </c>
      <c r="H68" s="6">
        <f t="shared" si="17"/>
        <v>0.38321737860765209</v>
      </c>
      <c r="I68" s="6">
        <f t="shared" si="17"/>
        <v>0.36304258845909887</v>
      </c>
      <c r="J68" s="6">
        <f t="shared" si="17"/>
        <v>0.35565032679562891</v>
      </c>
      <c r="K68" s="6">
        <f t="shared" si="17"/>
        <v>0.38331674353444689</v>
      </c>
      <c r="L68" s="6">
        <f t="shared" si="17"/>
        <v>0.3550850850367544</v>
      </c>
      <c r="M68" s="6">
        <f t="shared" si="17"/>
        <v>0.37372501367250793</v>
      </c>
      <c r="N68" s="6">
        <f t="shared" si="17"/>
        <v>0.39096798224949836</v>
      </c>
    </row>
    <row r="69" spans="1:14" customFormat="1" ht="14.5" x14ac:dyDescent="0.35">
      <c r="A69" s="18" t="s">
        <v>392</v>
      </c>
      <c r="B69" s="6"/>
      <c r="C69" s="6"/>
      <c r="D69" s="6"/>
      <c r="E69" s="6"/>
      <c r="F69" s="6"/>
      <c r="G69" s="6"/>
      <c r="H69" s="6"/>
      <c r="I69" s="6"/>
      <c r="J69" s="6"/>
      <c r="K69" s="6">
        <f t="shared" ref="K69:N69" si="18">K60/K57</f>
        <v>1.9004759988240246E-2</v>
      </c>
      <c r="L69" s="6">
        <f t="shared" si="18"/>
        <v>3.0205940137966902E-2</v>
      </c>
      <c r="M69" s="6">
        <f t="shared" si="18"/>
        <v>3.0440408317347071E-2</v>
      </c>
      <c r="N69" s="6">
        <f t="shared" si="18"/>
        <v>8.4939850302377072E-3</v>
      </c>
    </row>
    <row r="70" spans="1:14" customFormat="1" ht="14.5" x14ac:dyDescent="0.35">
      <c r="A70" s="18" t="s">
        <v>393</v>
      </c>
      <c r="B70" s="6">
        <f>B61/B57</f>
        <v>0.31192849474542722</v>
      </c>
      <c r="C70" s="6">
        <f t="shared" ref="C70:N70" si="19">C61/C57</f>
        <v>0.30933176079044156</v>
      </c>
      <c r="D70" s="6">
        <f t="shared" si="19"/>
        <v>0.25861401637679443</v>
      </c>
      <c r="E70" s="6">
        <f t="shared" si="19"/>
        <v>0.25199528143316069</v>
      </c>
      <c r="F70" s="6">
        <f t="shared" si="19"/>
        <v>0.21881729110664763</v>
      </c>
      <c r="G70" s="6">
        <f t="shared" si="19"/>
        <v>0.2055708964450515</v>
      </c>
      <c r="H70" s="6">
        <f t="shared" si="19"/>
        <v>0.19774407625712551</v>
      </c>
      <c r="I70" s="6">
        <f t="shared" si="19"/>
        <v>0.19304270341073337</v>
      </c>
      <c r="J70" s="6">
        <f t="shared" si="19"/>
        <v>0.17971701942030965</v>
      </c>
      <c r="K70" s="6">
        <f t="shared" si="19"/>
        <v>0.19926375191604473</v>
      </c>
      <c r="L70" s="6">
        <f t="shared" si="19"/>
        <v>0.19669435739260901</v>
      </c>
      <c r="M70" s="6">
        <f t="shared" si="19"/>
        <v>0.19563328123250481</v>
      </c>
      <c r="N70" s="6">
        <f t="shared" si="19"/>
        <v>0.21574831798802491</v>
      </c>
    </row>
    <row r="71" spans="1:14" customFormat="1" ht="14.5" x14ac:dyDescent="0.35">
      <c r="A71" s="18" t="s">
        <v>394</v>
      </c>
      <c r="B71" s="6">
        <f>B62/B57</f>
        <v>0.68807150525457283</v>
      </c>
      <c r="C71" s="6">
        <f t="shared" ref="C71:N71" si="20">C62/C57</f>
        <v>0.69066823920955844</v>
      </c>
      <c r="D71" s="6">
        <f t="shared" si="20"/>
        <v>0.74138598362320562</v>
      </c>
      <c r="E71" s="6">
        <f t="shared" si="20"/>
        <v>0.74800471856683937</v>
      </c>
      <c r="F71" s="6">
        <f t="shared" si="20"/>
        <v>0.7811827088933524</v>
      </c>
      <c r="G71" s="6">
        <f t="shared" si="20"/>
        <v>0.79442910355494856</v>
      </c>
      <c r="H71" s="6">
        <f t="shared" si="20"/>
        <v>0.80225592374287447</v>
      </c>
      <c r="I71" s="6">
        <f t="shared" si="20"/>
        <v>0.80695729658926663</v>
      </c>
      <c r="J71" s="6">
        <f t="shared" si="20"/>
        <v>0.8202829805796904</v>
      </c>
      <c r="K71" s="6">
        <f t="shared" si="20"/>
        <v>0.80073624808395527</v>
      </c>
      <c r="L71" s="6">
        <f t="shared" si="20"/>
        <v>0.80330564260739101</v>
      </c>
      <c r="M71" s="6">
        <f t="shared" si="20"/>
        <v>0.80436671876749521</v>
      </c>
      <c r="N71" s="6">
        <f t="shared" si="20"/>
        <v>0.78425168201197515</v>
      </c>
    </row>
    <row r="72" spans="1:14" customFormat="1" ht="14.5" x14ac:dyDescent="0.35">
      <c r="A72" s="18" t="s">
        <v>395</v>
      </c>
      <c r="B72" s="6">
        <f>B63/B57</f>
        <v>7.955819082625834E-2</v>
      </c>
      <c r="C72" s="6">
        <f t="shared" ref="C72:N72" si="21">C63/C57</f>
        <v>8.3910701687578859E-2</v>
      </c>
      <c r="D72" s="6">
        <f t="shared" si="21"/>
        <v>9.2464312667191711E-2</v>
      </c>
      <c r="E72" s="6">
        <f t="shared" si="21"/>
        <v>6.9822736023216786E-2</v>
      </c>
      <c r="F72" s="6">
        <f t="shared" si="21"/>
        <v>6.518947402813273E-2</v>
      </c>
      <c r="G72" s="6">
        <f t="shared" si="21"/>
        <v>6.67605255261913E-2</v>
      </c>
      <c r="H72" s="6">
        <f t="shared" si="21"/>
        <v>6.8620474548668445E-2</v>
      </c>
      <c r="I72" s="6">
        <f t="shared" si="21"/>
        <v>7.2940332282496786E-2</v>
      </c>
      <c r="J72" s="6">
        <f t="shared" si="21"/>
        <v>7.3718072195174164E-2</v>
      </c>
      <c r="K72" s="6">
        <f t="shared" si="21"/>
        <v>7.8161805085168845E-2</v>
      </c>
      <c r="L72" s="6">
        <f t="shared" si="21"/>
        <v>8.8173334594578268E-2</v>
      </c>
      <c r="M72" s="6">
        <f t="shared" si="21"/>
        <v>6.8527422347660849E-2</v>
      </c>
      <c r="N72" s="6">
        <f t="shared" si="21"/>
        <v>7.4671246597491123E-2</v>
      </c>
    </row>
    <row r="73" spans="1:14" customFormat="1" ht="14.5" x14ac:dyDescent="0.35">
      <c r="A73" s="18" t="s">
        <v>396</v>
      </c>
      <c r="B73" s="79">
        <f>B64/B57</f>
        <v>1.0018322700953003E-3</v>
      </c>
      <c r="C73" s="79">
        <f t="shared" ref="C73:N73" si="22">C64/C57</f>
        <v>6.4807707688469387E-4</v>
      </c>
      <c r="D73" s="79">
        <f t="shared" si="22"/>
        <v>5.9338411814144332E-4</v>
      </c>
      <c r="E73" s="79">
        <f t="shared" si="22"/>
        <v>3.3709452259014506E-4</v>
      </c>
      <c r="F73" s="79">
        <f t="shared" si="22"/>
        <v>4.245607768403653E-4</v>
      </c>
      <c r="G73" s="79">
        <f t="shared" si="22"/>
        <v>4.6690271476164738E-4</v>
      </c>
      <c r="H73" s="79">
        <f t="shared" si="22"/>
        <v>2.0310365988862361E-4</v>
      </c>
      <c r="I73" s="79">
        <f t="shared" si="22"/>
        <v>2.6121123446934104E-4</v>
      </c>
      <c r="J73" s="79">
        <f t="shared" si="22"/>
        <v>2.2350411568315001E-4</v>
      </c>
      <c r="K73" s="79">
        <f t="shared" si="22"/>
        <v>1.1987182608384802E-3</v>
      </c>
      <c r="L73" s="79">
        <f t="shared" si="22"/>
        <v>2.4396861557102871E-3</v>
      </c>
      <c r="M73" s="79">
        <f t="shared" si="22"/>
        <v>2.0406777597497617E-3</v>
      </c>
      <c r="N73" s="79">
        <f t="shared" si="22"/>
        <v>8.8279944392526837E-4</v>
      </c>
    </row>
    <row r="74" spans="1:14" customFormat="1" ht="14.5" x14ac:dyDescent="0.35">
      <c r="A74" s="18"/>
      <c r="B74" s="8"/>
      <c r="C74" s="8"/>
      <c r="D74" s="8"/>
      <c r="E74" s="8"/>
      <c r="F74" s="8"/>
      <c r="G74" s="8"/>
      <c r="H74" s="8"/>
      <c r="I74" s="8"/>
      <c r="J74" s="8"/>
      <c r="K74" s="8"/>
      <c r="L74" s="8"/>
      <c r="M74" s="8"/>
      <c r="N74" s="8"/>
    </row>
    <row r="75" spans="1:14" customFormat="1" ht="14.5" x14ac:dyDescent="0.35">
      <c r="A75" s="82" t="s">
        <v>358</v>
      </c>
      <c r="B75" s="8"/>
      <c r="C75" s="8"/>
      <c r="D75" s="8"/>
      <c r="E75" s="8"/>
      <c r="F75" s="8"/>
      <c r="G75" s="8"/>
      <c r="H75" s="8"/>
      <c r="I75" s="8"/>
      <c r="J75" s="8"/>
      <c r="K75" s="8"/>
      <c r="L75" s="8"/>
      <c r="M75" s="8"/>
      <c r="N75" s="8"/>
    </row>
    <row r="76" spans="1:14" customFormat="1" ht="14.5" x14ac:dyDescent="0.35">
      <c r="A76" s="18" t="s">
        <v>306</v>
      </c>
      <c r="B76" s="8">
        <v>8168659</v>
      </c>
      <c r="C76" s="8">
        <v>9237188</v>
      </c>
      <c r="D76" s="8">
        <v>9343998</v>
      </c>
      <c r="E76" s="8">
        <v>11439926</v>
      </c>
      <c r="F76" s="8">
        <v>12347224</v>
      </c>
      <c r="G76" s="8">
        <v>13926494</v>
      </c>
      <c r="H76" s="8">
        <v>14051109</v>
      </c>
      <c r="I76" s="8">
        <v>14583461</v>
      </c>
      <c r="J76" s="8">
        <v>14997749</v>
      </c>
      <c r="K76" s="8">
        <v>15510692</v>
      </c>
      <c r="L76" s="8">
        <v>15924557</v>
      </c>
      <c r="M76" s="8">
        <v>16327326</v>
      </c>
      <c r="N76" s="8">
        <v>155858383</v>
      </c>
    </row>
    <row r="77" spans="1:14" customFormat="1" ht="14.5" x14ac:dyDescent="0.35">
      <c r="A77" s="18" t="s">
        <v>340</v>
      </c>
      <c r="B77" s="8">
        <v>4795788</v>
      </c>
      <c r="C77" s="8">
        <v>4988418</v>
      </c>
      <c r="D77" s="8">
        <v>5327491</v>
      </c>
      <c r="E77" s="8">
        <v>5730192</v>
      </c>
      <c r="F77" s="8">
        <v>6314614</v>
      </c>
      <c r="G77" s="8">
        <v>6972784</v>
      </c>
      <c r="H77" s="8">
        <v>7208734</v>
      </c>
      <c r="I77" s="8">
        <v>7945842</v>
      </c>
      <c r="J77" s="8">
        <v>8368883</v>
      </c>
      <c r="K77" s="8">
        <v>7879180</v>
      </c>
      <c r="L77" s="8">
        <v>8902304</v>
      </c>
      <c r="M77" s="8">
        <v>8912794</v>
      </c>
      <c r="N77" s="8">
        <v>83347024</v>
      </c>
    </row>
    <row r="78" spans="1:14" customFormat="1" ht="14.5" x14ac:dyDescent="0.35">
      <c r="A78" s="18" t="s">
        <v>341</v>
      </c>
      <c r="B78" s="8">
        <v>3372871</v>
      </c>
      <c r="C78" s="8">
        <v>4248770</v>
      </c>
      <c r="D78" s="8">
        <v>4016507</v>
      </c>
      <c r="E78" s="8">
        <v>5709734</v>
      </c>
      <c r="F78" s="8">
        <v>6032610</v>
      </c>
      <c r="G78" s="8">
        <v>6953710</v>
      </c>
      <c r="H78" s="8">
        <v>6842375</v>
      </c>
      <c r="I78" s="8">
        <v>6637619</v>
      </c>
      <c r="J78" s="8">
        <v>6623318</v>
      </c>
      <c r="K78" s="8">
        <v>7582937</v>
      </c>
      <c r="L78" s="8">
        <v>6936050</v>
      </c>
      <c r="M78" s="8">
        <v>7319018</v>
      </c>
      <c r="N78" s="8">
        <v>72275519</v>
      </c>
    </row>
    <row r="79" spans="1:14" customFormat="1" ht="14.5" x14ac:dyDescent="0.35">
      <c r="A79" s="18" t="s">
        <v>342</v>
      </c>
      <c r="B79" s="18"/>
      <c r="C79" s="18"/>
      <c r="D79" s="18"/>
      <c r="E79" s="18"/>
      <c r="F79" s="18"/>
      <c r="G79" s="18"/>
      <c r="H79" s="18"/>
      <c r="I79" s="18"/>
      <c r="J79" s="8">
        <v>5548</v>
      </c>
      <c r="K79" s="8">
        <v>48575</v>
      </c>
      <c r="L79" s="8">
        <v>86203</v>
      </c>
      <c r="M79" s="8">
        <v>95514</v>
      </c>
      <c r="N79" s="8">
        <v>235840</v>
      </c>
    </row>
    <row r="80" spans="1:14" customFormat="1" ht="14.5" x14ac:dyDescent="0.35">
      <c r="A80" s="18"/>
      <c r="B80" s="18"/>
      <c r="C80" s="18"/>
      <c r="D80" s="18"/>
      <c r="E80" s="18"/>
      <c r="F80" s="18"/>
      <c r="G80" s="18"/>
      <c r="H80" s="18"/>
      <c r="I80" s="18"/>
      <c r="J80" s="8"/>
      <c r="K80" s="8"/>
      <c r="L80" s="8"/>
      <c r="M80" s="8"/>
      <c r="N80" s="8"/>
    </row>
    <row r="81" spans="1:14" customFormat="1" ht="14.5" x14ac:dyDescent="0.35">
      <c r="A81" s="82" t="s">
        <v>397</v>
      </c>
      <c r="B81" s="8"/>
      <c r="C81" s="8"/>
      <c r="D81" s="8"/>
      <c r="E81" s="8"/>
      <c r="F81" s="8"/>
      <c r="G81" s="8"/>
      <c r="H81" s="8"/>
      <c r="I81" s="8"/>
      <c r="J81" s="8"/>
      <c r="K81" s="8"/>
      <c r="L81" s="8"/>
      <c r="M81" s="8"/>
      <c r="N81" s="8"/>
    </row>
    <row r="82" spans="1:14" customFormat="1" ht="14.5" x14ac:dyDescent="0.35">
      <c r="A82" s="18" t="s">
        <v>414</v>
      </c>
      <c r="B82" s="6">
        <f>B76/claims!B3</f>
        <v>0.10787507874555789</v>
      </c>
      <c r="C82" s="6">
        <f>C76/claims!C3</f>
        <v>0.11329081206175134</v>
      </c>
      <c r="D82" s="6">
        <f>D76/claims!D3</f>
        <v>0.12723180101813514</v>
      </c>
      <c r="E82" s="6">
        <f>E76/claims!E3</f>
        <v>0.13053821665659249</v>
      </c>
      <c r="F82" s="6">
        <f>F76/claims!F3</f>
        <v>0.13587952587566615</v>
      </c>
      <c r="G82" s="6">
        <f>G76/claims!G3</f>
        <v>0.1480061947418238</v>
      </c>
      <c r="H82" s="6">
        <f>H76/claims!H3</f>
        <v>0.14866991347416789</v>
      </c>
      <c r="I82" s="6">
        <f>I76/claims!I3</f>
        <v>0.14595376519436704</v>
      </c>
      <c r="J82" s="6">
        <f>J76/claims!J3</f>
        <v>0.14028602758742187</v>
      </c>
      <c r="K82" s="6">
        <f>K76/claims!K3</f>
        <v>0.14073392726026479</v>
      </c>
      <c r="L82" s="6">
        <f>L76/claims!L3</f>
        <v>0.14214341958612825</v>
      </c>
      <c r="M82" s="6">
        <f>M76/claims!M3</f>
        <v>0.14385450950961789</v>
      </c>
      <c r="N82" s="6">
        <f>N76/claims!N3</f>
        <v>0.13667220469308036</v>
      </c>
    </row>
    <row r="83" spans="1:14" customFormat="1" ht="14.5" x14ac:dyDescent="0.35">
      <c r="A83" s="18" t="s">
        <v>398</v>
      </c>
      <c r="B83" s="6">
        <f>B77/B76</f>
        <v>0.58709611944873696</v>
      </c>
      <c r="C83" s="6">
        <f t="shared" ref="C83:N83" si="23">C77/C76</f>
        <v>0.54003642667010787</v>
      </c>
      <c r="D83" s="6">
        <f t="shared" si="23"/>
        <v>0.57015112802892298</v>
      </c>
      <c r="E83" s="6">
        <f t="shared" si="23"/>
        <v>0.50089414914047525</v>
      </c>
      <c r="F83" s="6">
        <f t="shared" si="23"/>
        <v>0.51141973288894738</v>
      </c>
      <c r="G83" s="6">
        <f t="shared" si="23"/>
        <v>0.50068480983081598</v>
      </c>
      <c r="H83" s="6">
        <f t="shared" si="23"/>
        <v>0.5130366578182548</v>
      </c>
      <c r="I83" s="6">
        <f t="shared" si="23"/>
        <v>0.54485296734430877</v>
      </c>
      <c r="J83" s="6">
        <f t="shared" si="23"/>
        <v>0.55800927192474015</v>
      </c>
      <c r="K83" s="6">
        <f t="shared" si="23"/>
        <v>0.50798378305751934</v>
      </c>
      <c r="L83" s="6">
        <f t="shared" si="23"/>
        <v>0.55902993094250597</v>
      </c>
      <c r="M83" s="6">
        <f t="shared" si="23"/>
        <v>0.54588203849178973</v>
      </c>
      <c r="N83" s="6">
        <f t="shared" si="23"/>
        <v>0.53476125182179002</v>
      </c>
    </row>
    <row r="84" spans="1:14" customFormat="1" ht="14.5" x14ac:dyDescent="0.35">
      <c r="A84" s="18" t="s">
        <v>399</v>
      </c>
      <c r="B84" s="6">
        <f>B78/B76</f>
        <v>0.41290388055126309</v>
      </c>
      <c r="C84" s="6">
        <f t="shared" ref="C84:N84" si="24">C78/C76</f>
        <v>0.45996357332989218</v>
      </c>
      <c r="D84" s="6">
        <f t="shared" si="24"/>
        <v>0.42984887197107707</v>
      </c>
      <c r="E84" s="6">
        <f t="shared" si="24"/>
        <v>0.4991058508595248</v>
      </c>
      <c r="F84" s="6">
        <f t="shared" si="24"/>
        <v>0.48858026711105268</v>
      </c>
      <c r="G84" s="6">
        <f t="shared" si="24"/>
        <v>0.49931519016918402</v>
      </c>
      <c r="H84" s="6">
        <f t="shared" si="24"/>
        <v>0.48696334218174525</v>
      </c>
      <c r="I84" s="6">
        <f t="shared" si="24"/>
        <v>0.45514703265569129</v>
      </c>
      <c r="J84" s="6">
        <f t="shared" si="24"/>
        <v>0.44162080589560471</v>
      </c>
      <c r="K84" s="6">
        <f t="shared" si="24"/>
        <v>0.48888450624897972</v>
      </c>
      <c r="L84" s="6">
        <f t="shared" si="24"/>
        <v>0.43555685724883902</v>
      </c>
      <c r="M84" s="6">
        <f t="shared" si="24"/>
        <v>0.44826801400302779</v>
      </c>
      <c r="N84" s="6">
        <f t="shared" si="24"/>
        <v>0.46372557965008532</v>
      </c>
    </row>
    <row r="85" spans="1:14" customFormat="1" ht="14.5" x14ac:dyDescent="0.35">
      <c r="A85" s="18" t="s">
        <v>400</v>
      </c>
      <c r="B85" s="6"/>
      <c r="C85" s="6"/>
      <c r="D85" s="6"/>
      <c r="E85" s="6"/>
      <c r="F85" s="6"/>
      <c r="G85" s="6"/>
      <c r="H85" s="6"/>
      <c r="I85" s="6"/>
      <c r="J85" s="6"/>
      <c r="K85" s="6"/>
      <c r="L85" s="6">
        <f t="shared" ref="L85:N85" si="25">L79/L76</f>
        <v>5.4132118086550225E-3</v>
      </c>
      <c r="M85" s="6">
        <f t="shared" si="25"/>
        <v>5.8499475051824162E-3</v>
      </c>
      <c r="N85" s="6">
        <f t="shared" si="25"/>
        <v>1.513168528124663E-3</v>
      </c>
    </row>
    <row r="86" spans="1:14" customFormat="1" ht="14.5" x14ac:dyDescent="0.35">
      <c r="A86" s="18"/>
      <c r="B86" s="18"/>
      <c r="C86" s="18"/>
      <c r="D86" s="18"/>
      <c r="E86" s="18"/>
      <c r="F86" s="18"/>
      <c r="G86" s="18"/>
      <c r="H86" s="18"/>
      <c r="I86" s="18"/>
      <c r="J86" s="8"/>
      <c r="K86" s="8"/>
      <c r="L86" s="8"/>
      <c r="M86" s="8"/>
      <c r="N86" s="8"/>
    </row>
    <row r="87" spans="1:14" customFormat="1" ht="14.5" x14ac:dyDescent="0.35">
      <c r="A87" s="82" t="s">
        <v>359</v>
      </c>
      <c r="B87" s="18"/>
      <c r="C87" s="18"/>
      <c r="D87" s="18"/>
      <c r="E87" s="18"/>
      <c r="F87" s="18"/>
      <c r="G87" s="18"/>
      <c r="H87" s="18"/>
      <c r="I87" s="18"/>
      <c r="J87" s="8"/>
      <c r="K87" s="8"/>
      <c r="L87" s="8"/>
      <c r="M87" s="8"/>
      <c r="N87" s="8"/>
    </row>
    <row r="88" spans="1:14" customFormat="1" ht="14.5" x14ac:dyDescent="0.35">
      <c r="A88" s="18" t="s">
        <v>343</v>
      </c>
      <c r="B88" s="8">
        <v>22409962</v>
      </c>
      <c r="C88" s="8">
        <v>23904359</v>
      </c>
      <c r="D88" s="8">
        <v>22448275</v>
      </c>
      <c r="E88" s="8">
        <v>24291222</v>
      </c>
      <c r="F88" s="8">
        <v>25214914</v>
      </c>
      <c r="G88" s="8">
        <v>28807417</v>
      </c>
      <c r="H88" s="8">
        <v>28502663</v>
      </c>
      <c r="I88" s="8">
        <v>28907578</v>
      </c>
      <c r="J88" s="8">
        <v>30601669</v>
      </c>
      <c r="K88" s="8">
        <v>30874653</v>
      </c>
      <c r="L88" s="8">
        <v>30730830</v>
      </c>
      <c r="M88" s="8">
        <v>30743059</v>
      </c>
      <c r="N88" s="8">
        <v>327436601</v>
      </c>
    </row>
    <row r="89" spans="1:14" customFormat="1" ht="14.5" x14ac:dyDescent="0.35">
      <c r="A89" s="18" t="s">
        <v>344</v>
      </c>
      <c r="B89" s="8">
        <v>14960544</v>
      </c>
      <c r="C89" s="8">
        <v>15794983</v>
      </c>
      <c r="D89" s="8">
        <v>15017749</v>
      </c>
      <c r="E89" s="8">
        <v>14835485</v>
      </c>
      <c r="F89" s="8">
        <v>15012775</v>
      </c>
      <c r="G89" s="8">
        <v>16759103</v>
      </c>
      <c r="H89" s="8">
        <v>16479262</v>
      </c>
      <c r="I89" s="8">
        <v>17209006</v>
      </c>
      <c r="J89" s="8">
        <v>18507470</v>
      </c>
      <c r="K89" s="8">
        <v>16746648</v>
      </c>
      <c r="L89" s="8">
        <v>18200567</v>
      </c>
      <c r="M89" s="8">
        <v>17915906</v>
      </c>
      <c r="N89" s="8">
        <v>197439498</v>
      </c>
    </row>
    <row r="90" spans="1:14" customFormat="1" ht="14.5" x14ac:dyDescent="0.35">
      <c r="A90" s="18" t="s">
        <v>345</v>
      </c>
      <c r="B90" s="8">
        <v>7449418</v>
      </c>
      <c r="C90" s="8">
        <v>8109376</v>
      </c>
      <c r="D90" s="8">
        <v>7430526</v>
      </c>
      <c r="E90" s="8">
        <v>9455737</v>
      </c>
      <c r="F90" s="8">
        <v>10202139</v>
      </c>
      <c r="G90" s="8">
        <v>12048314</v>
      </c>
      <c r="H90" s="8">
        <v>12023401</v>
      </c>
      <c r="I90" s="8">
        <v>11698572</v>
      </c>
      <c r="J90" s="8">
        <v>11901329</v>
      </c>
      <c r="K90" s="8">
        <v>13976982</v>
      </c>
      <c r="L90" s="8">
        <v>12324206</v>
      </c>
      <c r="M90" s="8">
        <v>12604563</v>
      </c>
      <c r="N90" s="8">
        <v>129224563</v>
      </c>
    </row>
    <row r="91" spans="1:14" customFormat="1" ht="14.5" x14ac:dyDescent="0.35">
      <c r="A91" s="18" t="s">
        <v>346</v>
      </c>
      <c r="B91" s="18"/>
      <c r="C91" s="18"/>
      <c r="D91" s="18"/>
      <c r="E91" s="18"/>
      <c r="F91" s="18"/>
      <c r="G91" s="18"/>
      <c r="H91" s="18"/>
      <c r="I91" s="18"/>
      <c r="J91" s="8">
        <v>192870</v>
      </c>
      <c r="K91" s="8">
        <v>151023</v>
      </c>
      <c r="L91" s="8">
        <v>206057</v>
      </c>
      <c r="M91" s="8">
        <v>222590</v>
      </c>
      <c r="N91" s="8">
        <v>772540</v>
      </c>
    </row>
    <row r="92" spans="1:14" customFormat="1" ht="14.5" x14ac:dyDescent="0.35">
      <c r="A92" s="18"/>
      <c r="B92" s="18"/>
      <c r="C92" s="18"/>
      <c r="D92" s="18"/>
      <c r="E92" s="18"/>
      <c r="F92" s="18"/>
      <c r="G92" s="18"/>
      <c r="H92" s="18"/>
      <c r="I92" s="18"/>
      <c r="J92" s="8"/>
      <c r="K92" s="8"/>
      <c r="L92" s="8"/>
      <c r="M92" s="8"/>
      <c r="N92" s="8"/>
    </row>
    <row r="93" spans="1:14" customFormat="1" ht="14.5" x14ac:dyDescent="0.35">
      <c r="A93" s="82" t="s">
        <v>401</v>
      </c>
      <c r="B93" s="18"/>
      <c r="C93" s="18"/>
      <c r="D93" s="18"/>
      <c r="E93" s="18"/>
      <c r="F93" s="18"/>
      <c r="G93" s="18"/>
      <c r="H93" s="18"/>
      <c r="I93" s="18"/>
      <c r="J93" s="8"/>
      <c r="K93" s="8"/>
      <c r="L93" s="8"/>
      <c r="M93" s="8"/>
      <c r="N93" s="8"/>
    </row>
    <row r="94" spans="1:14" customFormat="1" ht="14.5" x14ac:dyDescent="0.35">
      <c r="A94" s="18" t="s">
        <v>261</v>
      </c>
      <c r="B94" s="6">
        <f t="shared" ref="B94:N94" si="26">B88/B5</f>
        <v>0.80804406526685024</v>
      </c>
      <c r="C94" s="6">
        <f t="shared" si="26"/>
        <v>0.79061350408705722</v>
      </c>
      <c r="D94" s="6">
        <f t="shared" si="26"/>
        <v>0.77377488838258179</v>
      </c>
      <c r="E94" s="6">
        <f t="shared" si="26"/>
        <v>0.7450482852268191</v>
      </c>
      <c r="F94" s="6">
        <f t="shared" si="26"/>
        <v>0.73941748190055834</v>
      </c>
      <c r="G94" s="6">
        <f t="shared" si="26"/>
        <v>0.73962631785832667</v>
      </c>
      <c r="H94" s="6">
        <f t="shared" si="26"/>
        <v>0.73884563330276354</v>
      </c>
      <c r="I94" s="6">
        <f t="shared" si="26"/>
        <v>0.74241744902688422</v>
      </c>
      <c r="J94" s="6">
        <f t="shared" si="26"/>
        <v>0.74990761446029253</v>
      </c>
      <c r="K94" s="6">
        <f t="shared" si="26"/>
        <v>0.73869047977929614</v>
      </c>
      <c r="L94" s="6">
        <f t="shared" si="26"/>
        <v>0.73966565993339584</v>
      </c>
      <c r="M94" s="6">
        <f t="shared" si="26"/>
        <v>0.73154795015984297</v>
      </c>
      <c r="N94" s="6">
        <f t="shared" si="26"/>
        <v>0.75044529847419761</v>
      </c>
    </row>
    <row r="95" spans="1:14" customFormat="1" ht="14.5" x14ac:dyDescent="0.35">
      <c r="A95" s="18" t="s">
        <v>402</v>
      </c>
      <c r="B95" s="6">
        <f>B89/B88</f>
        <v>0.66758453227185299</v>
      </c>
      <c r="C95" s="6">
        <f t="shared" ref="C95:N95" si="27">C89/C88</f>
        <v>0.66075743758701078</v>
      </c>
      <c r="D95" s="6">
        <f t="shared" si="27"/>
        <v>0.66899345272632305</v>
      </c>
      <c r="E95" s="6">
        <f t="shared" si="27"/>
        <v>0.61073440438690152</v>
      </c>
      <c r="F95" s="6">
        <f t="shared" si="27"/>
        <v>0.59539267117865247</v>
      </c>
      <c r="G95" s="6">
        <f t="shared" si="27"/>
        <v>0.581763474316354</v>
      </c>
      <c r="H95" s="6">
        <f t="shared" si="27"/>
        <v>0.57816569630704329</v>
      </c>
      <c r="I95" s="6">
        <f t="shared" si="27"/>
        <v>0.59531123638237693</v>
      </c>
      <c r="J95" s="6">
        <f t="shared" si="27"/>
        <v>0.60478629449916599</v>
      </c>
      <c r="K95" s="6">
        <f t="shared" si="27"/>
        <v>0.54240765070298924</v>
      </c>
      <c r="L95" s="6">
        <f t="shared" si="27"/>
        <v>0.59225757976598747</v>
      </c>
      <c r="M95" s="6">
        <f t="shared" si="27"/>
        <v>0.582762632697026</v>
      </c>
      <c r="N95" s="6">
        <f t="shared" si="27"/>
        <v>0.60298542495559315</v>
      </c>
    </row>
    <row r="96" spans="1:14" customFormat="1" ht="14.5" x14ac:dyDescent="0.35">
      <c r="A96" s="18" t="s">
        <v>404</v>
      </c>
      <c r="B96" s="6">
        <f>B90/B88</f>
        <v>0.33241546772814695</v>
      </c>
      <c r="C96" s="6">
        <f t="shared" ref="C96:N96" si="28">C90/C88</f>
        <v>0.33924256241298917</v>
      </c>
      <c r="D96" s="6">
        <f t="shared" si="28"/>
        <v>0.33100654727367695</v>
      </c>
      <c r="E96" s="6">
        <f t="shared" si="28"/>
        <v>0.38926559561309843</v>
      </c>
      <c r="F96" s="6">
        <f t="shared" si="28"/>
        <v>0.40460732882134753</v>
      </c>
      <c r="G96" s="6">
        <f t="shared" si="28"/>
        <v>0.418236525683646</v>
      </c>
      <c r="H96" s="6">
        <f t="shared" si="28"/>
        <v>0.42183430369295671</v>
      </c>
      <c r="I96" s="6">
        <f t="shared" si="28"/>
        <v>0.40468876361762302</v>
      </c>
      <c r="J96" s="6">
        <f t="shared" si="28"/>
        <v>0.38891110808368001</v>
      </c>
      <c r="K96" s="6">
        <f t="shared" si="28"/>
        <v>0.45270086112384811</v>
      </c>
      <c r="L96" s="6">
        <f t="shared" si="28"/>
        <v>0.40103719945084465</v>
      </c>
      <c r="M96" s="6">
        <f t="shared" si="28"/>
        <v>0.40999703380200392</v>
      </c>
      <c r="N96" s="6">
        <f t="shared" si="28"/>
        <v>0.39465521754545702</v>
      </c>
    </row>
    <row r="97" spans="1:14" customFormat="1" ht="14.5" x14ac:dyDescent="0.35">
      <c r="A97" s="18" t="s">
        <v>403</v>
      </c>
      <c r="B97" s="6"/>
      <c r="C97" s="6"/>
      <c r="D97" s="6"/>
      <c r="E97" s="6"/>
      <c r="F97" s="6"/>
      <c r="G97" s="6"/>
      <c r="H97" s="6"/>
      <c r="I97" s="6"/>
      <c r="J97" s="6">
        <f t="shared" ref="J97:N97" si="29">J91/J88</f>
        <v>6.3025974171539469E-3</v>
      </c>
      <c r="K97" s="6">
        <f t="shared" si="29"/>
        <v>4.891488173162626E-3</v>
      </c>
      <c r="L97" s="6">
        <f t="shared" si="29"/>
        <v>6.7052207831679129E-3</v>
      </c>
      <c r="M97" s="6">
        <f t="shared" si="29"/>
        <v>7.240333500970089E-3</v>
      </c>
      <c r="N97" s="6">
        <f t="shared" si="29"/>
        <v>2.35935749894985E-3</v>
      </c>
    </row>
    <row r="98" spans="1:14" customFormat="1" ht="14.5" x14ac:dyDescent="0.35">
      <c r="A98" s="18"/>
      <c r="B98" s="18"/>
      <c r="C98" s="18"/>
      <c r="D98" s="18"/>
      <c r="E98" s="18"/>
      <c r="F98" s="18"/>
      <c r="G98" s="18"/>
      <c r="H98" s="18"/>
      <c r="I98" s="18"/>
      <c r="J98" s="8"/>
      <c r="K98" s="8"/>
      <c r="L98" s="8"/>
      <c r="M98" s="8"/>
      <c r="N98" s="8"/>
    </row>
    <row r="99" spans="1:14" customFormat="1" ht="14.5" x14ac:dyDescent="0.35">
      <c r="A99" s="82" t="s">
        <v>360</v>
      </c>
      <c r="B99" s="18"/>
      <c r="C99" s="18"/>
      <c r="D99" s="18"/>
      <c r="E99" s="18"/>
      <c r="F99" s="18"/>
      <c r="G99" s="18"/>
      <c r="H99" s="18"/>
      <c r="I99" s="18"/>
      <c r="J99" s="8"/>
      <c r="K99" s="8"/>
      <c r="L99" s="8"/>
      <c r="M99" s="8"/>
      <c r="N99" s="8"/>
    </row>
    <row r="100" spans="1:14" customFormat="1" ht="14.5" x14ac:dyDescent="0.35">
      <c r="A100" s="18" t="s">
        <v>347</v>
      </c>
      <c r="B100" s="8">
        <v>12908104</v>
      </c>
      <c r="C100" s="8">
        <v>13847835</v>
      </c>
      <c r="D100" s="8">
        <v>13028425</v>
      </c>
      <c r="E100" s="8">
        <v>20666919</v>
      </c>
      <c r="F100" s="8">
        <v>23840070</v>
      </c>
      <c r="G100" s="8">
        <v>25623395</v>
      </c>
      <c r="H100" s="8">
        <v>26027902</v>
      </c>
      <c r="I100" s="8">
        <v>27546512</v>
      </c>
      <c r="J100" s="8">
        <v>28692676</v>
      </c>
      <c r="K100" s="8">
        <v>27860783</v>
      </c>
      <c r="L100" s="8">
        <v>29893986</v>
      </c>
      <c r="M100" s="8">
        <v>31258887</v>
      </c>
      <c r="N100" s="8">
        <v>281195494</v>
      </c>
    </row>
    <row r="101" spans="1:14" customFormat="1" ht="14.5" x14ac:dyDescent="0.35">
      <c r="A101" s="18" t="s">
        <v>348</v>
      </c>
      <c r="B101" s="8">
        <v>6959960</v>
      </c>
      <c r="C101" s="8">
        <v>7209035</v>
      </c>
      <c r="D101" s="8">
        <v>7390596</v>
      </c>
      <c r="E101" s="8">
        <v>10699905</v>
      </c>
      <c r="F101" s="8">
        <v>12552430</v>
      </c>
      <c r="G101" s="8">
        <v>14049235</v>
      </c>
      <c r="H101" s="8">
        <v>15099902</v>
      </c>
      <c r="I101" s="8">
        <v>16479256</v>
      </c>
      <c r="J101" s="8">
        <v>17416275</v>
      </c>
      <c r="K101" s="8">
        <v>15521271</v>
      </c>
      <c r="L101" s="8">
        <v>17077139</v>
      </c>
      <c r="M101" s="8">
        <v>17329369</v>
      </c>
      <c r="N101" s="8">
        <v>157784373</v>
      </c>
    </row>
    <row r="102" spans="1:14" customFormat="1" ht="14.5" x14ac:dyDescent="0.35">
      <c r="A102" s="18" t="s">
        <v>349</v>
      </c>
      <c r="B102" s="8">
        <v>5948144</v>
      </c>
      <c r="C102" s="8">
        <v>6638800</v>
      </c>
      <c r="D102" s="8">
        <v>5637829</v>
      </c>
      <c r="E102" s="8">
        <v>9967014</v>
      </c>
      <c r="F102" s="8">
        <v>11287640</v>
      </c>
      <c r="G102" s="8">
        <v>11574160</v>
      </c>
      <c r="H102" s="8">
        <v>10928000</v>
      </c>
      <c r="I102" s="8">
        <v>11067256</v>
      </c>
      <c r="J102" s="8">
        <v>11268611</v>
      </c>
      <c r="K102" s="8">
        <v>11766670</v>
      </c>
      <c r="L102" s="8">
        <v>11838080</v>
      </c>
      <c r="M102" s="8">
        <v>12909228</v>
      </c>
      <c r="N102" s="8">
        <v>120831432</v>
      </c>
    </row>
    <row r="103" spans="1:14" customFormat="1" ht="14.5" x14ac:dyDescent="0.35">
      <c r="A103" s="18" t="s">
        <v>350</v>
      </c>
      <c r="B103" s="18"/>
      <c r="C103" s="18"/>
      <c r="D103" s="18"/>
      <c r="E103" s="18"/>
      <c r="F103" s="18"/>
      <c r="G103" s="18"/>
      <c r="H103" s="18"/>
      <c r="I103" s="18"/>
      <c r="J103" s="8">
        <v>7790</v>
      </c>
      <c r="K103" s="8">
        <v>572842</v>
      </c>
      <c r="L103" s="8">
        <v>978767</v>
      </c>
      <c r="M103" s="8">
        <v>1020290</v>
      </c>
      <c r="N103" s="8">
        <v>2579689</v>
      </c>
    </row>
    <row r="104" spans="1:14" customFormat="1" ht="14.5" x14ac:dyDescent="0.35">
      <c r="A104" s="18"/>
      <c r="B104" s="8"/>
      <c r="C104" s="8"/>
      <c r="D104" s="8"/>
      <c r="E104" s="8"/>
      <c r="F104" s="8"/>
      <c r="G104" s="8"/>
      <c r="H104" s="8"/>
      <c r="I104" s="8"/>
      <c r="J104" s="8"/>
      <c r="K104" s="8"/>
      <c r="L104" s="8"/>
      <c r="M104" s="8"/>
      <c r="N104" s="8"/>
    </row>
    <row r="105" spans="1:14" customFormat="1" ht="14.5" x14ac:dyDescent="0.35">
      <c r="A105" s="82" t="s">
        <v>405</v>
      </c>
      <c r="B105" s="8"/>
      <c r="C105" s="8"/>
      <c r="D105" s="8"/>
      <c r="E105" s="8"/>
      <c r="F105" s="8"/>
      <c r="G105" s="8"/>
      <c r="H105" s="8"/>
      <c r="I105" s="8"/>
      <c r="J105" s="8"/>
      <c r="K105" s="8"/>
      <c r="L105" s="8"/>
      <c r="M105" s="8"/>
      <c r="N105" s="8"/>
    </row>
    <row r="106" spans="1:14" customFormat="1" ht="14.5" x14ac:dyDescent="0.35">
      <c r="A106" s="18" t="s">
        <v>347</v>
      </c>
      <c r="B106" s="6">
        <f t="shared" ref="B106:N106" si="30">B100/B6</f>
        <v>0.81939900728337522</v>
      </c>
      <c r="C106" s="6">
        <f t="shared" si="30"/>
        <v>0.82653015545971209</v>
      </c>
      <c r="D106" s="6">
        <f t="shared" si="30"/>
        <v>0.82409769527736199</v>
      </c>
      <c r="E106" s="6">
        <f t="shared" si="30"/>
        <v>0.86855818398132378</v>
      </c>
      <c r="F106" s="6">
        <f t="shared" si="30"/>
        <v>0.87322566121375955</v>
      </c>
      <c r="G106" s="6">
        <f t="shared" si="30"/>
        <v>0.87128633653120835</v>
      </c>
      <c r="H106" s="6">
        <f t="shared" si="30"/>
        <v>0.86746999596692254</v>
      </c>
      <c r="I106" s="6">
        <f t="shared" si="30"/>
        <v>0.85813457422117079</v>
      </c>
      <c r="J106" s="6">
        <f t="shared" si="30"/>
        <v>0.85688551255520329</v>
      </c>
      <c r="K106" s="6">
        <f t="shared" si="30"/>
        <v>0.85858474326079226</v>
      </c>
      <c r="L106" s="6">
        <f t="shared" si="30"/>
        <v>0.8540540287276438</v>
      </c>
      <c r="M106" s="6">
        <f t="shared" si="30"/>
        <v>0.86101713542951375</v>
      </c>
      <c r="N106" s="6">
        <f t="shared" si="30"/>
        <v>0.85686601498585169</v>
      </c>
    </row>
    <row r="107" spans="1:14" customFormat="1" ht="14.5" x14ac:dyDescent="0.35">
      <c r="A107" s="18" t="s">
        <v>348</v>
      </c>
      <c r="B107" s="6">
        <f t="shared" ref="B107:N107" si="31">B101/B100</f>
        <v>0.5391930526745059</v>
      </c>
      <c r="C107" s="6">
        <f t="shared" si="31"/>
        <v>0.52058931955789478</v>
      </c>
      <c r="D107" s="6">
        <f t="shared" si="31"/>
        <v>0.56726703342882967</v>
      </c>
      <c r="E107" s="6">
        <f t="shared" si="31"/>
        <v>0.51773101738096516</v>
      </c>
      <c r="F107" s="6">
        <f t="shared" si="31"/>
        <v>0.5265265580176568</v>
      </c>
      <c r="G107" s="6">
        <f t="shared" si="31"/>
        <v>0.54829717139356438</v>
      </c>
      <c r="H107" s="6">
        <f t="shared" si="31"/>
        <v>0.58014287897656902</v>
      </c>
      <c r="I107" s="6">
        <f t="shared" si="31"/>
        <v>0.59823385261988882</v>
      </c>
      <c r="J107" s="6">
        <f t="shared" si="31"/>
        <v>0.60699374990328547</v>
      </c>
      <c r="K107" s="6">
        <f t="shared" si="31"/>
        <v>0.55710103337727446</v>
      </c>
      <c r="L107" s="6">
        <f t="shared" si="31"/>
        <v>0.57125667349947917</v>
      </c>
      <c r="M107" s="6">
        <f t="shared" si="31"/>
        <v>0.55438215058648765</v>
      </c>
      <c r="N107" s="6">
        <f t="shared" si="31"/>
        <v>0.56111984852787156</v>
      </c>
    </row>
    <row r="108" spans="1:14" customFormat="1" ht="14.5" x14ac:dyDescent="0.35">
      <c r="A108" s="18" t="s">
        <v>349</v>
      </c>
      <c r="B108" s="6">
        <f t="shared" ref="B108:N108" si="32">B102/B100</f>
        <v>0.4608069473254941</v>
      </c>
      <c r="C108" s="6">
        <f t="shared" si="32"/>
        <v>0.47941068044210522</v>
      </c>
      <c r="D108" s="6">
        <f t="shared" si="32"/>
        <v>0.43273296657117033</v>
      </c>
      <c r="E108" s="6">
        <f t="shared" si="32"/>
        <v>0.48226898261903478</v>
      </c>
      <c r="F108" s="6">
        <f t="shared" si="32"/>
        <v>0.47347344198234315</v>
      </c>
      <c r="G108" s="6">
        <f t="shared" si="32"/>
        <v>0.45170282860643562</v>
      </c>
      <c r="H108" s="6">
        <f t="shared" si="32"/>
        <v>0.41985712102343092</v>
      </c>
      <c r="I108" s="6">
        <f t="shared" si="32"/>
        <v>0.40176614738011113</v>
      </c>
      <c r="J108" s="6">
        <f t="shared" si="32"/>
        <v>0.39273475224130366</v>
      </c>
      <c r="K108" s="6">
        <f t="shared" si="32"/>
        <v>0.42233809437444741</v>
      </c>
      <c r="L108" s="6">
        <f t="shared" si="32"/>
        <v>0.39600205874184863</v>
      </c>
      <c r="M108" s="6">
        <f t="shared" si="32"/>
        <v>0.41297785170662027</v>
      </c>
      <c r="N108" s="6">
        <f t="shared" si="32"/>
        <v>0.42970614600246759</v>
      </c>
    </row>
    <row r="109" spans="1:14" customFormat="1" ht="14.5" x14ac:dyDescent="0.35">
      <c r="A109" s="18" t="s">
        <v>350</v>
      </c>
      <c r="B109" s="6"/>
      <c r="C109" s="6"/>
      <c r="D109" s="6"/>
      <c r="E109" s="6"/>
      <c r="F109" s="6"/>
      <c r="G109" s="6"/>
      <c r="H109" s="6"/>
      <c r="I109" s="6"/>
      <c r="J109" s="6"/>
      <c r="K109" s="6">
        <f>K103/K100</f>
        <v>2.0560872248278163E-2</v>
      </c>
      <c r="L109" s="6">
        <f>L103/L100</f>
        <v>3.2741267758672261E-2</v>
      </c>
      <c r="M109" s="6">
        <f>M103/M100</f>
        <v>3.2639997706892125E-2</v>
      </c>
      <c r="N109" s="6">
        <f>N103/N100</f>
        <v>9.1740054696609046E-3</v>
      </c>
    </row>
    <row r="110" spans="1:14" customFormat="1" ht="14.5" x14ac:dyDescent="0.35">
      <c r="A110" s="18"/>
      <c r="B110" s="8"/>
      <c r="C110" s="8"/>
      <c r="D110" s="8"/>
      <c r="E110" s="8"/>
      <c r="F110" s="8"/>
      <c r="G110" s="8"/>
      <c r="H110" s="8"/>
      <c r="I110" s="8"/>
      <c r="J110" s="8"/>
      <c r="K110" s="8"/>
      <c r="L110" s="8"/>
      <c r="M110" s="8"/>
      <c r="N110" s="8"/>
    </row>
    <row r="111" spans="1:14" customFormat="1" ht="14.5" x14ac:dyDescent="0.35">
      <c r="A111" s="82" t="s">
        <v>361</v>
      </c>
      <c r="B111" s="8">
        <f t="shared" ref="B111:N111" si="33">B7</f>
        <v>32236548</v>
      </c>
      <c r="C111" s="8">
        <f t="shared" si="33"/>
        <v>34545809</v>
      </c>
      <c r="D111" s="8">
        <f t="shared" si="33"/>
        <v>28619699</v>
      </c>
      <c r="E111" s="8">
        <f t="shared" si="33"/>
        <v>31238537</v>
      </c>
      <c r="F111" s="8">
        <f t="shared" si="33"/>
        <v>29466699</v>
      </c>
      <c r="G111" s="8">
        <f t="shared" si="33"/>
        <v>25736688</v>
      </c>
      <c r="H111" s="8">
        <f t="shared" si="33"/>
        <v>25930448</v>
      </c>
      <c r="I111" s="8">
        <f t="shared" si="33"/>
        <v>28880810</v>
      </c>
      <c r="J111" s="8">
        <f t="shared" si="33"/>
        <v>32616265</v>
      </c>
      <c r="K111" s="8">
        <f t="shared" si="33"/>
        <v>35966756</v>
      </c>
      <c r="L111" s="8">
        <f t="shared" si="33"/>
        <v>35482243</v>
      </c>
      <c r="M111" s="8">
        <f t="shared" si="33"/>
        <v>35169610</v>
      </c>
      <c r="N111" s="8">
        <f t="shared" si="33"/>
        <v>375890112</v>
      </c>
    </row>
    <row r="112" spans="1:14" customFormat="1" ht="14.5" x14ac:dyDescent="0.35">
      <c r="A112" s="18" t="s">
        <v>317</v>
      </c>
      <c r="B112" s="8">
        <v>17733077</v>
      </c>
      <c r="C112" s="8">
        <v>17994793</v>
      </c>
      <c r="D112" s="8">
        <v>16159641</v>
      </c>
      <c r="E112" s="8">
        <v>16505281</v>
      </c>
      <c r="F112" s="8">
        <v>14609076</v>
      </c>
      <c r="G112" s="8">
        <v>12797357</v>
      </c>
      <c r="H112" s="8">
        <v>13173212</v>
      </c>
      <c r="I112" s="8">
        <v>13387238</v>
      </c>
      <c r="J112" s="8">
        <v>14280379</v>
      </c>
      <c r="K112" s="8">
        <v>13415279</v>
      </c>
      <c r="L112" s="8">
        <v>15916127</v>
      </c>
      <c r="M112" s="8">
        <v>15440869</v>
      </c>
      <c r="N112" s="8">
        <v>181412329</v>
      </c>
    </row>
    <row r="113" spans="1:14" customFormat="1" ht="14.5" x14ac:dyDescent="0.35">
      <c r="A113" s="18" t="s">
        <v>158</v>
      </c>
      <c r="B113" s="8">
        <v>14503471</v>
      </c>
      <c r="C113" s="8">
        <v>16551016</v>
      </c>
      <c r="D113" s="8">
        <v>12460058</v>
      </c>
      <c r="E113" s="8">
        <v>14733256</v>
      </c>
      <c r="F113" s="8">
        <v>14857623</v>
      </c>
      <c r="G113" s="8">
        <v>12939331</v>
      </c>
      <c r="H113" s="8">
        <v>12757236</v>
      </c>
      <c r="I113" s="8">
        <v>15493572</v>
      </c>
      <c r="J113" s="8">
        <v>15952855</v>
      </c>
      <c r="K113" s="8">
        <v>20650760</v>
      </c>
      <c r="L113" s="8">
        <v>17412660</v>
      </c>
      <c r="M113" s="8">
        <v>17526362</v>
      </c>
      <c r="N113" s="8">
        <v>185838200</v>
      </c>
    </row>
    <row r="114" spans="1:14" customFormat="1" ht="14.5" x14ac:dyDescent="0.35">
      <c r="A114" s="18" t="s">
        <v>159</v>
      </c>
      <c r="B114" s="18"/>
      <c r="C114" s="18"/>
      <c r="D114" s="18"/>
      <c r="E114" s="18"/>
      <c r="F114" s="18"/>
      <c r="G114" s="18"/>
      <c r="H114" s="18"/>
      <c r="I114" s="18"/>
      <c r="J114" s="8">
        <v>2383031</v>
      </c>
      <c r="K114" s="8">
        <v>1900717</v>
      </c>
      <c r="L114" s="8">
        <v>2153456</v>
      </c>
      <c r="M114" s="8">
        <v>2202379</v>
      </c>
      <c r="N114" s="8">
        <v>8639583</v>
      </c>
    </row>
    <row r="115" spans="1:14" customFormat="1" ht="14.5" x14ac:dyDescent="0.35">
      <c r="A115" s="18" t="s">
        <v>318</v>
      </c>
      <c r="B115" s="8">
        <v>30434881</v>
      </c>
      <c r="C115" s="8">
        <v>32480161</v>
      </c>
      <c r="D115" s="8">
        <v>26960200</v>
      </c>
      <c r="E115" s="8">
        <v>27573794</v>
      </c>
      <c r="F115" s="8">
        <v>25539503</v>
      </c>
      <c r="G115" s="8">
        <v>21539596</v>
      </c>
      <c r="H115" s="8">
        <v>21310747</v>
      </c>
      <c r="I115" s="8">
        <v>23986854</v>
      </c>
      <c r="J115" s="8">
        <v>27791010</v>
      </c>
      <c r="K115" s="8">
        <v>31375442</v>
      </c>
      <c r="L115" s="8">
        <v>30604515</v>
      </c>
      <c r="M115" s="8">
        <v>30234516</v>
      </c>
      <c r="N115" s="8">
        <v>329831219</v>
      </c>
    </row>
    <row r="116" spans="1:14" customFormat="1" ht="14.5" x14ac:dyDescent="0.35">
      <c r="A116" s="18" t="s">
        <v>319</v>
      </c>
      <c r="B116" s="8">
        <v>1801667</v>
      </c>
      <c r="C116" s="8">
        <v>2065648</v>
      </c>
      <c r="D116" s="8">
        <v>1659499</v>
      </c>
      <c r="E116" s="8">
        <v>2514520</v>
      </c>
      <c r="F116" s="8">
        <v>2454467</v>
      </c>
      <c r="G116" s="8">
        <v>2610389</v>
      </c>
      <c r="H116" s="8">
        <v>2902379</v>
      </c>
      <c r="I116" s="8">
        <v>3131445</v>
      </c>
      <c r="J116" s="8">
        <v>4825255</v>
      </c>
      <c r="K116" s="8">
        <v>4591314</v>
      </c>
      <c r="L116" s="8">
        <v>4877728</v>
      </c>
      <c r="M116" s="8">
        <v>4935094</v>
      </c>
      <c r="N116" s="8">
        <v>38369405</v>
      </c>
    </row>
    <row r="117" spans="1:14" customFormat="1" ht="14.5" x14ac:dyDescent="0.35">
      <c r="A117" s="18" t="s">
        <v>362</v>
      </c>
      <c r="B117" s="8">
        <v>3297508</v>
      </c>
      <c r="C117" s="8">
        <v>3162887</v>
      </c>
      <c r="D117" s="8">
        <v>3117476</v>
      </c>
      <c r="E117" s="8">
        <v>2023010</v>
      </c>
      <c r="F117" s="8">
        <v>574151</v>
      </c>
      <c r="G117" s="8">
        <v>348753</v>
      </c>
      <c r="H117" s="8">
        <v>395076</v>
      </c>
      <c r="I117" s="8">
        <v>406469</v>
      </c>
      <c r="J117" s="8">
        <v>404279</v>
      </c>
      <c r="K117" s="8">
        <v>348384</v>
      </c>
      <c r="L117" s="8">
        <v>390802</v>
      </c>
      <c r="M117" s="8">
        <v>388758</v>
      </c>
      <c r="N117" s="8">
        <v>6738134</v>
      </c>
    </row>
    <row r="118" spans="1:14" customFormat="1" ht="14.5" x14ac:dyDescent="0.35">
      <c r="A118" s="18" t="s">
        <v>320</v>
      </c>
      <c r="B118" s="8">
        <v>545413</v>
      </c>
      <c r="C118" s="8">
        <v>979913</v>
      </c>
      <c r="D118" s="8">
        <v>529852</v>
      </c>
      <c r="E118" s="8">
        <v>897224</v>
      </c>
      <c r="F118" s="8">
        <v>312845</v>
      </c>
      <c r="G118" s="8">
        <v>180141</v>
      </c>
      <c r="H118" s="8">
        <v>84839</v>
      </c>
      <c r="I118" s="8">
        <v>82134</v>
      </c>
      <c r="J118" s="8">
        <v>1313896</v>
      </c>
      <c r="K118" s="8">
        <v>371772</v>
      </c>
      <c r="L118" s="8">
        <v>454448</v>
      </c>
      <c r="M118" s="8">
        <v>467445</v>
      </c>
      <c r="N118" s="8">
        <v>6219922</v>
      </c>
    </row>
    <row r="119" spans="1:14" customFormat="1" ht="14.5" x14ac:dyDescent="0.35">
      <c r="A119" s="18"/>
      <c r="B119" s="8"/>
      <c r="C119" s="8"/>
      <c r="D119" s="8"/>
      <c r="E119" s="8"/>
      <c r="F119" s="8"/>
      <c r="G119" s="8"/>
      <c r="H119" s="8"/>
      <c r="I119" s="8"/>
      <c r="J119" s="8"/>
      <c r="K119" s="8"/>
      <c r="L119" s="8"/>
      <c r="M119" s="8"/>
      <c r="N119" s="8"/>
    </row>
    <row r="120" spans="1:14" customFormat="1" ht="14.5" x14ac:dyDescent="0.35">
      <c r="A120" s="82" t="s">
        <v>406</v>
      </c>
      <c r="B120" s="8"/>
      <c r="C120" s="8"/>
      <c r="D120" s="8"/>
      <c r="E120" s="8"/>
      <c r="F120" s="8"/>
      <c r="G120" s="8"/>
      <c r="H120" s="8"/>
      <c r="I120" s="8"/>
      <c r="J120" s="8"/>
      <c r="K120" s="8"/>
      <c r="L120" s="8"/>
      <c r="M120" s="8"/>
      <c r="N120" s="8"/>
    </row>
    <row r="121" spans="1:14" customFormat="1" ht="14.5" x14ac:dyDescent="0.35">
      <c r="A121" s="18" t="s">
        <v>413</v>
      </c>
      <c r="B121" s="6">
        <f>B112/B111</f>
        <v>0.55009230516865515</v>
      </c>
      <c r="C121" s="6">
        <f t="shared" ref="C121:N121" si="34">C112/C111</f>
        <v>0.52089655795873824</v>
      </c>
      <c r="D121" s="6">
        <f t="shared" si="34"/>
        <v>0.56463350645302035</v>
      </c>
      <c r="E121" s="6">
        <f t="shared" si="34"/>
        <v>0.52836280393028645</v>
      </c>
      <c r="F121" s="6">
        <f t="shared" si="34"/>
        <v>0.49578257815712579</v>
      </c>
      <c r="G121" s="6">
        <f t="shared" si="34"/>
        <v>0.49724179739055779</v>
      </c>
      <c r="H121" s="6">
        <f t="shared" si="34"/>
        <v>0.50802099524080724</v>
      </c>
      <c r="I121" s="6">
        <f t="shared" si="34"/>
        <v>0.46353402137959426</v>
      </c>
      <c r="J121" s="6">
        <f t="shared" si="34"/>
        <v>0.43782999065037032</v>
      </c>
      <c r="K121" s="6">
        <f t="shared" si="34"/>
        <v>0.37299107542531773</v>
      </c>
      <c r="L121" s="6">
        <f t="shared" si="34"/>
        <v>0.4485659770719681</v>
      </c>
      <c r="M121" s="6">
        <f t="shared" si="34"/>
        <v>0.43904009740227429</v>
      </c>
      <c r="N121" s="6">
        <f t="shared" si="34"/>
        <v>0.48262064685542994</v>
      </c>
    </row>
    <row r="122" spans="1:14" customFormat="1" ht="14.5" x14ac:dyDescent="0.35">
      <c r="A122" s="18" t="s">
        <v>407</v>
      </c>
      <c r="B122" s="6">
        <f>B113/B111</f>
        <v>0.44990769483134485</v>
      </c>
      <c r="C122" s="6">
        <f t="shared" ref="C122:N122" si="35">C113/C111</f>
        <v>0.47910344204126182</v>
      </c>
      <c r="D122" s="6">
        <f t="shared" si="35"/>
        <v>0.43536649354697965</v>
      </c>
      <c r="E122" s="6">
        <f t="shared" si="35"/>
        <v>0.47163719606971349</v>
      </c>
      <c r="F122" s="6">
        <f t="shared" si="35"/>
        <v>0.50421742184287421</v>
      </c>
      <c r="G122" s="6">
        <f t="shared" si="35"/>
        <v>0.50275820260944226</v>
      </c>
      <c r="H122" s="6">
        <f t="shared" si="35"/>
        <v>0.49197900475919276</v>
      </c>
      <c r="I122" s="6">
        <f t="shared" si="35"/>
        <v>0.53646597862040568</v>
      </c>
      <c r="J122" s="6">
        <f t="shared" si="35"/>
        <v>0.48910735180744946</v>
      </c>
      <c r="K122" s="6">
        <f t="shared" si="35"/>
        <v>0.57416242932779371</v>
      </c>
      <c r="L122" s="6">
        <f t="shared" si="35"/>
        <v>0.49074293302145527</v>
      </c>
      <c r="M122" s="6">
        <f t="shared" si="35"/>
        <v>0.49833825282680133</v>
      </c>
      <c r="N122" s="6">
        <f t="shared" si="35"/>
        <v>0.49439502148968473</v>
      </c>
    </row>
    <row r="123" spans="1:14" customFormat="1" ht="14.5" x14ac:dyDescent="0.35">
      <c r="A123" s="18" t="s">
        <v>408</v>
      </c>
      <c r="B123" s="6"/>
      <c r="C123" s="6"/>
      <c r="D123" s="6"/>
      <c r="E123" s="6"/>
      <c r="F123" s="6"/>
      <c r="G123" s="6"/>
      <c r="H123" s="6"/>
      <c r="I123" s="6"/>
      <c r="J123" s="6">
        <f t="shared" ref="J123:N123" si="36">J114/J111</f>
        <v>7.3062657542180262E-2</v>
      </c>
      <c r="K123" s="6">
        <f t="shared" si="36"/>
        <v>5.2846495246888545E-2</v>
      </c>
      <c r="L123" s="6">
        <f t="shared" si="36"/>
        <v>6.0691089906576651E-2</v>
      </c>
      <c r="M123" s="6">
        <f t="shared" si="36"/>
        <v>6.2621649770924381E-2</v>
      </c>
      <c r="N123" s="6">
        <f t="shared" si="36"/>
        <v>2.2984331654885351E-2</v>
      </c>
    </row>
    <row r="124" spans="1:14" customFormat="1" ht="14.5" x14ac:dyDescent="0.35">
      <c r="A124" s="18" t="s">
        <v>409</v>
      </c>
      <c r="B124" s="6">
        <f>B115/B111</f>
        <v>0.94411104439594462</v>
      </c>
      <c r="C124" s="6">
        <f t="shared" ref="C124:N124" si="37">C115/C111</f>
        <v>0.94020553983842148</v>
      </c>
      <c r="D124" s="6">
        <f t="shared" si="37"/>
        <v>0.9420154977870312</v>
      </c>
      <c r="E124" s="6">
        <f t="shared" si="37"/>
        <v>0.8826851910510406</v>
      </c>
      <c r="F124" s="6">
        <f t="shared" si="37"/>
        <v>0.86672426388853396</v>
      </c>
      <c r="G124" s="6">
        <f t="shared" si="37"/>
        <v>0.83692182925790604</v>
      </c>
      <c r="H124" s="6">
        <f t="shared" si="37"/>
        <v>0.8218426075785501</v>
      </c>
      <c r="I124" s="6">
        <f t="shared" si="37"/>
        <v>0.83054644243011189</v>
      </c>
      <c r="J124" s="6">
        <f t="shared" si="37"/>
        <v>0.8520598541862473</v>
      </c>
      <c r="K124" s="6">
        <f t="shared" si="37"/>
        <v>0.87234561827038282</v>
      </c>
      <c r="L124" s="6">
        <f t="shared" si="37"/>
        <v>0.86253044938562651</v>
      </c>
      <c r="M124" s="6">
        <f t="shared" si="37"/>
        <v>0.85967731800267333</v>
      </c>
      <c r="N124" s="6">
        <f t="shared" si="37"/>
        <v>0.87746713326686288</v>
      </c>
    </row>
    <row r="125" spans="1:14" customFormat="1" ht="14.5" x14ac:dyDescent="0.35">
      <c r="A125" s="18" t="s">
        <v>410</v>
      </c>
      <c r="B125" s="6">
        <f>B116/B111</f>
        <v>5.5888955604055372E-2</v>
      </c>
      <c r="C125" s="6">
        <f t="shared" ref="C125:N125" si="38">C116/C111</f>
        <v>5.9794460161578501E-2</v>
      </c>
      <c r="D125" s="6">
        <f t="shared" si="38"/>
        <v>5.7984502212968768E-2</v>
      </c>
      <c r="E125" s="6">
        <f t="shared" si="38"/>
        <v>8.049416654819655E-2</v>
      </c>
      <c r="F125" s="6">
        <f t="shared" si="38"/>
        <v>8.329630000292873E-2</v>
      </c>
      <c r="G125" s="6">
        <f t="shared" si="38"/>
        <v>0.10142676478030117</v>
      </c>
      <c r="H125" s="6">
        <f t="shared" si="38"/>
        <v>0.1119293812432396</v>
      </c>
      <c r="I125" s="6">
        <f t="shared" si="38"/>
        <v>0.10842649496326454</v>
      </c>
      <c r="J125" s="6">
        <f t="shared" si="38"/>
        <v>0.14794014581375273</v>
      </c>
      <c r="K125" s="6">
        <f t="shared" si="38"/>
        <v>0.12765438172961721</v>
      </c>
      <c r="L125" s="6">
        <f t="shared" si="38"/>
        <v>0.13746955061437349</v>
      </c>
      <c r="M125" s="6">
        <f t="shared" si="38"/>
        <v>0.14032268199732667</v>
      </c>
      <c r="N125" s="6">
        <f t="shared" si="38"/>
        <v>0.10207612218328319</v>
      </c>
    </row>
    <row r="126" spans="1:14" customFormat="1" ht="14.5" x14ac:dyDescent="0.35">
      <c r="A126" s="18" t="s">
        <v>411</v>
      </c>
      <c r="B126" s="6">
        <f>B117/B111</f>
        <v>0.10229097730935707</v>
      </c>
      <c r="C126" s="6">
        <f t="shared" ref="C126:N126" si="39">C117/C111</f>
        <v>9.1556315847169764E-2</v>
      </c>
      <c r="D126" s="6">
        <f t="shared" si="39"/>
        <v>0.10892763058060115</v>
      </c>
      <c r="E126" s="6">
        <f t="shared" si="39"/>
        <v>6.4760075031682823E-2</v>
      </c>
      <c r="F126" s="6">
        <f t="shared" si="39"/>
        <v>1.9484741063123492E-2</v>
      </c>
      <c r="G126" s="6">
        <f t="shared" si="39"/>
        <v>1.355081119994927E-2</v>
      </c>
      <c r="H126" s="6">
        <f t="shared" si="39"/>
        <v>1.5235988209690784E-2</v>
      </c>
      <c r="I126" s="6">
        <f t="shared" si="39"/>
        <v>1.4074016622109975E-2</v>
      </c>
      <c r="J126" s="6">
        <f t="shared" si="39"/>
        <v>1.2395012120486512E-2</v>
      </c>
      <c r="K126" s="6">
        <f t="shared" si="39"/>
        <v>9.6862780730071953E-3</v>
      </c>
      <c r="L126" s="6">
        <f t="shared" si="39"/>
        <v>1.101401622214244E-2</v>
      </c>
      <c r="M126" s="6">
        <f t="shared" si="39"/>
        <v>1.1053804691038656E-2</v>
      </c>
      <c r="N126" s="6">
        <f t="shared" si="39"/>
        <v>1.7925808061692243E-2</v>
      </c>
    </row>
    <row r="127" spans="1:14" customFormat="1" ht="14.5" x14ac:dyDescent="0.35">
      <c r="A127" s="18" t="s">
        <v>412</v>
      </c>
      <c r="B127" s="6">
        <f>B118/B111</f>
        <v>1.6919088234881724E-2</v>
      </c>
      <c r="C127" s="6">
        <f t="shared" ref="C127:N127" si="40">C118/C111</f>
        <v>2.836561158547481E-2</v>
      </c>
      <c r="D127" s="6">
        <f t="shared" si="40"/>
        <v>1.8513542018733321E-2</v>
      </c>
      <c r="E127" s="6">
        <f t="shared" si="40"/>
        <v>2.8721703580420557E-2</v>
      </c>
      <c r="F127" s="6">
        <f t="shared" si="40"/>
        <v>1.0616900114939919E-2</v>
      </c>
      <c r="G127" s="6">
        <f t="shared" si="40"/>
        <v>6.9993854687129906E-3</v>
      </c>
      <c r="H127" s="6">
        <f t="shared" si="40"/>
        <v>3.2717907534802332E-3</v>
      </c>
      <c r="I127" s="6">
        <f t="shared" si="40"/>
        <v>2.8438953062604544E-3</v>
      </c>
      <c r="J127" s="6">
        <f t="shared" si="40"/>
        <v>4.0283459801421159E-2</v>
      </c>
      <c r="K127" s="6">
        <f t="shared" si="40"/>
        <v>1.0336545225263017E-2</v>
      </c>
      <c r="L127" s="6">
        <f t="shared" si="40"/>
        <v>1.2807758517408271E-2</v>
      </c>
      <c r="M127" s="6">
        <f t="shared" si="40"/>
        <v>1.3291162455312982E-2</v>
      </c>
      <c r="N127" s="6">
        <f t="shared" si="40"/>
        <v>1.6547181746563208E-2</v>
      </c>
    </row>
    <row r="128" spans="1:14" customFormat="1" ht="14.5" x14ac:dyDescent="0.35">
      <c r="A128" s="18"/>
      <c r="B128" s="8"/>
      <c r="C128" s="8"/>
      <c r="D128" s="8"/>
      <c r="E128" s="8"/>
      <c r="F128" s="8"/>
      <c r="G128" s="8"/>
      <c r="H128" s="8"/>
      <c r="I128" s="8"/>
      <c r="J128" s="8"/>
      <c r="K128" s="8"/>
      <c r="L128" s="8"/>
      <c r="M128" s="8"/>
      <c r="N128" s="8"/>
    </row>
    <row r="129" spans="1:16" customFormat="1" ht="14.5" x14ac:dyDescent="0.35">
      <c r="A129" s="82" t="s">
        <v>363</v>
      </c>
      <c r="B129" s="8"/>
      <c r="C129" s="8"/>
      <c r="D129" s="8"/>
      <c r="E129" s="8"/>
      <c r="F129" s="8"/>
      <c r="G129" s="8"/>
      <c r="H129" s="8"/>
      <c r="I129" s="8"/>
      <c r="J129" s="8"/>
      <c r="K129" s="8"/>
      <c r="L129" s="8"/>
      <c r="M129" s="8"/>
      <c r="N129" s="8"/>
    </row>
    <row r="130" spans="1:16" customFormat="1" ht="14.5" x14ac:dyDescent="0.35">
      <c r="A130" s="18" t="s">
        <v>1773</v>
      </c>
      <c r="B130" s="8">
        <v>9497813</v>
      </c>
      <c r="C130" s="8">
        <v>9123331</v>
      </c>
      <c r="D130" s="8">
        <v>9303136</v>
      </c>
      <c r="E130" s="8">
        <v>9455904</v>
      </c>
      <c r="F130" s="8">
        <v>8035370</v>
      </c>
      <c r="G130" s="8">
        <v>5909814</v>
      </c>
      <c r="H130" s="8">
        <v>5672330</v>
      </c>
      <c r="I130" s="8">
        <v>5643788</v>
      </c>
      <c r="J130" s="8">
        <v>6309864</v>
      </c>
      <c r="K130" s="8">
        <v>6043192</v>
      </c>
      <c r="L130" s="8">
        <v>6955958</v>
      </c>
      <c r="M130" s="8">
        <v>6744373</v>
      </c>
      <c r="N130" s="8">
        <v>88694873</v>
      </c>
      <c r="O130" s="125"/>
    </row>
    <row r="131" spans="1:16" customFormat="1" ht="14.5" x14ac:dyDescent="0.35">
      <c r="A131" s="18" t="s">
        <v>1772</v>
      </c>
      <c r="B131" s="8">
        <v>5709213</v>
      </c>
      <c r="C131" s="8">
        <v>5397415</v>
      </c>
      <c r="D131" s="8">
        <v>5140500</v>
      </c>
      <c r="E131" s="8">
        <v>5386561</v>
      </c>
      <c r="F131" s="8">
        <v>5431501</v>
      </c>
      <c r="G131" s="8">
        <v>5506357</v>
      </c>
      <c r="H131" s="8">
        <v>5435661</v>
      </c>
      <c r="I131" s="8">
        <v>5409448</v>
      </c>
      <c r="J131" s="8">
        <v>5918659</v>
      </c>
      <c r="K131" s="8">
        <v>5601885</v>
      </c>
      <c r="L131" s="8">
        <v>6299246</v>
      </c>
      <c r="M131" s="8">
        <v>6217396</v>
      </c>
      <c r="N131" s="8">
        <v>67453842</v>
      </c>
      <c r="O131" s="125"/>
    </row>
    <row r="132" spans="1:16" s="53" customFormat="1" ht="14.5" x14ac:dyDescent="0.35">
      <c r="A132" s="18" t="s">
        <v>1774</v>
      </c>
      <c r="B132" s="8">
        <v>6891455</v>
      </c>
      <c r="C132" s="8">
        <v>6695642</v>
      </c>
      <c r="D132" s="8">
        <v>6917648</v>
      </c>
      <c r="E132" s="8">
        <v>6957440</v>
      </c>
      <c r="F132" s="8">
        <v>5575846</v>
      </c>
      <c r="G132" s="8">
        <v>3434595</v>
      </c>
      <c r="H132" s="8">
        <v>3223773</v>
      </c>
      <c r="I132" s="8">
        <v>3202221</v>
      </c>
      <c r="J132" s="8">
        <v>3662143</v>
      </c>
      <c r="K132" s="8">
        <v>3541457</v>
      </c>
      <c r="L132" s="8">
        <v>4191765</v>
      </c>
      <c r="M132" s="8">
        <v>4034123</v>
      </c>
      <c r="N132" s="8">
        <v>58328108</v>
      </c>
      <c r="O132" s="126"/>
    </row>
    <row r="133" spans="1:16" customFormat="1" ht="14.5" x14ac:dyDescent="0.35">
      <c r="A133" s="18" t="s">
        <v>1775</v>
      </c>
      <c r="B133" s="8">
        <v>19622576</v>
      </c>
      <c r="C133" s="8">
        <v>22449509</v>
      </c>
      <c r="D133" s="8">
        <v>16561260</v>
      </c>
      <c r="E133" s="8">
        <v>18888389</v>
      </c>
      <c r="F133" s="8">
        <v>18453786</v>
      </c>
      <c r="G133" s="8">
        <v>16795489</v>
      </c>
      <c r="H133" s="8">
        <v>17270954</v>
      </c>
      <c r="I133" s="8">
        <v>20269088</v>
      </c>
      <c r="J133" s="8">
        <v>22655539</v>
      </c>
      <c r="K133" s="8">
        <v>26710421</v>
      </c>
      <c r="L133" s="8">
        <v>24835111</v>
      </c>
      <c r="M133" s="8">
        <v>24716312</v>
      </c>
      <c r="N133" s="8">
        <v>249228434</v>
      </c>
      <c r="O133" s="125"/>
    </row>
    <row r="134" spans="1:16" s="53" customFormat="1" ht="14.5" x14ac:dyDescent="0.35">
      <c r="A134" s="18" t="s">
        <v>1776</v>
      </c>
      <c r="B134" s="8">
        <v>6610112</v>
      </c>
      <c r="C134" s="8">
        <v>6444597</v>
      </c>
      <c r="D134" s="8">
        <v>6476057</v>
      </c>
      <c r="E134" s="8">
        <v>6281386</v>
      </c>
      <c r="F134" s="8">
        <v>4999210</v>
      </c>
      <c r="G134" s="8">
        <v>3456062</v>
      </c>
      <c r="H134" s="8">
        <v>3446478</v>
      </c>
      <c r="I134" s="8">
        <v>3541306</v>
      </c>
      <c r="J134" s="8">
        <v>3758657</v>
      </c>
      <c r="K134" s="8">
        <v>3533528</v>
      </c>
      <c r="L134" s="8">
        <v>4241301</v>
      </c>
      <c r="M134" s="8">
        <v>4003114</v>
      </c>
      <c r="N134" s="8">
        <v>56791808</v>
      </c>
      <c r="O134" s="126"/>
    </row>
    <row r="135" spans="1:16" s="53" customFormat="1" ht="14.5" x14ac:dyDescent="0.35">
      <c r="A135" s="18" t="s">
        <v>1777</v>
      </c>
      <c r="B135" s="8">
        <v>2854232</v>
      </c>
      <c r="C135" s="8">
        <v>2622516</v>
      </c>
      <c r="D135" s="8">
        <v>2758175</v>
      </c>
      <c r="E135" s="8">
        <v>3101017</v>
      </c>
      <c r="F135" s="8">
        <v>2953202</v>
      </c>
      <c r="G135" s="8">
        <v>2356196</v>
      </c>
      <c r="H135" s="8">
        <v>2137523</v>
      </c>
      <c r="I135" s="8">
        <v>2062003</v>
      </c>
      <c r="J135" s="8">
        <v>1840045</v>
      </c>
      <c r="K135" s="8">
        <v>1890932</v>
      </c>
      <c r="L135" s="8">
        <v>2016348</v>
      </c>
      <c r="M135" s="8">
        <v>2047947</v>
      </c>
      <c r="N135" s="8">
        <v>28640136</v>
      </c>
      <c r="O135" s="126"/>
    </row>
    <row r="136" spans="1:16" s="53" customFormat="1" ht="14.5" x14ac:dyDescent="0.35">
      <c r="A136" s="18" t="s">
        <v>1778</v>
      </c>
      <c r="B136" s="18"/>
      <c r="C136" s="18"/>
      <c r="D136" s="18"/>
      <c r="E136" s="18"/>
      <c r="F136" s="18"/>
      <c r="G136" s="18"/>
      <c r="H136" s="18"/>
      <c r="I136" s="18"/>
      <c r="J136" s="8">
        <v>663023</v>
      </c>
      <c r="K136" s="8">
        <v>573464</v>
      </c>
      <c r="L136" s="8">
        <v>653199</v>
      </c>
      <c r="M136" s="8">
        <v>648375</v>
      </c>
      <c r="N136" s="8">
        <v>2538061</v>
      </c>
      <c r="O136" s="126"/>
    </row>
    <row r="137" spans="1:16" s="53" customFormat="1" ht="14.5" x14ac:dyDescent="0.35">
      <c r="A137" s="18" t="s">
        <v>1779</v>
      </c>
      <c r="B137" s="8">
        <v>5239712</v>
      </c>
      <c r="C137" s="8">
        <v>5155579</v>
      </c>
      <c r="D137" s="8">
        <v>5199735</v>
      </c>
      <c r="E137" s="8">
        <v>4940228</v>
      </c>
      <c r="F137" s="8">
        <v>3685157</v>
      </c>
      <c r="G137" s="8">
        <v>2125181</v>
      </c>
      <c r="H137" s="8">
        <v>2107190</v>
      </c>
      <c r="I137" s="8">
        <v>2168543</v>
      </c>
      <c r="J137" s="8">
        <v>2341339</v>
      </c>
      <c r="K137" s="8">
        <v>2214082</v>
      </c>
      <c r="L137" s="8">
        <v>2722122</v>
      </c>
      <c r="M137" s="8">
        <v>2534236</v>
      </c>
      <c r="N137" s="8">
        <v>40433104</v>
      </c>
      <c r="O137" s="126"/>
    </row>
    <row r="138" spans="1:16" s="53" customFormat="1" ht="14.5" x14ac:dyDescent="0.35">
      <c r="A138" s="18" t="s">
        <v>1780</v>
      </c>
      <c r="B138" s="8">
        <v>1618274</v>
      </c>
      <c r="C138" s="8">
        <v>1483845</v>
      </c>
      <c r="D138" s="8">
        <v>1649009</v>
      </c>
      <c r="E138" s="8">
        <v>1943711</v>
      </c>
      <c r="F138" s="8">
        <v>1818272</v>
      </c>
      <c r="G138" s="8">
        <v>1224718</v>
      </c>
      <c r="H138" s="8">
        <v>1036757</v>
      </c>
      <c r="I138" s="8">
        <v>1002152</v>
      </c>
      <c r="J138" s="8">
        <v>786967</v>
      </c>
      <c r="K138" s="8">
        <v>859582</v>
      </c>
      <c r="L138" s="8">
        <v>944492</v>
      </c>
      <c r="M138" s="8">
        <v>980951</v>
      </c>
      <c r="N138" s="8">
        <v>15348730</v>
      </c>
      <c r="O138" s="126"/>
    </row>
    <row r="139" spans="1:16" s="53" customFormat="1" ht="14.5" x14ac:dyDescent="0.35">
      <c r="A139" s="18" t="s">
        <v>1781</v>
      </c>
      <c r="B139" s="18"/>
      <c r="C139" s="18"/>
      <c r="D139" s="18"/>
      <c r="E139" s="18"/>
      <c r="F139" s="18"/>
      <c r="G139" s="18"/>
      <c r="H139" s="18"/>
      <c r="I139" s="18"/>
      <c r="J139" s="8">
        <v>485981</v>
      </c>
      <c r="K139" s="8">
        <v>422533</v>
      </c>
      <c r="L139" s="8">
        <v>480046</v>
      </c>
      <c r="M139" s="8">
        <v>474001</v>
      </c>
      <c r="N139" s="8">
        <v>1862561</v>
      </c>
      <c r="O139" s="126"/>
    </row>
    <row r="140" spans="1:16" s="53" customFormat="1" ht="14.5" x14ac:dyDescent="0.35">
      <c r="A140" s="18" t="s">
        <v>1782</v>
      </c>
      <c r="B140" s="8">
        <v>9495793</v>
      </c>
      <c r="C140" s="8">
        <v>9972604</v>
      </c>
      <c r="D140" s="8">
        <v>8215516</v>
      </c>
      <c r="E140" s="8">
        <v>8626369</v>
      </c>
      <c r="F140" s="8">
        <v>7954536</v>
      </c>
      <c r="G140" s="8">
        <v>7624092</v>
      </c>
      <c r="H140" s="8">
        <v>8044121</v>
      </c>
      <c r="I140" s="8">
        <v>8157934</v>
      </c>
      <c r="J140" s="8">
        <v>8797568</v>
      </c>
      <c r="K140" s="8">
        <v>8253317</v>
      </c>
      <c r="L140" s="8">
        <v>9665943</v>
      </c>
      <c r="M140" s="8">
        <v>9477351</v>
      </c>
      <c r="N140" s="8">
        <v>104285144</v>
      </c>
      <c r="O140" s="126"/>
    </row>
    <row r="141" spans="1:16" s="53" customFormat="1" ht="14.5" x14ac:dyDescent="0.35">
      <c r="A141" s="18" t="s">
        <v>1783</v>
      </c>
      <c r="B141" s="8">
        <v>10160252</v>
      </c>
      <c r="C141" s="8">
        <v>12533123</v>
      </c>
      <c r="D141" s="8">
        <v>8414648</v>
      </c>
      <c r="E141" s="8">
        <v>10335521</v>
      </c>
      <c r="F141" s="8">
        <v>10571667</v>
      </c>
      <c r="G141" s="8">
        <v>9256093</v>
      </c>
      <c r="H141" s="8">
        <v>9306659</v>
      </c>
      <c r="I141" s="8">
        <v>12142680</v>
      </c>
      <c r="J141" s="8">
        <v>12853852</v>
      </c>
      <c r="K141" s="8">
        <v>17513650</v>
      </c>
      <c r="L141" s="8">
        <v>14123522</v>
      </c>
      <c r="M141" s="8">
        <v>14157618</v>
      </c>
      <c r="N141" s="8">
        <v>141369285</v>
      </c>
      <c r="O141" s="126"/>
    </row>
    <row r="142" spans="1:16" s="53" customFormat="1" ht="14.5" x14ac:dyDescent="0.35">
      <c r="A142" s="18" t="s">
        <v>1784</v>
      </c>
      <c r="B142" s="18"/>
      <c r="C142" s="18"/>
      <c r="D142" s="18"/>
      <c r="E142" s="18"/>
      <c r="F142" s="18"/>
      <c r="G142" s="18"/>
      <c r="H142" s="18"/>
      <c r="I142" s="18"/>
      <c r="J142" s="8">
        <v>1413098</v>
      </c>
      <c r="K142" s="8">
        <v>1313969</v>
      </c>
      <c r="L142" s="8">
        <v>1461235</v>
      </c>
      <c r="M142" s="8">
        <v>1484511</v>
      </c>
      <c r="N142" s="8">
        <v>4257712</v>
      </c>
      <c r="O142" s="126"/>
      <c r="P142" s="126"/>
    </row>
    <row r="143" spans="1:16" s="53" customFormat="1" ht="14.5" x14ac:dyDescent="0.35">
      <c r="A143" s="10"/>
      <c r="B143" s="8"/>
      <c r="C143" s="8"/>
      <c r="D143" s="8"/>
      <c r="E143" s="8"/>
      <c r="F143" s="8"/>
      <c r="G143" s="8"/>
      <c r="H143" s="8"/>
      <c r="I143" s="8"/>
      <c r="J143" s="8"/>
      <c r="K143" s="8"/>
      <c r="L143" s="8"/>
      <c r="M143" s="8"/>
      <c r="N143" s="15"/>
    </row>
    <row r="144" spans="1:16" customFormat="1" ht="14.5" x14ac:dyDescent="0.35">
      <c r="A144" s="82" t="s">
        <v>406</v>
      </c>
      <c r="B144" s="8"/>
      <c r="C144" s="8"/>
      <c r="D144" s="8"/>
      <c r="E144" s="8"/>
      <c r="F144" s="8"/>
      <c r="G144" s="8"/>
      <c r="H144" s="8"/>
      <c r="I144" s="8"/>
      <c r="J144" s="8"/>
      <c r="K144" s="8"/>
      <c r="L144" s="8"/>
      <c r="M144" s="8"/>
      <c r="N144" s="8"/>
    </row>
    <row r="145" spans="1:14" customFormat="1" ht="14.5" x14ac:dyDescent="0.35">
      <c r="A145" s="18" t="s">
        <v>1785</v>
      </c>
      <c r="B145" s="6">
        <f>B130/B111</f>
        <v>0.29462872389438222</v>
      </c>
      <c r="C145" s="6">
        <f t="shared" ref="C145:N145" si="41">C130/C111</f>
        <v>0.26409371394370879</v>
      </c>
      <c r="D145" s="6">
        <f t="shared" si="41"/>
        <v>0.32506058152463446</v>
      </c>
      <c r="E145" s="6">
        <f t="shared" si="41"/>
        <v>0.30269996318969739</v>
      </c>
      <c r="F145" s="6">
        <f t="shared" si="41"/>
        <v>0.27269325281396467</v>
      </c>
      <c r="G145" s="6">
        <f t="shared" si="41"/>
        <v>0.22962604978542694</v>
      </c>
      <c r="H145" s="6">
        <f t="shared" si="41"/>
        <v>0.21875171612923927</v>
      </c>
      <c r="I145" s="6">
        <f t="shared" si="41"/>
        <v>0.19541654129506755</v>
      </c>
      <c r="J145" s="6">
        <f t="shared" si="41"/>
        <v>0.19345758933464638</v>
      </c>
      <c r="K145" s="6">
        <f t="shared" si="41"/>
        <v>0.16802160306033717</v>
      </c>
      <c r="L145" s="6">
        <f t="shared" si="41"/>
        <v>0.19604053779801914</v>
      </c>
      <c r="M145" s="6">
        <f t="shared" si="41"/>
        <v>0.19176706821599671</v>
      </c>
      <c r="N145" s="6">
        <f t="shared" si="41"/>
        <v>0.23595958012324622</v>
      </c>
    </row>
    <row r="146" spans="1:14" customFormat="1" ht="14.5" x14ac:dyDescent="0.35">
      <c r="A146" s="18" t="s">
        <v>1786</v>
      </c>
      <c r="B146" s="6">
        <f>B131/B111</f>
        <v>0.17710373331536614</v>
      </c>
      <c r="C146" s="6">
        <f t="shared" ref="C146:N146" si="42">C131/C111</f>
        <v>0.15623935742827733</v>
      </c>
      <c r="D146" s="6">
        <f t="shared" si="42"/>
        <v>0.17961404835180134</v>
      </c>
      <c r="E146" s="6">
        <f t="shared" si="42"/>
        <v>0.17243320325788625</v>
      </c>
      <c r="F146" s="6">
        <f t="shared" si="42"/>
        <v>0.18432675475457905</v>
      </c>
      <c r="G146" s="6">
        <f t="shared" si="42"/>
        <v>0.21394971256596809</v>
      </c>
      <c r="H146" s="6">
        <f t="shared" si="42"/>
        <v>0.20962464667020023</v>
      </c>
      <c r="I146" s="6">
        <f t="shared" si="42"/>
        <v>0.18730250294226514</v>
      </c>
      <c r="J146" s="6">
        <f t="shared" si="42"/>
        <v>0.18146342016782119</v>
      </c>
      <c r="K146" s="6">
        <f t="shared" si="42"/>
        <v>0.15575174475006864</v>
      </c>
      <c r="L146" s="6">
        <f t="shared" si="42"/>
        <v>0.1775323504773923</v>
      </c>
      <c r="M146" s="6">
        <f t="shared" si="42"/>
        <v>0.17678319435444409</v>
      </c>
      <c r="N146" s="6">
        <f t="shared" si="42"/>
        <v>0.17945096145545855</v>
      </c>
    </row>
    <row r="147" spans="1:14" customFormat="1" ht="14.5" x14ac:dyDescent="0.35">
      <c r="A147" s="18" t="s">
        <v>1787</v>
      </c>
      <c r="B147" s="6">
        <f>B132/B111</f>
        <v>0.21377769728942442</v>
      </c>
      <c r="C147" s="6">
        <f t="shared" ref="C147:N147" si="43">C132/C111</f>
        <v>0.19381922710219349</v>
      </c>
      <c r="D147" s="6">
        <f t="shared" si="43"/>
        <v>0.24170932056273547</v>
      </c>
      <c r="E147" s="6">
        <f t="shared" si="43"/>
        <v>0.22271977717778524</v>
      </c>
      <c r="F147" s="6">
        <f t="shared" si="43"/>
        <v>0.18922533535229039</v>
      </c>
      <c r="G147" s="6">
        <f t="shared" si="43"/>
        <v>0.13345132054287637</v>
      </c>
      <c r="H147" s="6">
        <f t="shared" si="43"/>
        <v>0.12432384507973021</v>
      </c>
      <c r="I147" s="6">
        <f t="shared" si="43"/>
        <v>0.11087711875117076</v>
      </c>
      <c r="J147" s="6">
        <f t="shared" si="43"/>
        <v>0.11227965556448601</v>
      </c>
      <c r="K147" s="6">
        <f t="shared" si="43"/>
        <v>9.8464732265539881E-2</v>
      </c>
      <c r="L147" s="6">
        <f t="shared" si="43"/>
        <v>0.11813697910811331</v>
      </c>
      <c r="M147" s="6">
        <f t="shared" si="43"/>
        <v>0.11470479769323572</v>
      </c>
      <c r="N147" s="6">
        <f t="shared" si="43"/>
        <v>0.15517329702995752</v>
      </c>
    </row>
    <row r="148" spans="1:14" customFormat="1" ht="14.5" x14ac:dyDescent="0.35">
      <c r="A148" s="18" t="s">
        <v>1788</v>
      </c>
      <c r="B148" s="6">
        <f>B133/B111</f>
        <v>0.60870587011984034</v>
      </c>
      <c r="C148" s="6">
        <f t="shared" ref="C148:N148" si="44">C133/C111</f>
        <v>0.64984754011695023</v>
      </c>
      <c r="D148" s="6">
        <f t="shared" si="44"/>
        <v>0.57866646326364224</v>
      </c>
      <c r="E148" s="6">
        <f t="shared" si="44"/>
        <v>0.60465024338367701</v>
      </c>
      <c r="F148" s="6">
        <f t="shared" si="44"/>
        <v>0.62625901869768308</v>
      </c>
      <c r="G148" s="6">
        <f t="shared" si="44"/>
        <v>0.6525893696966758</v>
      </c>
      <c r="H148" s="6">
        <f t="shared" si="44"/>
        <v>0.66604919436794918</v>
      </c>
      <c r="I148" s="6">
        <f t="shared" si="44"/>
        <v>0.70181854317797876</v>
      </c>
      <c r="J148" s="6">
        <f t="shared" si="44"/>
        <v>0.69460862548179569</v>
      </c>
      <c r="K148" s="6">
        <f t="shared" si="44"/>
        <v>0.74264192745100499</v>
      </c>
      <c r="L148" s="6">
        <f t="shared" si="44"/>
        <v>0.69993069491125459</v>
      </c>
      <c r="M148" s="6">
        <f t="shared" si="44"/>
        <v>0.70277469667704584</v>
      </c>
      <c r="N148" s="6">
        <f t="shared" si="44"/>
        <v>0.6630353553966325</v>
      </c>
    </row>
    <row r="149" spans="1:14" customFormat="1" ht="14.5" x14ac:dyDescent="0.35">
      <c r="A149" s="18" t="s">
        <v>1789</v>
      </c>
      <c r="B149" s="6">
        <f>B134/B111</f>
        <v>0.20505024297266569</v>
      </c>
      <c r="C149" s="6">
        <f t="shared" ref="C149:N149" si="45">C134/C111</f>
        <v>0.18655220956035506</v>
      </c>
      <c r="D149" s="6">
        <f t="shared" si="45"/>
        <v>0.22627970336096129</v>
      </c>
      <c r="E149" s="6">
        <f t="shared" si="45"/>
        <v>0.20107811066824288</v>
      </c>
      <c r="F149" s="6">
        <f t="shared" si="45"/>
        <v>0.16965626180251817</v>
      </c>
      <c r="G149" s="6">
        <f t="shared" si="45"/>
        <v>0.1342854216517681</v>
      </c>
      <c r="H149" s="6">
        <f t="shared" si="45"/>
        <v>0.13291239703995858</v>
      </c>
      <c r="I149" s="6">
        <f t="shared" si="45"/>
        <v>0.12261795981483899</v>
      </c>
      <c r="J149" s="6">
        <f t="shared" si="45"/>
        <v>0.11523873135075399</v>
      </c>
      <c r="K149" s="6">
        <f t="shared" si="45"/>
        <v>9.8244278688909281E-2</v>
      </c>
      <c r="L149" s="6">
        <f t="shared" si="45"/>
        <v>0.1195330577043847</v>
      </c>
      <c r="M149" s="6">
        <f t="shared" si="45"/>
        <v>0.11382309897664489</v>
      </c>
      <c r="N149" s="6">
        <f t="shared" si="45"/>
        <v>0.15108619829829414</v>
      </c>
    </row>
    <row r="150" spans="1:14" s="4" customFormat="1" x14ac:dyDescent="0.25">
      <c r="A150" s="18" t="s">
        <v>1790</v>
      </c>
      <c r="B150" s="6">
        <f>B135/B111</f>
        <v>8.8540249408838687E-2</v>
      </c>
      <c r="C150" s="6">
        <f t="shared" ref="C150:N150" si="46">C135/C111</f>
        <v>7.5914157922890149E-2</v>
      </c>
      <c r="D150" s="6">
        <f t="shared" si="46"/>
        <v>9.6373305673130946E-2</v>
      </c>
      <c r="E150" s="6">
        <f t="shared" si="46"/>
        <v>9.9268957441892999E-2</v>
      </c>
      <c r="F150" s="6">
        <f t="shared" si="46"/>
        <v>0.1002216773585667</v>
      </c>
      <c r="G150" s="6">
        <f t="shared" si="46"/>
        <v>9.1550086009512963E-2</v>
      </c>
      <c r="H150" s="6">
        <f t="shared" si="46"/>
        <v>8.243293752579979E-2</v>
      </c>
      <c r="I150" s="6">
        <f t="shared" si="46"/>
        <v>7.1396993366875786E-2</v>
      </c>
      <c r="J150" s="6">
        <f t="shared" si="46"/>
        <v>5.641495125208236E-2</v>
      </c>
      <c r="K150" s="6">
        <f t="shared" si="46"/>
        <v>5.2574438462006413E-2</v>
      </c>
      <c r="L150" s="6">
        <f t="shared" si="46"/>
        <v>5.6826959896531908E-2</v>
      </c>
      <c r="M150" s="6">
        <f t="shared" si="46"/>
        <v>5.8230586008772914E-2</v>
      </c>
      <c r="N150" s="6">
        <f t="shared" si="46"/>
        <v>7.6192842231508337E-2</v>
      </c>
    </row>
    <row r="151" spans="1:14" s="4" customFormat="1" x14ac:dyDescent="0.25">
      <c r="A151" s="18" t="s">
        <v>1791</v>
      </c>
      <c r="B151" s="6"/>
      <c r="C151" s="6"/>
      <c r="D151" s="6"/>
      <c r="E151" s="6"/>
      <c r="F151" s="6"/>
      <c r="G151" s="6"/>
      <c r="H151" s="6"/>
      <c r="I151" s="6"/>
      <c r="J151" s="6">
        <f t="shared" ref="J151:N151" si="47">J136/J111</f>
        <v>2.0327986665548615E-2</v>
      </c>
      <c r="K151" s="6">
        <f t="shared" si="47"/>
        <v>1.594427921161419E-2</v>
      </c>
      <c r="L151" s="6">
        <f t="shared" si="47"/>
        <v>1.8409180050990577E-2</v>
      </c>
      <c r="M151" s="6">
        <f t="shared" si="47"/>
        <v>1.8435660787822213E-2</v>
      </c>
      <c r="N151" s="6">
        <f t="shared" si="47"/>
        <v>6.7521355815818853E-3</v>
      </c>
    </row>
    <row r="152" spans="1:14" s="4" customFormat="1" x14ac:dyDescent="0.25">
      <c r="A152" s="18"/>
      <c r="B152" s="6"/>
      <c r="C152" s="6"/>
      <c r="D152" s="6"/>
      <c r="E152" s="6"/>
      <c r="F152" s="6"/>
      <c r="G152" s="6"/>
      <c r="H152" s="6"/>
      <c r="I152" s="6"/>
      <c r="J152" s="6"/>
      <c r="K152" s="6"/>
      <c r="L152" s="6"/>
      <c r="M152" s="6"/>
      <c r="N152" s="6"/>
    </row>
    <row r="153" spans="1:14" s="4" customFormat="1" ht="13" x14ac:dyDescent="0.3">
      <c r="A153" s="19" t="s">
        <v>1766</v>
      </c>
      <c r="B153" s="6"/>
      <c r="C153" s="6"/>
      <c r="D153" s="6"/>
      <c r="E153" s="6"/>
      <c r="F153" s="6"/>
      <c r="G153" s="6"/>
      <c r="H153" s="6"/>
      <c r="I153" s="6"/>
      <c r="J153" s="6"/>
      <c r="K153" s="6"/>
      <c r="L153" s="6"/>
      <c r="M153" s="6"/>
      <c r="N153" s="6"/>
    </row>
    <row r="154" spans="1:14" s="4" customFormat="1" x14ac:dyDescent="0.25">
      <c r="A154" s="10" t="s">
        <v>1798</v>
      </c>
      <c r="B154" s="6">
        <f>B131/B112</f>
        <v>0.32195275529452672</v>
      </c>
      <c r="C154" s="6">
        <f t="shared" ref="C154:N154" si="48">C131/C112</f>
        <v>0.29994315577845215</v>
      </c>
      <c r="D154" s="6">
        <f t="shared" si="48"/>
        <v>0.31810731438897683</v>
      </c>
      <c r="E154" s="6">
        <f t="shared" si="48"/>
        <v>0.32635378943260646</v>
      </c>
      <c r="F154" s="6">
        <f t="shared" si="48"/>
        <v>0.37178949579015125</v>
      </c>
      <c r="G154" s="6">
        <f t="shared" si="48"/>
        <v>0.4302729852734436</v>
      </c>
      <c r="H154" s="6">
        <f t="shared" si="48"/>
        <v>0.41262988859512773</v>
      </c>
      <c r="I154" s="6">
        <f t="shared" si="48"/>
        <v>0.40407498544509329</v>
      </c>
      <c r="J154" s="6">
        <f t="shared" si="48"/>
        <v>0.41446091871931412</v>
      </c>
      <c r="K154" s="6">
        <f t="shared" si="48"/>
        <v>0.41757499042696017</v>
      </c>
      <c r="L154" s="6">
        <f t="shared" si="48"/>
        <v>0.39577756573568429</v>
      </c>
      <c r="M154" s="6">
        <f t="shared" si="48"/>
        <v>0.40265842550700998</v>
      </c>
      <c r="N154" s="6">
        <f t="shared" si="48"/>
        <v>0.37182611772764351</v>
      </c>
    </row>
    <row r="155" spans="1:14" s="53" customFormat="1" ht="14.5" x14ac:dyDescent="0.35">
      <c r="A155" s="18" t="s">
        <v>1792</v>
      </c>
      <c r="B155" s="6">
        <f>B137/B112</f>
        <v>0.29547675228613735</v>
      </c>
      <c r="C155" s="6">
        <f t="shared" ref="C155:N155" si="49">C137/C112</f>
        <v>0.28650393477713249</v>
      </c>
      <c r="D155" s="6">
        <f t="shared" si="49"/>
        <v>0.32177292800007129</v>
      </c>
      <c r="E155" s="6">
        <f t="shared" si="49"/>
        <v>0.29931195960856405</v>
      </c>
      <c r="F155" s="6">
        <f t="shared" si="49"/>
        <v>0.25225120329307615</v>
      </c>
      <c r="G155" s="6">
        <f t="shared" si="49"/>
        <v>0.16606405525765985</v>
      </c>
      <c r="H155" s="6">
        <f t="shared" si="49"/>
        <v>0.1599602283786217</v>
      </c>
      <c r="I155" s="6">
        <f t="shared" si="49"/>
        <v>0.16198584054455445</v>
      </c>
      <c r="J155" s="6">
        <f t="shared" si="49"/>
        <v>0.16395496225975514</v>
      </c>
      <c r="K155" s="6">
        <f t="shared" si="49"/>
        <v>0.16504181538080573</v>
      </c>
      <c r="L155" s="6">
        <f t="shared" si="49"/>
        <v>0.17102917060161685</v>
      </c>
      <c r="M155" s="6">
        <f t="shared" si="49"/>
        <v>0.16412521860006712</v>
      </c>
      <c r="N155" s="6">
        <f t="shared" si="49"/>
        <v>0.22287958168488098</v>
      </c>
    </row>
    <row r="156" spans="1:14" s="53" customFormat="1" ht="14.5" x14ac:dyDescent="0.35">
      <c r="A156" s="18" t="s">
        <v>1793</v>
      </c>
      <c r="B156" s="6">
        <f>B138/B113</f>
        <v>0.11157839388929726</v>
      </c>
      <c r="C156" s="6">
        <f t="shared" ref="C156:N156" si="50">C138/C113</f>
        <v>8.9652804395814731E-2</v>
      </c>
      <c r="D156" s="6">
        <f t="shared" si="50"/>
        <v>0.13234360546315274</v>
      </c>
      <c r="E156" s="6">
        <f t="shared" si="50"/>
        <v>0.13192677843919906</v>
      </c>
      <c r="F156" s="6">
        <f t="shared" si="50"/>
        <v>0.1223797373240659</v>
      </c>
      <c r="G156" s="6">
        <f t="shared" si="50"/>
        <v>9.4650797633973507E-2</v>
      </c>
      <c r="H156" s="6">
        <f t="shared" si="50"/>
        <v>8.1268152443052716E-2</v>
      </c>
      <c r="I156" s="6">
        <f t="shared" si="50"/>
        <v>6.4681791906992137E-2</v>
      </c>
      <c r="J156" s="6">
        <f t="shared" si="50"/>
        <v>4.93307937670091E-2</v>
      </c>
      <c r="K156" s="6">
        <f t="shared" si="50"/>
        <v>4.1624715022594808E-2</v>
      </c>
      <c r="L156" s="6">
        <f t="shared" si="50"/>
        <v>5.4241683924225251E-2</v>
      </c>
      <c r="M156" s="6">
        <f t="shared" si="50"/>
        <v>5.597002960454657E-2</v>
      </c>
      <c r="N156" s="6">
        <f t="shared" si="50"/>
        <v>8.2591899835448249E-2</v>
      </c>
    </row>
    <row r="157" spans="1:14" s="53" customFormat="1" ht="14.5" x14ac:dyDescent="0.35">
      <c r="A157" s="18" t="s">
        <v>1794</v>
      </c>
      <c r="B157" s="6"/>
      <c r="C157" s="6"/>
      <c r="D157" s="6"/>
      <c r="E157" s="6"/>
      <c r="F157" s="6"/>
      <c r="G157" s="6"/>
      <c r="H157" s="6"/>
      <c r="I157" s="6"/>
      <c r="J157" s="6">
        <f t="shared" ref="J157:N157" si="51">J139/J114</f>
        <v>0.20393398155542247</v>
      </c>
      <c r="K157" s="6">
        <f t="shared" si="51"/>
        <v>0.222301899756776</v>
      </c>
      <c r="L157" s="6">
        <f t="shared" si="51"/>
        <v>0.22291888016286379</v>
      </c>
      <c r="M157" s="6">
        <f t="shared" si="51"/>
        <v>0.21522226646730649</v>
      </c>
      <c r="N157" s="6">
        <f t="shared" si="51"/>
        <v>0.21558459476574274</v>
      </c>
    </row>
    <row r="158" spans="1:14" s="53" customFormat="1" ht="14.5" x14ac:dyDescent="0.35">
      <c r="A158" s="18" t="s">
        <v>1795</v>
      </c>
      <c r="B158" s="7">
        <f>B140/B112</f>
        <v>0.535484789244416</v>
      </c>
      <c r="C158" s="7">
        <f t="shared" ref="C158:N158" si="52">C140/C112</f>
        <v>0.55419387152716904</v>
      </c>
      <c r="D158" s="7">
        <f t="shared" si="52"/>
        <v>0.50839718530875777</v>
      </c>
      <c r="E158" s="7">
        <f t="shared" si="52"/>
        <v>0.5226429650001112</v>
      </c>
      <c r="F158" s="7">
        <f t="shared" si="52"/>
        <v>0.54449275231369865</v>
      </c>
      <c r="G158" s="7">
        <f t="shared" si="52"/>
        <v>0.59575520164046369</v>
      </c>
      <c r="H158" s="7">
        <f t="shared" si="52"/>
        <v>0.61064233992438599</v>
      </c>
      <c r="I158" s="7">
        <f t="shared" si="52"/>
        <v>0.60938141235705234</v>
      </c>
      <c r="J158" s="7">
        <f t="shared" si="52"/>
        <v>0.61605983986839563</v>
      </c>
      <c r="K158" s="7">
        <f t="shared" si="52"/>
        <v>0.61521769319892639</v>
      </c>
      <c r="L158" s="7">
        <f t="shared" si="52"/>
        <v>0.60730496809933721</v>
      </c>
      <c r="M158" s="7">
        <f t="shared" si="52"/>
        <v>0.61378352474850995</v>
      </c>
      <c r="N158" s="7">
        <f t="shared" si="52"/>
        <v>0.57485146999022319</v>
      </c>
    </row>
    <row r="159" spans="1:14" s="53" customFormat="1" ht="14.5" x14ac:dyDescent="0.35">
      <c r="A159" s="18" t="s">
        <v>1796</v>
      </c>
      <c r="B159" s="7">
        <f t="shared" ref="B159:N160" si="53">B141/B113</f>
        <v>0.70053933985871386</v>
      </c>
      <c r="C159" s="7">
        <f t="shared" si="53"/>
        <v>0.75724191191646484</v>
      </c>
      <c r="D159" s="7">
        <f t="shared" si="53"/>
        <v>0.67532976170736925</v>
      </c>
      <c r="E159" s="7">
        <f t="shared" si="53"/>
        <v>0.70150963235825126</v>
      </c>
      <c r="F159" s="7">
        <f t="shared" si="53"/>
        <v>0.711531514832487</v>
      </c>
      <c r="G159" s="7">
        <f t="shared" si="53"/>
        <v>0.7153455615286447</v>
      </c>
      <c r="H159" s="7">
        <f t="shared" si="53"/>
        <v>0.72952001515061726</v>
      </c>
      <c r="I159" s="7">
        <f t="shared" si="53"/>
        <v>0.78372372749163333</v>
      </c>
      <c r="J159" s="7">
        <f t="shared" si="53"/>
        <v>0.80573991301243575</v>
      </c>
      <c r="K159" s="7">
        <f t="shared" si="53"/>
        <v>0.84808743116476104</v>
      </c>
      <c r="L159" s="7">
        <f t="shared" si="53"/>
        <v>0.81110651675275347</v>
      </c>
      <c r="M159" s="7">
        <f t="shared" si="53"/>
        <v>0.80778988816960418</v>
      </c>
      <c r="N159" s="7">
        <f t="shared" si="53"/>
        <v>0.7607116566992147</v>
      </c>
    </row>
    <row r="160" spans="1:14" s="53" customFormat="1" ht="14.5" x14ac:dyDescent="0.35">
      <c r="A160" s="18" t="s">
        <v>1797</v>
      </c>
      <c r="B160" s="7"/>
      <c r="C160" s="7"/>
      <c r="D160" s="7"/>
      <c r="E160" s="7"/>
      <c r="F160" s="7"/>
      <c r="G160" s="7"/>
      <c r="H160" s="7"/>
      <c r="I160" s="7"/>
      <c r="J160" s="7">
        <f t="shared" si="53"/>
        <v>0.59298347356790571</v>
      </c>
      <c r="K160" s="7">
        <f t="shared" si="53"/>
        <v>0.69130175612676692</v>
      </c>
      <c r="L160" s="7">
        <f t="shared" si="53"/>
        <v>0.67855345082509233</v>
      </c>
      <c r="M160" s="7">
        <f t="shared" si="53"/>
        <v>0.67404883537302163</v>
      </c>
      <c r="N160" s="7">
        <f t="shared" si="53"/>
        <v>0.49281452588626096</v>
      </c>
    </row>
    <row r="161" spans="1:14" x14ac:dyDescent="0.25">
      <c r="A161" s="42"/>
      <c r="B161" s="43"/>
      <c r="C161" s="43"/>
      <c r="D161" s="43"/>
      <c r="E161" s="43"/>
      <c r="F161" s="43"/>
      <c r="G161" s="43"/>
      <c r="H161" s="43"/>
      <c r="I161" s="43"/>
      <c r="J161" s="43"/>
      <c r="K161" s="43"/>
      <c r="L161" s="43"/>
      <c r="M161" s="43"/>
      <c r="N161" s="43"/>
    </row>
    <row r="162" spans="1:14" x14ac:dyDescent="0.25">
      <c r="A162" s="21"/>
    </row>
    <row r="163" spans="1:14" x14ac:dyDescent="0.25">
      <c r="A163" s="2" t="s">
        <v>301</v>
      </c>
    </row>
    <row r="164" spans="1:14" x14ac:dyDescent="0.25">
      <c r="A164" s="2" t="s">
        <v>302</v>
      </c>
    </row>
    <row r="165" spans="1:14" ht="12" customHeight="1" x14ac:dyDescent="0.25"/>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1CBA-98E9-4C78-97CC-D95E31E9ECE6}">
  <dimension ref="A1:N108"/>
  <sheetViews>
    <sheetView topLeftCell="E94" workbookViewId="0">
      <selection activeCell="M30" sqref="M30"/>
    </sheetView>
  </sheetViews>
  <sheetFormatPr defaultRowHeight="14.5" x14ac:dyDescent="0.35"/>
  <cols>
    <col min="1" max="1" width="35.1796875" customWidth="1"/>
    <col min="2" max="13" width="14.81640625" bestFit="1" customWidth="1"/>
    <col min="14" max="14" width="15.81640625" bestFit="1" customWidth="1"/>
  </cols>
  <sheetData>
    <row r="1" spans="1:14" s="78" customFormat="1" ht="13" x14ac:dyDescent="0.3">
      <c r="A1" s="75"/>
      <c r="B1" s="76">
        <v>2011</v>
      </c>
      <c r="C1" s="76">
        <v>2012</v>
      </c>
      <c r="D1" s="76">
        <v>2013</v>
      </c>
      <c r="E1" s="76">
        <v>2014</v>
      </c>
      <c r="F1" s="76">
        <v>2015</v>
      </c>
      <c r="G1" s="76">
        <v>2016</v>
      </c>
      <c r="H1" s="76">
        <v>2017</v>
      </c>
      <c r="I1" s="76">
        <v>2018</v>
      </c>
      <c r="J1" s="76">
        <v>2019</v>
      </c>
      <c r="K1" s="76">
        <v>2020</v>
      </c>
      <c r="L1" s="76">
        <v>2021</v>
      </c>
      <c r="M1" s="76">
        <v>2022</v>
      </c>
      <c r="N1" s="76" t="s">
        <v>0</v>
      </c>
    </row>
    <row r="2" spans="1:14" x14ac:dyDescent="0.35">
      <c r="A2" s="18" t="s">
        <v>321</v>
      </c>
      <c r="B2" s="73">
        <v>15697817693.5</v>
      </c>
      <c r="C2" s="73">
        <v>17037065365.379999</v>
      </c>
      <c r="D2" s="73">
        <v>16544784699.32</v>
      </c>
      <c r="E2" s="73">
        <v>18891500408.580002</v>
      </c>
      <c r="F2" s="73">
        <v>19528472569.080002</v>
      </c>
      <c r="G2" s="73">
        <v>20046165591.599998</v>
      </c>
      <c r="H2" s="73">
        <v>20950216996.189999</v>
      </c>
      <c r="I2" s="73">
        <v>22212280208.950001</v>
      </c>
      <c r="J2" s="73">
        <v>24777052350.560001</v>
      </c>
      <c r="K2" s="73">
        <v>25434686708.330002</v>
      </c>
      <c r="L2" s="73">
        <v>26809633953.68</v>
      </c>
      <c r="M2" s="73">
        <v>28680951608.959999</v>
      </c>
      <c r="N2" s="73">
        <v>256610628154.13</v>
      </c>
    </row>
    <row r="3" spans="1:14" x14ac:dyDescent="0.35">
      <c r="A3" s="18" t="s">
        <v>429</v>
      </c>
      <c r="B3" s="73">
        <v>13796398459.440001</v>
      </c>
      <c r="C3" s="73">
        <v>14829156717</v>
      </c>
      <c r="D3" s="73">
        <v>14486639521.629999</v>
      </c>
      <c r="E3" s="73">
        <v>15937634523.43</v>
      </c>
      <c r="F3" s="73">
        <v>15944763047.49</v>
      </c>
      <c r="G3" s="73">
        <v>16230144081.389999</v>
      </c>
      <c r="H3" s="73">
        <v>17020795028.299999</v>
      </c>
      <c r="I3" s="73">
        <v>17801971404.060001</v>
      </c>
      <c r="J3" s="73">
        <v>19176833789.189999</v>
      </c>
      <c r="K3" s="73">
        <v>18621601154.48</v>
      </c>
      <c r="L3" s="73">
        <v>20272504261.639999</v>
      </c>
      <c r="M3" s="73">
        <v>21565858327.209999</v>
      </c>
      <c r="N3" s="73">
        <v>205684300315.26001</v>
      </c>
    </row>
    <row r="4" spans="1:14" x14ac:dyDescent="0.35">
      <c r="A4" s="18" t="s">
        <v>323</v>
      </c>
      <c r="B4" s="73">
        <v>1901419234.0599999</v>
      </c>
      <c r="C4" s="73">
        <v>2207908648.3800001</v>
      </c>
      <c r="D4" s="73">
        <v>2058145177.6900001</v>
      </c>
      <c r="E4" s="73">
        <v>2953865885.1500001</v>
      </c>
      <c r="F4" s="73">
        <v>3583709521.5900002</v>
      </c>
      <c r="G4" s="73">
        <v>3816021510.21</v>
      </c>
      <c r="H4" s="73">
        <v>3929421967.8899999</v>
      </c>
      <c r="I4" s="73">
        <v>4410308804.8900003</v>
      </c>
      <c r="J4" s="73">
        <v>4844330620.8599997</v>
      </c>
      <c r="K4" s="73">
        <v>6159072551.5500002</v>
      </c>
      <c r="L4" s="73">
        <v>5774790435.04</v>
      </c>
      <c r="M4" s="73">
        <v>6329830795.4200001</v>
      </c>
      <c r="N4" s="73">
        <v>47968825152.730003</v>
      </c>
    </row>
    <row r="5" spans="1:14" x14ac:dyDescent="0.35">
      <c r="A5" s="18" t="s">
        <v>324</v>
      </c>
      <c r="B5" s="73"/>
      <c r="C5" s="73"/>
      <c r="D5" s="73"/>
      <c r="E5" s="73"/>
      <c r="F5" s="73"/>
      <c r="G5" s="73"/>
      <c r="H5" s="73"/>
      <c r="I5" s="73"/>
      <c r="J5" s="73">
        <v>755887940.50999999</v>
      </c>
      <c r="K5" s="73">
        <v>654013002.29999995</v>
      </c>
      <c r="L5" s="73">
        <v>762339257</v>
      </c>
      <c r="M5" s="73">
        <v>785262486.33000004</v>
      </c>
      <c r="N5" s="73">
        <v>2957502686.1399999</v>
      </c>
    </row>
    <row r="6" spans="1:14" x14ac:dyDescent="0.35">
      <c r="A6" s="18"/>
      <c r="B6" s="73">
        <f>SUM(B3:B5)</f>
        <v>15697817693.5</v>
      </c>
      <c r="C6" s="73">
        <f t="shared" ref="C6:N6" si="0">SUM(C3:C5)</f>
        <v>17037065365.380001</v>
      </c>
      <c r="D6" s="73">
        <f t="shared" si="0"/>
        <v>16544784699.32</v>
      </c>
      <c r="E6" s="73">
        <f t="shared" si="0"/>
        <v>18891500408.580002</v>
      </c>
      <c r="F6" s="73">
        <f t="shared" si="0"/>
        <v>19528472569.080002</v>
      </c>
      <c r="G6" s="73">
        <f t="shared" si="0"/>
        <v>20046165591.599998</v>
      </c>
      <c r="H6" s="73">
        <f t="shared" si="0"/>
        <v>20950216996.189999</v>
      </c>
      <c r="I6" s="73">
        <f t="shared" si="0"/>
        <v>22212280208.950001</v>
      </c>
      <c r="J6" s="73">
        <f t="shared" si="0"/>
        <v>24777052350.559998</v>
      </c>
      <c r="K6" s="73">
        <f t="shared" si="0"/>
        <v>25434686708.329998</v>
      </c>
      <c r="L6" s="73">
        <f t="shared" si="0"/>
        <v>26809633953.68</v>
      </c>
      <c r="M6" s="73">
        <f t="shared" si="0"/>
        <v>28680951608.959999</v>
      </c>
      <c r="N6" s="73">
        <f t="shared" si="0"/>
        <v>256610628154.13004</v>
      </c>
    </row>
    <row r="7" spans="1:14" x14ac:dyDescent="0.35">
      <c r="A7" s="82" t="s">
        <v>467</v>
      </c>
      <c r="B7" s="18"/>
      <c r="C7" s="18"/>
      <c r="D7" s="18"/>
      <c r="E7" s="18"/>
      <c r="F7" s="18"/>
      <c r="G7" s="18"/>
      <c r="H7" s="18"/>
      <c r="I7" s="18"/>
      <c r="J7" s="60"/>
      <c r="K7" s="60"/>
      <c r="L7" s="8"/>
      <c r="M7" s="60"/>
      <c r="N7" s="60"/>
    </row>
    <row r="8" spans="1:14" x14ac:dyDescent="0.35">
      <c r="A8" s="18" t="s">
        <v>429</v>
      </c>
      <c r="B8" s="6">
        <f t="shared" ref="B8:N8" si="1">B3/B2</f>
        <v>0.87887365803417883</v>
      </c>
      <c r="C8" s="6">
        <f t="shared" si="1"/>
        <v>0.87040557742611246</v>
      </c>
      <c r="D8" s="6">
        <f t="shared" si="1"/>
        <v>0.87560157384371451</v>
      </c>
      <c r="E8" s="6">
        <f t="shared" si="1"/>
        <v>0.8436404826898537</v>
      </c>
      <c r="F8" s="6">
        <f t="shared" si="1"/>
        <v>0.81648797626578362</v>
      </c>
      <c r="G8" s="6">
        <f t="shared" si="1"/>
        <v>0.80963833243954453</v>
      </c>
      <c r="H8" s="6">
        <f t="shared" si="1"/>
        <v>0.81244003493593397</v>
      </c>
      <c r="I8" s="6">
        <f t="shared" si="1"/>
        <v>0.80144727315690212</v>
      </c>
      <c r="J8" s="6">
        <f t="shared" si="1"/>
        <v>0.77397559313614528</v>
      </c>
      <c r="K8" s="6">
        <f t="shared" si="1"/>
        <v>0.73213408791000845</v>
      </c>
      <c r="L8" s="6">
        <f t="shared" si="1"/>
        <v>0.75616490313390916</v>
      </c>
      <c r="M8" s="6">
        <f t="shared" si="1"/>
        <v>0.75192269145186841</v>
      </c>
      <c r="N8" s="6">
        <f t="shared" si="1"/>
        <v>0.80154240607570737</v>
      </c>
    </row>
    <row r="9" spans="1:14" x14ac:dyDescent="0.35">
      <c r="A9" s="18" t="s">
        <v>323</v>
      </c>
      <c r="B9" s="6">
        <f t="shared" ref="B9:N9" si="2">B4/B2</f>
        <v>0.12112634196582123</v>
      </c>
      <c r="C9" s="6">
        <f t="shared" si="2"/>
        <v>0.12959442257388759</v>
      </c>
      <c r="D9" s="6">
        <f t="shared" si="2"/>
        <v>0.12439842615628544</v>
      </c>
      <c r="E9" s="6">
        <f t="shared" si="2"/>
        <v>0.15635951731014627</v>
      </c>
      <c r="F9" s="6">
        <f t="shared" si="2"/>
        <v>0.18351202373421624</v>
      </c>
      <c r="G9" s="6">
        <f t="shared" si="2"/>
        <v>0.19036166756045547</v>
      </c>
      <c r="H9" s="6">
        <f t="shared" si="2"/>
        <v>0.18755996506406611</v>
      </c>
      <c r="I9" s="6">
        <f t="shared" si="2"/>
        <v>0.19855272684309797</v>
      </c>
      <c r="J9" s="6">
        <f t="shared" si="2"/>
        <v>0.19551682550125904</v>
      </c>
      <c r="K9" s="6">
        <f t="shared" si="2"/>
        <v>0.24215248342464818</v>
      </c>
      <c r="L9" s="6">
        <f t="shared" si="2"/>
        <v>0.21539982399675131</v>
      </c>
      <c r="M9" s="6">
        <f t="shared" si="2"/>
        <v>0.22069807451725365</v>
      </c>
      <c r="N9" s="6">
        <f t="shared" si="2"/>
        <v>0.1869323398558462</v>
      </c>
    </row>
    <row r="10" spans="1:14" x14ac:dyDescent="0.35">
      <c r="A10" s="18" t="s">
        <v>324</v>
      </c>
      <c r="B10" s="6"/>
      <c r="C10" s="6"/>
      <c r="D10" s="6"/>
      <c r="E10" s="6"/>
      <c r="F10" s="6"/>
      <c r="G10" s="6"/>
      <c r="H10" s="6"/>
      <c r="I10" s="6"/>
      <c r="J10" s="6">
        <f>J5/J2</f>
        <v>3.0507581362595609E-2</v>
      </c>
      <c r="K10" s="6">
        <f>K5/K2</f>
        <v>2.5713428665343343E-2</v>
      </c>
      <c r="L10" s="6">
        <f>L5/L2</f>
        <v>2.8435272869339501E-2</v>
      </c>
      <c r="M10" s="6">
        <f>M5/M2</f>
        <v>2.7379234030877907E-2</v>
      </c>
      <c r="N10" s="6">
        <f>N5/N2</f>
        <v>1.1525254068446504E-2</v>
      </c>
    </row>
    <row r="11" spans="1:14" x14ac:dyDescent="0.35">
      <c r="A11" s="18"/>
      <c r="B11" s="6"/>
      <c r="C11" s="6"/>
      <c r="D11" s="6"/>
      <c r="E11" s="6"/>
      <c r="F11" s="6"/>
      <c r="G11" s="6"/>
      <c r="H11" s="6"/>
      <c r="I11" s="6"/>
      <c r="J11" s="6"/>
      <c r="K11" s="6"/>
      <c r="L11" s="6"/>
      <c r="M11" s="6"/>
      <c r="N11" s="6"/>
    </row>
    <row r="12" spans="1:14" x14ac:dyDescent="0.35">
      <c r="A12" s="18" t="s">
        <v>322</v>
      </c>
      <c r="B12" s="73">
        <v>1910875309.3199999</v>
      </c>
      <c r="C12" s="73">
        <v>2015999209.4100001</v>
      </c>
      <c r="D12" s="73">
        <v>1994978613.6400001</v>
      </c>
      <c r="E12" s="73">
        <v>2141033427.52</v>
      </c>
      <c r="F12" s="73">
        <v>2122283151.9100001</v>
      </c>
      <c r="G12" s="73">
        <v>2159075943.3200002</v>
      </c>
      <c r="H12" s="73">
        <v>2178049564</v>
      </c>
      <c r="I12" s="73">
        <v>2307911276.04</v>
      </c>
      <c r="J12" s="73">
        <v>2683416227.46</v>
      </c>
      <c r="K12" s="73">
        <v>2560295585.9000001</v>
      </c>
      <c r="L12" s="73">
        <v>2545477033.0700002</v>
      </c>
      <c r="M12" s="73">
        <v>2627891422.1100001</v>
      </c>
      <c r="N12" s="73">
        <v>27247286763.700001</v>
      </c>
    </row>
    <row r="13" spans="1:14" x14ac:dyDescent="0.35">
      <c r="A13" s="18" t="s">
        <v>430</v>
      </c>
      <c r="B13" s="73">
        <v>1569714741.4100001</v>
      </c>
      <c r="C13" s="73">
        <v>1670070086.4400001</v>
      </c>
      <c r="D13" s="73">
        <v>1675571461.1300001</v>
      </c>
      <c r="E13" s="73">
        <v>1689188219</v>
      </c>
      <c r="F13" s="73">
        <v>1675899724.5999999</v>
      </c>
      <c r="G13" s="73">
        <v>1679314833.4200001</v>
      </c>
      <c r="H13" s="73">
        <v>1702777569.8099999</v>
      </c>
      <c r="I13" s="73">
        <v>1777819602.8099999</v>
      </c>
      <c r="J13" s="73">
        <v>1924524716.4200001</v>
      </c>
      <c r="K13" s="73">
        <v>1717737224.6300001</v>
      </c>
      <c r="L13" s="73">
        <v>1799069207.3499999</v>
      </c>
      <c r="M13" s="73">
        <v>1904404363.6500001</v>
      </c>
      <c r="N13" s="73">
        <v>20786091750.669998</v>
      </c>
    </row>
    <row r="14" spans="1:14" x14ac:dyDescent="0.35">
      <c r="A14" s="18" t="s">
        <v>325</v>
      </c>
      <c r="B14" s="73">
        <v>341160567.91000003</v>
      </c>
      <c r="C14" s="73">
        <v>345929122.97000003</v>
      </c>
      <c r="D14" s="73">
        <v>319407152.50999999</v>
      </c>
      <c r="E14" s="73">
        <v>451845208.51999998</v>
      </c>
      <c r="F14" s="73">
        <v>446383427.31</v>
      </c>
      <c r="G14" s="73">
        <v>479761109.89999998</v>
      </c>
      <c r="H14" s="73">
        <v>475271994.19</v>
      </c>
      <c r="I14" s="73">
        <v>530091673.23000002</v>
      </c>
      <c r="J14" s="73">
        <v>566342819.64999998</v>
      </c>
      <c r="K14" s="73">
        <v>681979583.39999998</v>
      </c>
      <c r="L14" s="73">
        <v>560134879.24000001</v>
      </c>
      <c r="M14" s="73">
        <v>545411235.96000004</v>
      </c>
      <c r="N14" s="73">
        <v>5743718774.79</v>
      </c>
    </row>
    <row r="15" spans="1:14" x14ac:dyDescent="0.35">
      <c r="A15" s="18" t="s">
        <v>326</v>
      </c>
      <c r="B15" s="73"/>
      <c r="C15" s="73"/>
      <c r="D15" s="73"/>
      <c r="E15" s="73"/>
      <c r="F15" s="73"/>
      <c r="G15" s="73"/>
      <c r="H15" s="73"/>
      <c r="I15" s="73"/>
      <c r="J15" s="73">
        <v>192548691.38999999</v>
      </c>
      <c r="K15" s="73">
        <v>160578777.87</v>
      </c>
      <c r="L15" s="73">
        <v>186272946.47999999</v>
      </c>
      <c r="M15" s="73">
        <v>178075822.5</v>
      </c>
      <c r="N15" s="73">
        <v>717476238.24000001</v>
      </c>
    </row>
    <row r="16" spans="1:14" x14ac:dyDescent="0.35">
      <c r="A16" s="18"/>
      <c r="B16" s="18"/>
      <c r="C16" s="18"/>
      <c r="D16" s="18"/>
      <c r="E16" s="18"/>
      <c r="F16" s="18"/>
      <c r="G16" s="18"/>
      <c r="H16" s="18"/>
      <c r="I16" s="18"/>
      <c r="J16" s="60"/>
      <c r="K16" s="60"/>
      <c r="L16" s="60"/>
      <c r="M16" s="60"/>
      <c r="N16" s="60"/>
    </row>
    <row r="17" spans="1:14" x14ac:dyDescent="0.35">
      <c r="A17" s="82" t="s">
        <v>467</v>
      </c>
      <c r="B17" s="18"/>
      <c r="C17" s="18"/>
      <c r="D17" s="18"/>
      <c r="E17" s="18"/>
      <c r="F17" s="18"/>
      <c r="G17" s="18"/>
      <c r="H17" s="18"/>
      <c r="I17" s="18"/>
      <c r="J17" s="60"/>
      <c r="K17" s="60"/>
      <c r="L17" s="60"/>
      <c r="M17" s="60"/>
      <c r="N17" s="60"/>
    </row>
    <row r="18" spans="1:14" x14ac:dyDescent="0.35">
      <c r="A18" s="18" t="s">
        <v>322</v>
      </c>
      <c r="B18" s="6">
        <f t="shared" ref="B18:N18" si="3">B12/B2</f>
        <v>0.12172872348436284</v>
      </c>
      <c r="C18" s="6">
        <f t="shared" si="3"/>
        <v>0.11833019162482004</v>
      </c>
      <c r="D18" s="6">
        <f t="shared" si="3"/>
        <v>0.12058051222159422</v>
      </c>
      <c r="E18" s="6">
        <f t="shared" si="3"/>
        <v>0.11333315942166251</v>
      </c>
      <c r="F18" s="6">
        <f t="shared" si="3"/>
        <v>0.10867635164002906</v>
      </c>
      <c r="G18" s="6">
        <f t="shared" si="3"/>
        <v>0.10770518349028924</v>
      </c>
      <c r="H18" s="6">
        <f t="shared" si="3"/>
        <v>0.1039631028354551</v>
      </c>
      <c r="I18" s="6">
        <f t="shared" si="3"/>
        <v>0.10390249241993951</v>
      </c>
      <c r="J18" s="6">
        <f t="shared" si="3"/>
        <v>0.10830248043606973</v>
      </c>
      <c r="K18" s="6">
        <f t="shared" si="3"/>
        <v>0.10066157351415259</v>
      </c>
      <c r="L18" s="6">
        <f t="shared" si="3"/>
        <v>9.4946355383587686E-2</v>
      </c>
      <c r="M18" s="6">
        <f t="shared" si="3"/>
        <v>9.1624973185654005E-2</v>
      </c>
      <c r="N18" s="6">
        <f t="shared" si="3"/>
        <v>0.10618144291098595</v>
      </c>
    </row>
    <row r="19" spans="1:14" x14ac:dyDescent="0.35">
      <c r="A19" s="18" t="s">
        <v>430</v>
      </c>
      <c r="B19" s="6">
        <f t="shared" ref="B19:N19" si="4">B13/B2</f>
        <v>9.999573011094226E-2</v>
      </c>
      <c r="C19" s="6">
        <f t="shared" si="4"/>
        <v>9.8025689907467836E-2</v>
      </c>
      <c r="D19" s="6">
        <f t="shared" si="4"/>
        <v>0.10127490273106225</v>
      </c>
      <c r="E19" s="6">
        <f t="shared" si="4"/>
        <v>8.9415249316714782E-2</v>
      </c>
      <c r="F19" s="6">
        <f t="shared" si="4"/>
        <v>8.5818269640478728E-2</v>
      </c>
      <c r="G19" s="6">
        <f t="shared" si="4"/>
        <v>8.3772371616230093E-2</v>
      </c>
      <c r="H19" s="6">
        <f t="shared" si="4"/>
        <v>8.1277323768038617E-2</v>
      </c>
      <c r="I19" s="6">
        <f t="shared" si="4"/>
        <v>8.0037690236487408E-2</v>
      </c>
      <c r="J19" s="6">
        <f t="shared" si="4"/>
        <v>7.7673675189070771E-2</v>
      </c>
      <c r="K19" s="6">
        <f t="shared" si="4"/>
        <v>6.7535222443586521E-2</v>
      </c>
      <c r="L19" s="6">
        <f t="shared" si="4"/>
        <v>6.7105325289346304E-2</v>
      </c>
      <c r="M19" s="6">
        <f t="shared" si="4"/>
        <v>6.6399622635082284E-2</v>
      </c>
      <c r="N19" s="6">
        <f t="shared" si="4"/>
        <v>8.1002458472550443E-2</v>
      </c>
    </row>
    <row r="20" spans="1:14" x14ac:dyDescent="0.35">
      <c r="A20" s="18" t="s">
        <v>325</v>
      </c>
      <c r="B20" s="6">
        <f t="shared" ref="B20:N20" si="5">B14/B2</f>
        <v>2.1732993373420592E-2</v>
      </c>
      <c r="C20" s="6">
        <f t="shared" si="5"/>
        <v>2.0304501717352208E-2</v>
      </c>
      <c r="D20" s="6">
        <f t="shared" si="5"/>
        <v>1.930560949053195E-2</v>
      </c>
      <c r="E20" s="6">
        <f t="shared" si="5"/>
        <v>2.3917910104947739E-2</v>
      </c>
      <c r="F20" s="6">
        <f t="shared" si="5"/>
        <v>2.285808199955033E-2</v>
      </c>
      <c r="G20" s="6">
        <f t="shared" si="5"/>
        <v>2.3932811874059129E-2</v>
      </c>
      <c r="H20" s="6">
        <f t="shared" si="5"/>
        <v>2.2685779067416478E-2</v>
      </c>
      <c r="I20" s="6">
        <f t="shared" si="5"/>
        <v>2.3864802183452109E-2</v>
      </c>
      <c r="J20" s="6">
        <f t="shared" si="5"/>
        <v>2.2857554306180399E-2</v>
      </c>
      <c r="K20" s="6">
        <f t="shared" si="5"/>
        <v>2.6812973606498085E-2</v>
      </c>
      <c r="L20" s="6">
        <f t="shared" si="5"/>
        <v>2.0893044649836167E-2</v>
      </c>
      <c r="M20" s="6">
        <f t="shared" si="5"/>
        <v>1.9016497199821372E-2</v>
      </c>
      <c r="N20" s="6">
        <f t="shared" si="5"/>
        <v>2.2383012021388711E-2</v>
      </c>
    </row>
    <row r="21" spans="1:14" x14ac:dyDescent="0.35">
      <c r="A21" s="18" t="s">
        <v>326</v>
      </c>
      <c r="B21" s="6"/>
      <c r="C21" s="6"/>
      <c r="D21" s="6"/>
      <c r="E21" s="6"/>
      <c r="F21" s="6"/>
      <c r="G21" s="6"/>
      <c r="H21" s="6"/>
      <c r="I21" s="6"/>
      <c r="J21" s="6">
        <f>J15/J2</f>
        <v>7.7712509408185545E-3</v>
      </c>
      <c r="K21" s="6">
        <f>K15/K2</f>
        <v>6.3133774640679796E-3</v>
      </c>
      <c r="L21" s="6">
        <f>L15/L2</f>
        <v>6.9479854444051969E-3</v>
      </c>
      <c r="M21" s="6">
        <f>M15/M2</f>
        <v>6.2088533507503527E-3</v>
      </c>
      <c r="N21" s="6">
        <f>N15/N2</f>
        <v>2.795972417046798E-3</v>
      </c>
    </row>
    <row r="22" spans="1:14" x14ac:dyDescent="0.35">
      <c r="A22" s="18"/>
      <c r="B22" s="18"/>
      <c r="C22" s="18"/>
      <c r="D22" s="18"/>
      <c r="E22" s="18"/>
      <c r="F22" s="18"/>
      <c r="G22" s="18"/>
      <c r="H22" s="18"/>
      <c r="I22" s="18"/>
      <c r="J22" s="60"/>
      <c r="K22" s="60"/>
      <c r="L22" s="60"/>
      <c r="M22" s="60"/>
      <c r="N22" s="60"/>
    </row>
    <row r="23" spans="1:14" x14ac:dyDescent="0.35">
      <c r="A23" s="82" t="s">
        <v>500</v>
      </c>
      <c r="B23" s="18"/>
      <c r="C23" s="18"/>
      <c r="D23" s="18"/>
      <c r="E23" s="18"/>
      <c r="F23" s="18"/>
      <c r="G23" s="18"/>
      <c r="H23" s="18"/>
      <c r="I23" s="18"/>
      <c r="J23" s="60"/>
      <c r="K23" s="60"/>
      <c r="L23" s="60"/>
      <c r="M23" s="60"/>
      <c r="N23" s="60"/>
    </row>
    <row r="24" spans="1:14" x14ac:dyDescent="0.35">
      <c r="A24" s="18" t="s">
        <v>431</v>
      </c>
      <c r="B24" s="8">
        <v>6652564</v>
      </c>
      <c r="C24" s="8">
        <v>3294853</v>
      </c>
      <c r="D24" s="8">
        <v>3220941</v>
      </c>
      <c r="E24" s="8">
        <v>4288210</v>
      </c>
      <c r="F24" s="8">
        <v>4355110</v>
      </c>
      <c r="G24" s="8">
        <v>5267908</v>
      </c>
      <c r="H24" s="8">
        <v>4714324</v>
      </c>
      <c r="I24" s="8">
        <v>5360631</v>
      </c>
      <c r="J24" s="8">
        <v>5681422</v>
      </c>
      <c r="K24" s="8">
        <v>6328058</v>
      </c>
      <c r="L24" s="8">
        <v>7152449</v>
      </c>
      <c r="M24" s="8">
        <v>7170828</v>
      </c>
      <c r="N24" s="8">
        <v>63487298</v>
      </c>
    </row>
    <row r="25" spans="1:14" x14ac:dyDescent="0.35">
      <c r="A25" s="18" t="s">
        <v>471</v>
      </c>
      <c r="B25" s="8">
        <v>4697069</v>
      </c>
      <c r="C25" s="8">
        <v>3028946</v>
      </c>
      <c r="D25" s="8">
        <v>3025085</v>
      </c>
      <c r="E25" s="8">
        <v>3986650</v>
      </c>
      <c r="F25" s="8">
        <v>4246231</v>
      </c>
      <c r="G25" s="8">
        <v>4689423</v>
      </c>
      <c r="H25" s="8">
        <v>4607814</v>
      </c>
      <c r="I25" s="8">
        <v>5153559</v>
      </c>
      <c r="J25" s="8">
        <v>5443780</v>
      </c>
      <c r="K25" s="8">
        <v>5548017</v>
      </c>
      <c r="L25" s="8">
        <v>5988794</v>
      </c>
      <c r="M25" s="8">
        <v>5919547</v>
      </c>
      <c r="N25" s="8">
        <v>56334915</v>
      </c>
    </row>
    <row r="26" spans="1:14" x14ac:dyDescent="0.35">
      <c r="A26" s="18" t="s">
        <v>432</v>
      </c>
      <c r="B26" s="8">
        <v>1955495</v>
      </c>
      <c r="C26" s="8">
        <v>265907</v>
      </c>
      <c r="D26" s="8">
        <v>195856</v>
      </c>
      <c r="E26" s="8">
        <v>301560</v>
      </c>
      <c r="F26" s="8">
        <v>108879</v>
      </c>
      <c r="G26" s="8">
        <v>578485</v>
      </c>
      <c r="H26" s="8">
        <v>106510</v>
      </c>
      <c r="I26" s="8">
        <v>207072</v>
      </c>
      <c r="J26" s="8">
        <v>73395</v>
      </c>
      <c r="K26" s="8">
        <v>84802</v>
      </c>
      <c r="L26" s="8">
        <v>75064</v>
      </c>
      <c r="M26" s="8">
        <v>118860</v>
      </c>
      <c r="N26" s="8">
        <v>4071885</v>
      </c>
    </row>
    <row r="27" spans="1:14" x14ac:dyDescent="0.35">
      <c r="A27" s="18" t="s">
        <v>433</v>
      </c>
      <c r="B27" s="8"/>
      <c r="C27" s="8"/>
      <c r="D27" s="8"/>
      <c r="E27" s="8"/>
      <c r="F27" s="8"/>
      <c r="G27" s="8"/>
      <c r="H27" s="8"/>
      <c r="I27" s="8"/>
      <c r="J27" s="8">
        <v>164247</v>
      </c>
      <c r="K27" s="8">
        <v>695239</v>
      </c>
      <c r="L27" s="8">
        <v>1088591</v>
      </c>
      <c r="M27" s="8">
        <v>1132421</v>
      </c>
      <c r="N27" s="8">
        <v>3080498</v>
      </c>
    </row>
    <row r="28" spans="1:14" x14ac:dyDescent="0.35">
      <c r="A28" s="18"/>
      <c r="B28" s="18"/>
      <c r="C28" s="18"/>
      <c r="D28" s="18"/>
      <c r="E28" s="18"/>
      <c r="F28" s="18"/>
      <c r="G28" s="18"/>
      <c r="H28" s="18"/>
      <c r="I28" s="18"/>
      <c r="J28" s="8"/>
      <c r="K28" s="8"/>
      <c r="L28" s="8"/>
      <c r="M28" s="8"/>
      <c r="N28" s="8"/>
    </row>
    <row r="29" spans="1:14" x14ac:dyDescent="0.35">
      <c r="A29" s="82" t="s">
        <v>469</v>
      </c>
      <c r="B29" s="18"/>
      <c r="C29" s="18"/>
      <c r="D29" s="18"/>
      <c r="E29" s="18"/>
      <c r="F29" s="18"/>
      <c r="G29" s="18"/>
      <c r="H29" s="18"/>
      <c r="I29" s="18"/>
      <c r="J29" s="8"/>
      <c r="K29" s="8"/>
      <c r="L29" s="8"/>
      <c r="M29" s="8"/>
      <c r="N29" s="8"/>
    </row>
    <row r="30" spans="1:14" x14ac:dyDescent="0.35">
      <c r="A30" s="18" t="s">
        <v>468</v>
      </c>
      <c r="B30" s="6">
        <f>B24/claims!B3</f>
        <v>8.7853571236094399E-2</v>
      </c>
      <c r="C30" s="6">
        <f>C24/claims!C3</f>
        <v>4.0410195396488373E-2</v>
      </c>
      <c r="D30" s="6">
        <f>D24/claims!D3</f>
        <v>4.3857685372273532E-2</v>
      </c>
      <c r="E30" s="6">
        <f>E24/claims!E3</f>
        <v>4.8931722639549112E-2</v>
      </c>
      <c r="F30" s="6">
        <f>F24/claims!F3</f>
        <v>4.7927395010924911E-2</v>
      </c>
      <c r="G30" s="6">
        <f>G24/claims!G3</f>
        <v>5.5985592449184378E-2</v>
      </c>
      <c r="H30" s="6">
        <f>H24/claims!H3</f>
        <v>4.9880628010870391E-2</v>
      </c>
      <c r="I30" s="6">
        <f>I24/claims!I3</f>
        <v>5.3650109412823534E-2</v>
      </c>
      <c r="J30" s="6">
        <f>J24/claims!J3</f>
        <v>5.3142916542194794E-2</v>
      </c>
      <c r="K30" s="6">
        <f>K24/claims!K3</f>
        <v>5.7416680975338599E-2</v>
      </c>
      <c r="L30" s="6">
        <f>L24/claims!L3</f>
        <v>6.384312978222148E-2</v>
      </c>
      <c r="M30" s="6">
        <f>M24/claims!M3</f>
        <v>6.3179723655780146E-2</v>
      </c>
      <c r="N30" s="6">
        <f>N24/claims!N3</f>
        <v>5.5672006988976598E-2</v>
      </c>
    </row>
    <row r="31" spans="1:14" x14ac:dyDescent="0.35">
      <c r="A31" s="18" t="s">
        <v>472</v>
      </c>
      <c r="B31" s="6">
        <f t="shared" ref="B31:N31" si="6">B25/B24</f>
        <v>0.70605393649726633</v>
      </c>
      <c r="C31" s="6">
        <f t="shared" si="6"/>
        <v>0.91929624781439412</v>
      </c>
      <c r="D31" s="6">
        <f t="shared" si="6"/>
        <v>0.9391929252972967</v>
      </c>
      <c r="E31" s="6">
        <f t="shared" si="6"/>
        <v>0.92967695145526918</v>
      </c>
      <c r="F31" s="6">
        <f t="shared" si="6"/>
        <v>0.9749997129808432</v>
      </c>
      <c r="G31" s="6">
        <f t="shared" si="6"/>
        <v>0.89018695846624507</v>
      </c>
      <c r="H31" s="6">
        <f t="shared" si="6"/>
        <v>0.9774071531782712</v>
      </c>
      <c r="I31" s="6">
        <f t="shared" si="6"/>
        <v>0.96137171165110968</v>
      </c>
      <c r="J31" s="6">
        <f t="shared" si="6"/>
        <v>0.95817209142359083</v>
      </c>
      <c r="K31" s="6">
        <f t="shared" si="6"/>
        <v>0.87673295661955053</v>
      </c>
      <c r="L31" s="6">
        <f t="shared" si="6"/>
        <v>0.83730677422516397</v>
      </c>
      <c r="M31" s="6">
        <f t="shared" si="6"/>
        <v>0.82550397248407015</v>
      </c>
      <c r="N31" s="6">
        <f t="shared" si="6"/>
        <v>0.88734151199819533</v>
      </c>
    </row>
    <row r="32" spans="1:14" x14ac:dyDescent="0.35">
      <c r="A32" s="18" t="s">
        <v>470</v>
      </c>
      <c r="B32" s="6">
        <f>B25/claims!B4</f>
        <v>0.10567226053244719</v>
      </c>
      <c r="C32" s="6">
        <f>C25/claims!C4</f>
        <v>6.5864938285366145E-2</v>
      </c>
      <c r="D32" s="6">
        <f>D25/claims!D4</f>
        <v>6.8915562423579921E-2</v>
      </c>
      <c r="E32" s="6">
        <f>E25/claims!E4</f>
        <v>8.3453589691272687E-2</v>
      </c>
      <c r="F32" s="6">
        <f>F25/claims!F4</f>
        <v>8.7571205736901206E-2</v>
      </c>
      <c r="G32" s="6">
        <f>G25/claims!G4</f>
        <v>9.2715777396153012E-2</v>
      </c>
      <c r="H32" s="6">
        <f>H25/claims!H4</f>
        <v>8.8678128700483874E-2</v>
      </c>
      <c r="I32" s="6">
        <f>I25/claims!I4</f>
        <v>9.3664727407048703E-2</v>
      </c>
      <c r="J32" s="6">
        <f>J25/claims!J4</f>
        <v>9.2940080744019174E-2</v>
      </c>
      <c r="K32" s="6">
        <f>K25/claims!K4</f>
        <v>0.10358048330117084</v>
      </c>
      <c r="L32" s="6">
        <f>L25/claims!L4</f>
        <v>9.9653560094885962E-2</v>
      </c>
      <c r="M32" s="6">
        <f>M25/claims!M4</f>
        <v>9.9323028205636821E-2</v>
      </c>
      <c r="N32" s="6">
        <f>N25/claims!N4</f>
        <v>9.0865212161920936E-2</v>
      </c>
    </row>
    <row r="33" spans="1:14" x14ac:dyDescent="0.35">
      <c r="A33" s="18" t="s">
        <v>473</v>
      </c>
      <c r="B33" s="6">
        <f t="shared" ref="B33:N33" si="7">B26/B24</f>
        <v>0.29394606350273367</v>
      </c>
      <c r="C33" s="6">
        <f t="shared" si="7"/>
        <v>8.0703752185605854E-2</v>
      </c>
      <c r="D33" s="6">
        <f t="shared" si="7"/>
        <v>6.0807074702703343E-2</v>
      </c>
      <c r="E33" s="6">
        <f t="shared" si="7"/>
        <v>7.0323048544730787E-2</v>
      </c>
      <c r="F33" s="6">
        <f t="shared" si="7"/>
        <v>2.5000287019156808E-2</v>
      </c>
      <c r="G33" s="6">
        <f t="shared" si="7"/>
        <v>0.10981304153375496</v>
      </c>
      <c r="H33" s="6">
        <f t="shared" si="7"/>
        <v>2.2592846821728841E-2</v>
      </c>
      <c r="I33" s="6">
        <f t="shared" si="7"/>
        <v>3.8628288348890268E-2</v>
      </c>
      <c r="J33" s="6">
        <f t="shared" si="7"/>
        <v>1.2918420775643844E-2</v>
      </c>
      <c r="K33" s="6">
        <f t="shared" si="7"/>
        <v>1.3400951761188029E-2</v>
      </c>
      <c r="L33" s="6">
        <f t="shared" si="7"/>
        <v>1.0494866863084238E-2</v>
      </c>
      <c r="M33" s="6">
        <f t="shared" si="7"/>
        <v>1.6575491700540023E-2</v>
      </c>
      <c r="N33" s="6">
        <f t="shared" si="7"/>
        <v>6.4137002648939317E-2</v>
      </c>
    </row>
    <row r="34" spans="1:14" x14ac:dyDescent="0.35">
      <c r="A34" s="18" t="s">
        <v>474</v>
      </c>
      <c r="B34" s="6">
        <f>B26/claims!B5</f>
        <v>6.2527988580898808E-2</v>
      </c>
      <c r="C34" s="6">
        <f>C26/claims!C5</f>
        <v>7.4802319187806041E-3</v>
      </c>
      <c r="D34" s="6">
        <f>D26/claims!D5</f>
        <v>6.6290260537958511E-3</v>
      </c>
      <c r="E34" s="6">
        <f>E26/claims!E5</f>
        <v>7.5643896848675155E-3</v>
      </c>
      <c r="F34" s="6">
        <f>F26/claims!F5</f>
        <v>2.569112061601115E-3</v>
      </c>
      <c r="G34" s="6">
        <f>G26/claims!G5</f>
        <v>1.329376430452449E-2</v>
      </c>
      <c r="H34" s="6">
        <f>H26/claims!H5</f>
        <v>2.5031132044521058E-3</v>
      </c>
      <c r="I34" s="6">
        <f>I26/claims!I5</f>
        <v>4.6121547624353408E-3</v>
      </c>
      <c r="J34" s="6">
        <f>J26/claims!J5</f>
        <v>1.6043986075931741E-3</v>
      </c>
      <c r="K34" s="6">
        <f>K26/claims!K5</f>
        <v>1.5710664115794202E-3</v>
      </c>
      <c r="L34" s="6">
        <f>L26/claims!L5</f>
        <v>1.5473605200767265E-3</v>
      </c>
      <c r="M34" s="6">
        <f>M26/claims!M5</f>
        <v>2.3602453662313065E-3</v>
      </c>
      <c r="N34" s="6">
        <f>N26/claims!N5</f>
        <v>8.0128398759139706E-3</v>
      </c>
    </row>
    <row r="35" spans="1:14" x14ac:dyDescent="0.35">
      <c r="A35" s="18" t="s">
        <v>475</v>
      </c>
      <c r="B35" s="6"/>
      <c r="C35" s="6"/>
      <c r="D35" s="6"/>
      <c r="E35" s="6"/>
      <c r="F35" s="6"/>
      <c r="G35" s="6"/>
      <c r="H35" s="6"/>
      <c r="I35" s="6"/>
      <c r="J35" s="6">
        <f>J27/J24</f>
        <v>2.8909487800765372E-2</v>
      </c>
      <c r="K35" s="6">
        <f>K27/K24</f>
        <v>0.10986609161926139</v>
      </c>
      <c r="L35" s="6">
        <f>L27/L24</f>
        <v>0.15219835891175176</v>
      </c>
      <c r="M35" s="6">
        <f>M27/M24</f>
        <v>0.15792053581538981</v>
      </c>
      <c r="N35" s="6">
        <f>N27/N24</f>
        <v>4.8521485352865386E-2</v>
      </c>
    </row>
    <row r="36" spans="1:14" x14ac:dyDescent="0.35">
      <c r="A36" s="18" t="s">
        <v>476</v>
      </c>
      <c r="B36" s="6"/>
      <c r="C36" s="6"/>
      <c r="D36" s="6"/>
      <c r="E36" s="6"/>
      <c r="F36" s="6"/>
      <c r="G36" s="6"/>
      <c r="H36" s="6"/>
      <c r="I36" s="6"/>
      <c r="J36" s="6">
        <f>J27/claims!J6</f>
        <v>6.3434468583240089E-2</v>
      </c>
      <c r="K36" s="6">
        <f>K27/claims!K6</f>
        <v>0.26008161884992165</v>
      </c>
      <c r="L36" s="6">
        <f>L27/claims!L6</f>
        <v>0.31788477267955484</v>
      </c>
      <c r="M36" s="6">
        <f>M27/claims!M6</f>
        <v>0.31982310077488729</v>
      </c>
      <c r="N36" s="6">
        <f>N27/claims!N6</f>
        <v>0.25192882492893975</v>
      </c>
    </row>
    <row r="37" spans="1:14" x14ac:dyDescent="0.35">
      <c r="A37" s="18"/>
      <c r="B37" s="6"/>
      <c r="C37" s="6"/>
      <c r="D37" s="6"/>
      <c r="E37" s="6"/>
      <c r="F37" s="6"/>
      <c r="G37" s="6"/>
      <c r="H37" s="6"/>
      <c r="I37" s="6"/>
      <c r="J37" s="6"/>
      <c r="K37" s="6"/>
      <c r="L37" s="6"/>
      <c r="M37" s="6"/>
      <c r="N37" s="6"/>
    </row>
    <row r="38" spans="1:14" x14ac:dyDescent="0.35">
      <c r="A38" s="82" t="s">
        <v>477</v>
      </c>
      <c r="B38" s="18"/>
      <c r="C38" s="18"/>
      <c r="D38" s="18"/>
      <c r="E38" s="18"/>
      <c r="F38" s="18"/>
      <c r="G38" s="18"/>
      <c r="H38" s="18"/>
      <c r="I38" s="18"/>
      <c r="J38" s="8"/>
      <c r="K38" s="8"/>
      <c r="L38" s="8"/>
      <c r="M38" s="8"/>
      <c r="N38" s="8"/>
    </row>
    <row r="39" spans="1:14" x14ac:dyDescent="0.35">
      <c r="A39" s="18" t="s">
        <v>478</v>
      </c>
      <c r="B39" s="73">
        <v>826984481.60000002</v>
      </c>
      <c r="C39" s="73">
        <v>826652662.25999999</v>
      </c>
      <c r="D39" s="73">
        <v>466563212.73000002</v>
      </c>
      <c r="E39" s="73">
        <v>630054050.70000005</v>
      </c>
      <c r="F39" s="73">
        <v>406835670.87</v>
      </c>
      <c r="G39" s="73">
        <v>420468446.14999998</v>
      </c>
      <c r="H39" s="73">
        <v>450012702.30000001</v>
      </c>
      <c r="I39" s="73">
        <v>516331184.31999999</v>
      </c>
      <c r="J39" s="73">
        <v>557200831.55999994</v>
      </c>
      <c r="K39" s="73">
        <v>602733887.45000005</v>
      </c>
      <c r="L39" s="73">
        <v>678551683.80999994</v>
      </c>
      <c r="M39" s="73">
        <v>662188993.86000001</v>
      </c>
      <c r="N39" s="73">
        <v>7044577807.6099997</v>
      </c>
    </row>
    <row r="40" spans="1:14" x14ac:dyDescent="0.35">
      <c r="A40" s="18" t="s">
        <v>480</v>
      </c>
      <c r="B40" s="73">
        <v>0</v>
      </c>
      <c r="C40" s="73">
        <v>0</v>
      </c>
      <c r="D40" s="73">
        <v>0</v>
      </c>
      <c r="E40" s="73">
        <v>0</v>
      </c>
      <c r="F40" s="73">
        <v>0</v>
      </c>
      <c r="G40" s="73">
        <v>0</v>
      </c>
      <c r="H40" s="73">
        <v>0</v>
      </c>
      <c r="I40" s="73">
        <v>0</v>
      </c>
      <c r="J40" s="73">
        <v>0</v>
      </c>
      <c r="K40" s="73">
        <v>0</v>
      </c>
      <c r="L40" s="73">
        <v>0</v>
      </c>
      <c r="M40" s="73">
        <v>0</v>
      </c>
      <c r="N40" s="73">
        <v>0</v>
      </c>
    </row>
    <row r="41" spans="1:14" x14ac:dyDescent="0.35">
      <c r="A41" s="18" t="s">
        <v>479</v>
      </c>
      <c r="B41" s="73">
        <v>709355187.66999996</v>
      </c>
      <c r="C41" s="73">
        <v>705846242.65999997</v>
      </c>
      <c r="D41" s="73">
        <v>240014797.15000001</v>
      </c>
      <c r="E41" s="73">
        <v>382174854.98000002</v>
      </c>
      <c r="F41" s="73">
        <v>88230808.420000002</v>
      </c>
      <c r="G41" s="73">
        <v>86793384.310000002</v>
      </c>
      <c r="H41" s="73">
        <v>89127521.75</v>
      </c>
      <c r="I41" s="73">
        <v>101986742.06999999</v>
      </c>
      <c r="J41" s="73">
        <v>109194617.76000001</v>
      </c>
      <c r="K41" s="73">
        <v>106534515.98</v>
      </c>
      <c r="L41" s="73">
        <v>127010073.12</v>
      </c>
      <c r="M41" s="73">
        <v>127061821.40000001</v>
      </c>
      <c r="N41" s="73">
        <v>2873330567.27</v>
      </c>
    </row>
    <row r="42" spans="1:14" x14ac:dyDescent="0.35">
      <c r="A42" s="18" t="s">
        <v>481</v>
      </c>
      <c r="B42" s="73">
        <v>130452458.84</v>
      </c>
      <c r="C42" s="73">
        <v>129169794.98999999</v>
      </c>
      <c r="D42" s="73">
        <v>49434579.590000004</v>
      </c>
      <c r="E42" s="73">
        <v>73188927.739999995</v>
      </c>
      <c r="F42" s="73">
        <v>13936557.92</v>
      </c>
      <c r="G42" s="73">
        <v>10330690.220000001</v>
      </c>
      <c r="H42" s="73">
        <v>10152127.970000001</v>
      </c>
      <c r="I42" s="73">
        <v>10173429.01</v>
      </c>
      <c r="J42" s="73">
        <v>10478178.630000001</v>
      </c>
      <c r="K42" s="73">
        <v>9744092.3200000003</v>
      </c>
      <c r="L42" s="73">
        <v>10399188.57</v>
      </c>
      <c r="M42" s="73">
        <v>10735749.4</v>
      </c>
      <c r="N42" s="73">
        <v>468195775.19999999</v>
      </c>
    </row>
    <row r="43" spans="1:14" x14ac:dyDescent="0.35">
      <c r="A43" s="18" t="s">
        <v>482</v>
      </c>
      <c r="B43" s="73">
        <v>978433346.94000006</v>
      </c>
      <c r="C43" s="73">
        <v>989660054.05999994</v>
      </c>
      <c r="D43" s="73">
        <v>1672842022.3099999</v>
      </c>
      <c r="E43" s="73">
        <v>960327476.12</v>
      </c>
      <c r="F43" s="73">
        <v>451803227.27999997</v>
      </c>
      <c r="G43" s="73">
        <v>96110647.950000003</v>
      </c>
      <c r="H43" s="73">
        <v>93247181.549999997</v>
      </c>
      <c r="I43" s="73">
        <v>107219318.75</v>
      </c>
      <c r="J43" s="73">
        <v>114256483.40000001</v>
      </c>
      <c r="K43" s="73">
        <v>103091388.27</v>
      </c>
      <c r="L43" s="73">
        <v>102206395.34999999</v>
      </c>
      <c r="M43" s="73">
        <v>75923683.129999995</v>
      </c>
      <c r="N43" s="73">
        <v>5745121225.1099997</v>
      </c>
    </row>
    <row r="44" spans="1:14" x14ac:dyDescent="0.35">
      <c r="A44" s="18" t="s">
        <v>483</v>
      </c>
      <c r="B44" s="73">
        <v>118547236.97</v>
      </c>
      <c r="C44" s="73">
        <v>116144036.36</v>
      </c>
      <c r="D44" s="73">
        <v>206812894.47999999</v>
      </c>
      <c r="E44" s="73">
        <v>107662595.01000001</v>
      </c>
      <c r="F44" s="73">
        <v>35342352.759999998</v>
      </c>
      <c r="G44" s="73">
        <v>16202813.439999999</v>
      </c>
      <c r="H44" s="73">
        <v>15732254.689999999</v>
      </c>
      <c r="I44" s="73">
        <v>17890939.039999999</v>
      </c>
      <c r="J44" s="73">
        <v>18656048.120000001</v>
      </c>
      <c r="K44" s="73">
        <v>16302410.51</v>
      </c>
      <c r="L44" s="73">
        <v>15995297.68</v>
      </c>
      <c r="M44" s="73">
        <v>16402776.300000001</v>
      </c>
      <c r="N44" s="73">
        <v>701691655.36000001</v>
      </c>
    </row>
    <row r="45" spans="1:14" x14ac:dyDescent="0.35">
      <c r="A45" s="18"/>
      <c r="B45" s="60"/>
      <c r="C45" s="60"/>
      <c r="D45" s="60"/>
      <c r="E45" s="60"/>
      <c r="F45" s="60"/>
      <c r="G45" s="60"/>
      <c r="H45" s="60"/>
      <c r="I45" s="60"/>
      <c r="J45" s="60"/>
      <c r="K45" s="60"/>
      <c r="L45" s="60"/>
      <c r="M45" s="60"/>
      <c r="N45" s="60"/>
    </row>
    <row r="46" spans="1:14" x14ac:dyDescent="0.35">
      <c r="A46" s="82" t="s">
        <v>484</v>
      </c>
      <c r="B46" s="60"/>
      <c r="C46" s="60"/>
      <c r="D46" s="60"/>
      <c r="E46" s="60"/>
      <c r="F46" s="60"/>
      <c r="G46" s="60"/>
      <c r="H46" s="60"/>
      <c r="I46" s="60"/>
      <c r="J46" s="60"/>
      <c r="K46" s="60"/>
      <c r="L46" s="60"/>
      <c r="M46" s="60"/>
      <c r="N46" s="60"/>
    </row>
    <row r="47" spans="1:14" x14ac:dyDescent="0.35">
      <c r="A47" s="18" t="s">
        <v>478</v>
      </c>
      <c r="B47" s="6">
        <f t="shared" ref="B47:N47" si="8">B39/B3</f>
        <v>5.9942055459709272E-2</v>
      </c>
      <c r="C47" s="6">
        <f t="shared" si="8"/>
        <v>5.574508908603909E-2</v>
      </c>
      <c r="D47" s="6">
        <f t="shared" si="8"/>
        <v>3.2206448709749043E-2</v>
      </c>
      <c r="E47" s="6">
        <f t="shared" si="8"/>
        <v>3.9532469500022371E-2</v>
      </c>
      <c r="F47" s="6">
        <f t="shared" si="8"/>
        <v>2.5515316198696566E-2</v>
      </c>
      <c r="G47" s="6">
        <f t="shared" si="8"/>
        <v>2.5906636690435945E-2</v>
      </c>
      <c r="H47" s="6">
        <f t="shared" si="8"/>
        <v>2.6438994274461121E-2</v>
      </c>
      <c r="I47" s="6">
        <f t="shared" si="8"/>
        <v>2.9004157607075084E-2</v>
      </c>
      <c r="J47" s="6">
        <f t="shared" si="8"/>
        <v>2.9055934764063849E-2</v>
      </c>
      <c r="K47" s="6">
        <f t="shared" si="8"/>
        <v>3.2367457687976192E-2</v>
      </c>
      <c r="L47" s="6">
        <f t="shared" si="8"/>
        <v>3.3471527496184462E-2</v>
      </c>
      <c r="M47" s="6">
        <f t="shared" si="8"/>
        <v>3.0705431882787862E-2</v>
      </c>
      <c r="N47" s="6">
        <f t="shared" si="8"/>
        <v>3.4249467736781621E-2</v>
      </c>
    </row>
    <row r="48" spans="1:14" x14ac:dyDescent="0.35">
      <c r="A48" s="18" t="s">
        <v>480</v>
      </c>
      <c r="B48" s="6">
        <f t="shared" ref="B48:N48" si="9">B40/B3</f>
        <v>0</v>
      </c>
      <c r="C48" s="6">
        <f t="shared" si="9"/>
        <v>0</v>
      </c>
      <c r="D48" s="6">
        <f t="shared" si="9"/>
        <v>0</v>
      </c>
      <c r="E48" s="6">
        <f t="shared" si="9"/>
        <v>0</v>
      </c>
      <c r="F48" s="6">
        <f t="shared" si="9"/>
        <v>0</v>
      </c>
      <c r="G48" s="6">
        <f t="shared" si="9"/>
        <v>0</v>
      </c>
      <c r="H48" s="6">
        <f t="shared" si="9"/>
        <v>0</v>
      </c>
      <c r="I48" s="6">
        <f t="shared" si="9"/>
        <v>0</v>
      </c>
      <c r="J48" s="6">
        <f t="shared" si="9"/>
        <v>0</v>
      </c>
      <c r="K48" s="6">
        <f t="shared" si="9"/>
        <v>0</v>
      </c>
      <c r="L48" s="6">
        <f t="shared" si="9"/>
        <v>0</v>
      </c>
      <c r="M48" s="6">
        <f t="shared" si="9"/>
        <v>0</v>
      </c>
      <c r="N48" s="6">
        <f t="shared" si="9"/>
        <v>0</v>
      </c>
    </row>
    <row r="49" spans="1:14" x14ac:dyDescent="0.35">
      <c r="A49" s="18" t="s">
        <v>479</v>
      </c>
      <c r="B49" s="6">
        <f t="shared" ref="B49:N49" si="10">B41/B3</f>
        <v>5.1415968432300042E-2</v>
      </c>
      <c r="C49" s="6">
        <f t="shared" si="10"/>
        <v>4.7598542259036536E-2</v>
      </c>
      <c r="D49" s="6">
        <f t="shared" si="10"/>
        <v>1.6568010599810532E-2</v>
      </c>
      <c r="E49" s="6">
        <f t="shared" si="10"/>
        <v>2.3979396341292855E-2</v>
      </c>
      <c r="F49" s="6">
        <f t="shared" si="10"/>
        <v>5.5335289810963459E-3</v>
      </c>
      <c r="G49" s="6">
        <f t="shared" si="10"/>
        <v>5.3476656691865149E-3</v>
      </c>
      <c r="H49" s="6">
        <f t="shared" si="10"/>
        <v>5.236390051217359E-3</v>
      </c>
      <c r="I49" s="6">
        <f t="shared" si="10"/>
        <v>5.7289577516533036E-3</v>
      </c>
      <c r="J49" s="6">
        <f t="shared" si="10"/>
        <v>5.6940900130006411E-3</v>
      </c>
      <c r="K49" s="6">
        <f t="shared" si="10"/>
        <v>5.7210180314902648E-3</v>
      </c>
      <c r="L49" s="6">
        <f t="shared" si="10"/>
        <v>6.265139791354281E-3</v>
      </c>
      <c r="M49" s="6">
        <f t="shared" si="10"/>
        <v>5.8918045121201601E-3</v>
      </c>
      <c r="N49" s="6">
        <f t="shared" si="10"/>
        <v>1.3969615390508361E-2</v>
      </c>
    </row>
    <row r="50" spans="1:14" x14ac:dyDescent="0.35">
      <c r="A50" s="18" t="s">
        <v>481</v>
      </c>
      <c r="B50" s="6">
        <f t="shared" ref="B50:N50" si="11">B42/B3</f>
        <v>9.4555444468726307E-3</v>
      </c>
      <c r="C50" s="6">
        <f t="shared" si="11"/>
        <v>8.7105286871721442E-3</v>
      </c>
      <c r="D50" s="6">
        <f t="shared" si="11"/>
        <v>3.4124256019616725E-3</v>
      </c>
      <c r="E50" s="6">
        <f t="shared" si="11"/>
        <v>4.5922076850491564E-3</v>
      </c>
      <c r="F50" s="6">
        <f t="shared" si="11"/>
        <v>8.7405236932598207E-4</v>
      </c>
      <c r="G50" s="6">
        <f t="shared" si="11"/>
        <v>6.3651253914902078E-4</v>
      </c>
      <c r="H50" s="6">
        <f t="shared" si="11"/>
        <v>5.9645439317730707E-4</v>
      </c>
      <c r="I50" s="6">
        <f t="shared" si="11"/>
        <v>5.714776627312074E-4</v>
      </c>
      <c r="J50" s="6">
        <f t="shared" si="11"/>
        <v>5.4639773933414188E-4</v>
      </c>
      <c r="K50" s="6">
        <f t="shared" si="11"/>
        <v>5.2326823236979053E-4</v>
      </c>
      <c r="L50" s="6">
        <f t="shared" si="11"/>
        <v>5.1297010156152901E-4</v>
      </c>
      <c r="M50" s="6">
        <f t="shared" si="11"/>
        <v>4.9781229372422098E-4</v>
      </c>
      <c r="N50" s="6">
        <f t="shared" si="11"/>
        <v>2.2762834814440327E-3</v>
      </c>
    </row>
    <row r="51" spans="1:14" x14ac:dyDescent="0.35">
      <c r="A51" s="18" t="s">
        <v>482</v>
      </c>
      <c r="B51" s="6">
        <f t="shared" ref="B51:N51" si="12">B43/B3</f>
        <v>7.0919475819467961E-2</v>
      </c>
      <c r="C51" s="6">
        <f t="shared" si="12"/>
        <v>6.6737446568722505E-2</v>
      </c>
      <c r="D51" s="6">
        <f t="shared" si="12"/>
        <v>0.11547481524699223</v>
      </c>
      <c r="E51" s="6">
        <f t="shared" si="12"/>
        <v>6.0255333042567735E-2</v>
      </c>
      <c r="F51" s="6">
        <f t="shared" si="12"/>
        <v>2.8335524707036781E-2</v>
      </c>
      <c r="G51" s="6">
        <f t="shared" si="12"/>
        <v>5.9217371988831286E-3</v>
      </c>
      <c r="H51" s="6">
        <f t="shared" si="12"/>
        <v>5.4784269121953772E-3</v>
      </c>
      <c r="I51" s="6">
        <f t="shared" si="12"/>
        <v>6.0228901797666663E-3</v>
      </c>
      <c r="J51" s="6">
        <f t="shared" si="12"/>
        <v>5.9580473323185661E-3</v>
      </c>
      <c r="K51" s="6">
        <f t="shared" si="12"/>
        <v>5.536118372141065E-3</v>
      </c>
      <c r="L51" s="6">
        <f t="shared" si="12"/>
        <v>5.0416265317253768E-3</v>
      </c>
      <c r="M51" s="6">
        <f t="shared" si="12"/>
        <v>3.5205500276428059E-3</v>
      </c>
      <c r="N51" s="6">
        <f t="shared" si="12"/>
        <v>2.7931744018888354E-2</v>
      </c>
    </row>
    <row r="52" spans="1:14" x14ac:dyDescent="0.35">
      <c r="A52" s="18" t="s">
        <v>483</v>
      </c>
      <c r="B52" s="6">
        <f t="shared" ref="B52:N52" si="13">B44/B3</f>
        <v>8.5926220033812981E-3</v>
      </c>
      <c r="C52" s="6">
        <f t="shared" si="13"/>
        <v>7.8321403284418462E-3</v>
      </c>
      <c r="D52" s="6">
        <f t="shared" si="13"/>
        <v>1.4276112425604826E-2</v>
      </c>
      <c r="E52" s="6">
        <f t="shared" si="13"/>
        <v>6.7552430601746233E-3</v>
      </c>
      <c r="F52" s="6">
        <f t="shared" si="13"/>
        <v>2.2165492616438433E-3</v>
      </c>
      <c r="G52" s="6">
        <f t="shared" si="13"/>
        <v>9.9831605676123738E-4</v>
      </c>
      <c r="H52" s="6">
        <f t="shared" si="13"/>
        <v>9.2429611330389796E-4</v>
      </c>
      <c r="I52" s="6">
        <f t="shared" si="13"/>
        <v>1.0049976282918704E-3</v>
      </c>
      <c r="J52" s="6">
        <f t="shared" si="13"/>
        <v>9.7284297945557808E-4</v>
      </c>
      <c r="K52" s="6">
        <f t="shared" si="13"/>
        <v>8.7545696928848426E-4</v>
      </c>
      <c r="L52" s="6">
        <f t="shared" si="13"/>
        <v>7.8901439474680945E-4</v>
      </c>
      <c r="M52" s="6">
        <f t="shared" si="13"/>
        <v>7.6059000532820652E-4</v>
      </c>
      <c r="N52" s="6">
        <f t="shared" si="13"/>
        <v>3.4114983704856957E-3</v>
      </c>
    </row>
    <row r="53" spans="1:14" x14ac:dyDescent="0.35">
      <c r="A53" s="18"/>
      <c r="B53" s="60"/>
      <c r="C53" s="60"/>
      <c r="D53" s="60"/>
      <c r="E53" s="60"/>
      <c r="F53" s="60"/>
      <c r="G53" s="60"/>
      <c r="H53" s="60"/>
      <c r="I53" s="60"/>
      <c r="J53" s="60"/>
      <c r="K53" s="60"/>
      <c r="L53" s="60"/>
      <c r="M53" s="60"/>
      <c r="N53" s="60"/>
    </row>
    <row r="54" spans="1:14" x14ac:dyDescent="0.35">
      <c r="A54" s="82" t="s">
        <v>485</v>
      </c>
      <c r="B54" s="60"/>
      <c r="C54" s="60"/>
      <c r="D54" s="60"/>
      <c r="E54" s="60"/>
      <c r="F54" s="60"/>
      <c r="G54" s="60"/>
      <c r="H54" s="60"/>
      <c r="I54" s="60"/>
      <c r="J54" s="60"/>
      <c r="K54" s="60"/>
      <c r="L54" s="60"/>
      <c r="M54" s="60"/>
      <c r="N54" s="60"/>
    </row>
    <row r="55" spans="1:14" x14ac:dyDescent="0.35">
      <c r="A55" s="18" t="s">
        <v>327</v>
      </c>
      <c r="B55" s="73">
        <v>202595894.93000001</v>
      </c>
      <c r="C55" s="73">
        <v>269197772.55000001</v>
      </c>
      <c r="D55" s="73">
        <v>197873369</v>
      </c>
      <c r="E55" s="73">
        <v>237118772.34</v>
      </c>
      <c r="F55" s="73">
        <v>271364327.5</v>
      </c>
      <c r="G55" s="73">
        <v>278007904.11000001</v>
      </c>
      <c r="H55" s="73">
        <v>257269050.46000001</v>
      </c>
      <c r="I55" s="73">
        <v>473969534.97000003</v>
      </c>
      <c r="J55" s="73">
        <v>519645864.37</v>
      </c>
      <c r="K55" s="73">
        <v>904177540.72000003</v>
      </c>
      <c r="L55" s="73">
        <v>613612151.69000006</v>
      </c>
      <c r="M55" s="73">
        <v>670241642.69000006</v>
      </c>
      <c r="N55" s="73">
        <v>4895073825.3299999</v>
      </c>
    </row>
    <row r="56" spans="1:14" x14ac:dyDescent="0.35">
      <c r="A56" s="18" t="s">
        <v>328</v>
      </c>
      <c r="B56" s="73"/>
      <c r="C56" s="73"/>
      <c r="D56" s="73"/>
      <c r="E56" s="73"/>
      <c r="F56" s="73"/>
      <c r="G56" s="73"/>
      <c r="H56" s="73"/>
      <c r="I56" s="73"/>
      <c r="J56" s="73">
        <v>42497818.060000002</v>
      </c>
      <c r="K56" s="73">
        <v>52125554.460000001</v>
      </c>
      <c r="L56" s="73">
        <v>59486109.159999996</v>
      </c>
      <c r="M56" s="73">
        <v>46508500.880000003</v>
      </c>
      <c r="N56" s="73">
        <v>200617982.56</v>
      </c>
    </row>
    <row r="57" spans="1:14" x14ac:dyDescent="0.35">
      <c r="A57" s="18"/>
      <c r="B57" s="73"/>
      <c r="C57" s="73"/>
      <c r="D57" s="73"/>
      <c r="E57" s="73"/>
      <c r="F57" s="73"/>
      <c r="G57" s="73"/>
      <c r="H57" s="73"/>
      <c r="I57" s="73"/>
      <c r="J57" s="73"/>
      <c r="K57" s="73"/>
      <c r="L57" s="73"/>
      <c r="M57" s="73"/>
      <c r="N57" s="73"/>
    </row>
    <row r="58" spans="1:14" x14ac:dyDescent="0.35">
      <c r="A58" s="82" t="s">
        <v>486</v>
      </c>
      <c r="B58" s="73"/>
      <c r="C58" s="73"/>
      <c r="D58" s="73"/>
      <c r="E58" s="73"/>
      <c r="F58" s="73"/>
      <c r="G58" s="73"/>
      <c r="H58" s="73"/>
      <c r="I58" s="73"/>
      <c r="J58" s="73"/>
      <c r="K58" s="73"/>
      <c r="L58" s="73"/>
      <c r="M58" s="73"/>
      <c r="N58" s="73"/>
    </row>
    <row r="59" spans="1:14" x14ac:dyDescent="0.35">
      <c r="A59" s="18" t="s">
        <v>487</v>
      </c>
      <c r="B59" s="6">
        <f t="shared" ref="B59:N59" si="14">B55/B2</f>
        <v>1.2905991067400977E-2</v>
      </c>
      <c r="C59" s="6">
        <f t="shared" si="14"/>
        <v>1.5800712550943233E-2</v>
      </c>
      <c r="D59" s="6">
        <f t="shared" si="14"/>
        <v>1.1959863642597459E-2</v>
      </c>
      <c r="E59" s="6">
        <f t="shared" si="14"/>
        <v>1.2551611423744148E-2</v>
      </c>
      <c r="F59" s="6">
        <f t="shared" si="14"/>
        <v>1.3895829616990067E-2</v>
      </c>
      <c r="G59" s="6">
        <f t="shared" si="14"/>
        <v>1.3868383099982695E-2</v>
      </c>
      <c r="H59" s="6">
        <f t="shared" si="14"/>
        <v>1.2280018412543741E-2</v>
      </c>
      <c r="I59" s="6">
        <f t="shared" si="14"/>
        <v>2.1338175572763726E-2</v>
      </c>
      <c r="J59" s="6">
        <f t="shared" si="14"/>
        <v>2.0972868645460774E-2</v>
      </c>
      <c r="K59" s="6">
        <f t="shared" si="14"/>
        <v>3.554899461072885E-2</v>
      </c>
      <c r="L59" s="6">
        <f t="shared" si="14"/>
        <v>2.2887748215815275E-2</v>
      </c>
      <c r="M59" s="6">
        <f t="shared" si="14"/>
        <v>2.3368877428760589E-2</v>
      </c>
      <c r="N59" s="6">
        <f t="shared" si="14"/>
        <v>1.9075881075314754E-2</v>
      </c>
    </row>
    <row r="60" spans="1:14" x14ac:dyDescent="0.35">
      <c r="A60" s="18" t="s">
        <v>488</v>
      </c>
      <c r="B60" s="6">
        <f t="shared" ref="B60:N60" si="15">B55/B4</f>
        <v>0.10654982935951884</v>
      </c>
      <c r="C60" s="6">
        <f t="shared" si="15"/>
        <v>0.12192432542329928</v>
      </c>
      <c r="D60" s="6">
        <f t="shared" si="15"/>
        <v>9.6141599312292964E-2</v>
      </c>
      <c r="E60" s="6">
        <f t="shared" si="15"/>
        <v>8.0274048165852624E-2</v>
      </c>
      <c r="F60" s="6">
        <f t="shared" si="15"/>
        <v>7.5721630300996767E-2</v>
      </c>
      <c r="G60" s="6">
        <f t="shared" si="15"/>
        <v>7.2852813687284718E-2</v>
      </c>
      <c r="H60" s="6">
        <f t="shared" si="15"/>
        <v>6.5472492535116292E-2</v>
      </c>
      <c r="I60" s="6">
        <f t="shared" si="15"/>
        <v>0.10746855967193923</v>
      </c>
      <c r="J60" s="6">
        <f t="shared" si="15"/>
        <v>0.10726886850628474</v>
      </c>
      <c r="K60" s="6">
        <f t="shared" si="15"/>
        <v>0.1468041711072966</v>
      </c>
      <c r="L60" s="6">
        <f t="shared" si="15"/>
        <v>0.10625704232776194</v>
      </c>
      <c r="M60" s="6">
        <f t="shared" si="15"/>
        <v>0.10588618627451445</v>
      </c>
      <c r="N60" s="6">
        <f t="shared" si="15"/>
        <v>0.1020469817583475</v>
      </c>
    </row>
    <row r="61" spans="1:14" x14ac:dyDescent="0.35">
      <c r="A61" s="18" t="s">
        <v>489</v>
      </c>
      <c r="B61" s="6">
        <f t="shared" ref="B61:N61" si="16">B56/B2</f>
        <v>0</v>
      </c>
      <c r="C61" s="6">
        <f t="shared" si="16"/>
        <v>0</v>
      </c>
      <c r="D61" s="6">
        <f t="shared" si="16"/>
        <v>0</v>
      </c>
      <c r="E61" s="6">
        <f t="shared" si="16"/>
        <v>0</v>
      </c>
      <c r="F61" s="6">
        <f t="shared" si="16"/>
        <v>0</v>
      </c>
      <c r="G61" s="6">
        <f t="shared" si="16"/>
        <v>0</v>
      </c>
      <c r="H61" s="6">
        <f t="shared" si="16"/>
        <v>0</v>
      </c>
      <c r="I61" s="6">
        <f t="shared" si="16"/>
        <v>0</v>
      </c>
      <c r="J61" s="6">
        <f t="shared" si="16"/>
        <v>1.7152087931492578E-3</v>
      </c>
      <c r="K61" s="6">
        <f t="shared" si="16"/>
        <v>2.0493885007409427E-3</v>
      </c>
      <c r="L61" s="6">
        <f t="shared" si="16"/>
        <v>2.2188333217371173E-3</v>
      </c>
      <c r="M61" s="6">
        <f t="shared" si="16"/>
        <v>1.621581512151453E-3</v>
      </c>
      <c r="N61" s="6">
        <f t="shared" si="16"/>
        <v>7.8179919515843782E-4</v>
      </c>
    </row>
    <row r="62" spans="1:14" x14ac:dyDescent="0.35">
      <c r="A62" s="18" t="s">
        <v>490</v>
      </c>
      <c r="B62" s="6"/>
      <c r="C62" s="6"/>
      <c r="D62" s="6"/>
      <c r="E62" s="6"/>
      <c r="F62" s="6"/>
      <c r="G62" s="6"/>
      <c r="H62" s="6"/>
      <c r="I62" s="6"/>
      <c r="J62" s="6">
        <f>J56/J4</f>
        <v>8.7726914998331584E-3</v>
      </c>
      <c r="K62" s="6">
        <f>K56/K4</f>
        <v>8.46321487914313E-3</v>
      </c>
      <c r="L62" s="6">
        <f>L56/L4</f>
        <v>1.0300998768553227E-2</v>
      </c>
      <c r="M62" s="6">
        <f>M56/M4</f>
        <v>7.3475109182462826E-3</v>
      </c>
      <c r="N62" s="6">
        <f>N56/N4</f>
        <v>4.1822575791932324E-3</v>
      </c>
    </row>
    <row r="63" spans="1:14" x14ac:dyDescent="0.35">
      <c r="A63" s="18"/>
      <c r="B63" s="6"/>
      <c r="C63" s="6"/>
      <c r="D63" s="6"/>
      <c r="E63" s="6"/>
      <c r="F63" s="6"/>
      <c r="G63" s="6"/>
      <c r="H63" s="6"/>
      <c r="I63" s="6"/>
      <c r="J63" s="6"/>
      <c r="K63" s="6"/>
      <c r="L63" s="6"/>
      <c r="M63" s="6"/>
      <c r="N63" s="6"/>
    </row>
    <row r="64" spans="1:14" x14ac:dyDescent="0.35">
      <c r="A64" s="82" t="s">
        <v>491</v>
      </c>
      <c r="B64" s="73"/>
      <c r="C64" s="73"/>
      <c r="D64" s="73"/>
      <c r="E64" s="73"/>
      <c r="F64" s="73"/>
      <c r="G64" s="73"/>
      <c r="H64" s="73"/>
      <c r="I64" s="73"/>
      <c r="J64" s="73"/>
      <c r="K64" s="73"/>
      <c r="L64" s="73"/>
      <c r="M64" s="73"/>
      <c r="N64" s="73"/>
    </row>
    <row r="65" spans="1:14" x14ac:dyDescent="0.35">
      <c r="A65" s="18" t="s">
        <v>434</v>
      </c>
      <c r="B65" s="73">
        <v>14229225691.450001</v>
      </c>
      <c r="C65" s="73">
        <v>14949126939.559999</v>
      </c>
      <c r="D65" s="73">
        <v>14405475205.120001</v>
      </c>
      <c r="E65" s="73">
        <v>14964492497.92</v>
      </c>
      <c r="F65" s="73">
        <v>15074928570.48</v>
      </c>
      <c r="G65" s="73">
        <v>15474161376.57</v>
      </c>
      <c r="H65" s="73">
        <v>15807661163.92</v>
      </c>
      <c r="I65" s="73">
        <v>16720604348.690001</v>
      </c>
      <c r="J65" s="73">
        <v>19370548753.43</v>
      </c>
      <c r="K65" s="73">
        <v>19954127099.259998</v>
      </c>
      <c r="L65" s="73">
        <v>20695608435.869999</v>
      </c>
      <c r="M65" s="73">
        <v>21975761699.41</v>
      </c>
      <c r="N65" s="73">
        <v>203621721781.67999</v>
      </c>
    </row>
    <row r="66" spans="1:14" x14ac:dyDescent="0.35">
      <c r="A66" s="18" t="s">
        <v>435</v>
      </c>
      <c r="B66" s="73">
        <v>12427061503.84</v>
      </c>
      <c r="C66" s="73">
        <v>12945980327.74</v>
      </c>
      <c r="D66" s="73">
        <v>12544337744.35</v>
      </c>
      <c r="E66" s="73">
        <v>12574273617.690001</v>
      </c>
      <c r="F66" s="73">
        <v>12229722303.42</v>
      </c>
      <c r="G66" s="73">
        <v>12560034036.139999</v>
      </c>
      <c r="H66" s="73">
        <v>12782627200.49</v>
      </c>
      <c r="I66" s="73">
        <v>13270857420.77</v>
      </c>
      <c r="J66" s="73">
        <v>14790135103.280001</v>
      </c>
      <c r="K66" s="73">
        <v>14250912972.629999</v>
      </c>
      <c r="L66" s="73">
        <v>15344340618.389999</v>
      </c>
      <c r="M66" s="73">
        <v>16179471529.129999</v>
      </c>
      <c r="N66" s="73">
        <v>161899754377.87</v>
      </c>
    </row>
    <row r="67" spans="1:14" x14ac:dyDescent="0.35">
      <c r="A67" s="18" t="s">
        <v>329</v>
      </c>
      <c r="B67" s="73">
        <v>1802164187.6099999</v>
      </c>
      <c r="C67" s="73">
        <v>2003146611.8199999</v>
      </c>
      <c r="D67" s="73">
        <v>1861137460.77</v>
      </c>
      <c r="E67" s="73">
        <v>2390218880.23</v>
      </c>
      <c r="F67" s="73">
        <v>2845206267.0599999</v>
      </c>
      <c r="G67" s="73">
        <v>2914127340.4299998</v>
      </c>
      <c r="H67" s="73">
        <v>3025033963.4299998</v>
      </c>
      <c r="I67" s="73">
        <v>3449746927.9200001</v>
      </c>
      <c r="J67" s="73">
        <v>3827249135.98</v>
      </c>
      <c r="K67" s="73">
        <v>5056167776.8000002</v>
      </c>
      <c r="L67" s="73">
        <v>4608841875.3999996</v>
      </c>
      <c r="M67" s="73">
        <v>5020190911.7700005</v>
      </c>
      <c r="N67" s="73">
        <v>38803231339.220001</v>
      </c>
    </row>
    <row r="68" spans="1:14" x14ac:dyDescent="0.35">
      <c r="A68" s="18" t="s">
        <v>330</v>
      </c>
      <c r="B68" s="73"/>
      <c r="C68" s="73"/>
      <c r="D68" s="73"/>
      <c r="E68" s="73"/>
      <c r="F68" s="73"/>
      <c r="G68" s="73"/>
      <c r="H68" s="73"/>
      <c r="I68" s="73"/>
      <c r="J68" s="73">
        <v>753164514.16999996</v>
      </c>
      <c r="K68" s="73">
        <v>647046349.83000004</v>
      </c>
      <c r="L68" s="73">
        <v>742425942.08000004</v>
      </c>
      <c r="M68" s="73">
        <v>776099258.50999999</v>
      </c>
      <c r="N68" s="73">
        <v>2918736064.5900002</v>
      </c>
    </row>
    <row r="69" spans="1:14" x14ac:dyDescent="0.35">
      <c r="A69" s="18"/>
      <c r="B69" s="73"/>
      <c r="C69" s="73"/>
      <c r="D69" s="73"/>
      <c r="E69" s="73"/>
      <c r="F69" s="73"/>
      <c r="G69" s="73"/>
      <c r="H69" s="73"/>
      <c r="I69" s="73"/>
      <c r="J69" s="73"/>
      <c r="K69" s="73"/>
      <c r="L69" s="73"/>
      <c r="M69" s="73"/>
      <c r="N69" s="73"/>
    </row>
    <row r="70" spans="1:14" x14ac:dyDescent="0.35">
      <c r="A70" s="82" t="s">
        <v>486</v>
      </c>
      <c r="B70" s="73"/>
      <c r="C70" s="73"/>
      <c r="D70" s="73"/>
      <c r="E70" s="73"/>
      <c r="F70" s="73"/>
      <c r="G70" s="73"/>
      <c r="H70" s="73"/>
      <c r="I70" s="73"/>
      <c r="J70" s="73"/>
      <c r="K70" s="73"/>
      <c r="L70" s="73"/>
      <c r="M70" s="73"/>
      <c r="N70" s="73"/>
    </row>
    <row r="71" spans="1:14" x14ac:dyDescent="0.35">
      <c r="A71" s="18" t="s">
        <v>492</v>
      </c>
      <c r="B71" s="6">
        <f t="shared" ref="B71:N71" si="17">B65/B2</f>
        <v>0.90644610411942173</v>
      </c>
      <c r="C71" s="6">
        <f t="shared" si="17"/>
        <v>0.87744729617209927</v>
      </c>
      <c r="D71" s="6">
        <f t="shared" si="17"/>
        <v>0.87069583962081265</v>
      </c>
      <c r="E71" s="6">
        <f t="shared" si="17"/>
        <v>0.79212832089946317</v>
      </c>
      <c r="F71" s="6">
        <f t="shared" si="17"/>
        <v>0.77194611699168791</v>
      </c>
      <c r="G71" s="6">
        <f t="shared" si="17"/>
        <v>0.77192624723474201</v>
      </c>
      <c r="H71" s="6">
        <f t="shared" si="17"/>
        <v>0.75453448366643538</v>
      </c>
      <c r="I71" s="6">
        <f t="shared" si="17"/>
        <v>0.75276397521550997</v>
      </c>
      <c r="J71" s="6">
        <f t="shared" si="17"/>
        <v>0.78179391476291549</v>
      </c>
      <c r="K71" s="6">
        <f t="shared" si="17"/>
        <v>0.78452419438392018</v>
      </c>
      <c r="L71" s="6">
        <f t="shared" si="17"/>
        <v>0.77194669914652958</v>
      </c>
      <c r="M71" s="6">
        <f t="shared" si="17"/>
        <v>0.76621452450499306</v>
      </c>
      <c r="N71" s="6">
        <f t="shared" si="17"/>
        <v>0.79350463091254786</v>
      </c>
    </row>
    <row r="72" spans="1:14" x14ac:dyDescent="0.35">
      <c r="A72" s="18" t="s">
        <v>493</v>
      </c>
      <c r="B72" s="6">
        <f t="shared" ref="B72:N72" si="18">B66/B3</f>
        <v>0.90074678115265294</v>
      </c>
      <c r="C72" s="6">
        <f t="shared" si="18"/>
        <v>0.8730085314223468</v>
      </c>
      <c r="D72" s="6">
        <f t="shared" si="18"/>
        <v>0.86592461458159786</v>
      </c>
      <c r="E72" s="6">
        <f t="shared" si="18"/>
        <v>0.78896737148819007</v>
      </c>
      <c r="F72" s="6">
        <f t="shared" si="18"/>
        <v>0.76700558465465463</v>
      </c>
      <c r="G72" s="6">
        <f t="shared" si="18"/>
        <v>0.7738707662208455</v>
      </c>
      <c r="H72" s="6">
        <f t="shared" si="18"/>
        <v>0.75100059540325137</v>
      </c>
      <c r="I72" s="6">
        <f t="shared" si="18"/>
        <v>0.74547122448154179</v>
      </c>
      <c r="J72" s="6">
        <f t="shared" si="18"/>
        <v>0.77125010655394088</v>
      </c>
      <c r="K72" s="6">
        <f t="shared" si="18"/>
        <v>0.76528934619574873</v>
      </c>
      <c r="L72" s="6">
        <f t="shared" si="18"/>
        <v>0.75690405192933363</v>
      </c>
      <c r="M72" s="6">
        <f t="shared" si="18"/>
        <v>0.75023545474728881</v>
      </c>
      <c r="N72" s="6">
        <f t="shared" si="18"/>
        <v>0.78712742844116057</v>
      </c>
    </row>
    <row r="73" spans="1:14" x14ac:dyDescent="0.35">
      <c r="A73" s="18" t="s">
        <v>495</v>
      </c>
      <c r="B73" s="6">
        <f t="shared" ref="B73:N73" si="19">B67/B4</f>
        <v>0.94779949383489404</v>
      </c>
      <c r="C73" s="6">
        <f t="shared" si="19"/>
        <v>0.9072597334539908</v>
      </c>
      <c r="D73" s="6">
        <f t="shared" si="19"/>
        <v>0.9042789988502582</v>
      </c>
      <c r="E73" s="6">
        <f t="shared" si="19"/>
        <v>0.8091832781733157</v>
      </c>
      <c r="F73" s="6">
        <f t="shared" si="19"/>
        <v>0.79392770254371925</v>
      </c>
      <c r="G73" s="6">
        <f t="shared" si="19"/>
        <v>0.76365589990336091</v>
      </c>
      <c r="H73" s="6">
        <f t="shared" si="19"/>
        <v>0.7698419737431168</v>
      </c>
      <c r="I73" s="6">
        <f t="shared" si="19"/>
        <v>0.78220076655290849</v>
      </c>
      <c r="J73" s="6">
        <f t="shared" si="19"/>
        <v>0.79004705407587561</v>
      </c>
      <c r="K73" s="6">
        <f t="shared" si="19"/>
        <v>0.82093005634875305</v>
      </c>
      <c r="L73" s="6">
        <f t="shared" si="19"/>
        <v>0.79809681879271099</v>
      </c>
      <c r="M73" s="6">
        <f t="shared" si="19"/>
        <v>0.79310033301401994</v>
      </c>
      <c r="N73" s="6">
        <f t="shared" si="19"/>
        <v>0.80892603093097915</v>
      </c>
    </row>
    <row r="74" spans="1:14" x14ac:dyDescent="0.35">
      <c r="A74" s="18" t="s">
        <v>494</v>
      </c>
      <c r="B74" s="6"/>
      <c r="C74" s="6"/>
      <c r="D74" s="6"/>
      <c r="E74" s="6"/>
      <c r="F74" s="6"/>
      <c r="G74" s="6"/>
      <c r="H74" s="6"/>
      <c r="I74" s="6"/>
      <c r="J74" s="6">
        <f>J68/J5</f>
        <v>0.99639705015248359</v>
      </c>
      <c r="K74" s="6">
        <f>K68/K5</f>
        <v>0.9893478379703462</v>
      </c>
      <c r="L74" s="6">
        <f>L68/L5</f>
        <v>0.97387867050378074</v>
      </c>
      <c r="M74" s="6">
        <f>M68/M5</f>
        <v>0.9883310001693506</v>
      </c>
      <c r="N74" s="6">
        <f>N68/N5</f>
        <v>0.9868921094368992</v>
      </c>
    </row>
    <row r="75" spans="1:14" x14ac:dyDescent="0.35">
      <c r="A75" s="18"/>
      <c r="B75" s="6"/>
      <c r="C75" s="6"/>
      <c r="D75" s="6"/>
      <c r="E75" s="6"/>
      <c r="F75" s="6"/>
      <c r="G75" s="6"/>
      <c r="H75" s="6"/>
      <c r="I75" s="6"/>
      <c r="J75" s="6"/>
      <c r="K75" s="6"/>
      <c r="L75" s="6"/>
      <c r="M75" s="6"/>
      <c r="N75" s="6"/>
    </row>
    <row r="76" spans="1:14" x14ac:dyDescent="0.35">
      <c r="A76" s="82" t="s">
        <v>1823</v>
      </c>
      <c r="B76" s="73"/>
      <c r="C76" s="73"/>
      <c r="D76" s="73"/>
      <c r="E76" s="73"/>
      <c r="F76" s="73"/>
      <c r="G76" s="73"/>
      <c r="H76" s="73"/>
      <c r="I76" s="73"/>
      <c r="J76" s="73"/>
      <c r="K76" s="73"/>
      <c r="L76" s="73"/>
      <c r="M76" s="73"/>
      <c r="N76" s="73"/>
    </row>
    <row r="77" spans="1:14" x14ac:dyDescent="0.35">
      <c r="A77" s="18" t="s">
        <v>493</v>
      </c>
      <c r="B77" s="6">
        <f t="shared" ref="B77:N77" si="20">B66/B3</f>
        <v>0.90074678115265294</v>
      </c>
      <c r="C77" s="6">
        <f t="shared" si="20"/>
        <v>0.8730085314223468</v>
      </c>
      <c r="D77" s="6">
        <f t="shared" si="20"/>
        <v>0.86592461458159786</v>
      </c>
      <c r="E77" s="6">
        <f t="shared" si="20"/>
        <v>0.78896737148819007</v>
      </c>
      <c r="F77" s="6">
        <f t="shared" si="20"/>
        <v>0.76700558465465463</v>
      </c>
      <c r="G77" s="6">
        <f t="shared" si="20"/>
        <v>0.7738707662208455</v>
      </c>
      <c r="H77" s="6">
        <f t="shared" si="20"/>
        <v>0.75100059540325137</v>
      </c>
      <c r="I77" s="6">
        <f t="shared" si="20"/>
        <v>0.74547122448154179</v>
      </c>
      <c r="J77" s="6">
        <f t="shared" si="20"/>
        <v>0.77125010655394088</v>
      </c>
      <c r="K77" s="6">
        <f t="shared" si="20"/>
        <v>0.76528934619574873</v>
      </c>
      <c r="L77" s="6">
        <f t="shared" si="20"/>
        <v>0.75690405192933363</v>
      </c>
      <c r="M77" s="6">
        <f t="shared" si="20"/>
        <v>0.75023545474728881</v>
      </c>
      <c r="N77" s="6">
        <f t="shared" si="20"/>
        <v>0.78712742844116057</v>
      </c>
    </row>
    <row r="78" spans="1:14" x14ac:dyDescent="0.35">
      <c r="A78" s="18" t="s">
        <v>495</v>
      </c>
      <c r="B78" s="6">
        <f t="shared" ref="B78:N78" si="21">B67/B4</f>
        <v>0.94779949383489404</v>
      </c>
      <c r="C78" s="6">
        <f t="shared" si="21"/>
        <v>0.9072597334539908</v>
      </c>
      <c r="D78" s="6">
        <f t="shared" si="21"/>
        <v>0.9042789988502582</v>
      </c>
      <c r="E78" s="6">
        <f t="shared" si="21"/>
        <v>0.8091832781733157</v>
      </c>
      <c r="F78" s="6">
        <f t="shared" si="21"/>
        <v>0.79392770254371925</v>
      </c>
      <c r="G78" s="6">
        <f t="shared" si="21"/>
        <v>0.76365589990336091</v>
      </c>
      <c r="H78" s="6">
        <f t="shared" si="21"/>
        <v>0.7698419737431168</v>
      </c>
      <c r="I78" s="6">
        <f t="shared" si="21"/>
        <v>0.78220076655290849</v>
      </c>
      <c r="J78" s="6">
        <f t="shared" si="21"/>
        <v>0.79004705407587561</v>
      </c>
      <c r="K78" s="6">
        <f t="shared" si="21"/>
        <v>0.82093005634875305</v>
      </c>
      <c r="L78" s="6">
        <f t="shared" si="21"/>
        <v>0.79809681879271099</v>
      </c>
      <c r="M78" s="6">
        <f t="shared" si="21"/>
        <v>0.79310033301401994</v>
      </c>
      <c r="N78" s="6">
        <f t="shared" si="21"/>
        <v>0.80892603093097915</v>
      </c>
    </row>
    <row r="79" spans="1:14" x14ac:dyDescent="0.35">
      <c r="A79" s="18" t="s">
        <v>494</v>
      </c>
      <c r="B79" s="6"/>
      <c r="C79" s="6"/>
      <c r="D79" s="6"/>
      <c r="E79" s="6"/>
      <c r="F79" s="6"/>
      <c r="G79" s="6"/>
      <c r="H79" s="6"/>
      <c r="I79" s="6"/>
      <c r="J79" s="6">
        <f>J68/J5</f>
        <v>0.99639705015248359</v>
      </c>
      <c r="K79" s="6">
        <f>K68/K5</f>
        <v>0.9893478379703462</v>
      </c>
      <c r="L79" s="6">
        <f>L68/L5</f>
        <v>0.97387867050378074</v>
      </c>
      <c r="M79" s="6">
        <f>M68/M5</f>
        <v>0.9883310001693506</v>
      </c>
      <c r="N79" s="6">
        <f>N68/N5</f>
        <v>0.9868921094368992</v>
      </c>
    </row>
    <row r="80" spans="1:14" x14ac:dyDescent="0.35">
      <c r="A80" s="18"/>
      <c r="B80" s="6"/>
      <c r="C80" s="6"/>
      <c r="D80" s="6"/>
      <c r="E80" s="6"/>
      <c r="F80" s="6"/>
      <c r="G80" s="6"/>
      <c r="H80" s="6"/>
      <c r="I80" s="6"/>
      <c r="J80" s="6"/>
      <c r="K80" s="6"/>
      <c r="L80" s="6"/>
      <c r="M80" s="6"/>
      <c r="N80" s="6"/>
    </row>
    <row r="81" spans="1:14" x14ac:dyDescent="0.35">
      <c r="A81" s="105" t="s">
        <v>1819</v>
      </c>
      <c r="B81" s="6"/>
      <c r="C81" s="6"/>
      <c r="D81" s="6"/>
      <c r="E81" s="6"/>
      <c r="F81" s="6"/>
      <c r="G81" s="6"/>
      <c r="H81" s="6"/>
      <c r="I81" s="6"/>
      <c r="J81" s="6"/>
      <c r="K81" s="6"/>
      <c r="L81" s="6"/>
      <c r="M81" s="6"/>
      <c r="N81" s="6"/>
    </row>
    <row r="82" spans="1:14" x14ac:dyDescent="0.35">
      <c r="A82" s="73" t="s">
        <v>1819</v>
      </c>
      <c r="B82" s="73">
        <v>1468592002.05</v>
      </c>
      <c r="C82" s="73">
        <v>2087938425.8199999</v>
      </c>
      <c r="D82" s="73">
        <v>2139309494.2</v>
      </c>
      <c r="E82" s="73">
        <v>3753587809.23</v>
      </c>
      <c r="F82" s="73">
        <v>4235749929.0799999</v>
      </c>
      <c r="G82" s="73">
        <v>4242688924.0100002</v>
      </c>
      <c r="H82" s="73">
        <v>4832783618.3699999</v>
      </c>
      <c r="I82" s="73">
        <v>5168070313.04</v>
      </c>
      <c r="J82" s="73">
        <v>5406503597.1300001</v>
      </c>
      <c r="K82" s="73">
        <v>5480559609.0699997</v>
      </c>
      <c r="L82" s="73">
        <v>6114025517.8100004</v>
      </c>
      <c r="M82" s="73">
        <v>6705189909.5500002</v>
      </c>
      <c r="N82" s="73">
        <v>51634999149.360001</v>
      </c>
    </row>
    <row r="83" spans="1:14" x14ac:dyDescent="0.35">
      <c r="A83" s="73" t="s">
        <v>1820</v>
      </c>
      <c r="B83" s="73">
        <v>1369336955.5999999</v>
      </c>
      <c r="C83" s="73">
        <v>1883176389.26</v>
      </c>
      <c r="D83" s="73">
        <v>1942301777.28</v>
      </c>
      <c r="E83" s="73">
        <v>3363360905.7399998</v>
      </c>
      <c r="F83" s="73">
        <v>3715040744.0700002</v>
      </c>
      <c r="G83" s="73">
        <v>3670110045.25</v>
      </c>
      <c r="H83" s="73">
        <v>4238167827.8099999</v>
      </c>
      <c r="I83" s="73">
        <v>4531113983.29</v>
      </c>
      <c r="J83" s="73">
        <v>4386698685.9099998</v>
      </c>
      <c r="K83" s="73">
        <v>4370688181.8500004</v>
      </c>
      <c r="L83" s="73">
        <v>4928163643.25</v>
      </c>
      <c r="M83" s="73">
        <v>5386386798.0799999</v>
      </c>
      <c r="N83" s="73">
        <v>43784545937.389999</v>
      </c>
    </row>
    <row r="84" spans="1:14" x14ac:dyDescent="0.35">
      <c r="A84" s="73" t="s">
        <v>1821</v>
      </c>
      <c r="B84" s="73">
        <v>99255046.450000003</v>
      </c>
      <c r="C84" s="73">
        <v>204762036.56</v>
      </c>
      <c r="D84" s="73">
        <v>197007716.91999999</v>
      </c>
      <c r="E84" s="73">
        <v>390226903.49000001</v>
      </c>
      <c r="F84" s="73">
        <v>520709185.00999999</v>
      </c>
      <c r="G84" s="73">
        <v>572578878.75999999</v>
      </c>
      <c r="H84" s="73">
        <v>594615790.55999994</v>
      </c>
      <c r="I84" s="73">
        <v>636956329.75</v>
      </c>
      <c r="J84" s="73">
        <v>1017081484.88</v>
      </c>
      <c r="K84" s="73">
        <v>1102904774.75</v>
      </c>
      <c r="L84" s="73">
        <v>1165948559.6400001</v>
      </c>
      <c r="M84" s="73">
        <v>1309639883.6500001</v>
      </c>
      <c r="N84" s="73">
        <v>7811686590.4200001</v>
      </c>
    </row>
    <row r="85" spans="1:14" x14ac:dyDescent="0.35">
      <c r="A85" s="73" t="s">
        <v>1822</v>
      </c>
      <c r="B85" s="73"/>
      <c r="C85" s="73"/>
      <c r="D85" s="73"/>
      <c r="E85" s="73"/>
      <c r="F85" s="73"/>
      <c r="G85" s="73"/>
      <c r="H85" s="73"/>
      <c r="I85" s="73"/>
      <c r="J85" s="73">
        <v>2723426.34</v>
      </c>
      <c r="K85" s="73">
        <v>6966652.4699999997</v>
      </c>
      <c r="L85" s="73">
        <v>19913314.920000002</v>
      </c>
      <c r="M85" s="73">
        <v>9163227.8200000003</v>
      </c>
      <c r="N85" s="73">
        <v>38766621.549999997</v>
      </c>
    </row>
    <row r="86" spans="1:14" x14ac:dyDescent="0.35">
      <c r="A86" s="18"/>
      <c r="B86" s="6"/>
      <c r="C86" s="6"/>
      <c r="D86" s="6"/>
      <c r="E86" s="6"/>
      <c r="F86" s="6"/>
      <c r="G86" s="6"/>
      <c r="H86" s="6"/>
      <c r="I86" s="6"/>
      <c r="J86" s="6"/>
      <c r="K86" s="6"/>
      <c r="L86" s="6"/>
      <c r="M86" s="6"/>
      <c r="N86" s="6"/>
    </row>
    <row r="87" spans="1:14" x14ac:dyDescent="0.35">
      <c r="A87" s="82" t="s">
        <v>486</v>
      </c>
      <c r="B87" s="6"/>
      <c r="C87" s="6"/>
      <c r="D87" s="6"/>
      <c r="E87" s="6"/>
      <c r="F87" s="6"/>
      <c r="G87" s="6"/>
      <c r="H87" s="6"/>
      <c r="I87" s="6"/>
      <c r="J87" s="6"/>
      <c r="K87" s="6"/>
      <c r="L87" s="6"/>
      <c r="M87" s="6"/>
      <c r="N87" s="6"/>
    </row>
    <row r="88" spans="1:14" x14ac:dyDescent="0.35">
      <c r="A88" s="73" t="s">
        <v>1819</v>
      </c>
      <c r="B88" s="6">
        <f t="shared" ref="B88:N88" si="22">B82/B2</f>
        <v>9.3553895880578372E-2</v>
      </c>
      <c r="C88" s="6">
        <f t="shared" si="22"/>
        <v>0.12255270382790071</v>
      </c>
      <c r="D88" s="6">
        <f t="shared" si="22"/>
        <v>0.12930416037918746</v>
      </c>
      <c r="E88" s="6">
        <f t="shared" si="22"/>
        <v>0.19869188407741417</v>
      </c>
      <c r="F88" s="6">
        <f t="shared" si="22"/>
        <v>0.21690124069337538</v>
      </c>
      <c r="G88" s="6">
        <f t="shared" si="22"/>
        <v>0.21164590827224466</v>
      </c>
      <c r="H88" s="6">
        <f t="shared" si="22"/>
        <v>0.23067940629201544</v>
      </c>
      <c r="I88" s="6">
        <f t="shared" si="22"/>
        <v>0.23266725722997264</v>
      </c>
      <c r="J88" s="6">
        <f t="shared" si="22"/>
        <v>0.21820608523708449</v>
      </c>
      <c r="K88" s="6">
        <f t="shared" si="22"/>
        <v>0.21547580561607962</v>
      </c>
      <c r="L88" s="6">
        <f t="shared" si="22"/>
        <v>0.22805330085347042</v>
      </c>
      <c r="M88" s="6">
        <f t="shared" si="22"/>
        <v>0.23378547549500703</v>
      </c>
      <c r="N88" s="6">
        <f t="shared" si="22"/>
        <v>0.20121925393653639</v>
      </c>
    </row>
    <row r="89" spans="1:14" x14ac:dyDescent="0.35">
      <c r="A89" s="73" t="s">
        <v>1820</v>
      </c>
      <c r="B89" s="6">
        <f t="shared" ref="B89:N89" si="23">B83/B2</f>
        <v>8.7231039520034789E-2</v>
      </c>
      <c r="C89" s="6">
        <f t="shared" si="23"/>
        <v>0.11053408253552223</v>
      </c>
      <c r="D89" s="6">
        <f t="shared" si="23"/>
        <v>0.11739661848605559</v>
      </c>
      <c r="E89" s="6">
        <f t="shared" si="23"/>
        <v>0.17803566858101189</v>
      </c>
      <c r="F89" s="6">
        <f t="shared" si="23"/>
        <v>0.19023713866655051</v>
      </c>
      <c r="G89" s="6">
        <f t="shared" si="23"/>
        <v>0.18308289575278658</v>
      </c>
      <c r="H89" s="6">
        <f t="shared" si="23"/>
        <v>0.20229708496960924</v>
      </c>
      <c r="I89" s="6">
        <f t="shared" si="23"/>
        <v>0.20399139307923356</v>
      </c>
      <c r="J89" s="6">
        <f t="shared" si="23"/>
        <v>0.1770468344597437</v>
      </c>
      <c r="K89" s="6">
        <f t="shared" si="23"/>
        <v>0.17183967044573722</v>
      </c>
      <c r="L89" s="6">
        <f t="shared" si="23"/>
        <v>0.18382062402510124</v>
      </c>
      <c r="M89" s="6">
        <f t="shared" si="23"/>
        <v>0.18780362909567058</v>
      </c>
      <c r="N89" s="6">
        <f t="shared" si="23"/>
        <v>0.17062639319479531</v>
      </c>
    </row>
    <row r="90" spans="1:14" x14ac:dyDescent="0.35">
      <c r="A90" s="73" t="s">
        <v>1821</v>
      </c>
      <c r="B90" s="6">
        <f t="shared" ref="B90:N90" si="24">B84/B2</f>
        <v>6.3228563605435785E-3</v>
      </c>
      <c r="C90" s="6">
        <f t="shared" si="24"/>
        <v>1.2018621292378479E-2</v>
      </c>
      <c r="D90" s="6">
        <f t="shared" si="24"/>
        <v>1.1907541893131866E-2</v>
      </c>
      <c r="E90" s="6">
        <f t="shared" si="24"/>
        <v>2.0656215496402269E-2</v>
      </c>
      <c r="F90" s="6">
        <f t="shared" si="24"/>
        <v>2.6664102026824871E-2</v>
      </c>
      <c r="G90" s="6">
        <f t="shared" si="24"/>
        <v>2.8563012519458052E-2</v>
      </c>
      <c r="H90" s="6">
        <f t="shared" si="24"/>
        <v>2.8382321322406191E-2</v>
      </c>
      <c r="I90" s="6">
        <f t="shared" si="24"/>
        <v>2.8675864150739059E-2</v>
      </c>
      <c r="J90" s="6">
        <f t="shared" si="24"/>
        <v>4.1049333491722323E-2</v>
      </c>
      <c r="K90" s="6">
        <f t="shared" si="24"/>
        <v>4.3362231561861246E-2</v>
      </c>
      <c r="L90" s="6">
        <f t="shared" si="24"/>
        <v>4.3489909696434223E-2</v>
      </c>
      <c r="M90" s="6">
        <f t="shared" si="24"/>
        <v>4.5662358122066822E-2</v>
      </c>
      <c r="N90" s="6">
        <f t="shared" si="24"/>
        <v>3.0441788972699942E-2</v>
      </c>
    </row>
    <row r="91" spans="1:14" x14ac:dyDescent="0.35">
      <c r="A91" s="73" t="s">
        <v>1822</v>
      </c>
      <c r="B91" s="6">
        <f t="shared" ref="B91:N91" si="25">B85/B2</f>
        <v>0</v>
      </c>
      <c r="C91" s="6">
        <f t="shared" si="25"/>
        <v>0</v>
      </c>
      <c r="D91" s="6">
        <f t="shared" si="25"/>
        <v>0</v>
      </c>
      <c r="E91" s="6">
        <f t="shared" si="25"/>
        <v>0</v>
      </c>
      <c r="F91" s="6">
        <f t="shared" si="25"/>
        <v>0</v>
      </c>
      <c r="G91" s="6">
        <f t="shared" si="25"/>
        <v>0</v>
      </c>
      <c r="H91" s="6">
        <f t="shared" si="25"/>
        <v>0</v>
      </c>
      <c r="I91" s="6">
        <f t="shared" si="25"/>
        <v>0</v>
      </c>
      <c r="J91" s="6">
        <f t="shared" si="25"/>
        <v>1.0991728561845841E-4</v>
      </c>
      <c r="K91" s="6">
        <f t="shared" si="25"/>
        <v>2.7390360848118415E-4</v>
      </c>
      <c r="L91" s="6">
        <f t="shared" si="25"/>
        <v>7.4276713193492216E-4</v>
      </c>
      <c r="M91" s="6">
        <f t="shared" si="25"/>
        <v>3.194882772696212E-4</v>
      </c>
      <c r="N91" s="6">
        <f t="shared" si="25"/>
        <v>1.5107176904112992E-4</v>
      </c>
    </row>
    <row r="92" spans="1:14" x14ac:dyDescent="0.35">
      <c r="A92" s="18"/>
      <c r="B92" s="6"/>
      <c r="C92" s="6"/>
      <c r="D92" s="6"/>
      <c r="E92" s="6"/>
      <c r="F92" s="6"/>
      <c r="G92" s="6"/>
      <c r="H92" s="6"/>
      <c r="I92" s="6"/>
      <c r="J92" s="6"/>
      <c r="K92" s="6"/>
      <c r="L92" s="6"/>
      <c r="M92" s="6"/>
      <c r="N92" s="6"/>
    </row>
    <row r="93" spans="1:14" x14ac:dyDescent="0.35">
      <c r="A93" s="82" t="s">
        <v>1823</v>
      </c>
      <c r="B93" s="6"/>
      <c r="C93" s="6"/>
      <c r="D93" s="6"/>
      <c r="E93" s="6"/>
      <c r="F93" s="6"/>
      <c r="G93" s="6"/>
      <c r="H93" s="6"/>
      <c r="I93" s="6"/>
      <c r="J93" s="6"/>
      <c r="K93" s="6"/>
      <c r="L93" s="6"/>
      <c r="M93" s="6"/>
      <c r="N93" s="6"/>
    </row>
    <row r="94" spans="1:14" x14ac:dyDescent="0.35">
      <c r="A94" s="73" t="s">
        <v>1820</v>
      </c>
      <c r="B94" s="6">
        <f t="shared" ref="B94:N94" si="26">B83/B3</f>
        <v>9.9253218847347044E-2</v>
      </c>
      <c r="C94" s="6">
        <f t="shared" si="26"/>
        <v>0.12699146857765317</v>
      </c>
      <c r="D94" s="6">
        <f t="shared" si="26"/>
        <v>0.13407538541840222</v>
      </c>
      <c r="E94" s="6">
        <f t="shared" si="26"/>
        <v>0.2110326285118099</v>
      </c>
      <c r="F94" s="6">
        <f t="shared" si="26"/>
        <v>0.2329944153453454</v>
      </c>
      <c r="G94" s="6">
        <f t="shared" si="26"/>
        <v>0.2261292337791545</v>
      </c>
      <c r="H94" s="6">
        <f t="shared" si="26"/>
        <v>0.24899940459674869</v>
      </c>
      <c r="I94" s="6">
        <f t="shared" si="26"/>
        <v>0.25452877551845821</v>
      </c>
      <c r="J94" s="6">
        <f t="shared" si="26"/>
        <v>0.2287498934460592</v>
      </c>
      <c r="K94" s="6">
        <f t="shared" si="26"/>
        <v>0.23471065380425124</v>
      </c>
      <c r="L94" s="6">
        <f t="shared" si="26"/>
        <v>0.24309594807066637</v>
      </c>
      <c r="M94" s="6">
        <f t="shared" si="26"/>
        <v>0.24976454525271116</v>
      </c>
      <c r="N94" s="6">
        <f t="shared" si="26"/>
        <v>0.2128725715588394</v>
      </c>
    </row>
    <row r="95" spans="1:14" x14ac:dyDescent="0.35">
      <c r="A95" s="73" t="s">
        <v>1821</v>
      </c>
      <c r="B95" s="6">
        <f t="shared" ref="B95:N95" si="27">B84/B4</f>
        <v>5.2200506165105923E-2</v>
      </c>
      <c r="C95" s="6">
        <f t="shared" si="27"/>
        <v>9.2740266546009142E-2</v>
      </c>
      <c r="D95" s="6">
        <f t="shared" si="27"/>
        <v>9.5721001149741775E-2</v>
      </c>
      <c r="E95" s="6">
        <f t="shared" si="27"/>
        <v>0.1321071838270626</v>
      </c>
      <c r="F95" s="6">
        <f t="shared" si="27"/>
        <v>0.14529893728076895</v>
      </c>
      <c r="G95" s="6">
        <f t="shared" si="27"/>
        <v>0.15004603019873708</v>
      </c>
      <c r="H95" s="6">
        <f t="shared" si="27"/>
        <v>0.15132398490643487</v>
      </c>
      <c r="I95" s="6">
        <f t="shared" si="27"/>
        <v>0.14442442874833719</v>
      </c>
      <c r="J95" s="6">
        <f t="shared" si="27"/>
        <v>0.2099529459241245</v>
      </c>
      <c r="K95" s="6">
        <f t="shared" si="27"/>
        <v>0.1790699436512469</v>
      </c>
      <c r="L95" s="6">
        <f t="shared" si="27"/>
        <v>0.20190318120728895</v>
      </c>
      <c r="M95" s="6">
        <f t="shared" si="27"/>
        <v>0.2068996669859802</v>
      </c>
      <c r="N95" s="6">
        <f t="shared" si="27"/>
        <v>0.16284923730251963</v>
      </c>
    </row>
    <row r="96" spans="1:14" x14ac:dyDescent="0.35">
      <c r="A96" s="73" t="s">
        <v>1822</v>
      </c>
      <c r="B96" s="6"/>
      <c r="C96" s="6"/>
      <c r="D96" s="6"/>
      <c r="E96" s="6"/>
      <c r="F96" s="6"/>
      <c r="G96" s="6"/>
      <c r="H96" s="6"/>
      <c r="I96" s="6"/>
      <c r="J96" s="6">
        <f>J85/J5</f>
        <v>3.6029498475164128E-3</v>
      </c>
      <c r="K96" s="6">
        <f>K85/K5</f>
        <v>1.0652162029653887E-2</v>
      </c>
      <c r="L96" s="6">
        <f>L85/L5</f>
        <v>2.6121329496219294E-2</v>
      </c>
      <c r="M96" s="6">
        <f>M85/M5</f>
        <v>1.1668999830649276E-2</v>
      </c>
      <c r="N96" s="6">
        <f>N85/N5</f>
        <v>1.3107890563100875E-2</v>
      </c>
    </row>
    <row r="97" spans="1:14" x14ac:dyDescent="0.35">
      <c r="A97" s="18"/>
      <c r="B97" s="6"/>
      <c r="C97" s="6"/>
      <c r="D97" s="6"/>
      <c r="E97" s="6"/>
      <c r="F97" s="6"/>
      <c r="G97" s="6"/>
      <c r="H97" s="6"/>
      <c r="I97" s="6"/>
      <c r="J97" s="6"/>
      <c r="K97" s="6"/>
      <c r="L97" s="6"/>
      <c r="M97" s="6"/>
      <c r="N97" s="6"/>
    </row>
    <row r="98" spans="1:14" x14ac:dyDescent="0.35">
      <c r="A98" s="82" t="s">
        <v>1877</v>
      </c>
      <c r="B98" s="73"/>
      <c r="C98" s="73"/>
      <c r="D98" s="73"/>
      <c r="E98" s="73"/>
      <c r="F98" s="73"/>
      <c r="G98" s="73"/>
      <c r="H98" s="73"/>
      <c r="I98" s="73"/>
      <c r="J98" s="73"/>
      <c r="K98" s="73"/>
      <c r="L98" s="73"/>
      <c r="M98" s="73"/>
      <c r="N98" s="73"/>
    </row>
    <row r="99" spans="1:14" x14ac:dyDescent="0.35">
      <c r="A99" s="18" t="s">
        <v>436</v>
      </c>
      <c r="B99" s="73">
        <v>198144362.94999999</v>
      </c>
      <c r="C99" s="73">
        <v>309349995.19999999</v>
      </c>
      <c r="D99" s="73">
        <v>240756216.56999999</v>
      </c>
      <c r="E99" s="73">
        <v>338140259.61000001</v>
      </c>
      <c r="F99" s="73">
        <v>212447461.49000001</v>
      </c>
      <c r="G99" s="73">
        <v>213276269.11000001</v>
      </c>
      <c r="H99" s="73">
        <v>174502281.16</v>
      </c>
      <c r="I99" s="73">
        <v>150672102.58000001</v>
      </c>
      <c r="J99" s="73">
        <v>532566566.92000002</v>
      </c>
      <c r="K99" s="73">
        <v>313863175.44999999</v>
      </c>
      <c r="L99" s="73">
        <v>314977342.16000003</v>
      </c>
      <c r="M99" s="73">
        <v>386546186.88999999</v>
      </c>
      <c r="N99" s="73">
        <v>3385242220.0900002</v>
      </c>
    </row>
    <row r="100" spans="1:14" x14ac:dyDescent="0.35">
      <c r="A100" s="18" t="s">
        <v>437</v>
      </c>
      <c r="B100" s="73">
        <v>168042415.94999999</v>
      </c>
      <c r="C100" s="73">
        <v>268085024.94999999</v>
      </c>
      <c r="D100" s="73">
        <v>199309458.77000001</v>
      </c>
      <c r="E100" s="73">
        <v>228969234.94</v>
      </c>
      <c r="F100" s="73">
        <v>177221603.55000001</v>
      </c>
      <c r="G100" s="73">
        <v>159932639.68000001</v>
      </c>
      <c r="H100" s="73">
        <v>169217678.22999999</v>
      </c>
      <c r="I100" s="73">
        <v>103783854.45999999</v>
      </c>
      <c r="J100" s="73">
        <v>102660653.01000001</v>
      </c>
      <c r="K100" s="73">
        <v>139196330.63999999</v>
      </c>
      <c r="L100" s="73">
        <v>166777838.34</v>
      </c>
      <c r="M100" s="73">
        <v>195967491.47999999</v>
      </c>
      <c r="N100" s="73">
        <v>2079164224</v>
      </c>
    </row>
    <row r="101" spans="1:14" x14ac:dyDescent="0.35">
      <c r="A101" s="18" t="s">
        <v>331</v>
      </c>
      <c r="B101" s="73">
        <v>30101947</v>
      </c>
      <c r="C101" s="73">
        <v>41264970.25</v>
      </c>
      <c r="D101" s="73">
        <v>41446757.799999997</v>
      </c>
      <c r="E101" s="73">
        <v>109171024.67</v>
      </c>
      <c r="F101" s="73">
        <v>35225857.939999998</v>
      </c>
      <c r="G101" s="73">
        <v>53343629.43</v>
      </c>
      <c r="H101" s="73">
        <v>5284602.93</v>
      </c>
      <c r="I101" s="73">
        <v>46888248.119999997</v>
      </c>
      <c r="J101" s="73">
        <v>71757048.700000003</v>
      </c>
      <c r="K101" s="73">
        <v>104390106.72</v>
      </c>
      <c r="L101" s="73">
        <v>44916046.979999997</v>
      </c>
      <c r="M101" s="73">
        <v>89673417.400000006</v>
      </c>
      <c r="N101" s="73">
        <v>673463657.94000006</v>
      </c>
    </row>
    <row r="102" spans="1:14" x14ac:dyDescent="0.35">
      <c r="A102" s="18" t="s">
        <v>332</v>
      </c>
      <c r="B102" s="73"/>
      <c r="C102" s="73"/>
      <c r="D102" s="73"/>
      <c r="E102" s="73"/>
      <c r="F102" s="73"/>
      <c r="G102" s="73"/>
      <c r="H102" s="73"/>
      <c r="I102" s="73"/>
      <c r="J102" s="73">
        <v>358148865.20999998</v>
      </c>
      <c r="K102" s="73">
        <v>70276738.090000004</v>
      </c>
      <c r="L102" s="73">
        <v>103283456.84</v>
      </c>
      <c r="M102" s="73">
        <v>100905278.01000001</v>
      </c>
      <c r="N102" s="73">
        <v>632614338.14999998</v>
      </c>
    </row>
    <row r="103" spans="1:14" x14ac:dyDescent="0.35">
      <c r="A103" s="18"/>
      <c r="B103" s="73"/>
      <c r="C103" s="73"/>
      <c r="D103" s="73"/>
      <c r="E103" s="73"/>
      <c r="F103" s="73"/>
      <c r="G103" s="73"/>
      <c r="H103" s="73"/>
      <c r="I103" s="73"/>
      <c r="J103" s="73"/>
      <c r="K103" s="73"/>
      <c r="L103" s="73"/>
      <c r="M103" s="73"/>
      <c r="N103" s="73"/>
    </row>
    <row r="104" spans="1:14" x14ac:dyDescent="0.35">
      <c r="A104" s="82" t="s">
        <v>496</v>
      </c>
      <c r="B104" s="73"/>
      <c r="C104" s="73"/>
      <c r="D104" s="73"/>
      <c r="E104" s="73"/>
      <c r="F104" s="73"/>
      <c r="G104" s="73"/>
      <c r="H104" s="73"/>
      <c r="I104" s="73"/>
      <c r="J104" s="73"/>
      <c r="K104" s="73"/>
      <c r="L104" s="73"/>
      <c r="M104" s="73"/>
      <c r="N104" s="73"/>
    </row>
    <row r="105" spans="1:14" x14ac:dyDescent="0.35">
      <c r="A105" s="18" t="s">
        <v>497</v>
      </c>
      <c r="B105" s="6">
        <f t="shared" ref="B105:N105" si="28">B99/B2</f>
        <v>1.2622414581362203E-2</v>
      </c>
      <c r="C105" s="6">
        <f t="shared" si="28"/>
        <v>1.815746952691815E-2</v>
      </c>
      <c r="D105" s="6">
        <f t="shared" si="28"/>
        <v>1.4551789034758199E-2</v>
      </c>
      <c r="E105" s="6">
        <f t="shared" si="28"/>
        <v>1.7899068485657494E-2</v>
      </c>
      <c r="F105" s="6">
        <f t="shared" si="28"/>
        <v>1.0878857050314024E-2</v>
      </c>
      <c r="G105" s="6">
        <f t="shared" si="28"/>
        <v>1.0639255080251845E-2</v>
      </c>
      <c r="H105" s="6">
        <f t="shared" si="28"/>
        <v>8.3293782203656859E-3</v>
      </c>
      <c r="I105" s="6">
        <f t="shared" si="28"/>
        <v>6.7832793915182854E-3</v>
      </c>
      <c r="J105" s="6">
        <f t="shared" si="28"/>
        <v>2.1494347244577022E-2</v>
      </c>
      <c r="K105" s="6">
        <f t="shared" si="28"/>
        <v>1.2339966245670643E-2</v>
      </c>
      <c r="L105" s="6">
        <f t="shared" si="28"/>
        <v>1.1748662540644833E-2</v>
      </c>
      <c r="M105" s="6">
        <f t="shared" si="28"/>
        <v>1.347745333419279E-2</v>
      </c>
      <c r="N105" s="6">
        <f t="shared" si="28"/>
        <v>1.3192135666558191E-2</v>
      </c>
    </row>
    <row r="106" spans="1:14" x14ac:dyDescent="0.35">
      <c r="A106" s="18" t="s">
        <v>437</v>
      </c>
      <c r="B106" s="6">
        <f t="shared" ref="B106:N106" si="29">B100/B3</f>
        <v>1.2180165457240707E-2</v>
      </c>
      <c r="C106" s="6">
        <f t="shared" si="29"/>
        <v>1.8078238032420951E-2</v>
      </c>
      <c r="D106" s="6">
        <f t="shared" si="29"/>
        <v>1.3758156850138439E-2</v>
      </c>
      <c r="E106" s="6">
        <f t="shared" si="29"/>
        <v>1.4366575830521845E-2</v>
      </c>
      <c r="F106" s="6">
        <f t="shared" si="29"/>
        <v>1.1114721681480113E-2</v>
      </c>
      <c r="G106" s="6">
        <f t="shared" si="29"/>
        <v>9.8540492849588362E-3</v>
      </c>
      <c r="H106" s="6">
        <f t="shared" si="29"/>
        <v>9.941819870848953E-3</v>
      </c>
      <c r="I106" s="6">
        <f t="shared" si="29"/>
        <v>5.8299079413379213E-3</v>
      </c>
      <c r="J106" s="6">
        <f t="shared" si="29"/>
        <v>5.3533682430866106E-3</v>
      </c>
      <c r="K106" s="6">
        <f t="shared" si="29"/>
        <v>7.4749925898027316E-3</v>
      </c>
      <c r="L106" s="6">
        <f t="shared" si="29"/>
        <v>8.2268000138285852E-3</v>
      </c>
      <c r="M106" s="6">
        <f t="shared" si="29"/>
        <v>9.0869321548284754E-3</v>
      </c>
      <c r="N106" s="6">
        <f t="shared" si="29"/>
        <v>1.0108521753061305E-2</v>
      </c>
    </row>
    <row r="107" spans="1:14" x14ac:dyDescent="0.35">
      <c r="A107" s="18" t="s">
        <v>331</v>
      </c>
      <c r="B107" s="6">
        <f t="shared" ref="B107:N107" si="30">B101/B4</f>
        <v>1.5831304564919598E-2</v>
      </c>
      <c r="C107" s="6">
        <f t="shared" si="30"/>
        <v>1.8689618467809879E-2</v>
      </c>
      <c r="D107" s="6">
        <f t="shared" si="30"/>
        <v>2.0137917504205696E-2</v>
      </c>
      <c r="E107" s="6">
        <f t="shared" si="30"/>
        <v>3.6958693764275692E-2</v>
      </c>
      <c r="F107" s="6">
        <f t="shared" si="30"/>
        <v>9.8294400614174736E-3</v>
      </c>
      <c r="G107" s="6">
        <f t="shared" si="30"/>
        <v>1.3978859733173893E-2</v>
      </c>
      <c r="H107" s="6">
        <f t="shared" si="30"/>
        <v>1.3448804870497778E-3</v>
      </c>
      <c r="I107" s="6">
        <f t="shared" si="30"/>
        <v>1.063151135086321E-2</v>
      </c>
      <c r="J107" s="6">
        <f t="shared" si="30"/>
        <v>1.4812582855309158E-2</v>
      </c>
      <c r="K107" s="6">
        <f t="shared" si="30"/>
        <v>1.6948997734038553E-2</v>
      </c>
      <c r="L107" s="6">
        <f t="shared" si="30"/>
        <v>7.7779527214460516E-3</v>
      </c>
      <c r="M107" s="6">
        <f t="shared" si="30"/>
        <v>1.416679533754424E-2</v>
      </c>
      <c r="N107" s="6">
        <f t="shared" si="30"/>
        <v>1.4039611264101845E-2</v>
      </c>
    </row>
    <row r="108" spans="1:14" x14ac:dyDescent="0.35">
      <c r="A108" s="18" t="s">
        <v>332</v>
      </c>
      <c r="B108" s="6"/>
      <c r="C108" s="6"/>
      <c r="D108" s="6"/>
      <c r="E108" s="6"/>
      <c r="F108" s="6"/>
      <c r="G108" s="6"/>
      <c r="H108" s="6"/>
      <c r="I108" s="6"/>
      <c r="J108" s="6">
        <f>J102/J5</f>
        <v>0.47381211687059832</v>
      </c>
      <c r="K108" s="6">
        <f>K102/K5</f>
        <v>0.10745464974374258</v>
      </c>
      <c r="L108" s="6">
        <f>L102/L5</f>
        <v>0.1354822749735424</v>
      </c>
      <c r="M108" s="6">
        <f>M102/M5</f>
        <v>0.12849878832438635</v>
      </c>
      <c r="N108" s="6">
        <f>N102/N5</f>
        <v>0.2139015261472712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E839F3F9448F4D9AD68FF68A1ADF42" ma:contentTypeVersion="13" ma:contentTypeDescription="Create a new document." ma:contentTypeScope="" ma:versionID="4696a566f4c99bf9f6ebb25d125c23b7">
  <xsd:schema xmlns:xsd="http://www.w3.org/2001/XMLSchema" xmlns:xs="http://www.w3.org/2001/XMLSchema" xmlns:p="http://schemas.microsoft.com/office/2006/metadata/properties" xmlns:ns1="http://schemas.microsoft.com/sharepoint/v3" xmlns:ns2="34b6894d-4e78-4615-860a-7a8e18fdf2e4" xmlns:ns4="59da1016-2a1b-4f8a-9768-d7a4932f6f16" targetNamespace="http://schemas.microsoft.com/office/2006/metadata/properties" ma:root="true" ma:fieldsID="e11382ddfbb8e9ece1ccbd8c7945c807" ns1:_="" ns2:_="" ns4:_="">
    <xsd:import namespace="http://schemas.microsoft.com/sharepoint/v3"/>
    <xsd:import namespace="34b6894d-4e78-4615-860a-7a8e18fdf2e4"/>
    <xsd:import namespace="59da1016-2a1b-4f8a-9768-d7a4932f6f16"/>
    <xsd:element name="properties">
      <xsd:complexType>
        <xsd:sequence>
          <xsd:element name="documentManagement">
            <xsd:complexType>
              <xsd:all>
                <xsd:element ref="ns2:CopyToStateLib" minOccurs="0"/>
                <xsd:element ref="ns2:DocumentLocale" minOccurs="0"/>
                <xsd:element ref="ns2:Metadata" minOccurs="0"/>
                <xsd:element ref="ns2:RetentionPeriodDate" minOccurs="0"/>
                <xsd:element ref="ns1:RoutingRuleDescription"/>
                <xsd:element ref="ns4:IACategory" minOccurs="0"/>
                <xsd:element ref="ns4:IATopic" minOccurs="0"/>
                <xsd:element ref="ns4:IASubtopic" minOccurs="0"/>
                <xsd:element ref="ns4:DocumentExpirationDate" minOccurs="0"/>
                <xsd:element ref="ns2:Meta_x0020_Description" minOccurs="0"/>
                <xsd:element ref="ns2:Meta_x0020_Keywords" minOccurs="0"/>
                <xsd:element ref="ns1:URL"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ma:displayName="Description" ma:description="" ma:internalName="RoutingRuleDescription" ma:readOnly="false">
      <xsd:simpleType>
        <xsd:restriction base="dms:Text">
          <xsd:maxLength value="255"/>
        </xsd:restrictio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b6894d-4e78-4615-860a-7a8e18fdf2e4" elementFormDefault="qualified">
    <xsd:import namespace="http://schemas.microsoft.com/office/2006/documentManagement/types"/>
    <xsd:import namespace="http://schemas.microsoft.com/office/infopath/2007/PartnerControls"/>
    <xsd:element name="CopyToStateLib" ma:index="4" nillable="true" ma:displayName="Copy To State Library" ma:default="0" ma:description="Many documents are automatically archived by the Oregon State Library. Choose 'Yes' to ensure that this document will be archived. Follow this link for more information: http://oregon.gov/OSL/GRES/metatag_attribute_set.shtml" ma:internalName="CopyToStateLib" ma:readOnly="false">
      <xsd:simpleType>
        <xsd:restriction base="dms:Boolean"/>
      </xsd:simpleType>
    </xsd:element>
    <xsd:element name="DocumentLocale" ma:index="5" nillable="true" ma:displayName="Locale" ma:default="en" ma:internalName="DocumentLocale" ma:readOnly="false">
      <xsd:simpleType>
        <xsd:restriction base="dms:Text">
          <xsd:maxLength value="10"/>
        </xsd:restriction>
      </xsd:simpleType>
    </xsd:element>
    <xsd:element name="Metadata" ma:index="6" nillable="true" ma:displayName="Metadata" ma:internalName="Metadata" ma:readOnly="false">
      <xsd:simpleType>
        <xsd:restriction base="dms:Note"/>
      </xsd:simpleType>
    </xsd:element>
    <xsd:element name="RetentionPeriodDate" ma:index="7" nillable="true" ma:displayName="Retention Period Date" ma:format="DateOnly" ma:internalName="RetentionPeriodDate" ma:readOnly="false">
      <xsd:simpleType>
        <xsd:restriction base="dms:DateTime"/>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element name="Category" ma:index="17" nillable="true" ma:displayName="Category" ma:default="DRC" ma:internalName="Category" ma:readOnly="false">
      <xsd:complexType>
        <xsd:complexContent>
          <xsd:extension base="dms:MultiChoice">
            <xsd:sequence>
              <xsd:element name="Value" maxOccurs="unbounded" minOccurs="0" nillable="true">
                <xsd:simpleType>
                  <xsd:restriction base="dms:Choice">
                    <xsd:enumeration value="DRC"/>
                    <xsd:enumeration value="TAG"/>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3" ma:displayName="Titl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RoutingRuleDescription xmlns="http://schemas.microsoft.com/sharepoint/v3">APAC Data User Guide Counts</RoutingRuleDescription>
    <RetentionPeriodDate xmlns="34b6894d-4e78-4615-860a-7a8e18fdf2e4" xsi:nil="true"/>
    <DocumentLocale xmlns="34b6894d-4e78-4615-860a-7a8e18fdf2e4">en</DocumentLocale>
    <Meta_x0020_Description xmlns="34b6894d-4e78-4615-860a-7a8e18fdf2e4" xsi:nil="true"/>
    <CopyToStateLib xmlns="34b6894d-4e78-4615-860a-7a8e18fdf2e4">false</CopyToStateLib>
    <Metadata xmlns="34b6894d-4e78-4615-860a-7a8e18fdf2e4" xsi:nil="true"/>
    <Meta_x0020_Keywords xmlns="34b6894d-4e78-4615-860a-7a8e18fdf2e4" xsi:nil="true"/>
    <Category xmlns="34b6894d-4e78-4615-860a-7a8e18fdf2e4"/>
  </documentManagement>
</p:properties>
</file>

<file path=customXml/itemProps1.xml><?xml version="1.0" encoding="utf-8"?>
<ds:datastoreItem xmlns:ds="http://schemas.openxmlformats.org/officeDocument/2006/customXml" ds:itemID="{6A4CBEEB-5A6A-4941-9CA5-9FAB26C1DD9F}"/>
</file>

<file path=customXml/itemProps2.xml><?xml version="1.0" encoding="utf-8"?>
<ds:datastoreItem xmlns:ds="http://schemas.openxmlformats.org/officeDocument/2006/customXml" ds:itemID="{F618F41B-33E9-47AF-BD6E-2A57254EA912}"/>
</file>

<file path=customXml/itemProps3.xml><?xml version="1.0" encoding="utf-8"?>
<ds:datastoreItem xmlns:ds="http://schemas.openxmlformats.org/officeDocument/2006/customXml" ds:itemID="{6CAAEA20-FA8D-4F5E-ABE5-DAB6C490CE4C}"/>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Read Me</vt:lpstr>
      <vt:lpstr>UniquePersonIDissues</vt:lpstr>
      <vt:lpstr>SummaryPeopleMM</vt:lpstr>
      <vt:lpstr>SummaryPeoplebyLOB</vt:lpstr>
      <vt:lpstr>SummaryRE</vt:lpstr>
      <vt:lpstr>SummaryPeopleWclaims</vt:lpstr>
      <vt:lpstr>claims</vt:lpstr>
      <vt:lpstr>ClaimsLOB</vt:lpstr>
      <vt:lpstr>PaidAmounts</vt:lpstr>
      <vt:lpstr>Paid Amounts by LOB</vt:lpstr>
      <vt:lpstr>Paid per person</vt:lpstr>
      <vt:lpstr>$100K plus people</vt:lpstr>
      <vt:lpstr>APACgrouperClaims</vt:lpstr>
      <vt:lpstr>APACgrouperPeople</vt:lpstr>
      <vt:lpstr>APACgrouperPerClaim</vt:lpstr>
      <vt:lpstr>APACgrouper%paid</vt:lpstr>
      <vt:lpstr>SUD</vt:lpstr>
      <vt:lpstr>CCSR</vt:lpstr>
    </vt:vector>
  </TitlesOfParts>
  <Company>NORC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APAC Data User Guide Counts</dc:title>
  <dc:creator>Mary-Ann Evans</dc:creator>
  <cp:keywords/>
  <cp:lastModifiedBy>Piper Block (she/her)</cp:lastModifiedBy>
  <dcterms:created xsi:type="dcterms:W3CDTF">2022-01-18T18:09:47Z</dcterms:created>
  <dcterms:modified xsi:type="dcterms:W3CDTF">2025-05-30T17:40:59Z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2024-11-07T15:11:42Z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5b30c286-d7aa-491e-8f80-f95ab8f3efef</vt:lpwstr>
  </property>
  <property fmtid="{D5CDD505-2E9C-101B-9397-08002B2CF9AE}" pid="8" name="MSIP_Label_ebdd6eeb-0dd0-4927-947e-a759f08fcf55_ContentBits">
    <vt:lpwstr>0</vt:lpwstr>
  </property>
  <property fmtid="{D5CDD505-2E9C-101B-9397-08002B2CF9AE}" pid="9" name="ContentTypeId">
    <vt:lpwstr>0x01010020E839F3F9448F4D9AD68FF68A1ADF42</vt:lpwstr>
  </property>
</Properties>
</file>