
<file path=[Content_Types].xml><?xml version="1.0" encoding="utf-8"?>
<Types xmlns="http://schemas.openxmlformats.org/package/2006/content-types">
  <Default Extension="bin" ContentType="application/vnd.openxmlformats-officedocument.spreadsheetml.printerSettings"/>
  <Default Extension="emf" ContentType="image/x-emf"/>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comments1.xml" ContentType="application/vnd.openxmlformats-officedocument.spreadsheetml.comments+xml"/>
  <Override PartName="/xl/drawings/drawing6.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thumbnail" Target="docProps/thumbnail.emf"/><Relationship Id="rId2" Type="http://schemas.microsoft.com/office/2020/02/relationships/classificationlabels" Target="docMetadata/LabelInfo.xml"/><Relationship Id="rId1" Type="http://schemas.openxmlformats.org/officeDocument/2006/relationships/officeDocument" Target="xl/workbook.xml"/><Relationship Id="rId6" Type="http://schemas.openxmlformats.org/officeDocument/2006/relationships/custom-properties" Target="docProps/custom.xml"/><Relationship Id="rId5" Type="http://schemas.openxmlformats.org/officeDocument/2006/relationships/extended-properties" Target="docProps/app.xml"/><Relationship Id="rId4" Type="http://schemas.openxmlformats.org/package/2006/relationships/metadata/core-properties" Target="docProps/core.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28"/>
  <workbookPr codeName="ThisWorkbook"/>
  <mc:AlternateContent xmlns:mc="http://schemas.openxmlformats.org/markup-compatibility/2006">
    <mc:Choice Requires="x15">
      <x15ac:absPath xmlns:x15ac="http://schemas.microsoft.com/office/spreadsheetml/2010/11/ac" url="https://dhsoha-my.sharepoint.com/personal/sara_d_woodcock_odhs_oregon_gov/Documents/Drop/"/>
    </mc:Choice>
  </mc:AlternateContent>
  <xr:revisionPtr revIDLastSave="0" documentId="8_{80FACEDA-05E3-48CF-AF65-C49D62F4ADD4}" xr6:coauthVersionLast="47" xr6:coauthVersionMax="47" xr10:uidLastSave="{00000000-0000-0000-0000-000000000000}"/>
  <bookViews>
    <workbookView xWindow="28680" yWindow="1785" windowWidth="29040" windowHeight="15840" tabRatio="509" xr2:uid="{00000000-000D-0000-FFFF-FFFF00000000}"/>
  </bookViews>
  <sheets>
    <sheet name="APD 150 Pg1" sheetId="2" r:id="rId1"/>
    <sheet name="APD 150 Pg2 " sheetId="25" r:id="rId2"/>
    <sheet name="APD-OPI 148  60+" sheetId="14" r:id="rId3"/>
    <sheet name="COVID-ARP" sheetId="20" r:id="rId4"/>
    <sheet name="150 Pg1 Instructions" sheetId="1" r:id="rId5"/>
    <sheet name="150 Pg2 Instructions" sheetId="3" r:id="rId6"/>
    <sheet name="148 Instructions" sheetId="13" r:id="rId7"/>
    <sheet name="COVID-19 Instructions" sheetId="21" r:id="rId8"/>
    <sheet name="Reporting VA funds" sheetId="17" r:id="rId9"/>
    <sheet name="Service Category Lookup Val " sheetId="7" r:id="rId10"/>
    <sheet name="Matrix Crosswalk" sheetId="24" r:id="rId11"/>
    <sheet name="AAA Lookup Values" sheetId="12" r:id="rId12"/>
    <sheet name="III-B Minimun Exps" sheetId="11" r:id="rId13"/>
    <sheet name="Documentation Instructions" sheetId="18" r:id="rId14"/>
  </sheets>
  <externalReferences>
    <externalReference r:id="rId15"/>
    <externalReference r:id="rId16"/>
  </externalReferences>
  <definedNames>
    <definedName name="_xlnm._FilterDatabase" localSheetId="11" hidden="1">'AAA Lookup Values'!$M$2:$M$19</definedName>
    <definedName name="_YEAR">'[1]YTD BUDGET SUMMARY'!$G$2</definedName>
    <definedName name="A133_Submitted" localSheetId="6">'[2]AAA Lookup Values'!$D$21:$D$23</definedName>
    <definedName name="A133_Submitted">'AAA Lookup Values'!$D$21:$D$23</definedName>
    <definedName name="AAA">'AAA Lookup Values'!$E$3:$E$19</definedName>
    <definedName name="AAA_District_Name" localSheetId="6">'[2]AAA Lookup Values'!$E$2:$E$19</definedName>
    <definedName name="AAA_District_Name">'AAA Lookup Values'!$E$2:$E$19</definedName>
    <definedName name="AAA_Optional_Updates" localSheetId="4">'150 Pg1 Instructions'!#REF!</definedName>
    <definedName name="AAA_Optional_Updates">'APD 150 Pg1'!$A$47</definedName>
    <definedName name="Accrual" localSheetId="6">'[2]AAA Lookup Values'!$B$21:$B$23</definedName>
    <definedName name="Accrual">'AAA Lookup Values'!$B$21:$B$23</definedName>
    <definedName name="Approved_By" localSheetId="6">'[2]AAA Lookup Values'!$L$2:$L$19</definedName>
    <definedName name="Approved_By">'AAA Lookup Values'!$L$2:$L$19</definedName>
    <definedName name="ApprovedBy">'AAA Lookup Values'!$L$3:$L$19</definedName>
    <definedName name="Approver">'AAA Lookup Values'!$L$3:$L$19</definedName>
    <definedName name="Audited" localSheetId="6">'[2]AAA Lookup Values'!$C$21:$C$23</definedName>
    <definedName name="Audited">'AAA Lookup Values'!$C$21:$C$23</definedName>
    <definedName name="CashAccrual">'AAA Lookup Values'!$I$3:$I$19</definedName>
    <definedName name="Contract">'AAA Lookup Values'!$N$3:$N$19</definedName>
    <definedName name="Contract_Number" localSheetId="6">'[2]AAA Lookup Values'!$N$2:$N$19</definedName>
    <definedName name="Contract_Number">'AAA Lookup Values'!$N$2:$N$19</definedName>
    <definedName name="ContractNumber">'AAA Lookup Values'!$N$3:$N$19</definedName>
    <definedName name="District">'AAA Lookup Values'!$C$3:$C$19</definedName>
    <definedName name="District_No" localSheetId="6">'[2]AAA Lookup Values'!$C$2:$C$19</definedName>
    <definedName name="District_No">'AAA Lookup Values'!$C$2:$C$19</definedName>
    <definedName name="District_Number">'AAA Lookup Values'!$B$2:$B$18</definedName>
    <definedName name="Final_Report" localSheetId="6">'[2]AAA Lookup Values'!$A$21:$A$23</definedName>
    <definedName name="Final_Report">'AAA Lookup Values'!$A$21:$A$23</definedName>
    <definedName name="Index">'AAA Lookup Values'!$A$3:$A$19</definedName>
    <definedName name="IndexNo" localSheetId="6">'[2]AAA Lookup Values'!$A$2:$A$19</definedName>
    <definedName name="IndexNo">'AAA Lookup Values'!$A$2:$A$19</definedName>
    <definedName name="Monthly_Meal_Count" localSheetId="2">#REF!</definedName>
    <definedName name="Monthly_Meal_Count" localSheetId="8">#REF!</definedName>
    <definedName name="Monthly_Meal_Count">#REF!</definedName>
    <definedName name="Notes" localSheetId="2">#REF!</definedName>
    <definedName name="Notes" localSheetId="8">#REF!</definedName>
    <definedName name="Notes">#REF!</definedName>
    <definedName name="Phone" localSheetId="6">'[2]AAA Lookup Values'!$K$2:$K$19</definedName>
    <definedName name="Phone">'AAA Lookup Values'!$K$2:$K$19</definedName>
    <definedName name="Prepared_By" localSheetId="6">'[2]AAA Lookup Values'!$J$2:$J$19</definedName>
    <definedName name="Prepared_By">'AAA Lookup Values'!$J$2:$J$19</definedName>
    <definedName name="Preparer">'AAA Lookup Values'!$J$3:$J$19</definedName>
    <definedName name="_xlnm.Print_Area" localSheetId="6">'148 Instructions'!$A$1:$N$64</definedName>
    <definedName name="_xlnm.Print_Area" localSheetId="4">'150 Pg1 Instructions'!$A$1:$R$59</definedName>
    <definedName name="_xlnm.Print_Area" localSheetId="5">'150 Pg2 Instructions'!$A$1:$T$121</definedName>
    <definedName name="_xlnm.Print_Area" localSheetId="11">'AAA Lookup Values'!$A$1:$M$19</definedName>
    <definedName name="_xlnm.Print_Area" localSheetId="0">'APD 150 Pg1'!$A$1:$Q$45</definedName>
    <definedName name="_xlnm.Print_Area" localSheetId="1">'APD 150 Pg2 '!$A$1:$V$84</definedName>
    <definedName name="_xlnm.Print_Area" localSheetId="2">'APD-OPI 148  60+'!$A$1:$M$56</definedName>
    <definedName name="_xlnm.Print_Area" localSheetId="7">'COVID-19 Instructions'!$A$1:$J$46</definedName>
    <definedName name="_xlnm.Print_Area" localSheetId="3">'COVID-ARP'!$A$1:$I$91</definedName>
    <definedName name="_xlnm.Print_Area" localSheetId="12">'III-B Minimun Exps'!$A$1:$E$43</definedName>
    <definedName name="_xlnm.Print_Area" localSheetId="8">'Reporting VA funds'!$A$1:$M$42</definedName>
    <definedName name="_xlnm.Print_Area" localSheetId="9">'Service Category Lookup Val '!$A$1:$F$87</definedName>
    <definedName name="_xlnm.Print_Titles" localSheetId="11">'AAA Lookup Values'!$A:$D,'AAA Lookup Values'!$1:$1</definedName>
    <definedName name="ReportApprover">'AAA Lookup Values'!$L$3:$L$19</definedName>
    <definedName name="SDS_148_Print_Area" localSheetId="6">'148 Instructions'!$A$1:$K$47</definedName>
    <definedName name="SDS_148_Print_Area" localSheetId="2">'APD-OPI 148  60+'!$A$1:$K$41</definedName>
    <definedName name="SDS_148_Print_Area" localSheetId="8">'Reporting VA funds'!$A$1:$K$41</definedName>
    <definedName name="SDS_148_Print_Area">#REF!</definedName>
    <definedName name="SDS_150_Page_1_Print_Area" localSheetId="4">'150 Pg1 Instructions'!$A$1:$Q$57</definedName>
    <definedName name="SDS_150_Page_1_Print_Area">'APD 150 Pg1'!$A$1:$P$42</definedName>
    <definedName name="SDS_150_Page_2_Print_Area" localSheetId="6">#REF!</definedName>
    <definedName name="SDS_150_Page_2_Print_Area" localSheetId="1">'APD 150 Pg2 '!$A$1:$S$75</definedName>
    <definedName name="SDS_150_Page_2_Print_Area">#REF!</definedName>
    <definedName name="Signature">'AAA Lookup Values'!$M$3:$M$19</definedName>
    <definedName name="Signature_Line" localSheetId="6">'[2]AAA Lookup Values'!$M$2:$M$19</definedName>
    <definedName name="Signature_Line">'AAA Lookup Values'!$M$2:$M$19</definedName>
    <definedName name="SignatureApprover">'AAA Lookup Values'!$M$3:$M$19</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P33" i="2" l="1"/>
  <c r="O38" i="2"/>
  <c r="H126" i="20" l="1"/>
  <c r="G126" i="20"/>
  <c r="D125" i="20"/>
  <c r="F116" i="20"/>
  <c r="D116" i="20"/>
  <c r="E114" i="20"/>
  <c r="K121" i="25"/>
  <c r="K120" i="25"/>
  <c r="A89" i="20" l="1"/>
  <c r="A88" i="20"/>
  <c r="A87" i="20"/>
  <c r="A86" i="20"/>
  <c r="A85" i="20"/>
  <c r="A84" i="20"/>
  <c r="A83" i="20"/>
  <c r="A82" i="20"/>
  <c r="A81" i="20"/>
  <c r="A80" i="20"/>
  <c r="A79" i="20"/>
  <c r="A78" i="20"/>
  <c r="A77" i="20"/>
  <c r="A76" i="20"/>
  <c r="A75" i="20"/>
  <c r="A74" i="20"/>
  <c r="A73" i="20"/>
  <c r="A72" i="20"/>
  <c r="A71" i="20"/>
  <c r="A70" i="20"/>
  <c r="A69" i="20"/>
  <c r="A68" i="20"/>
  <c r="A67" i="20"/>
  <c r="A66" i="20"/>
  <c r="A65" i="20"/>
  <c r="A64" i="20"/>
  <c r="A63" i="20"/>
  <c r="A62" i="20"/>
  <c r="A61" i="20"/>
  <c r="A60" i="20"/>
  <c r="A59" i="20"/>
  <c r="A58" i="20"/>
  <c r="A56" i="20"/>
  <c r="A55" i="20"/>
  <c r="A54" i="20"/>
  <c r="A53" i="20"/>
  <c r="A52" i="20"/>
  <c r="A51" i="20"/>
  <c r="A50" i="20"/>
  <c r="A49" i="20"/>
  <c r="A48" i="20"/>
  <c r="A47" i="20"/>
  <c r="A46" i="20"/>
  <c r="A45" i="20"/>
  <c r="A44" i="20"/>
  <c r="A43" i="20"/>
  <c r="A42" i="20"/>
  <c r="A41" i="20"/>
  <c r="A40" i="20"/>
  <c r="A39" i="20"/>
  <c r="A38" i="20"/>
  <c r="A37" i="20"/>
  <c r="A36" i="20"/>
  <c r="A35" i="20"/>
  <c r="A34" i="20"/>
  <c r="A33" i="20"/>
  <c r="A32" i="20"/>
  <c r="H12" i="17" l="1"/>
  <c r="G12" i="17"/>
  <c r="H11" i="17"/>
  <c r="G11" i="17"/>
  <c r="F9" i="17"/>
  <c r="L7" i="17"/>
  <c r="L6" i="17"/>
  <c r="A3" i="20"/>
  <c r="L10" i="14"/>
  <c r="L8" i="14"/>
  <c r="L4" i="14"/>
  <c r="F12" i="14"/>
  <c r="F11" i="14"/>
  <c r="F9" i="14"/>
  <c r="K29" i="2"/>
  <c r="I29" i="2"/>
  <c r="H29" i="2"/>
  <c r="N108" i="25"/>
  <c r="R106" i="25"/>
  <c r="N102" i="25"/>
  <c r="N103" i="25"/>
  <c r="O101" i="25"/>
  <c r="N101" i="25"/>
  <c r="N100" i="25"/>
  <c r="O100" i="25"/>
  <c r="Q98" i="25"/>
  <c r="N97" i="25"/>
  <c r="N96" i="25"/>
  <c r="O95" i="25"/>
  <c r="R90" i="25"/>
  <c r="R109" i="25" s="1"/>
  <c r="Q90" i="25"/>
  <c r="O92" i="25"/>
  <c r="N91" i="25"/>
  <c r="N90" i="25"/>
  <c r="N89" i="25"/>
  <c r="N88" i="25"/>
  <c r="R107" i="25"/>
  <c r="R105" i="25"/>
  <c r="R104" i="25"/>
  <c r="S103" i="25"/>
  <c r="S109" i="25" s="1"/>
  <c r="R98" i="25"/>
  <c r="R93" i="25"/>
  <c r="O116" i="25"/>
  <c r="L133" i="25"/>
  <c r="K133" i="25"/>
  <c r="J133" i="25"/>
  <c r="I133" i="25"/>
  <c r="H133" i="25"/>
  <c r="F133" i="25"/>
  <c r="L132" i="25"/>
  <c r="K132" i="25"/>
  <c r="J132" i="25"/>
  <c r="I132" i="25"/>
  <c r="H132" i="25"/>
  <c r="F132" i="25"/>
  <c r="L131" i="25"/>
  <c r="K131" i="25"/>
  <c r="J131" i="25"/>
  <c r="I131" i="25"/>
  <c r="H131" i="25"/>
  <c r="F131" i="25"/>
  <c r="L130" i="25"/>
  <c r="K130" i="25"/>
  <c r="J130" i="25"/>
  <c r="I130" i="25"/>
  <c r="H130" i="25"/>
  <c r="F130" i="25"/>
  <c r="L129" i="25"/>
  <c r="K129" i="25"/>
  <c r="J129" i="25"/>
  <c r="I129" i="25"/>
  <c r="H129" i="25"/>
  <c r="F129" i="25"/>
  <c r="L128" i="25"/>
  <c r="K128" i="25"/>
  <c r="K135" i="25" s="1"/>
  <c r="J128" i="25"/>
  <c r="I128" i="25"/>
  <c r="H128" i="25"/>
  <c r="H135" i="25" s="1"/>
  <c r="F128" i="25"/>
  <c r="I121" i="25"/>
  <c r="H121" i="25"/>
  <c r="G121" i="25"/>
  <c r="F121" i="25"/>
  <c r="E121" i="25"/>
  <c r="M117" i="25"/>
  <c r="L117" i="25"/>
  <c r="K117" i="25"/>
  <c r="J117" i="25"/>
  <c r="I117" i="25"/>
  <c r="N117" i="25" s="1"/>
  <c r="P117" i="25" s="1"/>
  <c r="H117" i="25" a="1"/>
  <c r="H117" i="25" s="1"/>
  <c r="G117" i="25"/>
  <c r="F117" i="25"/>
  <c r="M116" i="25"/>
  <c r="L116" i="25"/>
  <c r="K116" i="25"/>
  <c r="J116" i="25"/>
  <c r="I116" i="25"/>
  <c r="H116" i="25"/>
  <c r="G116" i="25"/>
  <c r="F116" i="25"/>
  <c r="P109" i="25"/>
  <c r="Q107" i="25"/>
  <c r="Q106" i="25"/>
  <c r="Q105" i="25"/>
  <c r="Q104" i="25"/>
  <c r="I101" i="25"/>
  <c r="G101" i="25"/>
  <c r="F101" i="25"/>
  <c r="H100" i="25"/>
  <c r="H99" i="25"/>
  <c r="H98" i="25"/>
  <c r="H97" i="25"/>
  <c r="H96" i="25"/>
  <c r="H95" i="25"/>
  <c r="P94" i="25"/>
  <c r="H94" i="25"/>
  <c r="Q93" i="25"/>
  <c r="H93" i="25"/>
  <c r="H92" i="25"/>
  <c r="H91" i="25"/>
  <c r="H90" i="25"/>
  <c r="H89" i="25"/>
  <c r="C89" i="25"/>
  <c r="C88" i="25"/>
  <c r="G81" i="25"/>
  <c r="G79" i="25"/>
  <c r="V75" i="25"/>
  <c r="U75" i="25"/>
  <c r="R75" i="25"/>
  <c r="K136" i="25" s="1"/>
  <c r="K137" i="25" s="1"/>
  <c r="Q75" i="25"/>
  <c r="H136" i="25" s="1"/>
  <c r="P75" i="25"/>
  <c r="J136" i="25" s="1"/>
  <c r="O75" i="25"/>
  <c r="N75" i="25"/>
  <c r="F136" i="25" s="1"/>
  <c r="L75" i="25"/>
  <c r="L136" i="25" s="1"/>
  <c r="K75" i="25"/>
  <c r="L29" i="2" s="1"/>
  <c r="J75" i="25"/>
  <c r="I75" i="25"/>
  <c r="F81" i="25" s="1"/>
  <c r="H75" i="25"/>
  <c r="G75" i="25"/>
  <c r="F75" i="25"/>
  <c r="G29" i="2" s="1"/>
  <c r="E75" i="25"/>
  <c r="N79" i="25" s="1"/>
  <c r="M74" i="25"/>
  <c r="S74" i="25" s="1"/>
  <c r="B74" i="25"/>
  <c r="A74" i="25"/>
  <c r="M73" i="25"/>
  <c r="S73" i="25" s="1"/>
  <c r="B73" i="25"/>
  <c r="A73" i="25"/>
  <c r="M72" i="25"/>
  <c r="S72" i="25" s="1"/>
  <c r="B72" i="25"/>
  <c r="A72" i="25"/>
  <c r="M71" i="25"/>
  <c r="S71" i="25" s="1"/>
  <c r="B71" i="25"/>
  <c r="A71" i="25"/>
  <c r="M70" i="25"/>
  <c r="S70" i="25" s="1"/>
  <c r="B70" i="25"/>
  <c r="A70" i="25"/>
  <c r="M69" i="25"/>
  <c r="S69" i="25" s="1"/>
  <c r="B69" i="25"/>
  <c r="A69" i="25"/>
  <c r="M68" i="25"/>
  <c r="S68" i="25" s="1"/>
  <c r="B68" i="25"/>
  <c r="A68" i="25"/>
  <c r="M67" i="25"/>
  <c r="S67" i="25" s="1"/>
  <c r="B67" i="25"/>
  <c r="A67" i="25"/>
  <c r="M66" i="25"/>
  <c r="S66" i="25" s="1"/>
  <c r="B66" i="25"/>
  <c r="A66" i="25"/>
  <c r="M65" i="25"/>
  <c r="S65" i="25" s="1"/>
  <c r="B65" i="25"/>
  <c r="A65" i="25"/>
  <c r="M64" i="25"/>
  <c r="S64" i="25" s="1"/>
  <c r="B64" i="25"/>
  <c r="A64" i="25"/>
  <c r="M63" i="25"/>
  <c r="S63" i="25" s="1"/>
  <c r="B63" i="25"/>
  <c r="A63" i="25"/>
  <c r="M62" i="25"/>
  <c r="S62" i="25" s="1"/>
  <c r="B62" i="25"/>
  <c r="A62" i="25"/>
  <c r="M61" i="25"/>
  <c r="S61" i="25" s="1"/>
  <c r="B61" i="25"/>
  <c r="A61" i="25"/>
  <c r="M60" i="25"/>
  <c r="S60" i="25" s="1"/>
  <c r="B60" i="25"/>
  <c r="A60" i="25"/>
  <c r="M59" i="25"/>
  <c r="S59" i="25" s="1"/>
  <c r="B59" i="25"/>
  <c r="A59" i="25"/>
  <c r="M58" i="25"/>
  <c r="S58" i="25" s="1"/>
  <c r="B58" i="25"/>
  <c r="A58" i="25"/>
  <c r="M57" i="25"/>
  <c r="S57" i="25" s="1"/>
  <c r="B57" i="25"/>
  <c r="A57" i="25"/>
  <c r="M56" i="25"/>
  <c r="S56" i="25" s="1"/>
  <c r="B56" i="25"/>
  <c r="A56" i="25"/>
  <c r="M55" i="25"/>
  <c r="S55" i="25" s="1"/>
  <c r="B55" i="25"/>
  <c r="A55" i="25"/>
  <c r="M54" i="25"/>
  <c r="S54" i="25" s="1"/>
  <c r="B54" i="25"/>
  <c r="A54" i="25"/>
  <c r="M53" i="25"/>
  <c r="S53" i="25" s="1"/>
  <c r="B53" i="25"/>
  <c r="A53" i="25"/>
  <c r="M52" i="25"/>
  <c r="S52" i="25" s="1"/>
  <c r="B52" i="25"/>
  <c r="A52" i="25"/>
  <c r="M51" i="25"/>
  <c r="S51" i="25" s="1"/>
  <c r="B51" i="25"/>
  <c r="A51" i="25"/>
  <c r="M50" i="25"/>
  <c r="S50" i="25" s="1"/>
  <c r="B50" i="25"/>
  <c r="A50" i="25"/>
  <c r="M49" i="25"/>
  <c r="S49" i="25" s="1"/>
  <c r="B49" i="25"/>
  <c r="A49" i="25"/>
  <c r="M48" i="25"/>
  <c r="S48" i="25" s="1"/>
  <c r="B48" i="25"/>
  <c r="A48" i="25"/>
  <c r="M47" i="25"/>
  <c r="S47" i="25" s="1"/>
  <c r="B47" i="25"/>
  <c r="A47" i="25"/>
  <c r="M46" i="25"/>
  <c r="S46" i="25" s="1"/>
  <c r="B46" i="25"/>
  <c r="A46" i="25"/>
  <c r="M45" i="25"/>
  <c r="S45" i="25" s="1"/>
  <c r="B45" i="25"/>
  <c r="A45" i="25"/>
  <c r="M44" i="25"/>
  <c r="S44" i="25" s="1"/>
  <c r="B44" i="25"/>
  <c r="A44" i="25"/>
  <c r="M43" i="25"/>
  <c r="S43" i="25" s="1"/>
  <c r="B43" i="25"/>
  <c r="A43" i="25"/>
  <c r="M42" i="25"/>
  <c r="S42" i="25" s="1"/>
  <c r="B42" i="25"/>
  <c r="A42" i="25"/>
  <c r="M41" i="25"/>
  <c r="S41" i="25" s="1"/>
  <c r="B41" i="25"/>
  <c r="A41" i="25"/>
  <c r="M40" i="25"/>
  <c r="C80" i="25" s="1"/>
  <c r="B40" i="25"/>
  <c r="A40" i="25"/>
  <c r="M39" i="25"/>
  <c r="S39" i="25" s="1"/>
  <c r="B39" i="25"/>
  <c r="A39" i="25"/>
  <c r="M38" i="25"/>
  <c r="S38" i="25" s="1"/>
  <c r="B38" i="25"/>
  <c r="A38" i="25"/>
  <c r="S37" i="25"/>
  <c r="B37" i="25"/>
  <c r="A37" i="25"/>
  <c r="M36" i="25"/>
  <c r="S36" i="25" s="1"/>
  <c r="B36" i="25"/>
  <c r="A36" i="25"/>
  <c r="M35" i="25"/>
  <c r="S35" i="25" s="1"/>
  <c r="B35" i="25"/>
  <c r="A35" i="25"/>
  <c r="M34" i="25"/>
  <c r="S34" i="25" s="1"/>
  <c r="B34" i="25"/>
  <c r="A34" i="25"/>
  <c r="M33" i="25"/>
  <c r="S33" i="25" s="1"/>
  <c r="B33" i="25"/>
  <c r="A33" i="25"/>
  <c r="M32" i="25"/>
  <c r="S32" i="25" s="1"/>
  <c r="B32" i="25"/>
  <c r="A32" i="25"/>
  <c r="M31" i="25"/>
  <c r="S31" i="25" s="1"/>
  <c r="B31" i="25"/>
  <c r="A31" i="25"/>
  <c r="M30" i="25"/>
  <c r="S30" i="25" s="1"/>
  <c r="B30" i="25"/>
  <c r="A30" i="25"/>
  <c r="M29" i="25"/>
  <c r="S29" i="25" s="1"/>
  <c r="B29" i="25"/>
  <c r="A29" i="25"/>
  <c r="M28" i="25"/>
  <c r="S28" i="25" s="1"/>
  <c r="B28" i="25"/>
  <c r="A28" i="25"/>
  <c r="M27" i="25"/>
  <c r="S27" i="25" s="1"/>
  <c r="B27" i="25"/>
  <c r="A27" i="25"/>
  <c r="M26" i="25"/>
  <c r="M130" i="25" s="1"/>
  <c r="B26" i="25"/>
  <c r="A26" i="25"/>
  <c r="M25" i="25"/>
  <c r="S25" i="25" s="1"/>
  <c r="B25" i="25"/>
  <c r="A25" i="25"/>
  <c r="M24" i="25"/>
  <c r="S24" i="25" s="1"/>
  <c r="B24" i="25"/>
  <c r="A24" i="25"/>
  <c r="M23" i="25"/>
  <c r="S23" i="25" s="1"/>
  <c r="B23" i="25"/>
  <c r="A23" i="25"/>
  <c r="M22" i="25"/>
  <c r="M131" i="25" s="1"/>
  <c r="B22" i="25"/>
  <c r="A22" i="25"/>
  <c r="M21" i="25"/>
  <c r="S21" i="25" s="1"/>
  <c r="B21" i="25"/>
  <c r="A21" i="25"/>
  <c r="M20" i="25"/>
  <c r="S20" i="25" s="1"/>
  <c r="B20" i="25"/>
  <c r="A20" i="25"/>
  <c r="M19" i="25"/>
  <c r="B19" i="25"/>
  <c r="A19" i="25"/>
  <c r="M18" i="25"/>
  <c r="S18" i="25" s="1"/>
  <c r="B18" i="25"/>
  <c r="A18" i="25"/>
  <c r="M17" i="25"/>
  <c r="S17" i="25" s="1"/>
  <c r="B17" i="25"/>
  <c r="A17" i="25"/>
  <c r="M16" i="25"/>
  <c r="S16" i="25" s="1"/>
  <c r="B16" i="25"/>
  <c r="A16" i="25"/>
  <c r="M15" i="25"/>
  <c r="S15" i="25" s="1"/>
  <c r="B15" i="25"/>
  <c r="A15" i="25"/>
  <c r="S10" i="25"/>
  <c r="R10" i="25"/>
  <c r="C10" i="25"/>
  <c r="J9" i="25"/>
  <c r="C9" i="25"/>
  <c r="S8" i="25"/>
  <c r="R8" i="25"/>
  <c r="J8" i="25"/>
  <c r="I8" i="25"/>
  <c r="C8" i="25"/>
  <c r="J7" i="25"/>
  <c r="I7" i="25"/>
  <c r="C7" i="25"/>
  <c r="J6" i="25"/>
  <c r="S5" i="25"/>
  <c r="Q5" i="25"/>
  <c r="C5" i="25"/>
  <c r="S4" i="25"/>
  <c r="R4" i="25"/>
  <c r="C4" i="25"/>
  <c r="S2" i="25"/>
  <c r="R2" i="25"/>
  <c r="E100" i="20"/>
  <c r="E99" i="20"/>
  <c r="I91" i="20"/>
  <c r="I89" i="20"/>
  <c r="I88" i="20"/>
  <c r="I87" i="20"/>
  <c r="I86" i="20"/>
  <c r="I85" i="20"/>
  <c r="I84" i="20"/>
  <c r="I83" i="20"/>
  <c r="I82" i="20"/>
  <c r="I81" i="20"/>
  <c r="I80" i="20"/>
  <c r="I79" i="20"/>
  <c r="I78" i="20"/>
  <c r="I77" i="20"/>
  <c r="I76" i="20"/>
  <c r="I75" i="20"/>
  <c r="I74" i="20"/>
  <c r="I73" i="20"/>
  <c r="I72" i="20"/>
  <c r="I71" i="20"/>
  <c r="I70" i="20"/>
  <c r="I69" i="20"/>
  <c r="I68" i="20"/>
  <c r="I67" i="20"/>
  <c r="I66" i="20"/>
  <c r="I65" i="20"/>
  <c r="I64" i="20"/>
  <c r="I63" i="20"/>
  <c r="I62" i="20"/>
  <c r="I61" i="20"/>
  <c r="I60" i="20"/>
  <c r="I59" i="20"/>
  <c r="I58" i="20"/>
  <c r="I57" i="20"/>
  <c r="I56" i="20"/>
  <c r="I55" i="20"/>
  <c r="I54" i="20"/>
  <c r="I53" i="20"/>
  <c r="I52" i="20"/>
  <c r="I51" i="20"/>
  <c r="I50" i="20"/>
  <c r="I49" i="20"/>
  <c r="I48" i="20"/>
  <c r="I47" i="20"/>
  <c r="I46" i="20"/>
  <c r="I45" i="20"/>
  <c r="I44" i="20"/>
  <c r="I43" i="20"/>
  <c r="I42" i="20"/>
  <c r="I41" i="20"/>
  <c r="I40" i="20"/>
  <c r="I39" i="20"/>
  <c r="I38" i="20"/>
  <c r="I37" i="20"/>
  <c r="I36" i="20"/>
  <c r="I35" i="20"/>
  <c r="I34" i="20"/>
  <c r="I33" i="20"/>
  <c r="I32" i="20"/>
  <c r="I31" i="20"/>
  <c r="H137" i="25" l="1"/>
  <c r="J29" i="2"/>
  <c r="F29" i="2"/>
  <c r="M29" i="2"/>
  <c r="F79" i="25"/>
  <c r="H79" i="25" s="1"/>
  <c r="M133" i="25"/>
  <c r="O133" i="25" s="1"/>
  <c r="N109" i="25"/>
  <c r="O109" i="25"/>
  <c r="L137" i="25"/>
  <c r="H81" i="25"/>
  <c r="N116" i="25"/>
  <c r="P116" i="25" s="1"/>
  <c r="S26" i="25"/>
  <c r="N81" i="25"/>
  <c r="G83" i="25"/>
  <c r="J135" i="25"/>
  <c r="M128" i="25"/>
  <c r="M132" i="25"/>
  <c r="I81" i="25"/>
  <c r="J137" i="25"/>
  <c r="B90" i="25"/>
  <c r="L135" i="25"/>
  <c r="O131" i="25"/>
  <c r="M129" i="25"/>
  <c r="F80" i="25" a="1"/>
  <c r="F80" i="25" s="1"/>
  <c r="F82" i="25" s="1"/>
  <c r="H101" i="25"/>
  <c r="I136" i="25"/>
  <c r="I137" i="25" s="1"/>
  <c r="N80" i="25"/>
  <c r="Q109" i="25"/>
  <c r="I135" i="25"/>
  <c r="F135" i="25"/>
  <c r="S19" i="25"/>
  <c r="S22" i="25"/>
  <c r="S40" i="25"/>
  <c r="G80" i="25"/>
  <c r="N131" i="25"/>
  <c r="N133" i="25"/>
  <c r="G136" i="25"/>
  <c r="F137" i="25"/>
  <c r="I79" i="25"/>
  <c r="Q79" i="25"/>
  <c r="J121" i="25"/>
  <c r="M75" i="25"/>
  <c r="C91" i="25"/>
  <c r="M136" i="25" l="1"/>
  <c r="N29" i="2"/>
  <c r="C79" i="25"/>
  <c r="C82" i="25" s="1"/>
  <c r="I80" i="25"/>
  <c r="N136" i="25"/>
  <c r="O136" i="25"/>
  <c r="M135" i="25"/>
  <c r="M137" i="25"/>
  <c r="G82" i="25"/>
  <c r="H82" i="25" s="1"/>
  <c r="H80" i="25"/>
  <c r="S75" i="25"/>
  <c r="B81" i="25" l="1"/>
  <c r="I27" i="20" l="1"/>
  <c r="I26" i="20"/>
  <c r="I25" i="20"/>
  <c r="I23" i="20"/>
  <c r="I22" i="20"/>
  <c r="I20" i="20"/>
  <c r="I19" i="20"/>
  <c r="I16" i="20"/>
  <c r="I15" i="20"/>
  <c r="B4" i="20"/>
  <c r="B3" i="20"/>
  <c r="A31" i="21" l="1"/>
  <c r="A30" i="21"/>
  <c r="H39" i="20" l="1"/>
  <c r="D123" i="20" l="1"/>
  <c r="A57" i="20"/>
  <c r="B15" i="11"/>
  <c r="B47" i="20"/>
  <c r="B37" i="20"/>
  <c r="A31" i="20"/>
  <c r="H128" i="20"/>
  <c r="G128" i="20"/>
  <c r="H81" i="20"/>
  <c r="H69" i="20"/>
  <c r="G120" i="20" l="1"/>
  <c r="H120" i="20"/>
  <c r="B81" i="20"/>
  <c r="B69" i="20"/>
  <c r="B31" i="21" l="1"/>
  <c r="B33" i="20"/>
  <c r="B30" i="21"/>
  <c r="B39" i="20"/>
  <c r="H129" i="20" l="1"/>
  <c r="H127" i="20"/>
  <c r="H115" i="20"/>
  <c r="H112" i="20"/>
  <c r="G129" i="20"/>
  <c r="G127" i="20"/>
  <c r="G115" i="20"/>
  <c r="G112" i="20"/>
  <c r="F131" i="20"/>
  <c r="D130" i="20"/>
  <c r="D124" i="20"/>
  <c r="E123" i="20"/>
  <c r="E122" i="20"/>
  <c r="E117" i="20"/>
  <c r="D121" i="20"/>
  <c r="D119" i="20"/>
  <c r="D118" i="20"/>
  <c r="D113" i="20"/>
  <c r="D112" i="20"/>
  <c r="D111" i="20"/>
  <c r="D110" i="20"/>
  <c r="H15" i="20"/>
  <c r="H131" i="20" l="1"/>
  <c r="G131" i="20"/>
  <c r="E131" i="20"/>
  <c r="D131" i="20"/>
  <c r="B89" i="20" l="1"/>
  <c r="B88" i="20"/>
  <c r="B87" i="20"/>
  <c r="B86" i="20"/>
  <c r="B85" i="20"/>
  <c r="B84" i="20"/>
  <c r="B83" i="20"/>
  <c r="B82" i="20"/>
  <c r="B80" i="20"/>
  <c r="B79" i="20"/>
  <c r="B78" i="20"/>
  <c r="B77" i="20"/>
  <c r="B76" i="20"/>
  <c r="B75" i="20"/>
  <c r="B74" i="20"/>
  <c r="B73" i="20"/>
  <c r="B72" i="20"/>
  <c r="B71" i="20"/>
  <c r="B70" i="20"/>
  <c r="B68" i="20"/>
  <c r="B67" i="20"/>
  <c r="B66" i="20"/>
  <c r="B65" i="20"/>
  <c r="B64" i="20"/>
  <c r="B63" i="20"/>
  <c r="B62" i="20"/>
  <c r="B61" i="20"/>
  <c r="B60" i="20"/>
  <c r="B59" i="20"/>
  <c r="B58" i="20"/>
  <c r="B57" i="20"/>
  <c r="B56" i="20"/>
  <c r="B55" i="20"/>
  <c r="B54" i="20"/>
  <c r="B53" i="20"/>
  <c r="B52" i="20"/>
  <c r="B51" i="20"/>
  <c r="B50" i="20"/>
  <c r="B49" i="20"/>
  <c r="B48" i="20"/>
  <c r="B46" i="20"/>
  <c r="B45" i="20"/>
  <c r="B44" i="20"/>
  <c r="B43" i="20"/>
  <c r="B42" i="20"/>
  <c r="B41" i="20"/>
  <c r="B40" i="20"/>
  <c r="B38" i="20"/>
  <c r="B36" i="20"/>
  <c r="B35" i="20"/>
  <c r="B34" i="20"/>
  <c r="B32" i="20"/>
  <c r="B31" i="20"/>
  <c r="H78" i="20"/>
  <c r="H76" i="20"/>
  <c r="H73" i="20"/>
  <c r="H53" i="20"/>
  <c r="H44" i="2" l="1"/>
  <c r="F99" i="20"/>
  <c r="F100" i="20"/>
  <c r="F101" i="20"/>
  <c r="F102" i="20"/>
  <c r="G1" i="20"/>
  <c r="J1" i="21" s="1"/>
  <c r="H1" i="20"/>
  <c r="H2" i="20"/>
  <c r="H3" i="20"/>
  <c r="G4" i="20"/>
  <c r="J4" i="21" s="1"/>
  <c r="H4" i="20"/>
  <c r="G5" i="20"/>
  <c r="J5" i="21" s="1"/>
  <c r="H5" i="20"/>
  <c r="H6" i="20"/>
  <c r="C5" i="20"/>
  <c r="C6" i="20"/>
  <c r="F103" i="20" l="1"/>
  <c r="F104" i="20" s="1"/>
  <c r="P35" i="2" l="1"/>
  <c r="P34" i="2"/>
  <c r="P25" i="2"/>
  <c r="P24" i="2"/>
  <c r="P23" i="2"/>
  <c r="P22" i="2"/>
  <c r="P21" i="2"/>
  <c r="L6" i="14" l="1"/>
  <c r="I27" i="21" l="1"/>
  <c r="N32" i="2" l="1"/>
  <c r="N26" i="2"/>
  <c r="H89" i="20" l="1"/>
  <c r="H88" i="20"/>
  <c r="H87" i="20"/>
  <c r="H86" i="20"/>
  <c r="H85" i="20"/>
  <c r="H84" i="20"/>
  <c r="H83" i="20"/>
  <c r="H82" i="20"/>
  <c r="H80" i="20"/>
  <c r="H79" i="20"/>
  <c r="H77" i="20"/>
  <c r="H75" i="20"/>
  <c r="H74" i="20"/>
  <c r="H72" i="20"/>
  <c r="H71" i="20"/>
  <c r="H70" i="20"/>
  <c r="H68" i="20"/>
  <c r="H67" i="20"/>
  <c r="H66" i="20"/>
  <c r="H65" i="20"/>
  <c r="H64" i="20"/>
  <c r="H63" i="20"/>
  <c r="H62" i="20"/>
  <c r="H61" i="20"/>
  <c r="H60" i="20"/>
  <c r="H59" i="20"/>
  <c r="H58" i="20"/>
  <c r="H57" i="20"/>
  <c r="H56" i="20"/>
  <c r="H55" i="20"/>
  <c r="H54" i="20"/>
  <c r="H52" i="20"/>
  <c r="H51" i="20"/>
  <c r="H50" i="20"/>
  <c r="H49" i="20"/>
  <c r="H48" i="20"/>
  <c r="H47" i="20"/>
  <c r="H46" i="20"/>
  <c r="H45" i="20"/>
  <c r="H44" i="20"/>
  <c r="H43" i="20"/>
  <c r="H42" i="20"/>
  <c r="H41" i="20"/>
  <c r="H40" i="20"/>
  <c r="H38" i="20"/>
  <c r="H37" i="20"/>
  <c r="H36" i="20"/>
  <c r="H35" i="20"/>
  <c r="H34" i="20"/>
  <c r="H33" i="20"/>
  <c r="H32" i="20"/>
  <c r="H31" i="20"/>
  <c r="H14" i="20"/>
  <c r="I14" i="20" s="1"/>
  <c r="H23" i="20"/>
  <c r="H22" i="20"/>
  <c r="G90" i="20"/>
  <c r="F90" i="20"/>
  <c r="E90" i="20"/>
  <c r="D90" i="20"/>
  <c r="C90" i="20"/>
  <c r="G93" i="20" s="1"/>
  <c r="G19" i="20"/>
  <c r="G25" i="20" s="1"/>
  <c r="F19" i="20"/>
  <c r="F25" i="20" s="1"/>
  <c r="E19" i="20"/>
  <c r="E25" i="20" s="1"/>
  <c r="D19" i="20"/>
  <c r="C19" i="20"/>
  <c r="C25" i="20" s="1"/>
  <c r="G17" i="20"/>
  <c r="F17" i="20"/>
  <c r="E17" i="20"/>
  <c r="D17" i="20"/>
  <c r="C17" i="20"/>
  <c r="G94" i="20" l="1"/>
  <c r="G95" i="20"/>
  <c r="H17" i="20"/>
  <c r="N28" i="2" s="1"/>
  <c r="N30" i="2"/>
  <c r="D20" i="20"/>
  <c r="D26" i="20" s="1"/>
  <c r="C20" i="20"/>
  <c r="C28" i="20" s="1"/>
  <c r="E20" i="20"/>
  <c r="E26" i="20" s="1"/>
  <c r="E27" i="20" s="1"/>
  <c r="F20" i="20"/>
  <c r="F26" i="20" s="1"/>
  <c r="F27" i="20" s="1"/>
  <c r="G20" i="20"/>
  <c r="G26" i="20" s="1"/>
  <c r="G27" i="20" s="1"/>
  <c r="H90" i="20"/>
  <c r="D25" i="20"/>
  <c r="H19" i="20"/>
  <c r="E102" i="20" l="1"/>
  <c r="D27" i="20"/>
  <c r="D28" i="20"/>
  <c r="C26" i="20"/>
  <c r="H26" i="20" s="1"/>
  <c r="H20" i="20"/>
  <c r="G28" i="20"/>
  <c r="F28" i="20"/>
  <c r="E28" i="20"/>
  <c r="H25" i="20"/>
  <c r="D101" i="20" l="1"/>
  <c r="N31" i="2"/>
  <c r="N36" i="2" s="1"/>
  <c r="N38" i="2"/>
  <c r="N40" i="2"/>
  <c r="N39" i="2"/>
  <c r="C27" i="20"/>
  <c r="H27" i="20" s="1"/>
  <c r="H28" i="20"/>
  <c r="I28" i="20" s="1"/>
  <c r="E6" i="21" l="1"/>
  <c r="E5" i="21"/>
  <c r="A4" i="21"/>
  <c r="A3" i="21"/>
  <c r="A2" i="21"/>
  <c r="A1" i="21"/>
  <c r="C43" i="21" l="1"/>
  <c r="P30" i="2" l="1"/>
  <c r="I17" i="20" l="1"/>
  <c r="I90" i="20" l="1"/>
  <c r="G12" i="14"/>
  <c r="G11" i="14"/>
  <c r="D6" i="20"/>
  <c r="D5" i="20"/>
  <c r="A4" i="20"/>
  <c r="A2" i="20"/>
  <c r="A1" i="20"/>
  <c r="O33" i="2" l="1"/>
  <c r="O26" i="2" l="1"/>
  <c r="O28" i="2" s="1"/>
  <c r="M26" i="2"/>
  <c r="M28" i="2" s="1"/>
  <c r="L26" i="2"/>
  <c r="L28" i="2" s="1"/>
  <c r="K26" i="2"/>
  <c r="K28" i="2" s="1"/>
  <c r="J26" i="2"/>
  <c r="J28" i="2" s="1"/>
  <c r="I26" i="2"/>
  <c r="I28" i="2" s="1"/>
  <c r="H26" i="2"/>
  <c r="H28" i="2" s="1"/>
  <c r="G26" i="2"/>
  <c r="G28" i="2" s="1"/>
  <c r="F26" i="2"/>
  <c r="F28" i="2" s="1"/>
  <c r="P28" i="2" l="1"/>
  <c r="P38" i="2" s="1"/>
  <c r="P26" i="2"/>
  <c r="M40" i="14" l="1"/>
  <c r="R89" i="17"/>
  <c r="H89" i="17"/>
  <c r="R87" i="17"/>
  <c r="M40" i="17"/>
  <c r="M36" i="17"/>
  <c r="L36" i="17"/>
  <c r="J36" i="17"/>
  <c r="I36" i="17"/>
  <c r="H36" i="17"/>
  <c r="G36" i="17"/>
  <c r="F36" i="17"/>
  <c r="E36" i="17"/>
  <c r="E40" i="17" s="1"/>
  <c r="M39" i="17" s="1"/>
  <c r="M42" i="17" s="1"/>
  <c r="K35" i="17"/>
  <c r="K34" i="17"/>
  <c r="K33" i="17"/>
  <c r="K32" i="17"/>
  <c r="K31" i="17"/>
  <c r="K30" i="17"/>
  <c r="K29" i="17"/>
  <c r="K28" i="17"/>
  <c r="B28" i="17"/>
  <c r="A28" i="17"/>
  <c r="K27" i="17"/>
  <c r="B27" i="17"/>
  <c r="A27" i="17"/>
  <c r="K26" i="17"/>
  <c r="B26" i="17"/>
  <c r="A26" i="17"/>
  <c r="K25" i="17"/>
  <c r="B25" i="17"/>
  <c r="A25" i="17"/>
  <c r="K24" i="17"/>
  <c r="B24" i="17"/>
  <c r="A24" i="17"/>
  <c r="K23" i="17"/>
  <c r="B23" i="17"/>
  <c r="A23" i="17"/>
  <c r="K22" i="17"/>
  <c r="B22" i="17"/>
  <c r="A22" i="17"/>
  <c r="K21" i="17"/>
  <c r="B21" i="17"/>
  <c r="A21" i="17"/>
  <c r="K20" i="17"/>
  <c r="B20" i="17"/>
  <c r="A20" i="17"/>
  <c r="K19" i="17"/>
  <c r="B19" i="17"/>
  <c r="A19" i="17"/>
  <c r="K18" i="17"/>
  <c r="B18" i="17"/>
  <c r="A18" i="17"/>
  <c r="K17" i="17"/>
  <c r="B17" i="17"/>
  <c r="A17" i="17"/>
  <c r="H13" i="17"/>
  <c r="G13" i="17"/>
  <c r="B12" i="17"/>
  <c r="A12" i="17"/>
  <c r="B11" i="17"/>
  <c r="A11" i="17"/>
  <c r="L10" i="17"/>
  <c r="K10" i="17"/>
  <c r="B10" i="17"/>
  <c r="A10" i="17"/>
  <c r="H9" i="17"/>
  <c r="B9" i="17"/>
  <c r="A9" i="17"/>
  <c r="L8" i="17"/>
  <c r="K8" i="17"/>
  <c r="K6" i="17"/>
  <c r="B6" i="17"/>
  <c r="A6" i="17"/>
  <c r="L4" i="17"/>
  <c r="K4" i="17"/>
  <c r="B4" i="17"/>
  <c r="A4" i="17"/>
  <c r="A2" i="17"/>
  <c r="A1" i="17"/>
  <c r="H9" i="14"/>
  <c r="A1" i="14"/>
  <c r="A2" i="14"/>
  <c r="E36" i="14"/>
  <c r="F36" i="14"/>
  <c r="K32" i="14"/>
  <c r="K33" i="14"/>
  <c r="K34" i="14"/>
  <c r="K35" i="14"/>
  <c r="K18" i="14"/>
  <c r="K19" i="14"/>
  <c r="K20" i="14"/>
  <c r="K21" i="14"/>
  <c r="K22" i="14"/>
  <c r="K23" i="14"/>
  <c r="K24" i="14"/>
  <c r="K25" i="14"/>
  <c r="K26" i="14"/>
  <c r="K27" i="14"/>
  <c r="K28" i="14"/>
  <c r="K29" i="14"/>
  <c r="K30" i="14"/>
  <c r="K31" i="14"/>
  <c r="K17" i="14"/>
  <c r="B4" i="14"/>
  <c r="R85" i="14"/>
  <c r="H85" i="14"/>
  <c r="R83" i="14"/>
  <c r="M36" i="14"/>
  <c r="J40" i="14" s="1"/>
  <c r="L36" i="14"/>
  <c r="J36" i="14"/>
  <c r="I36" i="14"/>
  <c r="H36" i="14"/>
  <c r="G36" i="14"/>
  <c r="B28" i="14"/>
  <c r="A28" i="14"/>
  <c r="B27" i="14"/>
  <c r="A27" i="14"/>
  <c r="B26" i="14"/>
  <c r="A26" i="14"/>
  <c r="B25" i="14"/>
  <c r="A25" i="14"/>
  <c r="B24" i="14"/>
  <c r="A24" i="14"/>
  <c r="B23" i="14"/>
  <c r="A23" i="14"/>
  <c r="B22" i="14"/>
  <c r="A22" i="14"/>
  <c r="B21" i="14"/>
  <c r="A21" i="14"/>
  <c r="B20" i="14"/>
  <c r="A20" i="14"/>
  <c r="B19" i="14"/>
  <c r="A19" i="14"/>
  <c r="B18" i="14"/>
  <c r="A18" i="14"/>
  <c r="B17" i="14"/>
  <c r="A17" i="14"/>
  <c r="G13" i="14"/>
  <c r="F13" i="14"/>
  <c r="B12" i="14"/>
  <c r="A12" i="14"/>
  <c r="B11" i="14"/>
  <c r="A11" i="14"/>
  <c r="K10" i="14"/>
  <c r="B10" i="14"/>
  <c r="A10" i="14"/>
  <c r="B9" i="14"/>
  <c r="A9" i="14"/>
  <c r="K8" i="14"/>
  <c r="K6" i="14"/>
  <c r="B6" i="14"/>
  <c r="A6" i="14"/>
  <c r="K4" i="14"/>
  <c r="A4" i="14"/>
  <c r="I113" i="7"/>
  <c r="S113" i="7"/>
  <c r="C104" i="13"/>
  <c r="I97" i="3"/>
  <c r="I98" i="3"/>
  <c r="B99" i="3"/>
  <c r="I99" i="3"/>
  <c r="B110" i="3"/>
  <c r="I120" i="3"/>
  <c r="G51" i="1"/>
  <c r="E40" i="14" l="1"/>
  <c r="I38" i="2"/>
  <c r="K36" i="14"/>
  <c r="L40" i="2"/>
  <c r="L39" i="2"/>
  <c r="L38" i="2"/>
  <c r="L31" i="2"/>
  <c r="L36" i="2" s="1"/>
  <c r="K40" i="2"/>
  <c r="K38" i="2"/>
  <c r="K39" i="2"/>
  <c r="K31" i="2"/>
  <c r="K36" i="2" s="1"/>
  <c r="K36" i="17"/>
  <c r="L41" i="17"/>
  <c r="O29" i="2" l="1"/>
  <c r="M39" i="14"/>
  <c r="M42" i="14" s="1"/>
  <c r="I40" i="2"/>
  <c r="I39" i="2"/>
  <c r="I31" i="2"/>
  <c r="I36" i="2" s="1"/>
  <c r="P29" i="2"/>
  <c r="H31" i="2"/>
  <c r="H36" i="2" s="1"/>
  <c r="H40" i="2"/>
  <c r="H38" i="2"/>
  <c r="H39" i="2"/>
  <c r="O40" i="2"/>
  <c r="O39" i="2"/>
  <c r="O31" i="2"/>
  <c r="O36" i="2" s="1"/>
  <c r="J40" i="2"/>
  <c r="J39" i="2"/>
  <c r="J38" i="2"/>
  <c r="J31" i="2"/>
  <c r="J36" i="2" s="1"/>
  <c r="M31" i="2"/>
  <c r="M36" i="2" s="1"/>
  <c r="M40" i="2"/>
  <c r="M38" i="2"/>
  <c r="M39" i="2"/>
  <c r="F40" i="2"/>
  <c r="F39" i="2"/>
  <c r="F38" i="2"/>
  <c r="F31" i="2"/>
  <c r="G40" i="2"/>
  <c r="G31" i="2"/>
  <c r="G36" i="2" s="1"/>
  <c r="G38" i="2"/>
  <c r="G39" i="2"/>
  <c r="L41" i="14" l="1"/>
  <c r="P31" i="2"/>
  <c r="P36" i="2" s="1"/>
  <c r="G41" i="2" s="1"/>
  <c r="F36" i="2"/>
  <c r="P39" i="2"/>
  <c r="P40" i="2"/>
  <c r="P41" i="2" l="1"/>
  <c r="J122" i="25" l="1"/>
  <c r="J123" i="25" s="1"/>
  <c r="G134" i="25" s="1"/>
  <c r="L120" i="25"/>
  <c r="F122" i="25"/>
  <c r="H122" i="25"/>
  <c r="H123" i="25"/>
  <c r="G130" i="25" s="1"/>
  <c r="I122" i="25"/>
  <c r="I123" i="25" s="1"/>
  <c r="G132" i="25" s="1"/>
  <c r="G122" i="25"/>
  <c r="G123" i="25" s="1"/>
  <c r="N132" i="25" l="1"/>
  <c r="O132" i="25"/>
  <c r="N134" i="25"/>
  <c r="O134" i="25"/>
  <c r="F123" i="25"/>
  <c r="G129" i="25"/>
  <c r="N130" i="25"/>
  <c r="O130" i="25"/>
  <c r="G128" i="25" l="1"/>
  <c r="K122" i="25"/>
  <c r="O129" i="25"/>
  <c r="N129" i="25"/>
  <c r="G135" i="25" l="1"/>
  <c r="G137" i="25"/>
  <c r="O128" i="25"/>
  <c r="O137" i="25" s="1"/>
  <c r="N128" i="25"/>
  <c r="N137" i="25" s="1"/>
  <c r="N135" i="25" l="1"/>
  <c r="O135" i="25"/>
</calcChain>
</file>

<file path=xl/comments1.xml><?xml version="1.0" encoding="utf-8"?>
<comments xmlns="http://schemas.openxmlformats.org/spreadsheetml/2006/main" xmlns:mc="http://schemas.openxmlformats.org/markup-compatibility/2006" xmlns:xr="http://schemas.microsoft.com/office/spreadsheetml/2014/revision" mc:Ignorable="xr">
  <authors>
    <author>Rhonda B</author>
  </authors>
  <commentList>
    <comment ref="J15" authorId="0" shapeId="0" xr:uid="{00000000-0006-0000-0800-000001000000}">
      <text>
        <r>
          <rPr>
            <b/>
            <sz val="14"/>
            <color indexed="81"/>
            <rFont val="Tahoma"/>
            <family val="2"/>
          </rPr>
          <t xml:space="preserve">Column 9:
Report non-sate funds (E.g., Veteran Administration, private pay, etc.)
</t>
        </r>
        <r>
          <rPr>
            <sz val="14"/>
            <color indexed="81"/>
            <rFont val="Tahoma"/>
            <family val="2"/>
          </rPr>
          <t xml:space="preserve">
</t>
        </r>
      </text>
    </comment>
    <comment ref="K15" authorId="0" shapeId="0" xr:uid="{00000000-0006-0000-0800-000002000000}">
      <text/>
    </comment>
    <comment ref="E18" authorId="0" shapeId="0" xr:uid="{00000000-0006-0000-0800-000003000000}">
      <text>
        <r>
          <rPr>
            <b/>
            <sz val="14"/>
            <color indexed="81"/>
            <rFont val="Tahoma"/>
            <family val="2"/>
          </rPr>
          <t xml:space="preserve">Column 3:
Report the actual HCW expense reimbursed by the VA as a negative amount.  </t>
        </r>
        <r>
          <rPr>
            <sz val="14"/>
            <color indexed="81"/>
            <rFont val="Tahoma"/>
            <family val="2"/>
          </rPr>
          <t xml:space="preserve">
 </t>
        </r>
      </text>
    </comment>
    <comment ref="J18" authorId="0" shapeId="0" xr:uid="{00000000-0006-0000-0800-000004000000}">
      <text>
        <r>
          <rPr>
            <b/>
            <sz val="14"/>
            <color indexed="81"/>
            <rFont val="Tahoma"/>
            <family val="2"/>
          </rPr>
          <t>Report the actual HCW expense reimbursed by the VA here.</t>
        </r>
        <r>
          <rPr>
            <sz val="14"/>
            <color indexed="81"/>
            <rFont val="Tahoma"/>
            <family val="2"/>
          </rPr>
          <t xml:space="preserve"> 
</t>
        </r>
      </text>
    </comment>
    <comment ref="J25" authorId="0" shapeId="0" xr:uid="{00000000-0006-0000-0800-000005000000}">
      <text>
        <r>
          <rPr>
            <b/>
            <sz val="14"/>
            <color indexed="81"/>
            <rFont val="Tahoma"/>
            <family val="2"/>
          </rPr>
          <t>Home-delivered meals, Case Management and Administrative expenses paid by the VA for these services provided to veteran OPI consumers is reported here.</t>
        </r>
        <r>
          <rPr>
            <sz val="14"/>
            <color indexed="81"/>
            <rFont val="Tahoma"/>
            <family val="2"/>
          </rPr>
          <t xml:space="preserve">
</t>
        </r>
      </text>
    </comment>
    <comment ref="E40" authorId="0" shapeId="0" xr:uid="{00000000-0006-0000-0800-000006000000}">
      <text>
        <r>
          <rPr>
            <b/>
            <sz val="14"/>
            <color indexed="16"/>
            <rFont val="Arial Narrow"/>
            <family val="2"/>
          </rPr>
          <t>This is the sum of Column 3 + cells E38 + E39</t>
        </r>
      </text>
    </comment>
  </commentList>
</comments>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<sst xmlns="http://schemas.openxmlformats.org/spreadsheetml/2006/main" count="2149" uniqueCount="1021">
  <si>
    <t>01a</t>
  </si>
  <si>
    <t>02a</t>
  </si>
  <si>
    <t>15a</t>
  </si>
  <si>
    <t>70-9a</t>
  </si>
  <si>
    <t>40-3</t>
  </si>
  <si>
    <t>40-4</t>
  </si>
  <si>
    <t>40-5</t>
  </si>
  <si>
    <t>40-8</t>
  </si>
  <si>
    <t>40-9</t>
  </si>
  <si>
    <t>50-1</t>
  </si>
  <si>
    <t>50-3</t>
  </si>
  <si>
    <t>50-4</t>
  </si>
  <si>
    <t>50-5</t>
  </si>
  <si>
    <t>60-1</t>
  </si>
  <si>
    <t>60-3</t>
  </si>
  <si>
    <t>60-4</t>
  </si>
  <si>
    <t>60-5</t>
  </si>
  <si>
    <t>70-2</t>
  </si>
  <si>
    <t>70-2a</t>
  </si>
  <si>
    <t>70-2b</t>
  </si>
  <si>
    <t>70-5</t>
  </si>
  <si>
    <t>70-8</t>
  </si>
  <si>
    <t>70-9</t>
  </si>
  <si>
    <t>70-10</t>
  </si>
  <si>
    <t>80-1</t>
  </si>
  <si>
    <t>80-4</t>
  </si>
  <si>
    <t>80-5</t>
  </si>
  <si>
    <t>80-6</t>
  </si>
  <si>
    <t>90-1</t>
  </si>
  <si>
    <t>900</t>
  </si>
  <si>
    <t xml:space="preserve">Adm Match:      </t>
  </si>
  <si>
    <t>2/3rd of 15%</t>
  </si>
  <si>
    <t xml:space="preserve">Prgm Match: </t>
  </si>
  <si>
    <t xml:space="preserve">III-E  Match Prg: </t>
  </si>
  <si>
    <t>ARRA Match</t>
  </si>
  <si>
    <t>Total Match :</t>
  </si>
  <si>
    <t>Matrix</t>
  </si>
  <si>
    <t>Number</t>
  </si>
  <si>
    <t>September</t>
  </si>
  <si>
    <t>Total:</t>
  </si>
  <si>
    <t>October</t>
  </si>
  <si>
    <t>February</t>
  </si>
  <si>
    <t>March</t>
  </si>
  <si>
    <t>April</t>
  </si>
  <si>
    <t>May</t>
  </si>
  <si>
    <t>June</t>
  </si>
  <si>
    <t>Auto-Fill from 150</t>
  </si>
  <si>
    <t>Prepared by:</t>
  </si>
  <si>
    <t>Program Fees Invoiced</t>
  </si>
  <si>
    <t>Program Fees Collected</t>
  </si>
  <si>
    <t>Program Fees Expended</t>
  </si>
  <si>
    <t>Other Funds Expended</t>
  </si>
  <si>
    <t>Total Expenditures</t>
  </si>
  <si>
    <t>01-a</t>
  </si>
  <si>
    <t>02-a</t>
  </si>
  <si>
    <t>900a</t>
  </si>
  <si>
    <t>900b</t>
  </si>
  <si>
    <t>900c</t>
  </si>
  <si>
    <t>Chore</t>
  </si>
  <si>
    <t>OPI Admin:</t>
  </si>
  <si>
    <t>Personal Care</t>
  </si>
  <si>
    <t>Personal Care - HCW</t>
  </si>
  <si>
    <t>Homemaker/Home Care</t>
  </si>
  <si>
    <t>Homemaker/Home Care - HCW</t>
  </si>
  <si>
    <t>Chore - HCW</t>
  </si>
  <si>
    <t>Home Del. Meals</t>
  </si>
  <si>
    <t>B</t>
  </si>
  <si>
    <t>Adult Day Care/Adult Day Health</t>
  </si>
  <si>
    <t>Information for Caregivers</t>
  </si>
  <si>
    <t>Information for CGs serving Children</t>
  </si>
  <si>
    <t>Caregivers Support Groups-Serving Children</t>
  </si>
  <si>
    <t xml:space="preserve">Caregiver Access Assistance-Serving Children </t>
  </si>
  <si>
    <t>Caregiver Supplemental Services-Serving Children</t>
  </si>
  <si>
    <t>Physical Activity &amp; Falls Prevention</t>
  </si>
  <si>
    <t>Caregiver Counseling-Serving Children</t>
  </si>
  <si>
    <t>Caregiver Training - Serving Children</t>
  </si>
  <si>
    <t>73a</t>
  </si>
  <si>
    <t>Case Management</t>
  </si>
  <si>
    <t>Congregate Meals</t>
  </si>
  <si>
    <t>Nutrition Counseling</t>
  </si>
  <si>
    <t>Assisted Transportation</t>
  </si>
  <si>
    <t>Transportation</t>
  </si>
  <si>
    <t>Legal Assistance</t>
  </si>
  <si>
    <t>Nutrition Education</t>
  </si>
  <si>
    <t>Information &amp; Assistance</t>
  </si>
  <si>
    <t>Outreach</t>
  </si>
  <si>
    <t>16-a</t>
  </si>
  <si>
    <t>AAA Advocacy</t>
  </si>
  <si>
    <t>Home Repair/Modification</t>
  </si>
  <si>
    <t>Caregiver Respite</t>
  </si>
  <si>
    <t>Caregiver Respite for Caregivers Serving Children</t>
  </si>
  <si>
    <t>Registered Nurse Services</t>
  </si>
  <si>
    <t>Medication Management</t>
  </si>
  <si>
    <t>Guardianship/Conservatorship</t>
  </si>
  <si>
    <t>LTC Ombudsman</t>
  </si>
  <si>
    <t>Recreation</t>
  </si>
  <si>
    <t>Interpreting/Translation</t>
  </si>
  <si>
    <t>Newsletter</t>
  </si>
  <si>
    <t>Caregiver Training</t>
  </si>
  <si>
    <t>Public Outreach/Education</t>
  </si>
  <si>
    <t>Senior Center Assistance</t>
  </si>
  <si>
    <t>Money Management</t>
  </si>
  <si>
    <t>Center Renovation/Acquisition</t>
  </si>
  <si>
    <t>Volunteer Services</t>
  </si>
  <si>
    <t>Index</t>
  </si>
  <si>
    <t>AAA District</t>
  </si>
  <si>
    <t>Vendor Name</t>
  </si>
  <si>
    <t>Vendor #</t>
  </si>
  <si>
    <t>Mail Code</t>
  </si>
  <si>
    <t>Accounting Basis</t>
  </si>
  <si>
    <t>Fiscal Contact</t>
  </si>
  <si>
    <t>Fiscal Phone</t>
  </si>
  <si>
    <t>Contract Number</t>
  </si>
  <si>
    <t>D02Co</t>
  </si>
  <si>
    <t>Dist 2 Co</t>
  </si>
  <si>
    <t>Community Action Team</t>
  </si>
  <si>
    <t>Accrual</t>
  </si>
  <si>
    <t>Juliann Davis</t>
  </si>
  <si>
    <t>(503) 366-6584</t>
  </si>
  <si>
    <t>D07</t>
  </si>
  <si>
    <t>Dist 7</t>
  </si>
  <si>
    <t>South Coast Business Employment Corporation</t>
  </si>
  <si>
    <t>D-7 South Coast Business Employment Corporation</t>
  </si>
  <si>
    <t>(541) 269-2013</t>
  </si>
  <si>
    <t>D10</t>
  </si>
  <si>
    <t>Dist 10</t>
  </si>
  <si>
    <t>Central Oregon Council on Aging</t>
  </si>
  <si>
    <t>D11K</t>
  </si>
  <si>
    <t>Dist 11 K</t>
  </si>
  <si>
    <t>D13C</t>
  </si>
  <si>
    <t>Dist 13 C</t>
  </si>
  <si>
    <t>D14H</t>
  </si>
  <si>
    <t>Dist 14 H</t>
  </si>
  <si>
    <t>Cash</t>
  </si>
  <si>
    <t>(541) 573-6024</t>
  </si>
  <si>
    <t>D14M</t>
  </si>
  <si>
    <t>Dist 14 M</t>
  </si>
  <si>
    <t>Malheur Council on Aging &amp; Community Services</t>
  </si>
  <si>
    <t>D12</t>
  </si>
  <si>
    <t>Dist 12</t>
  </si>
  <si>
    <t>CAPECO</t>
  </si>
  <si>
    <t>(541) 278-5690</t>
  </si>
  <si>
    <t>D02W</t>
  </si>
  <si>
    <t>Dist 2 W</t>
  </si>
  <si>
    <t>Washington County Disability, Aging &amp; Veteran Services</t>
  </si>
  <si>
    <t>D06</t>
  </si>
  <si>
    <t>Dist 6</t>
  </si>
  <si>
    <t>D08</t>
  </si>
  <si>
    <t>Dist 8</t>
  </si>
  <si>
    <t>Rogue Valley Council of Governments SDS</t>
  </si>
  <si>
    <t>(541) 423-1376</t>
  </si>
  <si>
    <t>D09</t>
  </si>
  <si>
    <t>Dist 9</t>
  </si>
  <si>
    <t>D02Cl</t>
  </si>
  <si>
    <t>Dist 2 Cl</t>
  </si>
  <si>
    <t>Clackamas County Social Services</t>
  </si>
  <si>
    <t>D02M</t>
  </si>
  <si>
    <t>Dist 2 M</t>
  </si>
  <si>
    <t>D03</t>
  </si>
  <si>
    <t>Dist 3</t>
  </si>
  <si>
    <t>NWSDS</t>
  </si>
  <si>
    <t>NorthWest Senior &amp; Disability Services</t>
  </si>
  <si>
    <t>(503) 304-3427</t>
  </si>
  <si>
    <t>D04</t>
  </si>
  <si>
    <t>Dist 4</t>
  </si>
  <si>
    <t>D05</t>
  </si>
  <si>
    <t>Dist 5</t>
  </si>
  <si>
    <t>within compliance</t>
  </si>
  <si>
    <t>{A}</t>
  </si>
  <si>
    <t>{B}</t>
  </si>
  <si>
    <t>{10)</t>
  </si>
  <si>
    <t xml:space="preserve">Monthly NSIP Eligible  Meal Count: </t>
  </si>
  <si>
    <t>You Input</t>
  </si>
  <si>
    <t>Max Allowed</t>
  </si>
  <si>
    <t xml:space="preserve">Reassurance </t>
  </si>
  <si>
    <t>Adm Balance</t>
  </si>
  <si>
    <t>Admin Balance</t>
  </si>
  <si>
    <t>(503) 655-8330</t>
  </si>
  <si>
    <t>(541) 889-7651 x222</t>
  </si>
  <si>
    <t>Chronic Disease Prevention, Management &amp; Ed</t>
  </si>
  <si>
    <t xml:space="preserve">Caregiver Access Assistance </t>
  </si>
  <si>
    <t xml:space="preserve">Caregiver Supplemental Services </t>
  </si>
  <si>
    <t>Caregiver Counseling</t>
  </si>
  <si>
    <t>{9)</t>
  </si>
  <si>
    <t>Match Sum {10} &amp; {12}</t>
  </si>
  <si>
    <t>Matrix 40-5</t>
  </si>
  <si>
    <t>Matrix 40-8</t>
  </si>
  <si>
    <t>(OAA 306(a)(2)(A))</t>
  </si>
  <si>
    <t>(OAA 102(a)(30)(G))</t>
  </si>
  <si>
    <t>Matrix 70-2</t>
  </si>
  <si>
    <t>(OAA 306(a)(2)(A)</t>
  </si>
  <si>
    <t xml:space="preserve">NSIP </t>
  </si>
  <si>
    <t>A-133 Submitted?</t>
  </si>
  <si>
    <t>YTD
UNITS
of Service</t>
  </si>
  <si>
    <t xml:space="preserve">Reimbursement is requested in the amount of:    </t>
  </si>
  <si>
    <t xml:space="preserve">Column A:  The reference number assigned by the State of Oregon to each applicable OAA service necessary to complete a comprehensive and coordinated system as described in the Older Americans Act (OAA) Section 306.
Column B:  The service categories necessary for a comprehensive and coordinated system of care.   OAA expenditures are reported in the row of each correlating service category within the relevant funding sources (columns three through ten.) 
Column 1:  Report the fiscal-year cumulative OAA Title IIIB funds used for purposes of planning, development, coordination and administration of services listed in column 2.  IIIB funds may be utilized in any of the Service categories.  Note:  AAA must expend a minimum of 3% of IIIB funds on services meeting the definition of Legal Services, 18% on Access Services, and 3% on In-Home Services.  See the III-B Minimum Exps tab (in this workbook) for matrices fitting each category. </t>
  </si>
  <si>
    <t xml:space="preserve">Month Ending:  </t>
  </si>
  <si>
    <t>Health Promotion Disease Prevention</t>
  </si>
  <si>
    <r>
      <t>Signature and Title</t>
    </r>
    <r>
      <rPr>
        <sz val="14"/>
        <color indexed="10"/>
        <rFont val="Arial"/>
        <family val="2"/>
      </rPr>
      <t xml:space="preserve"> </t>
    </r>
  </si>
  <si>
    <t>Today's Date</t>
  </si>
  <si>
    <t>TOTAL</t>
  </si>
  <si>
    <t>Adjustments</t>
  </si>
  <si>
    <t>C U M U L A T I V E   F I N A N C I A L  R E P O R T</t>
  </si>
  <si>
    <t>Page 3 of 3</t>
  </si>
  <si>
    <t>Reassurance</t>
  </si>
  <si>
    <t>Preventive Screening, Counseling, and  Referral</t>
  </si>
  <si>
    <t xml:space="preserve">AAA Name:  </t>
  </si>
  <si>
    <t>Community Action Program of East Central Oregon</t>
  </si>
  <si>
    <t>Community Connection of Northeast Oregon</t>
  </si>
  <si>
    <t>Oregon Cascades West Council of Governments SDS</t>
  </si>
  <si>
    <t>Lane Council of Governments SDS</t>
  </si>
  <si>
    <t>Aging and People with Disabilities</t>
  </si>
  <si>
    <t>YTD
Unduplicated Clients</t>
  </si>
  <si>
    <t>Respite (IIIB funded)</t>
  </si>
  <si>
    <t>Family Caregiver Support</t>
  </si>
  <si>
    <t>Elder Abuse Awareness and Prevention</t>
  </si>
  <si>
    <t>Financial Assistance</t>
  </si>
  <si>
    <t>Mental Health Screening &amp; Referral</t>
  </si>
  <si>
    <t xml:space="preserve">Caregiver Support Groups </t>
  </si>
  <si>
    <t>Options Counseling</t>
  </si>
  <si>
    <t>Fee-Based Case Management</t>
  </si>
  <si>
    <t>Report Approval</t>
  </si>
  <si>
    <t>Report Approver Title</t>
  </si>
  <si>
    <t>Adm Bal</t>
  </si>
  <si>
    <t>`</t>
  </si>
  <si>
    <t>Your Comments:</t>
  </si>
  <si>
    <t>Legal assistance related to income, health care, long-term care, nutrition, housing, utilities, protective services, defense of guardianship, abuse, neglect, and age discrimination.</t>
  </si>
  <si>
    <t>Yes</t>
  </si>
  <si>
    <t>Select</t>
  </si>
  <si>
    <t>District</t>
  </si>
  <si>
    <t>AAA NAME</t>
  </si>
  <si>
    <t>Jeanne Wright</t>
  </si>
  <si>
    <t>In Home – minimum expenditure is 3%</t>
  </si>
  <si>
    <t>Matrix 01</t>
  </si>
  <si>
    <t>Matrix 01a</t>
  </si>
  <si>
    <t>Matrix 02</t>
  </si>
  <si>
    <t>Matrix 02a</t>
  </si>
  <si>
    <t>Matrix 03</t>
  </si>
  <si>
    <t>Matrix 03a</t>
  </si>
  <si>
    <t>Matrix 05</t>
  </si>
  <si>
    <t>Legal – minimum expenditure is 3%</t>
  </si>
  <si>
    <t>Matrix 11</t>
  </si>
  <si>
    <t>Access Services – minimum expenditure is 18%</t>
  </si>
  <si>
    <t>Matrix 06</t>
  </si>
  <si>
    <t>Matrix 09</t>
  </si>
  <si>
    <t>Matrix 10</t>
  </si>
  <si>
    <t>Matrix 13</t>
  </si>
  <si>
    <t>Matrix 14</t>
  </si>
  <si>
    <t>Matrix 40-4</t>
  </si>
  <si>
    <t>Matrix 70-8</t>
  </si>
  <si>
    <t>Matrix 70-10</t>
  </si>
  <si>
    <t>Matrix 30-4</t>
  </si>
  <si>
    <t xml:space="preserve">Personal Care </t>
  </si>
  <si>
    <t>(OAA 102(a)(30)(F)</t>
  </si>
  <si>
    <t xml:space="preserve">Personal Care - HCW </t>
  </si>
  <si>
    <t xml:space="preserve">Homemaker/Home Care </t>
  </si>
  <si>
    <t>(OAA 102(a)(30)(A)</t>
  </si>
  <si>
    <t xml:space="preserve">Homemaker/Home Care - HCW </t>
  </si>
  <si>
    <t xml:space="preserve">Chore </t>
  </si>
  <si>
    <t xml:space="preserve"> (OAA 102(a)(30)( C )</t>
  </si>
  <si>
    <t xml:space="preserve">Chore - HCW </t>
  </si>
  <si>
    <t>(OAA 102(a)(30)( C )</t>
  </si>
  <si>
    <t>(OAA 102(a)(30)(D)</t>
  </si>
  <si>
    <r>
      <t>Other  (</t>
    </r>
    <r>
      <rPr>
        <b/>
        <sz val="9"/>
        <rFont val="Arial"/>
        <family val="2"/>
      </rPr>
      <t>specify</t>
    </r>
    <r>
      <rPr>
        <sz val="9"/>
        <rFont val="Arial"/>
        <family val="2"/>
      </rPr>
      <t>)</t>
    </r>
  </si>
  <si>
    <t xml:space="preserve">Home Repair/Modification </t>
  </si>
  <si>
    <t>(OAA 102(a)(30)(E)</t>
  </si>
  <si>
    <t>(OAA 102(a)(30)(B)</t>
  </si>
  <si>
    <t xml:space="preserve">Matrix 30-1 </t>
  </si>
  <si>
    <t>Matrix 60-3</t>
  </si>
  <si>
    <t>307(a)(11)(E)</t>
  </si>
  <si>
    <t>Matrix 60-5</t>
  </si>
  <si>
    <t>Matrix 70-5</t>
  </si>
  <si>
    <t>Eligible OAA Services for Meeting Minimum Title IIIB Expenditure Requirements</t>
  </si>
  <si>
    <t>Access Services - 18%</t>
  </si>
  <si>
    <t>Legal Services 3%</t>
  </si>
  <si>
    <t>ACRONYMN</t>
  </si>
  <si>
    <t>CAT</t>
  </si>
  <si>
    <t>SCBEC</t>
  </si>
  <si>
    <t>CCNO</t>
  </si>
  <si>
    <t>HCSCS</t>
  </si>
  <si>
    <t>MCOACS</t>
  </si>
  <si>
    <t>WCDAVS</t>
  </si>
  <si>
    <t>RVCOG</t>
  </si>
  <si>
    <t>MCCOG</t>
  </si>
  <si>
    <t>CCSS</t>
  </si>
  <si>
    <t>LCOG</t>
  </si>
  <si>
    <t>OCWCOG</t>
  </si>
  <si>
    <t>Mid-Columbia Council of Governments</t>
  </si>
  <si>
    <t>Harney County Senior &amp; Community Services Center</t>
  </si>
  <si>
    <t>Base Allocation/Transfer/Unspent Area</t>
  </si>
  <si>
    <t>Base Allocation/Transfer/Unspent Funds</t>
  </si>
  <si>
    <t>AAA Budget</t>
  </si>
  <si>
    <t xml:space="preserve">Optional column for use in calculating the NSIP reimbursement based on a per meal amount.  If using a per meal reimbursement method, please take measures to ensure you are not requesting NSIP in excess of what you've spent on raw food product.                                                                                                                                                                                                                                                                                                                                                                                                                                                                         </t>
  </si>
  <si>
    <t>You input- July - June XXXX</t>
  </si>
  <si>
    <t>A</t>
  </si>
  <si>
    <t>OLDER AMERICANS ACT, NSIP, &amp; OPI</t>
  </si>
  <si>
    <t>AAA District Number:</t>
  </si>
  <si>
    <t>You input</t>
  </si>
  <si>
    <t xml:space="preserve">Program coordination &amp; development </t>
  </si>
  <si>
    <t>expenditures are allowable when the full</t>
  </si>
  <si>
    <t xml:space="preserve"> 10% admin maximum amt has been spent.</t>
  </si>
  <si>
    <t>Name of approver</t>
  </si>
  <si>
    <t>Fiscal Year:</t>
  </si>
  <si>
    <t xml:space="preserve">AAA District Name:  </t>
  </si>
  <si>
    <t xml:space="preserve">  Yes  </t>
  </si>
  <si>
    <t xml:space="preserve">  No  </t>
  </si>
  <si>
    <t xml:space="preserve">Final Report?  </t>
  </si>
  <si>
    <t>Name of preparer</t>
  </si>
  <si>
    <t>Audited?</t>
  </si>
  <si>
    <t>Cash or Accrual?</t>
  </si>
  <si>
    <t>Phone # of preparer</t>
  </si>
  <si>
    <t>III - B</t>
  </si>
  <si>
    <t>III - C1</t>
  </si>
  <si>
    <t>III - C2</t>
  </si>
  <si>
    <t>III - D</t>
  </si>
  <si>
    <t>III - E</t>
  </si>
  <si>
    <t>VII - B</t>
  </si>
  <si>
    <t>Supportive  Services</t>
  </si>
  <si>
    <t>Congregate     Meals</t>
  </si>
  <si>
    <t>Home-Delivered Meals</t>
  </si>
  <si>
    <t>Preventive      Health</t>
  </si>
  <si>
    <t>Family         Caregiver         Support</t>
  </si>
  <si>
    <t>Elderly             Abuse      Prevention</t>
  </si>
  <si>
    <t>TOTAL RESOURCES &amp; EXPENDITURES</t>
  </si>
  <si>
    <t xml:space="preserve">Catalog of Federal Domestic Assistance numbers #: </t>
  </si>
  <si>
    <t>Formula</t>
  </si>
  <si>
    <t>Cash Request Work Area</t>
  </si>
  <si>
    <t>Sub-Total:</t>
  </si>
  <si>
    <t>Adjustments:</t>
  </si>
  <si>
    <t>Reimbursement is requested in the amount of:    $</t>
  </si>
  <si>
    <t xml:space="preserve">The total combined cash request for all funds for the current month's request. </t>
  </si>
  <si>
    <t>I certify that, to the best of my knowledge, the information reported above is correct .</t>
  </si>
  <si>
    <t>D-2 Community Action Team</t>
  </si>
  <si>
    <t>No</t>
  </si>
  <si>
    <t>D-10 COCOA AAA</t>
  </si>
  <si>
    <t>D-13 Community Connection of NE Oregon</t>
  </si>
  <si>
    <t>D-14 Harney AAA</t>
  </si>
  <si>
    <t>D-14 Malheur AAA</t>
  </si>
  <si>
    <t>D-12 CAPECO AAA</t>
  </si>
  <si>
    <t>D-2 Washington AAA</t>
  </si>
  <si>
    <t>D-6 Douglas AAA</t>
  </si>
  <si>
    <t>D-8 Rogue Valley AAA</t>
  </si>
  <si>
    <t>D-9 Mid-Columbia AAA</t>
  </si>
  <si>
    <t>D-2 Clackamas AAA</t>
  </si>
  <si>
    <t>D-2 Multnomah AAA</t>
  </si>
  <si>
    <t>D-1 Northwest Senior &amp; Disability Services</t>
  </si>
  <si>
    <t>D-4 West Cascade AAA</t>
  </si>
  <si>
    <t>D-5 Lane AAA</t>
  </si>
  <si>
    <t>Approved By:</t>
  </si>
  <si>
    <t>Date:</t>
  </si>
  <si>
    <t>Prepared By:</t>
  </si>
  <si>
    <t>Phone:</t>
  </si>
  <si>
    <t>CFDA #</t>
  </si>
  <si>
    <t>Current Cumulative Expense</t>
  </si>
  <si>
    <t>Less:  Prior Cumulative Expense</t>
  </si>
  <si>
    <t xml:space="preserve"> </t>
  </si>
  <si>
    <t>OLDER AMERICANS ACT &amp; NUTRITION SERVICES INCENTIVE PROGRAM</t>
  </si>
  <si>
    <t>ALL INFORMATION AUTO-FILLS FROM CELLS ON 150, Pg 1</t>
  </si>
  <si>
    <t>Cumulative Financial Report - Page 2 of 3</t>
  </si>
  <si>
    <t xml:space="preserve">Approved By:  </t>
  </si>
  <si>
    <t>Auto fill from 150, p1</t>
  </si>
  <si>
    <t>Auto filled</t>
  </si>
  <si>
    <t>Auto filled from 150, Pg1</t>
  </si>
  <si>
    <t xml:space="preserve">Date:  </t>
  </si>
  <si>
    <t xml:space="preserve">Prepared By:  </t>
  </si>
  <si>
    <t>Auto fill from 148</t>
  </si>
  <si>
    <t xml:space="preserve">Cash or Accrual?  </t>
  </si>
  <si>
    <t xml:space="preserve">Phone:  </t>
  </si>
  <si>
    <t>OLDER AMERICAN'S ACT FUNDS</t>
  </si>
  <si>
    <t>Program Income</t>
  </si>
  <si>
    <t>Matrix Number</t>
  </si>
  <si>
    <t>Service Category</t>
  </si>
  <si>
    <t>III-B  Supportive  Services</t>
  </si>
  <si>
    <t>III-C-1 Congregate Meals</t>
  </si>
  <si>
    <t>III-C-2 Home-Delivered Meals</t>
  </si>
  <si>
    <t>III-D Preventive Health</t>
  </si>
  <si>
    <t>III-E Family Caregiver Support</t>
  </si>
  <si>
    <t>VII-B Elderly Abuse Prevention</t>
  </si>
  <si>
    <t>Non-Federal-In-Kind Match</t>
  </si>
  <si>
    <t>Other Cash</t>
  </si>
  <si>
    <t>Other In-Kind</t>
  </si>
  <si>
    <t>TOTAL EXPENDITURES</t>
  </si>
  <si>
    <t>{1}</t>
  </si>
  <si>
    <t>{2}</t>
  </si>
  <si>
    <t>{3}</t>
  </si>
  <si>
    <t>{4}</t>
  </si>
  <si>
    <t>{5}</t>
  </si>
  <si>
    <t>{6}</t>
  </si>
  <si>
    <t>{7}</t>
  </si>
  <si>
    <t>{8}</t>
  </si>
  <si>
    <t>{9}</t>
  </si>
  <si>
    <t>{10}</t>
  </si>
  <si>
    <t>{11}</t>
  </si>
  <si>
    <t>{12}</t>
  </si>
  <si>
    <t>{14}</t>
  </si>
  <si>
    <t>PAGE GRAND TOTAL</t>
  </si>
  <si>
    <t xml:space="preserve">Formula </t>
  </si>
  <si>
    <t>Congregate</t>
  </si>
  <si>
    <t>Admin:</t>
  </si>
  <si>
    <t>10% Maximum</t>
  </si>
  <si>
    <t>Match:</t>
  </si>
  <si>
    <t xml:space="preserve"> Required:</t>
  </si>
  <si>
    <t>Reported:</t>
  </si>
  <si>
    <t>Difference</t>
  </si>
  <si>
    <t>Results</t>
  </si>
  <si>
    <t>III-B Program:</t>
  </si>
  <si>
    <t>Minimum Required</t>
  </si>
  <si>
    <t>Check-Financial Svcs</t>
  </si>
  <si>
    <t>Reported</t>
  </si>
  <si>
    <t>Allowed</t>
  </si>
  <si>
    <t xml:space="preserve">Adm Match </t>
  </si>
  <si>
    <t>Access Services</t>
  </si>
  <si>
    <t>Actual</t>
  </si>
  <si>
    <t xml:space="preserve">Prgm Match </t>
  </si>
  <si>
    <t>In-Home Services</t>
  </si>
  <si>
    <t>III-E</t>
  </si>
  <si>
    <t xml:space="preserve">III-E  Match </t>
  </si>
  <si>
    <t>Legal Services</t>
  </si>
  <si>
    <t>Grandparent</t>
  </si>
  <si>
    <t xml:space="preserve">Monthly Meal Counts: </t>
  </si>
  <si>
    <t>Total Eligible</t>
  </si>
  <si>
    <t>NSIP Cash</t>
  </si>
  <si>
    <t>HDM</t>
  </si>
  <si>
    <t>Meals Served</t>
  </si>
  <si>
    <t>Reimbursement</t>
  </si>
  <si>
    <t xml:space="preserve">July </t>
  </si>
  <si>
    <t xml:space="preserve">August </t>
  </si>
  <si>
    <t>Volunteer Recruitment</t>
  </si>
  <si>
    <t xml:space="preserve">November </t>
  </si>
  <si>
    <t xml:space="preserve">December </t>
  </si>
  <si>
    <t xml:space="preserve">January </t>
  </si>
  <si>
    <t>OTHER CASH FUNDS</t>
  </si>
  <si>
    <t>IN-KIND</t>
  </si>
  <si>
    <t>Other</t>
  </si>
  <si>
    <t>{13}</t>
  </si>
  <si>
    <t>01</t>
  </si>
  <si>
    <t>02</t>
  </si>
  <si>
    <t>03</t>
  </si>
  <si>
    <t>03a</t>
  </si>
  <si>
    <t>04</t>
  </si>
  <si>
    <t>05</t>
  </si>
  <si>
    <t>06</t>
  </si>
  <si>
    <t>07</t>
  </si>
  <si>
    <t>08</t>
  </si>
  <si>
    <t>09</t>
  </si>
  <si>
    <t>10</t>
  </si>
  <si>
    <t>11</t>
  </si>
  <si>
    <t>12</t>
  </si>
  <si>
    <t>13</t>
  </si>
  <si>
    <t>14</t>
  </si>
  <si>
    <t>15</t>
  </si>
  <si>
    <t>16</t>
  </si>
  <si>
    <t>20-1</t>
  </si>
  <si>
    <t>20-2</t>
  </si>
  <si>
    <t>20-3</t>
  </si>
  <si>
    <t>30-1</t>
  </si>
  <si>
    <t>30-4</t>
  </si>
  <si>
    <t>30-5</t>
  </si>
  <si>
    <t>30-5a</t>
  </si>
  <si>
    <t>30-6</t>
  </si>
  <si>
    <t>30-6a</t>
  </si>
  <si>
    <t>30-7</t>
  </si>
  <si>
    <t>30-7a</t>
  </si>
  <si>
    <t>40-2</t>
  </si>
  <si>
    <t>C</t>
  </si>
  <si>
    <t>D</t>
  </si>
  <si>
    <t>Current Fiscal-Year Allocation</t>
  </si>
  <si>
    <t>D-11 Klamath Lake Counties</t>
  </si>
  <si>
    <t>(541) 678-5483</t>
  </si>
  <si>
    <t>Angela Lamborn, Executive Director</t>
  </si>
  <si>
    <t>Klamath &amp; Lake Counties Council on Aging</t>
  </si>
  <si>
    <t>KLCCOA</t>
  </si>
  <si>
    <t>Angela Lamborn</t>
  </si>
  <si>
    <t>*GRAND TOTAL</t>
  </si>
  <si>
    <t>Michelle De La Pena</t>
  </si>
  <si>
    <t>Auto Fill from "Select" AAA Lookup Values</t>
  </si>
  <si>
    <t xml:space="preserve"> Month Ending:  </t>
  </si>
  <si>
    <t>Contract:</t>
  </si>
  <si>
    <t>Auto Fill "Select" AAA Lookup Values</t>
  </si>
  <si>
    <t>Sub total =Current Cumulative expense (line 2) minus prior cumulative expense (line 3)</t>
  </si>
  <si>
    <t xml:space="preserve"> Less Current Monthly HCW exp paid-APD</t>
  </si>
  <si>
    <t>FY Allocation Balance = Current FY alloc (line 1) minus Current cumulative expense (line 2)</t>
  </si>
  <si>
    <t>FY Allocation Expended: {percentage}:</t>
  </si>
  <si>
    <t>Eligible OAA Services for meeting Minimum Title IIIB &amp;  Maximum Title IIIE grandparent expenditure.</t>
  </si>
  <si>
    <t>Total of Current Month's Reimbursement:</t>
  </si>
  <si>
    <t>OPTIONAL
AAA tool only</t>
  </si>
  <si>
    <t>Form 150, Pg 1</t>
  </si>
  <si>
    <t>Form 150, Page 2</t>
  </si>
  <si>
    <t xml:space="preserve"> CUMULATIVE FINANCIAL REPORT</t>
  </si>
  <si>
    <t>CUMULATIVE FINANCIAL REPORT</t>
  </si>
  <si>
    <t>Form 148</t>
  </si>
  <si>
    <t>To achieve larger print scale - hide unused rows</t>
  </si>
  <si>
    <t>Sub-Total of
Current Month's Reimbursement:</t>
  </si>
  <si>
    <t>Less Current Month's HCW expense paid-APD</t>
  </si>
  <si>
    <t xml:space="preserve">Health/Medical/Assist Tech Equip. </t>
  </si>
  <si>
    <t>You input the amount</t>
  </si>
  <si>
    <t>Other (Please specify)</t>
  </si>
  <si>
    <t>This cell is linked to page one &amp; is reported as the Current Cumulative Expense for OPI</t>
  </si>
  <si>
    <t>Within or Out of Compliance</t>
  </si>
  <si>
    <t>Approved by</t>
  </si>
  <si>
    <t xml:space="preserve">FY Allocation Balance </t>
  </si>
  <si>
    <t>Exps</t>
  </si>
  <si>
    <t>Match</t>
  </si>
  <si>
    <t>Expenditures:</t>
  </si>
  <si>
    <t xml:space="preserve">Grandparent </t>
  </si>
  <si>
    <t xml:space="preserve">Matrix </t>
  </si>
  <si>
    <t>Distribute Admin Match:</t>
  </si>
  <si>
    <t>Title III-B</t>
  </si>
  <si>
    <t>Title III-C1</t>
  </si>
  <si>
    <t>Title III-C2</t>
  </si>
  <si>
    <t>Title III-E</t>
  </si>
  <si>
    <t>Title Distribution:</t>
  </si>
  <si>
    <t>Combined Total:</t>
  </si>
  <si>
    <t>Title III-C-1</t>
  </si>
  <si>
    <t>Title III-C-2</t>
  </si>
  <si>
    <t>Title III-D</t>
  </si>
  <si>
    <t>Title VII-B</t>
  </si>
  <si>
    <t>Program</t>
  </si>
  <si>
    <t>Match - Area</t>
  </si>
  <si>
    <t>In-Kind</t>
  </si>
  <si>
    <t>TOTAL:</t>
  </si>
  <si>
    <t>Income</t>
  </si>
  <si>
    <t>Plan Admin</t>
  </si>
  <si>
    <t>Check Total:</t>
  </si>
  <si>
    <t>Title III Difference:</t>
  </si>
  <si>
    <t>Column  {9}</t>
  </si>
  <si>
    <t>Column  {10}</t>
  </si>
  <si>
    <t>Column  {12}</t>
  </si>
  <si>
    <t>Column {11}</t>
  </si>
  <si>
    <t xml:space="preserve">"Other" </t>
  </si>
  <si>
    <t>"Other"</t>
  </si>
  <si>
    <t>Column {13}</t>
  </si>
  <si>
    <t>State Financial Services Federal Funds Report Summary:</t>
  </si>
  <si>
    <r>
      <rPr>
        <b/>
        <sz val="14"/>
        <rFont val="Arial"/>
        <family val="2"/>
      </rPr>
      <t>Contract:</t>
    </r>
    <r>
      <rPr>
        <sz val="14"/>
        <rFont val="Arial"/>
        <family val="2"/>
      </rPr>
      <t xml:space="preserve">   </t>
    </r>
  </si>
  <si>
    <t>Non-Federal     Cash Match</t>
  </si>
  <si>
    <t xml:space="preserve">Optional </t>
  </si>
  <si>
    <t>AAA tool only</t>
  </si>
  <si>
    <t>In-Home Services -  3%</t>
  </si>
  <si>
    <t>GF Backfill</t>
  </si>
  <si>
    <t>10% Max</t>
  </si>
  <si>
    <t>Program Fees Collected (PP)</t>
  </si>
  <si>
    <t>Janet Long</t>
  </si>
  <si>
    <t>(503) 846-3081</t>
  </si>
  <si>
    <t xml:space="preserve">OPI  </t>
  </si>
  <si>
    <t>NSIP</t>
  </si>
  <si>
    <t xml:space="preserve">C </t>
  </si>
  <si>
    <t>*If cells above turn red - your expenditures exceed the sum allocated on Form 150 pg 1/Row 1</t>
  </si>
  <si>
    <t>If the cell above turns red - your expenditures exceed the sum allocated on Form 150 pg 1/Row 1</t>
  </si>
  <si>
    <t>*If cells above turn red - your expenditures on Forms 148 or 150 pg 2 exceed your allocated funds detailed above in Row 1</t>
  </si>
  <si>
    <t xml:space="preserve">SPA funds to backfill sequestration are GF; DHS chooses to allow Matrix #20-1, Titles IIID &amp; VIIB expenditures in the formula determining "Allowed" sum   </t>
  </si>
  <si>
    <t>DCSSD</t>
  </si>
  <si>
    <t>Douglas County Senior Services Division</t>
  </si>
  <si>
    <t>MCADVS</t>
  </si>
  <si>
    <t>Multnomah County Aging, Disability &amp; Veterans Services</t>
  </si>
  <si>
    <t>(541) 812-6018</t>
  </si>
  <si>
    <t>Form 148, Page 1</t>
  </si>
  <si>
    <t>Self-Directed Care</t>
  </si>
  <si>
    <t>Caregiver Self-Directed Care</t>
  </si>
  <si>
    <t>Caregiver Self-Directed Care-Serving Children</t>
  </si>
  <si>
    <r>
      <t xml:space="preserve">OPI Funds Expended
</t>
    </r>
    <r>
      <rPr>
        <b/>
        <sz val="12"/>
        <rFont val="Arial"/>
        <family val="2"/>
      </rPr>
      <t>60+ y/o</t>
    </r>
  </si>
  <si>
    <r>
      <t xml:space="preserve">OPI Funds Expended
</t>
    </r>
    <r>
      <rPr>
        <b/>
        <sz val="12"/>
        <rFont val="Arial"/>
        <family val="2"/>
      </rPr>
      <t>-60 y/o Alzheimer
&amp; Related Neuro. Disorder</t>
    </r>
  </si>
  <si>
    <t>Program Fees
Invoiced
(Priv. pay included)</t>
  </si>
  <si>
    <t>{8a}</t>
  </si>
  <si>
    <t>Page 3 of 4</t>
  </si>
  <si>
    <t>III-D Evidence-based Preventive Health</t>
  </si>
  <si>
    <t>Special Purpose
Appropriation
Seq. Mitigation
IT Allowance</t>
  </si>
  <si>
    <t>Program
Income</t>
  </si>
  <si>
    <t>SPA-Seq. Mit</t>
  </si>
  <si>
    <t>10% Max (FF)</t>
  </si>
  <si>
    <t>10% Max (GF)</t>
  </si>
  <si>
    <t>SPA-OSF</t>
  </si>
  <si>
    <t>Administration</t>
  </si>
  <si>
    <t>99.999/93.045</t>
  </si>
  <si>
    <t xml:space="preserve">OPI  60+  </t>
  </si>
  <si>
    <t>Column {8}</t>
  </si>
  <si>
    <t>(541) 205-5400</t>
  </si>
  <si>
    <t>Randi Moore</t>
  </si>
  <si>
    <t>Randi Moore, Program Manager for OAA/OPI</t>
  </si>
  <si>
    <t>Sue Weathers</t>
  </si>
  <si>
    <t>Matrix 40-3</t>
  </si>
  <si>
    <r>
      <t>Modified</t>
    </r>
    <r>
      <rPr>
        <sz val="12"/>
        <rFont val="Arial"/>
        <family val="2"/>
      </rPr>
      <t xml:space="preserve"> and</t>
    </r>
    <r>
      <rPr>
        <sz val="14"/>
        <rFont val="Arial"/>
        <family val="2"/>
      </rPr>
      <t xml:space="preserve"> resubmitted:</t>
    </r>
  </si>
  <si>
    <t xml:space="preserve">        </t>
  </si>
  <si>
    <t>REQUIRED</t>
  </si>
  <si>
    <t>Month Ending:</t>
  </si>
  <si>
    <t>901</t>
  </si>
  <si>
    <t>YTD
Unduplicated Consumers</t>
  </si>
  <si>
    <t>Jeanne Wright, Director</t>
  </si>
  <si>
    <r>
      <t xml:space="preserve">YTD
UNITS
of Service </t>
    </r>
    <r>
      <rPr>
        <b/>
        <sz val="12"/>
        <rFont val="Arial Narrow"/>
        <family val="2"/>
      </rPr>
      <t>* Must be entered into OACCESS</t>
    </r>
  </si>
  <si>
    <r>
      <t xml:space="preserve">Program Coord/Dev. </t>
    </r>
    <r>
      <rPr>
        <b/>
        <sz val="9"/>
        <color indexed="10"/>
        <rFont val="Arial"/>
        <family val="2"/>
      </rPr>
      <t>(Requires SUA approval)</t>
    </r>
  </si>
  <si>
    <t>Total</t>
  </si>
  <si>
    <t>G/L Code</t>
  </si>
  <si>
    <t>Account Title</t>
  </si>
  <si>
    <t>Advertising</t>
  </si>
  <si>
    <t>Office Equipment</t>
  </si>
  <si>
    <t>Printers</t>
  </si>
  <si>
    <t>Server Costs</t>
  </si>
  <si>
    <t>Supplies</t>
  </si>
  <si>
    <t>Client Expenses</t>
  </si>
  <si>
    <t>Computers</t>
  </si>
  <si>
    <t>Medical Plan</t>
  </si>
  <si>
    <t>Building Costs</t>
  </si>
  <si>
    <t>Marketing</t>
  </si>
  <si>
    <t>January</t>
  </si>
  <si>
    <t>July</t>
  </si>
  <si>
    <t>August</t>
  </si>
  <si>
    <t>November</t>
  </si>
  <si>
    <t>December</t>
  </si>
  <si>
    <t>Fiscal Monitoring Documentation Requirements:</t>
  </si>
  <si>
    <t>(These are just samples of what documentation could look like)</t>
  </si>
  <si>
    <t>Each AAA will provide their accounting records that support the expenditures reported.</t>
  </si>
  <si>
    <t>Biennial Federal &amp; State funds to Allocate</t>
  </si>
  <si>
    <t>Unspent Prior Biennium Allocation Funds</t>
  </si>
  <si>
    <t>E</t>
  </si>
  <si>
    <t xml:space="preserve">Fiscal-Year 1       Audited Expenditures </t>
  </si>
  <si>
    <t>Available Funds to Allocate</t>
  </si>
  <si>
    <t>FY Allocation Expended</t>
  </si>
  <si>
    <t>Biennial Alloc Used</t>
  </si>
  <si>
    <t>{15}</t>
  </si>
  <si>
    <t>Ginger Johnson, Fiscal Director</t>
  </si>
  <si>
    <t>David Joyal</t>
  </si>
  <si>
    <t>Oxana Damskin</t>
  </si>
  <si>
    <r>
      <rPr>
        <b/>
        <sz val="12"/>
        <rFont val="Times New Roman"/>
        <family val="1"/>
      </rPr>
      <t>Column 15</t>
    </r>
    <r>
      <rPr>
        <sz val="12"/>
        <rFont val="Times New Roman"/>
        <family val="1"/>
      </rPr>
      <t>:Enter YTD units of Service for each line of matrix  with reported expenditures.</t>
    </r>
  </si>
  <si>
    <t>Fiscal Year 1 - Audited Expenditures</t>
  </si>
  <si>
    <t>Enter final-audited fiscal year one June expenditures.</t>
  </si>
  <si>
    <t>Fiscal-Year 1 Fund Transfers (approved by CSSU)</t>
  </si>
  <si>
    <t>Fiscal-Year 2 Fund Transfers (approved by CSSU)</t>
  </si>
  <si>
    <t>SPA-OSF Sequestration Mitigation{GF} + IT {FF}</t>
  </si>
  <si>
    <r>
      <t xml:space="preserve">OPI 
Funds Expended                       </t>
    </r>
    <r>
      <rPr>
        <b/>
        <sz val="12"/>
        <rFont val="Arial Narrow"/>
        <family val="2"/>
      </rPr>
      <t xml:space="preserve"> 60 + y/o</t>
    </r>
  </si>
  <si>
    <r>
      <t xml:space="preserve">OPI 
Funds Expended - Alzheimer &amp; Related Neuro.  </t>
    </r>
    <r>
      <rPr>
        <b/>
        <sz val="12"/>
        <rFont val="Arial Narrow"/>
        <family val="2"/>
      </rPr>
      <t>-60 + y/o</t>
    </r>
  </si>
  <si>
    <t>{12} Cumulative HCW Paid by APD:</t>
  </si>
  <si>
    <t>{12a} Monthly HCW  Paid by APD:</t>
  </si>
  <si>
    <t>{12b} Other OPI  Costs Paid by APD:</t>
  </si>
  <si>
    <t>{13} Current Months Number of Consumers</t>
  </si>
  <si>
    <t xml:space="preserve">{14}  Total OPI Allocation Used:  </t>
  </si>
  <si>
    <t>{15} Total Unduplicated OPI Client Count:</t>
  </si>
  <si>
    <r>
      <t>{12a} HCW Monthly amount Paid by APD:</t>
    </r>
    <r>
      <rPr>
        <sz val="10"/>
        <color indexed="10"/>
        <rFont val="Times New Roman"/>
        <family val="1"/>
      </rPr>
      <t xml:space="preserve"> You input from HCW Report; round to nearest dollar.</t>
    </r>
  </si>
  <si>
    <t>{14}  Total OPI Allocation Used:</t>
  </si>
  <si>
    <t>Sum of column 3,4 rows 42, 44 &amp; 45</t>
  </si>
  <si>
    <t>Older Relative Care Givers</t>
  </si>
  <si>
    <t xml:space="preserve">Comments:  </t>
  </si>
  <si>
    <t>{13} Current Months Number of Consumers:</t>
  </si>
  <si>
    <t>{15} Total Unduplicated OPI Consumer Count:</t>
  </si>
  <si>
    <t>{13}Current Months OPI Client Count:</t>
  </si>
  <si>
    <t>You input  client count.</t>
  </si>
  <si>
    <t>Required</t>
  </si>
  <si>
    <t>Sandra Shelton</t>
  </si>
  <si>
    <t>Sandra Shelton, Executive Director</t>
  </si>
  <si>
    <t>Melissa Dovenspike, AAA Director</t>
  </si>
  <si>
    <t>Connie Campbell</t>
  </si>
  <si>
    <t>{15a}</t>
  </si>
  <si>
    <t xml:space="preserve"> III-B</t>
  </si>
  <si>
    <t>III-C1</t>
  </si>
  <si>
    <t>III-C2</t>
  </si>
  <si>
    <t>Admin</t>
  </si>
  <si>
    <t>Alloc Balance</t>
  </si>
  <si>
    <t>Total Reimbursed:</t>
  </si>
  <si>
    <t>10% Maximum GF</t>
  </si>
  <si>
    <t>Available Funds to Spend:</t>
  </si>
  <si>
    <t>Current Cumulative Admin</t>
  </si>
  <si>
    <t>Current Cumulative Program</t>
  </si>
  <si>
    <t>Less: Prior Cumulative Admin</t>
  </si>
  <si>
    <t>Less: Prior Cumulative Program</t>
  </si>
  <si>
    <t>Current Month's Reimbursement  Admin</t>
  </si>
  <si>
    <t>Current Month's Reimbursement  Program</t>
  </si>
  <si>
    <t>8a</t>
  </si>
  <si>
    <t>F</t>
  </si>
  <si>
    <t>G</t>
  </si>
  <si>
    <t>H</t>
  </si>
  <si>
    <t>I</t>
  </si>
  <si>
    <t>J</t>
  </si>
  <si>
    <t>COVID-19</t>
  </si>
  <si>
    <t>Biennial Year:</t>
  </si>
  <si>
    <t xml:space="preserve">                 </t>
  </si>
  <si>
    <t xml:space="preserve">   Fiscal Year:      </t>
  </si>
  <si>
    <t>Various</t>
  </si>
  <si>
    <t>(GF SPA Seq</t>
  </si>
  <si>
    <t>Other/IT)</t>
  </si>
  <si>
    <t>Title:</t>
  </si>
  <si>
    <t>Summary Columns-150 Report</t>
  </si>
  <si>
    <t>Total ALL</t>
  </si>
  <si>
    <t>ALL Tracks</t>
  </si>
  <si>
    <t>III-B</t>
  </si>
  <si>
    <t>Title</t>
  </si>
  <si>
    <t>Page 5 of 5</t>
  </si>
  <si>
    <t xml:space="preserve">         CUMULATIVE FINANCIAL REPORT</t>
  </si>
  <si>
    <t>Linked-COVID-19 FFCRA-CARES Tab</t>
  </si>
  <si>
    <t>Base Allocation/Transfer/Cash Request Area</t>
  </si>
  <si>
    <t>Input</t>
  </si>
  <si>
    <t>Maximum No-Cap</t>
  </si>
  <si>
    <t>III-C1  Congregate Meals</t>
  </si>
  <si>
    <t>Amendment:</t>
  </si>
  <si>
    <t>Amendment</t>
  </si>
  <si>
    <t>Month:</t>
  </si>
  <si>
    <t>CFDA#</t>
  </si>
  <si>
    <t>B-1</t>
  </si>
  <si>
    <t>OFS Review:</t>
  </si>
  <si>
    <t>Total All:</t>
  </si>
  <si>
    <t>Modified/resubmitted:</t>
  </si>
  <si>
    <t>III-D</t>
  </si>
  <si>
    <t>III-C2 Home Delivered Meals</t>
  </si>
  <si>
    <t xml:space="preserve"> III-B     Support Services</t>
  </si>
  <si>
    <t>III-E  Family Caregivers Support Svcs</t>
  </si>
  <si>
    <t>III-D  Preventive Health</t>
  </si>
  <si>
    <t>Contract: {s}</t>
  </si>
  <si>
    <t>American Rescue Plan {ARP}</t>
  </si>
  <si>
    <t>ARP</t>
  </si>
  <si>
    <t>ARP Reported</t>
  </si>
  <si>
    <t>VAC5</t>
  </si>
  <si>
    <t>ARP:</t>
  </si>
  <si>
    <t>American Rescue Plan</t>
  </si>
  <si>
    <t>COVID-19-ALL YTD
UNITS
of Service</t>
  </si>
  <si>
    <t>COVID-19 {8d}</t>
  </si>
  <si>
    <t>COVID-19-ARP</t>
  </si>
  <si>
    <t>P</t>
  </si>
  <si>
    <t>Tara Woodruff</t>
  </si>
  <si>
    <t>(541) 682-3384</t>
  </si>
  <si>
    <t>Jacob Mestman</t>
  </si>
  <si>
    <t>(503) 984-1840</t>
  </si>
  <si>
    <t>Irma Jimenez</t>
  </si>
  <si>
    <t>Kimberly Cooper</t>
  </si>
  <si>
    <t>Rebecca Miller, Director</t>
  </si>
  <si>
    <r>
      <t xml:space="preserve">Prior Biennium/FY  Expenditures: </t>
    </r>
    <r>
      <rPr>
        <sz val="11"/>
        <color theme="1"/>
        <rFont val="Calibri"/>
        <family val="2"/>
        <scheme val="minor"/>
      </rPr>
      <t>Enter unspent funds from prior biennium or previous fiscal year expenditures within the current biennium.</t>
    </r>
  </si>
  <si>
    <t>Total All</t>
  </si>
  <si>
    <t>ARP-All</t>
  </si>
  <si>
    <t>All</t>
  </si>
  <si>
    <t>Title III</t>
  </si>
  <si>
    <t>SLFRF</t>
  </si>
  <si>
    <t>Columns F thru I</t>
  </si>
  <si>
    <t>SF 425 Report CK</t>
  </si>
  <si>
    <t>Summary Ck</t>
  </si>
  <si>
    <t>Connie Guentert, Executive Director</t>
  </si>
  <si>
    <t>Connie Guentert</t>
  </si>
  <si>
    <t>Tonia Hunt</t>
  </si>
  <si>
    <t>Stephanie Sheelar</t>
  </si>
  <si>
    <t>Rebecca Miller</t>
  </si>
  <si>
    <t>Prior Biennium/FY  Expenditures:</t>
  </si>
  <si>
    <r>
      <t xml:space="preserve">Case Management - </t>
    </r>
    <r>
      <rPr>
        <b/>
        <sz val="9"/>
        <rFont val="Arial"/>
        <family val="2"/>
      </rPr>
      <t xml:space="preserve">Eligibility </t>
    </r>
    <r>
      <rPr>
        <sz val="9"/>
        <rFont val="Arial"/>
        <family val="2"/>
      </rPr>
      <t>OPI-M {OPI Medicaid}</t>
    </r>
  </si>
  <si>
    <r>
      <t xml:space="preserve">Case Management - </t>
    </r>
    <r>
      <rPr>
        <b/>
        <sz val="9"/>
        <rFont val="Arial"/>
        <family val="2"/>
      </rPr>
      <t>Ongoing</t>
    </r>
    <r>
      <rPr>
        <sz val="9"/>
        <rFont val="Arial"/>
        <family val="2"/>
      </rPr>
      <t xml:space="preserve"> - OPI-M {OPI Medicaid}</t>
    </r>
  </si>
  <si>
    <r>
      <t xml:space="preserve">Form 148, Page 1 Column </t>
    </r>
    <r>
      <rPr>
        <b/>
        <sz val="14"/>
        <rFont val="Arial"/>
        <family val="2"/>
      </rPr>
      <t>{9}</t>
    </r>
  </si>
  <si>
    <t xml:space="preserve">          CUMULATIVE FINANCIAL REPORT</t>
  </si>
  <si>
    <t>{8a},{8b},{8c}</t>
  </si>
  <si>
    <t>Form 8-a, 8-b, 8-c</t>
  </si>
  <si>
    <t xml:space="preserve">                                                                                                                                                                              Summary Columns-150 Report</t>
  </si>
  <si>
    <t xml:space="preserve">                                                                                                                                                                     Title:</t>
  </si>
  <si>
    <t xml:space="preserve"> ARP III-B Program:</t>
  </si>
  <si>
    <t>Cap Eliminated</t>
  </si>
  <si>
    <t>Title III-B Minimum Expenditures</t>
  </si>
  <si>
    <t>In-Home-3%</t>
  </si>
  <si>
    <t>Legal-3%</t>
  </si>
  <si>
    <t>Access-18%</t>
  </si>
  <si>
    <t>GetCare Mapping Worksheet-Source Document</t>
  </si>
  <si>
    <t>Column D</t>
  </si>
  <si>
    <t>GetCare Service Enrollment</t>
  </si>
  <si>
    <t>Adult Day Care</t>
  </si>
  <si>
    <t>Consumable Services</t>
  </si>
  <si>
    <t>Health Promotion: Non Evidence Based</t>
  </si>
  <si>
    <t>Homemaker</t>
  </si>
  <si>
    <t>Information and Assistance</t>
  </si>
  <si>
    <t>Other Services</t>
  </si>
  <si>
    <t>Respite Care - Other</t>
  </si>
  <si>
    <t>Home Delivered Meals</t>
  </si>
  <si>
    <t>Health Promotion: Evidence Based</t>
  </si>
  <si>
    <t>71-A</t>
  </si>
  <si>
    <t>06-A</t>
  </si>
  <si>
    <t>Caregiver Access Assistance</t>
  </si>
  <si>
    <t>Caregiver Information Services</t>
  </si>
  <si>
    <t>Caregiver Respite Care</t>
  </si>
  <si>
    <t>Elderly Abuse Prevention</t>
  </si>
  <si>
    <t>Legal Assistance - IIIB</t>
  </si>
  <si>
    <t>Caregiver Case Management</t>
  </si>
  <si>
    <t>Caregiver {Older Relative} Case Management</t>
  </si>
  <si>
    <t>Caregiver {Older Relative} Information and Assistance</t>
  </si>
  <si>
    <t xml:space="preserve">Caregiver {Older Relative} Supplemental Services  </t>
  </si>
  <si>
    <t xml:space="preserve">Caregiver {Older Relative} Information Services </t>
  </si>
  <si>
    <t>Caregiver {Older Relative} Counseling</t>
  </si>
  <si>
    <t>Caregiver Support Groups</t>
  </si>
  <si>
    <t>Caregiver {Older Relative } Support Groups</t>
  </si>
  <si>
    <t>Caregiver {Older Relative} Training</t>
  </si>
  <si>
    <t xml:space="preserve">Caregiver {Older Relative} Self-Directed Care </t>
  </si>
  <si>
    <t xml:space="preserve">Caregiver {Older Relative} Respite Care </t>
  </si>
  <si>
    <t>Volunteer Services-In Home</t>
  </si>
  <si>
    <t>Health Promotion: Non Evidence Based - {In-Home}</t>
  </si>
  <si>
    <t>OAAPS Domains Summary</t>
  </si>
  <si>
    <t>Adult Day Care/Health</t>
  </si>
  <si>
    <t>Assist Transportation</t>
  </si>
  <si>
    <t>Information/Assist</t>
  </si>
  <si>
    <t xml:space="preserve"> III B</t>
  </si>
  <si>
    <t>IIIC</t>
  </si>
  <si>
    <t>Home Delivered Nutrition</t>
  </si>
  <si>
    <t>Congregate Nutrition</t>
  </si>
  <si>
    <t>IIID</t>
  </si>
  <si>
    <t>IIIE</t>
  </si>
  <si>
    <t>IIIE {Older Relative}</t>
  </si>
  <si>
    <t>VII</t>
  </si>
  <si>
    <t>Caregiver In-Home Respite</t>
  </si>
  <si>
    <t>Caregiver Out-of-Home Respite (Day)</t>
  </si>
  <si>
    <t>Caregiver {Older Relative} In-Home Respite</t>
  </si>
  <si>
    <t>Caregiver {Older Relative} Out-of-Home Respite {Day}</t>
  </si>
  <si>
    <t>Caregiver {Older Relative} Out-of-Home Respite {Overnight}</t>
  </si>
  <si>
    <t>Caregiver Out-of-Home Respite (Overnight)</t>
  </si>
  <si>
    <t>Other Services-Fee Based CM-Access</t>
  </si>
  <si>
    <t>Counseling</t>
  </si>
  <si>
    <t>Information Services</t>
  </si>
  <si>
    <t>Respite</t>
  </si>
  <si>
    <t>Support Groups</t>
  </si>
  <si>
    <t>Training</t>
  </si>
  <si>
    <t>Supplemental Services</t>
  </si>
  <si>
    <t>Fund Transfers: MDD {CSSU Approval Needed}</t>
  </si>
  <si>
    <r>
      <rPr>
        <b/>
        <sz val="12"/>
        <rFont val="Times New Roman"/>
        <family val="1"/>
      </rPr>
      <t>Column 15a</t>
    </r>
    <r>
      <rPr>
        <sz val="12"/>
        <rFont val="Times New Roman"/>
        <family val="1"/>
      </rPr>
      <t>:Enter YTD units of Service for each line of matrix  with reported COVID-19  ARP, VAC5, SLFRF expenditures .</t>
    </r>
  </si>
  <si>
    <t>Old Matrix</t>
  </si>
  <si>
    <t>Matrix 04</t>
  </si>
  <si>
    <t>Health Promotion Non Evidence Based - {In-Home}</t>
  </si>
  <si>
    <t>Home Delivered Meals (IIIB)</t>
  </si>
  <si>
    <t>(OAA 102(a)(30)(G)),</t>
  </si>
  <si>
    <t>Matrix 12</t>
  </si>
  <si>
    <t>Health Promotion Non Evidence Based - {Access}</t>
  </si>
  <si>
    <t xml:space="preserve">Health Promotion Non Evidence Based </t>
  </si>
  <si>
    <t>Matrix Cross Walk</t>
  </si>
  <si>
    <t>GETCARE Name</t>
  </si>
  <si>
    <t>Elder Abuse</t>
  </si>
  <si>
    <t>50-1,3,4,5</t>
  </si>
  <si>
    <t>Health Promotion Evidence Based</t>
  </si>
  <si>
    <t>40-2,40-4,71</t>
  </si>
  <si>
    <t>40-3, 40-4</t>
  </si>
  <si>
    <t>40-5, 40-8</t>
  </si>
  <si>
    <t>40-4,40-5,40-8,40-9,71</t>
  </si>
  <si>
    <t>11,50-1,50-3,50-4,50-5</t>
  </si>
  <si>
    <t>60-1,70-8,80-5,80-6</t>
  </si>
  <si>
    <t>Other  (specify)</t>
  </si>
  <si>
    <t>Program Coord/Dev {Requires SUA approval}</t>
  </si>
  <si>
    <t>14,70-5,70-10</t>
  </si>
  <si>
    <t>72</t>
  </si>
  <si>
    <t>Family Caregiver</t>
  </si>
  <si>
    <t>Caregiver Supplemental Services</t>
  </si>
  <si>
    <t xml:space="preserve">Family {Older Relative} Caregiver </t>
  </si>
  <si>
    <t>Caregiver (Older Relative) Case Management</t>
  </si>
  <si>
    <t>Caregiver (Older Relative) Counseling</t>
  </si>
  <si>
    <t>Caregiver (Older Relative) Information Services</t>
  </si>
  <si>
    <t>15-a</t>
  </si>
  <si>
    <t>Caregiver (Older Relative) In-Home Respite</t>
  </si>
  <si>
    <t>Caregiver (Older Relative) Out-of-Home Respite (Day)</t>
  </si>
  <si>
    <t>Caregiver (Older Relative) Out-of-Home Respite (Overnight)</t>
  </si>
  <si>
    <t>Caregiver Older Relative) Respite Care</t>
  </si>
  <si>
    <t xml:space="preserve">Caregiver (Older Relative) Self-Directed Care </t>
  </si>
  <si>
    <t>73-a</t>
  </si>
  <si>
    <t>Caregiver (Older Relative) Supplemental Services</t>
  </si>
  <si>
    <t>Caregiver (Older Relative) Support Groups</t>
  </si>
  <si>
    <t>Caregiver (Older Relative) Training</t>
  </si>
  <si>
    <t>Health Promotion: Evidence Based - {Access}</t>
  </si>
  <si>
    <t>Health Promotion Evidence Based - {Access}</t>
  </si>
  <si>
    <t>AAA Match Calculation {OFS Accounting SF 425 Check}</t>
  </si>
  <si>
    <t>For Example:</t>
  </si>
  <si>
    <t>Legal assistance related to income,</t>
  </si>
  <si>
    <t xml:space="preserve">health care, long-term care, nutrition, </t>
  </si>
  <si>
    <t>housing, utilities, protective services,</t>
  </si>
  <si>
    <t>Note: Eligible admin sum is 10% of IIIB, C1, C2, IIIE, ARP, VAC5, &amp; SLFRF expenditures</t>
  </si>
  <si>
    <t>III-E -Older Relative</t>
  </si>
  <si>
    <r>
      <rPr>
        <b/>
        <sz val="10"/>
        <rFont val="Arial"/>
        <family val="2"/>
      </rPr>
      <t>Note</t>
    </r>
    <r>
      <rPr>
        <sz val="10"/>
        <rFont val="Arial"/>
        <family val="2"/>
      </rPr>
      <t>: 10% CAP eliminated on March 25, 2020</t>
    </r>
  </si>
  <si>
    <t>Columns F thru O</t>
  </si>
  <si>
    <t>Caregiver Information and Referral</t>
  </si>
  <si>
    <t xml:space="preserve">Caregiver (Older Relative) Information and Referral </t>
  </si>
  <si>
    <t xml:space="preserve">Caregiver {Older Relative} Information and Referral </t>
  </si>
  <si>
    <t>60-1,70-8,80-5</t>
  </si>
  <si>
    <t>Other Services {60-1 Recreation;70-8 Fee Based CM ;80-5 Money Mgmt; 80-6 Center Renovation/Acquisition}</t>
  </si>
  <si>
    <t>Elderly Abuse Prevention{50-1 Guardianship/Conservatorship, 50-3 Elder Abuse Awareness &amp; Prevention, 50-4 Crime Prevention/Home Safety, 50-5 LTCO</t>
  </si>
  <si>
    <t>Outreach {14 Outreach,70-5 Newsletter, 70-10 Public Outreach/Education}</t>
  </si>
  <si>
    <r>
      <t xml:space="preserve">Column 2: </t>
    </r>
    <r>
      <rPr>
        <sz val="14"/>
        <rFont val="Arial Narrow"/>
        <family val="2"/>
      </rPr>
      <t xml:space="preserve"> Report the fiscal year-to-date OAA Title IIIC1 funds used to pay the expense per service category it was expended in.  Typical service matrix #'s include, but may not be limited to #07, #08, #12, and, #20-1 .</t>
    </r>
  </si>
  <si>
    <r>
      <t>Column 3:</t>
    </r>
    <r>
      <rPr>
        <sz val="14"/>
        <color indexed="12"/>
        <rFont val="Arial Narrow"/>
        <family val="2"/>
      </rPr>
      <t xml:space="preserve">  Report the fiscal year cumulative OAA Title IIIC2 funds used to pay the expense per service category it was expended in.   Typical service matrix #'s include, but may not be limited to #04, #08, #20-1 , and 40-3.</t>
    </r>
  </si>
  <si>
    <r>
      <t>Column 4:</t>
    </r>
    <r>
      <rPr>
        <sz val="14"/>
        <rFont val="Arial Narrow"/>
        <family val="2"/>
      </rPr>
      <t xml:space="preserve">  OAA Title IIID funds may only be used for services meeting Evidence-Based (EB) criteria.  Report the fiscal year cumulative funds used to pay the expense per service category it was expended in.  Typical service matrix #'s may include 40-2. 40-4, and 71  (For services not meeting EB criteria - use Title IIIB funds.)  </t>
    </r>
    <r>
      <rPr>
        <b/>
        <sz val="14"/>
        <rFont val="Arial Narrow"/>
        <family val="2"/>
      </rPr>
      <t>No match</t>
    </r>
    <r>
      <rPr>
        <sz val="14"/>
        <rFont val="Arial Narrow"/>
        <family val="2"/>
      </rPr>
      <t xml:space="preserve"> is required for Title III-D funds. Local III-D match dollars should be excluded from columns {10} OAA Cash Match &amp; {12} OAA In-Kind Match. Local program funds can be reported in columns {11} Other Cash &amp; {13} Other In-Kind.</t>
    </r>
  </si>
  <si>
    <t>Health Promotion: Evidence Based {40-2 Pys.Act/Fall Prev, 40-4 MH/Screen/Ref, 71 Chron. Dis. Prev/Mgt/Ed.</t>
  </si>
  <si>
    <r>
      <t xml:space="preserve">Column 6: </t>
    </r>
    <r>
      <rPr>
        <sz val="14"/>
        <rFont val="Arial Narrow"/>
        <family val="2"/>
      </rPr>
      <t xml:space="preserve"> Report the fiscal year cumulative OAA Title VIIB funds used in the cell of the relevant service categories.  Typical service matrix #'s include, but may not be limited to #s 50-1, 50-3, 50-4, and 50-5. </t>
    </r>
    <r>
      <rPr>
        <b/>
        <sz val="14"/>
        <rFont val="Arial Narrow"/>
        <family val="2"/>
      </rPr>
      <t>No match</t>
    </r>
    <r>
      <rPr>
        <sz val="14"/>
        <rFont val="Arial Narrow"/>
        <family val="2"/>
      </rPr>
      <t xml:space="preserve"> is required for Title VII-B funds. Local VII-B match dollars should be excluded from columns {10} OAA Cash Match &amp; {12} OAA In-Kind Match. Local program funds can be reported in columns {11} Other Cash &amp; {13} Other In-Kind.</t>
    </r>
  </si>
  <si>
    <r>
      <t xml:space="preserve">Column 5: </t>
    </r>
    <r>
      <rPr>
        <sz val="14"/>
        <color indexed="12"/>
        <rFont val="Arial Narrow"/>
        <family val="2"/>
      </rPr>
      <t xml:space="preserve"> Report the fiscal year cumulative OAA Title IIIE funds used to pay the expense per service category it was expended in.   Typical service matrix #'s include, but may not be limited to matrix #'s 15, 16, 20-1, 30-5, 30-6, 30-7, 70-2a, 70-9, 73, 15a, 16a, 30-5a, 30-6a, 30-7a, 70-2b, 70-9a, and 73a.</t>
    </r>
  </si>
  <si>
    <t>Other-Computer Technology Expense</t>
  </si>
  <si>
    <t>Matrix 90-1</t>
  </si>
  <si>
    <t>Matrix 08</t>
  </si>
  <si>
    <t>Matrix 05 Adult Day Care</t>
  </si>
  <si>
    <t>Matrix 03 Chore</t>
  </si>
  <si>
    <t>Matrix 40-5. 40-8 Health Promotion Non-Evidence Based - {In-Home}</t>
  </si>
  <si>
    <t>Matrix 04 Home Delivered Meals {IIIB}</t>
  </si>
  <si>
    <t>Matrix 30-1 Home Repair//Modification</t>
  </si>
  <si>
    <t>Matrix 08 Nutrition Counseling</t>
  </si>
  <si>
    <t>Matrix 12 Nutrition Education</t>
  </si>
  <si>
    <t>Matrix 01  Personal Care</t>
  </si>
  <si>
    <t>Matrix 60-3 Reassurance</t>
  </si>
  <si>
    <t>Matrix 30-4 Respite Care - Other</t>
  </si>
  <si>
    <t>Matrix 90-1 Volunteer Services-In-Home</t>
  </si>
  <si>
    <t>Matrix 09 Assisted Transportation</t>
  </si>
  <si>
    <t>Matrix 06 Case Management</t>
  </si>
  <si>
    <t>Matrix 40-3 40-4 Health Promotion Non-Evidence Based- Access</t>
  </si>
  <si>
    <t>Matrix 60-5 Interpreting/Translation</t>
  </si>
  <si>
    <t>Matrix 70-2 Options Counseling</t>
  </si>
  <si>
    <t>Matrix 14, 70-5, 70-10 Outreach</t>
  </si>
  <si>
    <t>Matrix 70-8 Other Services-Fee Based CM-Access</t>
  </si>
  <si>
    <t>Matrix 11 -Legal Assistance</t>
  </si>
  <si>
    <t>Matrix 40-4 Health Promotion Non Evidence Based - {Access}</t>
  </si>
  <si>
    <t>Matrix Various with -a</t>
  </si>
  <si>
    <t>Health Promotion: Non Evidence Based - {In-Home} {40-5 &amp; 40-8}</t>
  </si>
  <si>
    <t>Health Promotion: Non Evidence Based - {Access} {40-3 &amp; 40-4}</t>
  </si>
  <si>
    <t>16a</t>
  </si>
  <si>
    <t xml:space="preserve"> Allocation/Carry Forward:</t>
  </si>
  <si>
    <t>Matrix 13 Information and Assistance</t>
  </si>
  <si>
    <t>Matrix 10 Transportation</t>
  </si>
  <si>
    <t>Ann Marie Alfrey</t>
  </si>
  <si>
    <r>
      <t>Column 12</t>
    </r>
    <r>
      <rPr>
        <sz val="14"/>
        <rFont val="Arial Narrow"/>
        <family val="2"/>
      </rPr>
      <t xml:space="preserve"> Report the value of non-cash resources &amp; contributions received and employed to meet  required administrative and program match.    Examples of qualifying match include value of volunteer hours, </t>
    </r>
    <r>
      <rPr>
        <i/>
        <sz val="12"/>
        <rFont val="Arial Narrow"/>
        <family val="2"/>
      </rPr>
      <t xml:space="preserve"> </t>
    </r>
    <r>
      <rPr>
        <sz val="14"/>
        <rFont val="Arial Narrow"/>
        <family val="2"/>
      </rPr>
      <t xml:space="preserve"> donated non-federal office space (state donated is eligible), facility space for training, training and meeting refreshments, value of donated instructors, supplies, food product, etc.)                                                                                                     (IIIB, IIIC1/C2 and IIIE  must  be matched at 25% of administrative expense (matrix 20-1); AAAs are required to match 2/3rds of 15% of IIIB, IIIC1/C2 program expenses; IIIE requires 25% match for program expenditures.     </t>
    </r>
    <r>
      <rPr>
        <sz val="14"/>
        <color indexed="60"/>
        <rFont val="Arial Narrow"/>
        <family val="2"/>
      </rPr>
      <t>(No match required for III-D &amp; VII-B)</t>
    </r>
    <r>
      <rPr>
        <b/>
        <sz val="14"/>
        <rFont val="Arial Narrow"/>
        <family val="2"/>
      </rPr>
      <t xml:space="preserve">                 PLEASE IDENTIFY COVID-19 in-kind match by inserting a comment identifying the applicable  amount by category  ARP on the applicable service/matrix row (s).</t>
    </r>
  </si>
  <si>
    <t>10%-Cap Eliminated-March 25, 2020  {OAA Reauthorization of 2020}</t>
  </si>
  <si>
    <t>Matrix 02 Homemaker</t>
  </si>
  <si>
    <t>defense of guardianship, abuse, neglect,</t>
  </si>
  <si>
    <r>
      <t xml:space="preserve">Less Working Capital or Unusual Cost </t>
    </r>
    <r>
      <rPr>
        <b/>
        <sz val="14"/>
        <color rgb="FF0000CC"/>
        <rFont val="Arial"/>
        <family val="2"/>
      </rPr>
      <t>{Identify</t>
    </r>
    <r>
      <rPr>
        <sz val="14"/>
        <color rgb="FF0000CC"/>
        <rFont val="Arial"/>
        <family val="2"/>
      </rPr>
      <t>}</t>
    </r>
  </si>
  <si>
    <t>{12b} Other OPI Costs Paid by APD:</t>
  </si>
  <si>
    <t>Legal Assistance {50-1 Guardianship/Conservatorship, 50-3 Elder Abuse Awareness/Prevention, 50-4 Crime Prevention/Home Safety, 50-5 LTCO}</t>
  </si>
  <si>
    <t>Health Promotion-EB/NEB</t>
  </si>
  <si>
    <t>Stephanie Heaton</t>
  </si>
  <si>
    <t>Stephanie Heaton, Program Director</t>
  </si>
  <si>
    <t>Cassie Regimbal, Executive Director</t>
  </si>
  <si>
    <t>Stephanie Sheelar, Director</t>
  </si>
  <si>
    <t>Irma Jimenez, Director</t>
  </si>
  <si>
    <t>Ann Marie Alfrey, Executive Director</t>
  </si>
  <si>
    <t>Mariene Wise</t>
  </si>
  <si>
    <r>
      <t xml:space="preserve">Column 3:
</t>
    </r>
    <r>
      <rPr>
        <sz val="12"/>
        <rFont val="Arial Narrow"/>
        <family val="2"/>
      </rPr>
      <t xml:space="preserve">Report OPI expenditures in this column.  
The purpose of this column is  to seek reimbursement for cumulative OPI funds </t>
    </r>
    <r>
      <rPr>
        <b/>
        <u/>
        <sz val="12"/>
        <rFont val="Arial Narrow"/>
        <family val="2"/>
      </rPr>
      <t>SPENT</t>
    </r>
    <r>
      <rPr>
        <sz val="12"/>
        <rFont val="Arial Narrow"/>
        <family val="2"/>
      </rPr>
      <t xml:space="preserve">.  {60+ y/o}
Homecare Worker expenses ARE NOT reported in this column.  Those are reported below in cell E38 (see row identified with {12}.
</t>
    </r>
  </si>
  <si>
    <r>
      <t xml:space="preserve">Columns 5, 6 and 7: </t>
    </r>
    <r>
      <rPr>
        <sz val="12"/>
        <rFont val="Arial Narrow"/>
        <family val="2"/>
      </rPr>
      <t xml:space="preserve"> Report the total cumulative amount of client fees invoice, remitted and expended as outlined in OAR 411-032-0044.  Note that (1)(b) prohibits fees for home-delivered meals and case management services.   </t>
    </r>
  </si>
  <si>
    <t>Crime Prevention/Home Safety</t>
  </si>
  <si>
    <t>Up to 40% of your base FY alloc. can be transferred between IIIC1 and III C2, and up to 30% may be transferred from IIIB to IIIC1 and/or IIIC2 or from IIIC1 and/or IIIC2 to IIIB.  Transfers will net to zero. Biennial allocation amounts will be increased or reduced by transfer amounts. Carry forward funds are excluded in calculation. Transfers must be preapproved by the Community Services &amp; Support Unit office using appropriate form on CSSU website. Transfer will be approved beginning October 1 but not later than June 30 of the fiscal year.</t>
  </si>
  <si>
    <t>Percentage:</t>
  </si>
  <si>
    <t>Elder Abuse Prevention</t>
  </si>
  <si>
    <t>Sequestration
Mitigation + IT</t>
  </si>
  <si>
    <t>{</t>
  </si>
  <si>
    <r>
      <t xml:space="preserve">Case Management - </t>
    </r>
    <r>
      <rPr>
        <b/>
        <sz val="9"/>
        <rFont val="Arial"/>
        <family val="2"/>
      </rPr>
      <t>Eligibility</t>
    </r>
  </si>
  <si>
    <t xml:space="preserve">Case Management </t>
  </si>
  <si>
    <r>
      <rPr>
        <b/>
        <sz val="10"/>
        <rFont val="Times New Roman"/>
        <family val="1"/>
      </rPr>
      <t>Column 10</t>
    </r>
    <r>
      <rPr>
        <sz val="10"/>
        <rFont val="Times New Roman"/>
        <family val="1"/>
      </rPr>
      <t>:Enter YTD units of Service for each line of matrix  with reported expenditures.</t>
    </r>
  </si>
  <si>
    <r>
      <rPr>
        <b/>
        <sz val="10"/>
        <rFont val="Times New Roman"/>
        <family val="1"/>
      </rPr>
      <t>Column 11</t>
    </r>
    <r>
      <rPr>
        <sz val="10"/>
        <rFont val="Times New Roman"/>
        <family val="1"/>
      </rPr>
      <t>:Enter YTD unduplicated clients for  each line of matrix  with reported expenditures.</t>
    </r>
  </si>
  <si>
    <r>
      <t xml:space="preserve">Column 4:
Report OPI expenditures in this column.  
The purpose of this column is  to seek reimbursement for cumulative OPI funds </t>
    </r>
    <r>
      <rPr>
        <u/>
        <sz val="12"/>
        <rFont val="Arial Narrow"/>
        <family val="2"/>
      </rPr>
      <t>SPENT</t>
    </r>
    <r>
      <rPr>
        <sz val="12"/>
        <rFont val="Arial Narrow"/>
        <family val="2"/>
      </rPr>
      <t xml:space="preserve">.  
Homecare Worker expenses ARE NOT reported in this column.  Those are reported below in cell E42 (see row identified with {12}.
</t>
    </r>
  </si>
  <si>
    <t>III-E                No-Cap on Grandparenting Services</t>
  </si>
  <si>
    <t>Subtotal</t>
  </si>
  <si>
    <r>
      <t xml:space="preserve">Column 10:  </t>
    </r>
    <r>
      <rPr>
        <sz val="14"/>
        <rFont val="Arial Narrow"/>
        <family val="2"/>
      </rPr>
      <t xml:space="preserve">Report non-federal cash received and utilized to meet required administrative and program match.   Examples of qualifying match - local businesses, city/county tax, non-client contributions, State Transportation Grant - STF, Lifespan Respite funds, rental revenue, fundraising, civic organizations, partnering agencies/organizations, membership dues, etc.…                                                                               </t>
    </r>
    <r>
      <rPr>
        <b/>
        <sz val="14"/>
        <rFont val="Arial Narrow"/>
        <family val="2"/>
      </rPr>
      <t>NO MEDICAID FUNDS</t>
    </r>
    <r>
      <rPr>
        <sz val="14"/>
        <rFont val="Arial Narrow"/>
        <family val="2"/>
      </rPr>
      <t xml:space="preserve"> are to be reported.     IIIB, IIIC1/C2 and IIIE  must  be matched at 25% of administrative expense (matrix 20-1); AAAs are required to match 2/3rds of 15% of IIIB, IIIC1/C2 program expenses; IIIE requires 25% match for program expenditures.  </t>
    </r>
    <r>
      <rPr>
        <b/>
        <u/>
        <sz val="14"/>
        <rFont val="Arial Narrow"/>
        <family val="2"/>
      </rPr>
      <t xml:space="preserve">PLEASE NOTE: </t>
    </r>
    <r>
      <rPr>
        <b/>
        <sz val="14"/>
        <rFont val="Arial Narrow"/>
        <family val="2"/>
      </rPr>
      <t xml:space="preserve"> If OPI expenditures are reported </t>
    </r>
    <r>
      <rPr>
        <sz val="14"/>
        <rFont val="Arial Narrow"/>
        <family val="2"/>
      </rPr>
      <t xml:space="preserve">to meet required match - these funds must be identified by </t>
    </r>
    <r>
      <rPr>
        <i/>
        <u/>
        <sz val="14"/>
        <rFont val="Arial Narrow"/>
        <family val="2"/>
      </rPr>
      <t>inserting a comment identifying OPI dollar amounts</t>
    </r>
    <r>
      <rPr>
        <sz val="14"/>
        <rFont val="Arial Narrow"/>
        <family val="2"/>
      </rPr>
      <t xml:space="preserve"> on the applicable service/matrix row(s).   </t>
    </r>
    <r>
      <rPr>
        <sz val="14"/>
        <color indexed="60"/>
        <rFont val="Arial Narrow"/>
        <family val="2"/>
      </rPr>
      <t xml:space="preserve"> (No match required for III-D &amp; VII-B) </t>
    </r>
    <r>
      <rPr>
        <b/>
        <sz val="14"/>
        <rFont val="Arial Narrow"/>
        <family val="2"/>
      </rPr>
      <t xml:space="preserve">                                                       PLEASE IDENTIFY COVID-19 cash match by inserting a comment identifying the applicable  amount by category for  ARP on the applicable service/matrix row (s).</t>
    </r>
  </si>
  <si>
    <t>and age discrimination.</t>
  </si>
  <si>
    <t xml:space="preserve">              OLDER AMERICANS ACT, NSIP, SPA, OPI, ARP {COVID-19}</t>
  </si>
  <si>
    <t xml:space="preserve">  July 1, 2025 thru June 30, 2026</t>
  </si>
  <si>
    <t xml:space="preserve">  July 1, 2025 thru June 30, 2027</t>
  </si>
  <si>
    <t>Page 1 of 4</t>
  </si>
  <si>
    <t>Page 2 of 4</t>
  </si>
  <si>
    <t xml:space="preserve">                Page 4 of 4</t>
  </si>
  <si>
    <t xml:space="preserve">  ARP</t>
  </si>
  <si>
    <t xml:space="preserve"> ARP</t>
  </si>
  <si>
    <t xml:space="preserve">                   Form  8a</t>
  </si>
  <si>
    <t xml:space="preserve">        OAA,  ARP {COVID-19}</t>
  </si>
  <si>
    <t>Column {8a}</t>
  </si>
  <si>
    <r>
      <rPr>
        <b/>
        <i/>
        <sz val="11"/>
        <rFont val="Arial Narrow"/>
        <family val="2"/>
      </rPr>
      <t>COVID19 -ARP</t>
    </r>
    <r>
      <rPr>
        <b/>
        <sz val="11"/>
        <rFont val="Arial Narrow"/>
        <family val="2"/>
      </rPr>
      <t xml:space="preserve"> 'YTD</t>
    </r>
    <r>
      <rPr>
        <sz val="12"/>
        <rFont val="Arial Narrow"/>
        <family val="2"/>
      </rPr>
      <t xml:space="preserve">
UNITS
of Service</t>
    </r>
  </si>
  <si>
    <t>COVID-19 -ARP</t>
  </si>
  <si>
    <t>Other State/Federal Provided Funds: 
GF SPA Seq, {COVID-19 ARP}, Computers, etc.</t>
  </si>
  <si>
    <t xml:space="preserve">       {8},{8a</t>
  </si>
  <si>
    <r>
      <t>Column 11:</t>
    </r>
    <r>
      <rPr>
        <sz val="14"/>
        <color indexed="12"/>
        <rFont val="Arial Narrow"/>
        <family val="2"/>
      </rPr>
      <t xml:space="preserve"> Report cash resources utilized to support the service expense but not reported as match in column 10.  e.g., Medicaid meal reimbursement.     This column is optional and amounts detailed here are reported to the Administration on Aging as 'Other Recipient Outlay' (not match). For example, nutrition services have not been fully funded for years. The AAA may make up the difference through a variety of sources including fund-raising, grants or other local support. These funds are considered other cash.                                                </t>
    </r>
    <r>
      <rPr>
        <b/>
        <u/>
        <sz val="14"/>
        <color indexed="12"/>
        <rFont val="Arial Narrow"/>
        <family val="2"/>
      </rPr>
      <t xml:space="preserve">PLEASE NOTE: </t>
    </r>
    <r>
      <rPr>
        <sz val="14"/>
        <color indexed="12"/>
        <rFont val="Arial Narrow"/>
        <family val="2"/>
      </rPr>
      <t xml:space="preserve"> Federal funds reported in this column must be identified - </t>
    </r>
    <r>
      <rPr>
        <i/>
        <sz val="14"/>
        <color indexed="12"/>
        <rFont val="Arial Narrow"/>
        <family val="2"/>
      </rPr>
      <t>use the insert comment function to identify federal dollar amounts (such as Medicaid HDM reimbursement) on applicable matrix row.</t>
    </r>
    <r>
      <rPr>
        <b/>
        <sz val="14"/>
        <color indexed="12"/>
        <rFont val="Arial Narrow"/>
        <family val="2"/>
      </rPr>
      <t xml:space="preserve">              PLEASE IDENTIFY COVID-19 other cash resources by inserting a comment identifying the applicable  amount by category for  ARP on the applicable service/matrix row (s).</t>
    </r>
  </si>
  <si>
    <r>
      <t>Column 13:</t>
    </r>
    <r>
      <rPr>
        <sz val="14"/>
        <color indexed="12"/>
        <rFont val="Arial Narrow"/>
        <family val="2"/>
      </rPr>
      <t xml:space="preserve">  Use this column to report non-cash resources utilized to support the service expense but not reported as match in column 13.    This column is optional and amounts detailed here are reported to the Administration on Aging as 'Other Recipient Outlay' (not match).  Once a service has met its minimum OAA match requirement either through cash match or in-kind match, any remaining in-kind can be reported as other in-kind.</t>
    </r>
    <r>
      <rPr>
        <b/>
        <sz val="14"/>
        <color indexed="12"/>
        <rFont val="Arial Narrow"/>
        <family val="2"/>
      </rPr>
      <t xml:space="preserve">                                 PLEASE IDENTIFY COVID-19 other in-kind resources by inserting a comment identifying the applicable  amount by category for  ARP on the applicable service/matrix row (s).</t>
    </r>
  </si>
  <si>
    <t>OREGON PROJECT INDEPENDENCE &amp; ALZHEIMERS SERVICES - Classic</t>
  </si>
  <si>
    <t xml:space="preserve">        OREGON PROJECT INDEPENDENCE  - Classic (ADULTS 60+ or -60 WITH DEMENTIA/ALZHEIMERS)</t>
  </si>
  <si>
    <t>Cathy Patton</t>
  </si>
  <si>
    <t>(541) 440-3613</t>
  </si>
  <si>
    <t>Bridgette Pappert</t>
  </si>
  <si>
    <t>Tracy Garell</t>
  </si>
  <si>
    <t>Tracy Garell, SSD Director</t>
  </si>
  <si>
    <t>COACOA</t>
  </si>
  <si>
    <t>Cassie Regimbal</t>
  </si>
  <si>
    <t>Devrey Hachenberg</t>
  </si>
  <si>
    <t>Devrey Hachenberg, Executive Director of Operations</t>
  </si>
  <si>
    <t>OPI-Classic</t>
  </si>
  <si>
    <t>OPI Classic</t>
  </si>
  <si>
    <t>Column 7:  Report the fiscal year cumulative Nutrition Services Incentive Program (NSIP) funds expended. Service matrix #s 04 and 07 only. Use of NSIP funds is limited to US grown raw food products.  Unspent biennial NSIP is not eligible for carry-forward - all funds must be disbursed to nutrition providers. Provided meals should adhere to OAA requirements; Individual is eligible to receive OAA services. Individual {s} has not been means-tested to receive services. Meals served meet the Dietary Guidelines for Americans and Dietary Reference Intakes of the OAA Section 339. Individual [s} have been provided the opportunity to contribute to the cost of service. Meals served by an eligible agency that has a grant or contract with a State Unit on Aging (SUA) or Area Agency on Aging (AAA).</t>
  </si>
  <si>
    <t>O</t>
  </si>
  <si>
    <t xml:space="preserve">                       OLDER AMERICANS ACT,  ARP {COVID-19}</t>
  </si>
  <si>
    <t>Melodi McGee</t>
  </si>
  <si>
    <t>Melodi McGee, KLCCOA Executive Director</t>
  </si>
  <si>
    <t>OLDER AMERICANS ACT, NSIP, SPA, ARP FUNDS</t>
  </si>
  <si>
    <t xml:space="preserve">        OREGON PROJECT INDEPENDENCE - {Classic}</t>
  </si>
  <si>
    <r>
      <t xml:space="preserve">FY 1 Fund Transfers </t>
    </r>
    <r>
      <rPr>
        <sz val="14"/>
        <color rgb="FFC00000"/>
        <rFont val="Arial"/>
        <family val="2"/>
      </rPr>
      <t>(Must be CSSU approved)</t>
    </r>
  </si>
  <si>
    <r>
      <t xml:space="preserve">FY 2 Fund Transfers </t>
    </r>
    <r>
      <rPr>
        <sz val="14"/>
        <color rgb="FFC00000"/>
        <rFont val="Arial"/>
        <family val="2"/>
      </rPr>
      <t>(Requires CSSU approval)</t>
    </r>
  </si>
  <si>
    <r>
      <rPr>
        <sz val="14"/>
        <color rgb="FFC00000"/>
        <rFont val="Arial"/>
        <family val="2"/>
      </rPr>
      <t xml:space="preserve">(No match required for III-D &amp; VII-B) </t>
    </r>
    <r>
      <rPr>
        <sz val="14"/>
        <rFont val="Arial"/>
        <family val="2"/>
      </rPr>
      <t xml:space="preserve">
OAA 
Cash Match             </t>
    </r>
    <r>
      <rPr>
        <sz val="14"/>
        <rFont val="Comic Sans MS"/>
        <family val="4"/>
      </rPr>
      <t xml:space="preserve"> </t>
    </r>
  </si>
  <si>
    <r>
      <rPr>
        <sz val="14"/>
        <color rgb="FFC00000"/>
        <rFont val="Arial"/>
        <family val="2"/>
      </rPr>
      <t>(Used to support program but not claimed as match)</t>
    </r>
    <r>
      <rPr>
        <sz val="14"/>
        <color indexed="12"/>
        <rFont val="Arial"/>
        <family val="2"/>
      </rPr>
      <t xml:space="preserve">
</t>
    </r>
    <r>
      <rPr>
        <u/>
        <sz val="14"/>
        <rFont val="Arial"/>
        <family val="2"/>
      </rPr>
      <t>Other Cash</t>
    </r>
  </si>
  <si>
    <r>
      <rPr>
        <sz val="14"/>
        <color rgb="FFC00000"/>
        <rFont val="Arial"/>
        <family val="2"/>
      </rPr>
      <t xml:space="preserve">(No match required for III-D &amp; VII-B) </t>
    </r>
    <r>
      <rPr>
        <sz val="12"/>
        <color indexed="12"/>
        <rFont val="Arial"/>
        <family val="2"/>
      </rPr>
      <t xml:space="preserve">
</t>
    </r>
    <r>
      <rPr>
        <sz val="14"/>
        <rFont val="Arial"/>
        <family val="2"/>
      </rPr>
      <t xml:space="preserve">
OAA
 In-Kind Match        </t>
    </r>
    <r>
      <rPr>
        <sz val="11"/>
        <rFont val="Arial"/>
        <family val="2"/>
      </rPr>
      <t xml:space="preserve"> </t>
    </r>
  </si>
  <si>
    <r>
      <rPr>
        <sz val="14"/>
        <color rgb="FFC00000"/>
        <rFont val="Arial"/>
        <family val="2"/>
      </rPr>
      <t>(Value of which not claimed as match)</t>
    </r>
    <r>
      <rPr>
        <sz val="12"/>
        <color indexed="12"/>
        <rFont val="Arial"/>
        <family val="2"/>
      </rPr>
      <t xml:space="preserve">
</t>
    </r>
    <r>
      <rPr>
        <sz val="14"/>
        <rFont val="Arial"/>
        <family val="2"/>
      </rPr>
      <t>Other In-Kind</t>
    </r>
  </si>
  <si>
    <r>
      <rPr>
        <b/>
        <sz val="14"/>
        <color rgb="FFC00000"/>
        <rFont val="Arial"/>
        <family val="2"/>
      </rPr>
      <t xml:space="preserve"> </t>
    </r>
    <r>
      <rPr>
        <sz val="14"/>
        <color rgb="FFC00000"/>
        <rFont val="Arial"/>
        <family val="2"/>
      </rPr>
      <t xml:space="preserve">(Cash and In-kind used for match included)      </t>
    </r>
    <r>
      <rPr>
        <sz val="14"/>
        <color indexed="10"/>
        <rFont val="Arial"/>
        <family val="2"/>
      </rPr>
      <t xml:space="preserve">                                                                                                                                                                                                                                               </t>
    </r>
    <r>
      <rPr>
        <b/>
        <sz val="14"/>
        <rFont val="Arial"/>
        <family val="2"/>
      </rPr>
      <t xml:space="preserve">
TOTAL RESOURCES USED</t>
    </r>
  </si>
  <si>
    <r>
      <t xml:space="preserve">Cumulative Financial Report - Page 1 of 3  </t>
    </r>
    <r>
      <rPr>
        <b/>
        <sz val="20"/>
        <color rgb="FFC00000"/>
        <rFont val="Arial Narrow"/>
        <family val="2"/>
      </rPr>
      <t>Prepare on a year-to -date (cumulative) basis. Round expenditures to the nearest dollar.</t>
    </r>
    <r>
      <rPr>
        <b/>
        <sz val="20"/>
        <color indexed="10"/>
        <rFont val="Arial Narrow"/>
        <family val="2"/>
      </rPr>
      <t xml:space="preserve"> </t>
    </r>
    <r>
      <rPr>
        <b/>
        <sz val="20"/>
        <color rgb="FFC00000"/>
        <rFont val="Arial Narrow"/>
        <family val="2"/>
      </rPr>
      <t>E-mail 148/150 report to ODHS financial services 35 days following month of expenditures.</t>
    </r>
  </si>
  <si>
    <t>Oregon Department of Human Services</t>
  </si>
  <si>
    <r>
      <t>Federal Fiscal Year Allocation (OPTIONAL )-</t>
    </r>
    <r>
      <rPr>
        <sz val="18"/>
        <color rgb="FFC00000"/>
        <rFont val="Times New Roman"/>
        <family val="1"/>
      </rPr>
      <t>Enter two year planning allocation amounts from worksheet distributed by Community Services &amp; Support Unit {CSSU}. {Subtract prior biennial unspent funds shown on line B.}</t>
    </r>
  </si>
  <si>
    <r>
      <t xml:space="preserve"> Unspent Prior Biennium Allocation Funds: </t>
    </r>
    <r>
      <rPr>
        <sz val="18"/>
        <color rgb="FFC00000"/>
        <rFont val="Times New Roman"/>
        <family val="1"/>
      </rPr>
      <t>No more than 10% of the previous allocation of Titles IIIB, C1, C2, D, E funds not fully expended during previous year, may be carried forward. Carry forward funds are considered spent in the first quarter of the new biennium.</t>
    </r>
  </si>
  <si>
    <r>
      <t xml:space="preserve">Available Funds to Allocate: </t>
    </r>
    <r>
      <rPr>
        <sz val="20"/>
        <color rgb="FFC00000"/>
        <rFont val="Times New Roman"/>
        <family val="1"/>
      </rPr>
      <t>Adjusted biennial allocation funds to determine two year budget plans.</t>
    </r>
  </si>
  <si>
    <r>
      <rPr>
        <b/>
        <sz val="18"/>
        <rFont val="Arial"/>
        <family val="2"/>
      </rPr>
      <t>Current Fiscal-Year Allocation</t>
    </r>
    <r>
      <rPr>
        <sz val="18"/>
        <rFont val="Arial"/>
        <family val="2"/>
      </rPr>
      <t>:</t>
    </r>
    <r>
      <rPr>
        <sz val="16"/>
        <color rgb="FFC00000"/>
        <rFont val="Arial"/>
        <family val="2"/>
      </rPr>
      <t xml:space="preserve">AAA budget by Title/Amount. </t>
    </r>
  </si>
  <si>
    <r>
      <t xml:space="preserve">Less:  Prior Cumulative Expense: </t>
    </r>
    <r>
      <rPr>
        <sz val="20"/>
        <color rgb="FFC00000"/>
        <rFont val="Times New Roman"/>
        <family val="1"/>
      </rPr>
      <t>You input or copy &amp; paste (amount that was on Line (2) on the prior's month's report.)</t>
    </r>
  </si>
  <si>
    <r>
      <t>Current Cumulative Expense:</t>
    </r>
    <r>
      <rPr>
        <b/>
        <sz val="20"/>
        <rFont val="Arial Narrow"/>
        <family val="2"/>
      </rPr>
      <t xml:space="preserve"> </t>
    </r>
    <r>
      <rPr>
        <b/>
        <sz val="20"/>
        <color rgb="FFC00000"/>
        <rFont val="Arial Narrow"/>
        <family val="2"/>
      </rPr>
      <t>Auto-fill formula; keeping this "formula" decreases errors.YTD expenditures by fund source expended as of the end of the current month. {Linked}-Auto-fill formula brings totals forward from SPD 150, p2; columns 3-10, column 11 (NSIP Cash), SPD 148 {14} Total OPI Allocation Used.</t>
    </r>
  </si>
  <si>
    <r>
      <t xml:space="preserve"> Less: Unusual Costs:</t>
    </r>
    <r>
      <rPr>
        <sz val="20"/>
        <color indexed="10"/>
        <rFont val="Times New Roman"/>
        <family val="1"/>
      </rPr>
      <t xml:space="preserve"> </t>
    </r>
    <r>
      <rPr>
        <b/>
        <sz val="20"/>
        <color rgb="FFC00000"/>
        <rFont val="Arial Narrow"/>
        <family val="2"/>
      </rPr>
      <t>Input the amount of any expenses which are payable within the next month that normal monthly reimbursements will not cover (such as annual insurance premiums or equipment purchases, etc.) Funds are considered a working capital advance; deduct from the next month's expenditure report. Specify what unusual cost is.</t>
    </r>
  </si>
  <si>
    <r>
      <t>Less: Working Capital:</t>
    </r>
    <r>
      <rPr>
        <sz val="20"/>
        <color indexed="10"/>
        <rFont val="Times New Roman"/>
        <family val="1"/>
      </rPr>
      <t xml:space="preserve">  </t>
    </r>
    <r>
      <rPr>
        <b/>
        <sz val="20"/>
        <color rgb="FFC00000"/>
        <rFont val="Arial Narrow"/>
        <family val="2"/>
      </rPr>
      <t xml:space="preserve">Input Working Capital funds issued for current months expenditures </t>
    </r>
    <r>
      <rPr>
        <b/>
        <u/>
        <sz val="20"/>
        <color rgb="FFC00000"/>
        <rFont val="Arial Narrow"/>
        <family val="2"/>
      </rPr>
      <t>as a negative amount(s)</t>
    </r>
    <r>
      <rPr>
        <b/>
        <sz val="20"/>
        <color rgb="FFC00000"/>
        <rFont val="Arial Narrow"/>
        <family val="2"/>
      </rPr>
      <t xml:space="preserve">. </t>
    </r>
  </si>
  <si>
    <r>
      <t>Less ODHS Authorized Adjustment:</t>
    </r>
    <r>
      <rPr>
        <sz val="20"/>
        <color rgb="FFC00000"/>
        <rFont val="Times New Roman"/>
        <family val="1"/>
      </rPr>
      <t xml:space="preserve"> AAA-approved adjustments made by State of Oregon personnel.</t>
    </r>
    <r>
      <rPr>
        <sz val="20"/>
        <rFont val="Times New Roman"/>
        <family val="1"/>
      </rPr>
      <t xml:space="preserve"> </t>
    </r>
  </si>
  <si>
    <r>
      <t xml:space="preserve">Total of Current Month's Reimbursement:   </t>
    </r>
    <r>
      <rPr>
        <b/>
        <sz val="20"/>
        <color rgb="FFC00000"/>
        <rFont val="Arial"/>
        <family val="2"/>
      </rPr>
      <t>Formula</t>
    </r>
    <r>
      <rPr>
        <sz val="20"/>
        <color rgb="FFC00000"/>
        <rFont val="Times New Roman"/>
        <family val="1"/>
      </rPr>
      <t xml:space="preserve">  </t>
    </r>
    <r>
      <rPr>
        <b/>
        <sz val="20"/>
        <color rgb="FFC00000"/>
        <rFont val="Arial Narrow"/>
        <family val="2"/>
      </rPr>
      <t>The total cash requested by fund followed by the total sum of all funds requested (last cell).</t>
    </r>
  </si>
  <si>
    <r>
      <t xml:space="preserve">SIGNATURE: </t>
    </r>
    <r>
      <rPr>
        <b/>
        <sz val="18"/>
        <color rgb="FFC00000"/>
        <rFont val="Arial Narrow"/>
        <family val="2"/>
      </rPr>
      <t>Authorized AAA signatory/Auto Fill from VLOOKUP tab.</t>
    </r>
  </si>
  <si>
    <r>
      <t xml:space="preserve">TITLE: </t>
    </r>
    <r>
      <rPr>
        <b/>
        <sz val="20"/>
        <color rgb="FFC00000"/>
        <rFont val="Arial Narrow"/>
        <family val="2"/>
      </rPr>
      <t>Title of authorized signatory/Auto fill</t>
    </r>
  </si>
  <si>
    <r>
      <t xml:space="preserve">DATE:  </t>
    </r>
    <r>
      <rPr>
        <b/>
        <sz val="20"/>
        <color rgb="FFC00000"/>
        <rFont val="Arial Narrow"/>
        <family val="2"/>
      </rPr>
      <t>Formula from date input above.</t>
    </r>
  </si>
  <si>
    <t>Note: A hardcopy  or pdf document of the final-audited June expenditure report signed by AAA Director must be sent to ODHS-Financial services by Dec 31.</t>
  </si>
  <si>
    <t xml:space="preserve">           A hardcopy or pdf document of the fiscal year audit report must be sent to ODHS-Community Services &amp; Support Unit office by Dec 31.</t>
  </si>
  <si>
    <r>
      <t>Column 8</t>
    </r>
    <r>
      <rPr>
        <sz val="14"/>
        <rFont val="Arial Narrow"/>
        <family val="2"/>
      </rPr>
      <t xml:space="preserve">:  Report cumulative use of all other state-provided funds designated for specific Titles by service category. Note:Computer/IT replacement  expenditures for AAA staff performing OAA &amp; OPI tasks are reported under Matrix # 19. Please </t>
    </r>
    <r>
      <rPr>
        <b/>
        <sz val="14"/>
        <rFont val="Arial Narrow"/>
        <family val="2"/>
      </rPr>
      <t>specify</t>
    </r>
    <r>
      <rPr>
        <sz val="14"/>
        <rFont val="Arial Narrow"/>
        <family val="2"/>
      </rPr>
      <t xml:space="preserve"> what funds were used for (E.g.,  Desktops,  Printer,  Laptop, Internet connectivity, etc.)</t>
    </r>
    <r>
      <rPr>
        <sz val="14"/>
        <color rgb="FFFF0000"/>
        <rFont val="Arial Narrow"/>
        <family val="2"/>
      </rPr>
      <t xml:space="preserve"> </t>
    </r>
    <r>
      <rPr>
        <b/>
        <sz val="14"/>
        <color rgb="FFC00000"/>
        <rFont val="Arial Narrow"/>
        <family val="2"/>
      </rPr>
      <t>ACL/OAA COVID-19  ARP fiscal year cumulative expenditures will be auto linked from the COVID-19  ARP tab as a summary total by specific service category and title.</t>
    </r>
  </si>
  <si>
    <r>
      <t>Column 9:</t>
    </r>
    <r>
      <rPr>
        <sz val="14"/>
        <color indexed="12"/>
        <rFont val="Arial Narrow"/>
        <family val="2"/>
      </rPr>
      <t xml:space="preserve"> Program Income is a voluntary contribution from a service recipient or third-party made on behalf of a service recipient and described in 45CFR92.  Program Income is collected directly by the AAA or their contractor and is to be expended towards the actual cost of the service(s) received prior to OAA funds.  Report all program income in the row associated with the appropriate service.  </t>
    </r>
    <r>
      <rPr>
        <sz val="14"/>
        <color rgb="FFC00000"/>
        <rFont val="Arial Narrow"/>
        <family val="2"/>
      </rPr>
      <t>Program income should not be reported for matrix 20-1</t>
    </r>
    <r>
      <rPr>
        <b/>
        <sz val="14"/>
        <color rgb="FFC00000"/>
        <rFont val="Arial Narrow"/>
        <family val="2"/>
      </rPr>
      <t xml:space="preserve">. </t>
    </r>
    <r>
      <rPr>
        <b/>
        <sz val="14"/>
        <color rgb="FF00B050"/>
        <rFont val="Arial Narrow"/>
        <family val="2"/>
      </rPr>
      <t xml:space="preserve">                          </t>
    </r>
    <r>
      <rPr>
        <b/>
        <u/>
        <sz val="14"/>
        <color rgb="FF0000FF"/>
        <rFont val="Arial Narrow"/>
        <family val="2"/>
      </rPr>
      <t>PLEASE IDENTIFY</t>
    </r>
    <r>
      <rPr>
        <b/>
        <sz val="14"/>
        <color indexed="12"/>
        <rFont val="Arial Narrow"/>
        <family val="2"/>
      </rPr>
      <t xml:space="preserve"> COVID-19 program income by inserting a comment identifying the applicable  amount by category for COVID-19  ARP {American Rescue Plan} on the applicable service/matrix row (s).  </t>
    </r>
    <r>
      <rPr>
        <b/>
        <sz val="14"/>
        <color theme="3" tint="0.39997558519241921"/>
        <rFont val="Arial Narrow"/>
        <family val="2"/>
      </rPr>
      <t>Note: Program Income can be used for  {AR{} American Rescue Plan Match.</t>
    </r>
  </si>
  <si>
    <t xml:space="preserve">Less ODHS Authorized Adjustment </t>
  </si>
  <si>
    <r>
      <t xml:space="preserve">For the Month Ending:  </t>
    </r>
    <r>
      <rPr>
        <sz val="11"/>
        <color rgb="FFC00000"/>
        <rFont val="Times New Roman"/>
        <family val="1"/>
      </rPr>
      <t>Auto-Fill from 150</t>
    </r>
  </si>
  <si>
    <r>
      <t xml:space="preserve">Contract #:   </t>
    </r>
    <r>
      <rPr>
        <sz val="11"/>
        <color rgb="FFC00000"/>
        <rFont val="Times New Roman"/>
        <family val="1"/>
      </rPr>
      <t xml:space="preserve"> Auto-Fill From 150</t>
    </r>
  </si>
  <si>
    <t>$  Formula</t>
  </si>
  <si>
    <r>
      <t xml:space="preserve">Columns 1 and 2:
</t>
    </r>
    <r>
      <rPr>
        <sz val="12"/>
        <rFont val="Arial Narrow"/>
        <family val="2"/>
      </rPr>
      <t xml:space="preserve">Column 1:  This column contains the matrix number assigned by the State of Oregon to each applicable OPI service.  The OPI matrix number and service name are the same as those assigned OAA Services 
Column 2:  Authorized OPI services are outlined in OAR 411-032-0010 and are as follows: Matrices #01, 01a, 02, 02a, 03, 03a, 04, 05, 06, 20-1, 40-5 and 40-8.
411-032-0010(b) allows for ODHS to authorize on a case-by-case basis, OPI expenditures for caregiver services, evidence-based health promotion services and/or options counseling.                           
Matrices # 900a, 900b, 900c etc., are reserved for expenditures authorized by the SUA, but which have no service number assigned.  E.g., Specific AAA-APD negotiated purposes such as Needs Assessment, Training, etc.).  Describe specific service.                                                                          </t>
    </r>
    <r>
      <rPr>
        <b/>
        <sz val="12"/>
        <rFont val="Arial Narrow"/>
        <family val="2"/>
      </rPr>
      <t xml:space="preserve">
</t>
    </r>
  </si>
  <si>
    <r>
      <t xml:space="preserve">Column 8:  </t>
    </r>
    <r>
      <rPr>
        <sz val="12"/>
        <rFont val="Arial Narrow"/>
        <family val="2"/>
      </rPr>
      <t xml:space="preserve">Use this column to report other funds received and used to provide services.  Examples include payment from sources such as private pay (fee-based case management) clients,  payment from Veterans Administration,  funds donated/contributed from client or clients family, other funding source such as city, county, civic group donations, etc.  Report amount expended on appropriate service line in which the funds are associated.  </t>
    </r>
    <r>
      <rPr>
        <b/>
        <sz val="12"/>
        <rFont val="Arial Narrow"/>
        <family val="2"/>
      </rPr>
      <t xml:space="preserve">
</t>
    </r>
    <r>
      <rPr>
        <b/>
        <u/>
        <sz val="12"/>
        <color indexed="12"/>
        <rFont val="Arial Narrow"/>
        <family val="2"/>
      </rPr>
      <t xml:space="preserve">SPECIAL INSTRUCTION: </t>
    </r>
    <r>
      <rPr>
        <b/>
        <sz val="12"/>
        <rFont val="Arial Narrow"/>
        <family val="2"/>
      </rPr>
      <t xml:space="preserve"> </t>
    </r>
    <r>
      <rPr>
        <sz val="12"/>
        <rFont val="Arial Narrow"/>
        <family val="2"/>
      </rPr>
      <t xml:space="preserve">For payment received by AAA for care provided by Homecare Worker (HCW) (i.e., private pay for HCW services, payment from Veterans Administration, etc.) the HCW hours provided multiplied by the hourly rate paid by AAA is reported on the appropriate HCW service line in column 7 </t>
    </r>
    <r>
      <rPr>
        <u/>
        <sz val="12"/>
        <rFont val="Arial Narrow"/>
        <family val="2"/>
      </rPr>
      <t>and</t>
    </r>
    <r>
      <rPr>
        <sz val="12"/>
        <rFont val="Arial Narrow"/>
        <family val="2"/>
      </rPr>
      <t xml:space="preserve"> reported in column 3 as a negative amount.  Your OPI allocation was automatically reduced when the HCW voucher (hours worked) was entered into the APD payment system; this negative entry prevents double-payment. The hourly rate paid by AAA can be found on the OPI-HCW Report e-mailed monthly by ODHS Financial Services.</t>
    </r>
  </si>
  <si>
    <t xml:space="preserve">HCW expenditures are auto-paid by APD.  ODHS accounting pulls a monthly CA View Direct report {SJH2520R-A} from the Housekeeper Payment system and the YTD summary report is e-mailed to the AAAs for entry on Form 148 and 150, pg. 1. </t>
  </si>
  <si>
    <r>
      <t xml:space="preserve">{12} Cumulative HCW Paid by APD: </t>
    </r>
    <r>
      <rPr>
        <b/>
        <sz val="12"/>
        <color rgb="FFC00000"/>
        <rFont val="Arial"/>
        <family val="2"/>
      </rPr>
      <t xml:space="preserve">You input from HCW Report; round to nearest dollar. </t>
    </r>
  </si>
  <si>
    <r>
      <t xml:space="preserve">{15} Total Unduplicated OPI Consumer Count: </t>
    </r>
    <r>
      <rPr>
        <sz val="9"/>
        <color rgb="FFC00000"/>
        <rFont val="Arial"/>
        <family val="2"/>
      </rPr>
      <t>You input YTD</t>
    </r>
  </si>
  <si>
    <r>
      <rPr>
        <b/>
        <sz val="14"/>
        <rFont val="Times New Roman"/>
        <family val="1"/>
      </rPr>
      <t xml:space="preserve">Federal Allocation: </t>
    </r>
    <r>
      <rPr>
        <sz val="12"/>
        <color rgb="FFC00000"/>
        <rFont val="Times New Roman"/>
        <family val="1"/>
      </rPr>
      <t xml:space="preserve">Enter allocation amounts from IFF worksheet distributed by Community Services &amp; Support Unit {CSSU}. </t>
    </r>
  </si>
  <si>
    <r>
      <rPr>
        <b/>
        <sz val="14"/>
        <color theme="1"/>
        <rFont val="Calibri"/>
        <family val="2"/>
        <scheme val="minor"/>
      </rPr>
      <t>Fund Transfers</t>
    </r>
    <r>
      <rPr>
        <sz val="14"/>
        <color theme="1"/>
        <rFont val="Calibri"/>
        <family val="2"/>
        <scheme val="minor"/>
      </rPr>
      <t>:</t>
    </r>
    <r>
      <rPr>
        <sz val="11"/>
        <color theme="1"/>
        <rFont val="Calibri"/>
        <family val="2"/>
        <scheme val="minor"/>
      </rPr>
      <t xml:space="preserve"> </t>
    </r>
    <r>
      <rPr>
        <sz val="11"/>
        <color rgb="FFFF0000"/>
        <rFont val="Calibri"/>
        <family val="2"/>
        <scheme val="minor"/>
      </rPr>
      <t xml:space="preserve"> </t>
    </r>
    <r>
      <rPr>
        <sz val="11"/>
        <color rgb="FFC00000"/>
        <rFont val="Calibri"/>
        <family val="2"/>
        <scheme val="minor"/>
      </rPr>
      <t>ARP transfers within Title III-B &amp; Title III-C funding are authorized up to 30% within B, Supportive Services and/or the Nutrition Programs C1, &amp; C2. A waiver can be requested by SUA to exceed the 30% transfer authority limit. Transfers must occur within the same grant grouping</t>
    </r>
    <r>
      <rPr>
        <sz val="10"/>
        <color rgb="FFC00000"/>
        <rFont val="Calibri"/>
        <family val="2"/>
        <scheme val="minor"/>
      </rPr>
      <t xml:space="preserve">  and net to zero.  There is no provision for transfers to/from IIID, IIIE, or HCD5, VAC5, SLFRF funds.</t>
    </r>
  </si>
  <si>
    <r>
      <rPr>
        <b/>
        <sz val="12"/>
        <color theme="1"/>
        <rFont val="Calibri"/>
        <family val="2"/>
        <scheme val="minor"/>
      </rPr>
      <t>Available Funds to Spend:</t>
    </r>
    <r>
      <rPr>
        <sz val="10"/>
        <color theme="1"/>
        <rFont val="Calibri"/>
        <family val="2"/>
        <scheme val="minor"/>
      </rPr>
      <t xml:space="preserve"> </t>
    </r>
    <r>
      <rPr>
        <sz val="11"/>
        <color rgb="FFC00000"/>
        <rFont val="Calibri"/>
        <family val="2"/>
        <scheme val="minor"/>
      </rPr>
      <t>Sum of Federal Allocations and Fund Transfers</t>
    </r>
    <r>
      <rPr>
        <sz val="10"/>
        <color rgb="FFC00000"/>
        <rFont val="Calibri"/>
        <family val="2"/>
        <scheme val="minor"/>
      </rPr>
      <t xml:space="preserve"> {Lines A &amp; B}</t>
    </r>
  </si>
  <si>
    <r>
      <rPr>
        <b/>
        <sz val="11"/>
        <rFont val="Calibri"/>
        <family val="2"/>
      </rPr>
      <t>Current Cumulative Admin:</t>
    </r>
    <r>
      <rPr>
        <sz val="11"/>
        <rFont val="Calibri"/>
        <family val="2"/>
      </rPr>
      <t xml:space="preserve"> </t>
    </r>
    <r>
      <rPr>
        <sz val="11"/>
        <color rgb="FFC00000"/>
        <rFont val="Calibri"/>
        <family val="2"/>
      </rPr>
      <t>Auto-Fill from matrix 20-1 cells C-G 54; I54 &amp; J 54</t>
    </r>
  </si>
  <si>
    <r>
      <rPr>
        <b/>
        <sz val="11"/>
        <color theme="1"/>
        <rFont val="Calibri"/>
        <family val="2"/>
        <scheme val="minor"/>
      </rPr>
      <t>Current Cumulative Program:</t>
    </r>
    <r>
      <rPr>
        <sz val="11"/>
        <color rgb="FFFF0000"/>
        <rFont val="Calibri"/>
        <family val="2"/>
        <scheme val="minor"/>
      </rPr>
      <t xml:space="preserve"> </t>
    </r>
    <r>
      <rPr>
        <sz val="11"/>
        <color rgb="FFC00000"/>
        <rFont val="Calibri"/>
        <family val="2"/>
        <scheme val="minor"/>
      </rPr>
      <t>Auto-Fill from combined total (C-G 88; I-J88 minus C-G54; I-J54)</t>
    </r>
  </si>
  <si>
    <r>
      <rPr>
        <b/>
        <sz val="11"/>
        <color theme="1"/>
        <rFont val="Calibri"/>
        <family val="2"/>
        <scheme val="minor"/>
      </rPr>
      <t>Less: Prior Cumulative Admin:</t>
    </r>
    <r>
      <rPr>
        <sz val="11"/>
        <color rgb="FFFF0000"/>
        <rFont val="Calibri"/>
        <family val="2"/>
        <scheme val="minor"/>
      </rPr>
      <t xml:space="preserve"> </t>
    </r>
    <r>
      <rPr>
        <sz val="11"/>
        <color rgb="FFC00000"/>
        <rFont val="Calibri"/>
        <family val="2"/>
        <scheme val="minor"/>
      </rPr>
      <t>Enter or copy &amp; paste (amount that was on Line (D) on the prior's month's report.)</t>
    </r>
  </si>
  <si>
    <r>
      <rPr>
        <b/>
        <sz val="11"/>
        <color theme="1"/>
        <rFont val="Calibri"/>
        <family val="2"/>
        <scheme val="minor"/>
      </rPr>
      <t>Less: Prior Cumulative Program</t>
    </r>
    <r>
      <rPr>
        <sz val="11"/>
        <color theme="1"/>
        <rFont val="Calibri"/>
        <family val="2"/>
        <scheme val="minor"/>
      </rPr>
      <t>:</t>
    </r>
    <r>
      <rPr>
        <sz val="11"/>
        <color rgb="FFFF0000"/>
        <rFont val="Calibri"/>
        <family val="2"/>
        <scheme val="minor"/>
      </rPr>
      <t xml:space="preserve"> </t>
    </r>
    <r>
      <rPr>
        <sz val="11"/>
        <color rgb="FFC00000"/>
        <rFont val="Calibri"/>
        <family val="2"/>
        <scheme val="minor"/>
      </rPr>
      <t>Enter or copy &amp; paste (amount that was on Line (E) on the prior's month's report.)</t>
    </r>
  </si>
  <si>
    <r>
      <rPr>
        <b/>
        <sz val="11"/>
        <color theme="1"/>
        <rFont val="Calibri"/>
        <family val="2"/>
        <scheme val="minor"/>
      </rPr>
      <t>Current Month's Reimbursement  Admin:</t>
    </r>
    <r>
      <rPr>
        <sz val="11"/>
        <color rgb="FFFF0000"/>
        <rFont val="Calibri"/>
        <family val="2"/>
        <scheme val="minor"/>
      </rPr>
      <t xml:space="preserve"> </t>
    </r>
    <r>
      <rPr>
        <sz val="11"/>
        <color rgb="FFC00000"/>
        <rFont val="Calibri"/>
        <family val="2"/>
        <scheme val="minor"/>
      </rPr>
      <t>Current Cumulative Expense {Line D}-Minus Prior Cumulative Expense {Line F}</t>
    </r>
  </si>
  <si>
    <r>
      <rPr>
        <b/>
        <sz val="11"/>
        <color theme="1"/>
        <rFont val="Calibri"/>
        <family val="2"/>
        <scheme val="minor"/>
      </rPr>
      <t>Current Month's Reimbursement  Program:</t>
    </r>
    <r>
      <rPr>
        <sz val="11"/>
        <color theme="1"/>
        <rFont val="Calibri"/>
        <family val="2"/>
        <scheme val="minor"/>
      </rPr>
      <t xml:space="preserve"> </t>
    </r>
    <r>
      <rPr>
        <sz val="11"/>
        <color rgb="FFC00000"/>
        <rFont val="Calibri"/>
        <family val="2"/>
        <scheme val="minor"/>
      </rPr>
      <t>Current Cumulative Expense {Line E} Minus Prior Cumulative Expense {Line G}</t>
    </r>
  </si>
  <si>
    <r>
      <rPr>
        <b/>
        <sz val="11"/>
        <rFont val="Calibri"/>
        <family val="2"/>
      </rPr>
      <t>Total of Current Month's Reimbursement:</t>
    </r>
    <r>
      <rPr>
        <sz val="11"/>
        <rFont val="Calibri"/>
        <family val="2"/>
      </rPr>
      <t xml:space="preserve"> </t>
    </r>
    <r>
      <rPr>
        <sz val="11"/>
        <color rgb="FFC00000"/>
        <rFont val="Calibri"/>
        <family val="2"/>
      </rPr>
      <t>The total cash requested by fund followed by the total sum of all funds requested (last cell).</t>
    </r>
  </si>
  <si>
    <r>
      <rPr>
        <b/>
        <sz val="11"/>
        <color theme="1"/>
        <rFont val="Calibri"/>
        <family val="2"/>
        <scheme val="minor"/>
      </rPr>
      <t>Alloc Balance:</t>
    </r>
    <r>
      <rPr>
        <sz val="11"/>
        <color theme="1"/>
        <rFont val="Calibri"/>
        <family val="2"/>
        <scheme val="minor"/>
      </rPr>
      <t xml:space="preserve"> </t>
    </r>
    <r>
      <rPr>
        <sz val="11"/>
        <color rgb="FFC00000"/>
        <rFont val="Calibri"/>
        <family val="2"/>
        <scheme val="minor"/>
      </rPr>
      <t>Current Available Funds to Spend {Line C} Minus Current Cumulative Admin {Line D} &amp; Program Expenditures {Line E}</t>
    </r>
  </si>
  <si>
    <r>
      <t xml:space="preserve">Service Category: </t>
    </r>
    <r>
      <rPr>
        <b/>
        <sz val="9"/>
        <color rgb="FFC00000"/>
        <rFont val="Arial"/>
        <family val="2"/>
      </rPr>
      <t xml:space="preserve">Enter the ARP, VAC5, &amp; SLFRF </t>
    </r>
    <r>
      <rPr>
        <b/>
        <i/>
        <sz val="9"/>
        <color rgb="FFC00000"/>
        <rFont val="Arial"/>
        <family val="2"/>
      </rPr>
      <t>cumulative expenditures</t>
    </r>
    <r>
      <rPr>
        <b/>
        <sz val="9"/>
        <color rgb="FFC00000"/>
        <rFont val="Arial"/>
        <family val="2"/>
      </rPr>
      <t xml:space="preserve">  in the appropriate service category and program funding sources   ARP-Columns C-G,  VAC5-Column I, &amp; SLFRF Column J). Note:  ARP combined matrix subtotals, HDC5, VAC5, &amp; SLFRF columns have been linked to APD 150 Pg2 for each service matrix to track cumulative year to date expenditures by matrix, title, and COVID-19 funding source in columns 8a, 8b, 8c.</t>
    </r>
  </si>
  <si>
    <t>Ginger Johnson</t>
  </si>
  <si>
    <t>Melissa Dovenspike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</si>
</sst>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6">
    <numFmt numFmtId="6" formatCode="&quot;$&quot;#,##0_);[Red]\(&quot;$&quot;#,##0\)"/>
    <numFmt numFmtId="7" formatCode="&quot;$&quot;#,##0.00_);\(&quot;$&quot;#,##0.00\)"/>
    <numFmt numFmtId="8" formatCode="&quot;$&quot;#,##0.00_);[Red]\(&quot;$&quot;#,##0.00\)"/>
    <numFmt numFmtId="42" formatCode="_(&quot;$&quot;* #,##0_);_(&quot;$&quot;* \(#,##0\);_(&quot;$&quot;* &quot;-&quot;_);_(@_)"/>
    <numFmt numFmtId="43" formatCode="_(* #,##0.00_);_(* \(#,##0.00\);_(* &quot;-&quot;??_);_(@_)"/>
    <numFmt numFmtId="164" formatCode="mmmm\ d\,\ yyyy"/>
    <numFmt numFmtId="165" formatCode="mmm\ dd\,\ yyyy"/>
    <numFmt numFmtId="166" formatCode="&quot;$&quot;#,##0"/>
    <numFmt numFmtId="167" formatCode="&quot;$&quot;#,##0.00"/>
    <numFmt numFmtId="168" formatCode="000"/>
    <numFmt numFmtId="169" formatCode="[$-409]mmmm\ d\,\ yyyy;@"/>
    <numFmt numFmtId="170" formatCode="#,##0.000_);[Red]\(#,##0.000\)"/>
    <numFmt numFmtId="171" formatCode="m/d/yyyy;@"/>
    <numFmt numFmtId="172" formatCode="mm/dd/yy;@"/>
    <numFmt numFmtId="173" formatCode="[$-409]mmmm\-yy;@"/>
    <numFmt numFmtId="174" formatCode="0_);\(0\)"/>
  </numFmts>
  <fonts count="263">
    <font>
      <sz val="9"/>
      <name val="Arial"/>
    </font>
    <font>
      <sz val="14"/>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0"/>
      <name val="Arial"/>
      <family val="2"/>
    </font>
    <font>
      <sz val="10"/>
      <name val="Arial"/>
      <family val="2"/>
    </font>
    <font>
      <sz val="12"/>
      <name val="Times New Roman"/>
      <family val="1"/>
    </font>
    <font>
      <b/>
      <sz val="12"/>
      <name val="Times New Roman"/>
      <family val="1"/>
    </font>
    <font>
      <b/>
      <sz val="14"/>
      <color indexed="10"/>
      <name val="Arial Narrow"/>
      <family val="2"/>
    </font>
    <font>
      <b/>
      <sz val="12"/>
      <color indexed="10"/>
      <name val="Times New Roman"/>
      <family val="1"/>
    </font>
    <font>
      <b/>
      <sz val="12"/>
      <color indexed="10"/>
      <name val="Arial Narrow"/>
      <family val="2"/>
    </font>
    <font>
      <sz val="12"/>
      <color indexed="10"/>
      <name val="Times New Roman"/>
      <family val="1"/>
    </font>
    <font>
      <sz val="12"/>
      <name val="ZapfDingbats"/>
      <family val="5"/>
      <charset val="2"/>
    </font>
    <font>
      <sz val="12"/>
      <name val="Arial"/>
      <family val="2"/>
    </font>
    <font>
      <b/>
      <sz val="11"/>
      <name val="Times New Roman"/>
      <family val="1"/>
    </font>
    <font>
      <b/>
      <sz val="14"/>
      <name val="Arial Narrow"/>
      <family val="2"/>
    </font>
    <font>
      <b/>
      <sz val="14"/>
      <color indexed="10"/>
      <name val="Arial"/>
      <family val="2"/>
    </font>
    <font>
      <sz val="11"/>
      <name val="Times New Roman"/>
      <family val="1"/>
    </font>
    <font>
      <sz val="14"/>
      <name val="Arial Narrow"/>
      <family val="2"/>
    </font>
    <font>
      <sz val="10"/>
      <name val="Times New Roman"/>
      <family val="1"/>
    </font>
    <font>
      <sz val="9"/>
      <name val="Times New Roman"/>
      <family val="1"/>
    </font>
    <font>
      <b/>
      <sz val="14"/>
      <name val="Arial Black"/>
      <family val="2"/>
    </font>
    <font>
      <sz val="14"/>
      <name val="Arial Black"/>
      <family val="2"/>
    </font>
    <font>
      <b/>
      <sz val="9"/>
      <name val="Arial"/>
      <family val="2"/>
    </font>
    <font>
      <b/>
      <sz val="10"/>
      <name val="Times New Roman"/>
      <family val="1"/>
    </font>
    <font>
      <sz val="12"/>
      <name val="Arial Narrow"/>
      <family val="2"/>
    </font>
    <font>
      <b/>
      <sz val="12"/>
      <name val="Arial"/>
      <family val="2"/>
    </font>
    <font>
      <sz val="12"/>
      <name val="Arial"/>
      <family val="2"/>
    </font>
    <font>
      <b/>
      <sz val="14"/>
      <color indexed="12"/>
      <name val="Arial Narrow"/>
      <family val="2"/>
    </font>
    <font>
      <sz val="14"/>
      <color indexed="12"/>
      <name val="Arial Narrow"/>
      <family val="2"/>
    </font>
    <font>
      <sz val="9"/>
      <name val="Arial"/>
      <family val="2"/>
    </font>
    <font>
      <b/>
      <sz val="16"/>
      <color indexed="10"/>
      <name val="Arial"/>
      <family val="2"/>
    </font>
    <font>
      <b/>
      <sz val="12"/>
      <color indexed="10"/>
      <name val="Arial"/>
      <family val="2"/>
    </font>
    <font>
      <b/>
      <sz val="14"/>
      <name val="Arial"/>
      <family val="2"/>
    </font>
    <font>
      <b/>
      <sz val="12"/>
      <name val="Arial Narrow"/>
      <family val="2"/>
    </font>
    <font>
      <b/>
      <sz val="12"/>
      <name val="Arial"/>
      <family val="2"/>
    </font>
    <font>
      <sz val="9"/>
      <name val="Arial Narrow"/>
      <family val="2"/>
    </font>
    <font>
      <b/>
      <sz val="18"/>
      <name val="Times New Roman"/>
      <family val="1"/>
    </font>
    <font>
      <b/>
      <sz val="16"/>
      <name val="Times New Roman"/>
      <family val="1"/>
    </font>
    <font>
      <sz val="14"/>
      <name val="Times New Roman"/>
      <family val="1"/>
    </font>
    <font>
      <b/>
      <sz val="14"/>
      <name val="Times New Roman"/>
      <family val="1"/>
    </font>
    <font>
      <b/>
      <u/>
      <sz val="11"/>
      <name val="Times New Roman"/>
      <family val="1"/>
    </font>
    <font>
      <u/>
      <sz val="9"/>
      <name val="Arial"/>
      <family val="2"/>
    </font>
    <font>
      <sz val="11"/>
      <name val="ZapfDingbats"/>
      <family val="5"/>
      <charset val="2"/>
    </font>
    <font>
      <sz val="9"/>
      <name val="ZapfDingbats"/>
      <family val="5"/>
      <charset val="2"/>
    </font>
    <font>
      <b/>
      <sz val="9"/>
      <name val="Times New Roman"/>
      <family val="1"/>
    </font>
    <font>
      <sz val="10"/>
      <color indexed="12"/>
      <name val="Times New Roman"/>
      <family val="1"/>
    </font>
    <font>
      <sz val="9"/>
      <color indexed="10"/>
      <name val="Times New Roman"/>
      <family val="1"/>
    </font>
    <font>
      <b/>
      <u/>
      <sz val="9"/>
      <name val="Arial"/>
      <family val="2"/>
    </font>
    <font>
      <sz val="10"/>
      <color indexed="12"/>
      <name val="Arial"/>
      <family val="2"/>
    </font>
    <font>
      <sz val="9"/>
      <color indexed="10"/>
      <name val="Arial"/>
      <family val="2"/>
    </font>
    <font>
      <sz val="9"/>
      <name val="Arial"/>
      <family val="2"/>
    </font>
    <font>
      <sz val="12"/>
      <color indexed="10"/>
      <name val="Arial"/>
      <family val="2"/>
    </font>
    <font>
      <b/>
      <u/>
      <sz val="14"/>
      <name val="Arial Narrow"/>
      <family val="2"/>
    </font>
    <font>
      <b/>
      <u/>
      <sz val="14"/>
      <color indexed="12"/>
      <name val="Arial Narrow"/>
      <family val="2"/>
    </font>
    <font>
      <b/>
      <sz val="11"/>
      <name val="Arial Narrow"/>
      <family val="2"/>
    </font>
    <font>
      <sz val="12"/>
      <color indexed="12"/>
      <name val="ar"/>
    </font>
    <font>
      <sz val="10"/>
      <name val="Arial Narrow"/>
      <family val="2"/>
    </font>
    <font>
      <sz val="8"/>
      <name val="Arial"/>
      <family val="2"/>
    </font>
    <font>
      <b/>
      <sz val="16"/>
      <name val="Arial"/>
      <family val="2"/>
    </font>
    <font>
      <sz val="14"/>
      <name val="Arial"/>
      <family val="2"/>
    </font>
    <font>
      <b/>
      <sz val="9"/>
      <color indexed="10"/>
      <name val="Arial"/>
      <family val="2"/>
    </font>
    <font>
      <sz val="10"/>
      <color indexed="10"/>
      <name val="Times New Roman"/>
      <family val="1"/>
    </font>
    <font>
      <sz val="9"/>
      <color indexed="12"/>
      <name val="Times New Roman"/>
      <family val="1"/>
    </font>
    <font>
      <i/>
      <u/>
      <sz val="14"/>
      <name val="Arial Narrow"/>
      <family val="2"/>
    </font>
    <font>
      <i/>
      <sz val="14"/>
      <color indexed="12"/>
      <name val="Arial Narrow"/>
      <family val="2"/>
    </font>
    <font>
      <i/>
      <sz val="12"/>
      <name val="Arial Narrow"/>
      <family val="2"/>
    </font>
    <font>
      <sz val="9"/>
      <color indexed="10"/>
      <name val="Arial"/>
      <family val="2"/>
    </font>
    <font>
      <sz val="9"/>
      <color indexed="10"/>
      <name val="Arial Narrow"/>
      <family val="2"/>
    </font>
    <font>
      <sz val="11"/>
      <name val="Arial"/>
      <family val="2"/>
    </font>
    <font>
      <sz val="10"/>
      <name val="Arial"/>
      <family val="2"/>
    </font>
    <font>
      <b/>
      <sz val="10"/>
      <name val="Arial"/>
      <family val="2"/>
    </font>
    <font>
      <sz val="14"/>
      <color indexed="9"/>
      <name val="Arial Narrow"/>
      <family val="2"/>
    </font>
    <font>
      <b/>
      <sz val="14"/>
      <color indexed="9"/>
      <name val="Arial Narrow"/>
      <family val="2"/>
    </font>
    <font>
      <sz val="14"/>
      <color indexed="10"/>
      <name val="Arial Narrow"/>
      <family val="2"/>
    </font>
    <font>
      <i/>
      <sz val="14"/>
      <name val="Arial"/>
      <family val="2"/>
    </font>
    <font>
      <sz val="14"/>
      <color indexed="10"/>
      <name val="Arial"/>
      <family val="2"/>
    </font>
    <font>
      <b/>
      <i/>
      <sz val="14"/>
      <name val="Arial"/>
      <family val="2"/>
    </font>
    <font>
      <u/>
      <sz val="14"/>
      <name val="Arial Narrow"/>
      <family val="2"/>
    </font>
    <font>
      <u/>
      <sz val="14"/>
      <name val="Arial"/>
      <family val="2"/>
    </font>
    <font>
      <sz val="14"/>
      <color indexed="12"/>
      <name val="Arial"/>
      <family val="2"/>
    </font>
    <font>
      <b/>
      <u/>
      <sz val="14"/>
      <name val="Arial"/>
      <family val="2"/>
    </font>
    <font>
      <sz val="16"/>
      <name val="Arial"/>
      <family val="2"/>
    </font>
    <font>
      <vertAlign val="superscript"/>
      <sz val="14"/>
      <name val="Arial"/>
      <family val="2"/>
    </font>
    <font>
      <sz val="14"/>
      <color indexed="9"/>
      <name val="Arial"/>
      <family val="2"/>
    </font>
    <font>
      <b/>
      <sz val="14"/>
      <color indexed="9"/>
      <name val="Arial"/>
      <family val="2"/>
    </font>
    <font>
      <sz val="18"/>
      <color indexed="10"/>
      <name val="Arial Black"/>
      <family val="2"/>
    </font>
    <font>
      <sz val="14"/>
      <name val="Comic Sans MS"/>
      <family val="4"/>
    </font>
    <font>
      <sz val="14"/>
      <color indexed="60"/>
      <name val="Arial Narrow"/>
      <family val="2"/>
    </font>
    <font>
      <i/>
      <sz val="16"/>
      <name val="Arial"/>
      <family val="2"/>
    </font>
    <font>
      <b/>
      <i/>
      <sz val="16"/>
      <name val="Arial"/>
      <family val="2"/>
    </font>
    <font>
      <i/>
      <sz val="9"/>
      <name val="Arial"/>
      <family val="2"/>
    </font>
    <font>
      <u/>
      <sz val="12"/>
      <name val="Arial Narrow"/>
      <family val="2"/>
    </font>
    <font>
      <b/>
      <sz val="10"/>
      <name val="Courier"/>
      <family val="3"/>
    </font>
    <font>
      <b/>
      <u/>
      <sz val="12"/>
      <color indexed="12"/>
      <name val="Arial Narrow"/>
      <family val="2"/>
    </font>
    <font>
      <sz val="12"/>
      <color indexed="12"/>
      <name val="Arial"/>
      <family val="2"/>
    </font>
    <font>
      <b/>
      <i/>
      <sz val="10"/>
      <name val="Arial"/>
      <family val="2"/>
    </font>
    <font>
      <u/>
      <sz val="10"/>
      <color indexed="12"/>
      <name val="Arial"/>
      <family val="2"/>
    </font>
    <font>
      <b/>
      <u/>
      <sz val="12"/>
      <name val="Arial Narrow"/>
      <family val="2"/>
    </font>
    <font>
      <b/>
      <sz val="14"/>
      <color indexed="81"/>
      <name val="Tahoma"/>
      <family val="2"/>
    </font>
    <font>
      <sz val="18"/>
      <name val="Arial"/>
      <family val="2"/>
    </font>
    <font>
      <u/>
      <sz val="18"/>
      <name val="Arial"/>
      <family val="2"/>
    </font>
    <font>
      <sz val="18"/>
      <color indexed="10"/>
      <name val="Arial"/>
      <family val="2"/>
    </font>
    <font>
      <sz val="16"/>
      <color indexed="10"/>
      <name val="Arial"/>
      <family val="2"/>
    </font>
    <font>
      <sz val="14"/>
      <color indexed="81"/>
      <name val="Tahoma"/>
      <family val="2"/>
    </font>
    <font>
      <sz val="9"/>
      <color rgb="FFFF0000"/>
      <name val="Arial"/>
      <family val="2"/>
    </font>
    <font>
      <sz val="14"/>
      <color rgb="FF0000CC"/>
      <name val="Arial"/>
      <family val="2"/>
    </font>
    <font>
      <b/>
      <sz val="11"/>
      <color rgb="FFFF0000"/>
      <name val="Arial"/>
      <family val="2"/>
    </font>
    <font>
      <b/>
      <sz val="14"/>
      <color theme="6" tint="-0.499984740745262"/>
      <name val="Arial Narrow"/>
      <family val="2"/>
    </font>
    <font>
      <b/>
      <sz val="14"/>
      <color theme="9" tint="-0.499984740745262"/>
      <name val="Arial Narrow"/>
      <family val="2"/>
    </font>
    <font>
      <b/>
      <sz val="14"/>
      <color theme="8" tint="-0.499984740745262"/>
      <name val="Arial Narrow"/>
      <family val="2"/>
    </font>
    <font>
      <b/>
      <sz val="14"/>
      <color theme="6" tint="-0.249977111117893"/>
      <name val="Arial Narrow"/>
      <family val="2"/>
    </font>
    <font>
      <b/>
      <sz val="12"/>
      <color theme="4" tint="-0.499984740745262"/>
      <name val="Arial"/>
      <family val="2"/>
    </font>
    <font>
      <b/>
      <sz val="12"/>
      <color theme="3" tint="-0.249977111117893"/>
      <name val="Arial Narrow"/>
      <family val="2"/>
    </font>
    <font>
      <b/>
      <i/>
      <sz val="12"/>
      <color theme="3" tint="-0.249977111117893"/>
      <name val="Arial Narrow"/>
      <family val="2"/>
    </font>
    <font>
      <b/>
      <sz val="10"/>
      <color theme="4" tint="-0.249977111117893"/>
      <name val="Candara"/>
      <family val="2"/>
    </font>
    <font>
      <b/>
      <sz val="14"/>
      <color rgb="FFFF0000"/>
      <name val="Arial"/>
      <family val="2"/>
    </font>
    <font>
      <sz val="14"/>
      <color theme="5" tint="0.79998168889431442"/>
      <name val="Arial"/>
      <family val="2"/>
    </font>
    <font>
      <b/>
      <sz val="14"/>
      <color theme="0"/>
      <name val="Arial"/>
      <family val="2"/>
    </font>
    <font>
      <sz val="14"/>
      <color theme="1"/>
      <name val="Arial"/>
      <family val="2"/>
    </font>
    <font>
      <b/>
      <sz val="14"/>
      <color theme="1"/>
      <name val="Arial"/>
      <family val="2"/>
    </font>
    <font>
      <sz val="9"/>
      <color rgb="FF0000CC"/>
      <name val="Arial"/>
      <family val="2"/>
    </font>
    <font>
      <b/>
      <sz val="14"/>
      <color theme="5" tint="-0.499984740745262"/>
      <name val="Arial Narrow"/>
      <family val="2"/>
    </font>
    <font>
      <sz val="9"/>
      <color theme="5" tint="-0.499984740745262"/>
      <name val="Arial"/>
      <family val="2"/>
    </font>
    <font>
      <b/>
      <sz val="12"/>
      <color theme="0"/>
      <name val="Arial"/>
      <family val="2"/>
    </font>
    <font>
      <b/>
      <sz val="20"/>
      <name val="Times New Roman"/>
      <family val="1"/>
    </font>
    <font>
      <sz val="20"/>
      <name val="Times New Roman"/>
      <family val="1"/>
    </font>
    <font>
      <sz val="20"/>
      <name val="Arial"/>
      <family val="2"/>
    </font>
    <font>
      <b/>
      <sz val="20"/>
      <color indexed="10"/>
      <name val="Arial Narrow"/>
      <family val="2"/>
    </font>
    <font>
      <b/>
      <sz val="20"/>
      <color indexed="10"/>
      <name val="Times New Roman"/>
      <family val="1"/>
    </font>
    <font>
      <b/>
      <u/>
      <sz val="20"/>
      <name val="Times New Roman"/>
      <family val="1"/>
    </font>
    <font>
      <u/>
      <sz val="20"/>
      <name val="Times New Roman"/>
      <family val="1"/>
    </font>
    <font>
      <sz val="20"/>
      <color indexed="10"/>
      <name val="Times New Roman"/>
      <family val="1"/>
    </font>
    <font>
      <sz val="20"/>
      <color rgb="FFFF0000"/>
      <name val="Arial"/>
      <family val="2"/>
    </font>
    <font>
      <b/>
      <sz val="20"/>
      <name val="Arial"/>
      <family val="2"/>
    </font>
    <font>
      <b/>
      <sz val="20"/>
      <name val="Arial Narrow"/>
      <family val="2"/>
    </font>
    <font>
      <vertAlign val="superscript"/>
      <sz val="20"/>
      <name val="Times New Roman"/>
      <family val="1"/>
    </font>
    <font>
      <b/>
      <i/>
      <sz val="20"/>
      <name val="Times New Roman"/>
      <family val="1"/>
    </font>
    <font>
      <sz val="20"/>
      <name val="Arial Narrow"/>
      <family val="2"/>
    </font>
    <font>
      <u/>
      <sz val="20"/>
      <name val="ZapfDingbats"/>
      <family val="5"/>
      <charset val="2"/>
    </font>
    <font>
      <sz val="9"/>
      <name val="Arial"/>
      <family val="2"/>
    </font>
    <font>
      <b/>
      <sz val="11"/>
      <color theme="0"/>
      <name val="Calibri"/>
      <family val="2"/>
      <scheme val="minor"/>
    </font>
    <font>
      <b/>
      <u/>
      <sz val="11"/>
      <color theme="1"/>
      <name val="Calibri"/>
      <family val="2"/>
      <scheme val="minor"/>
    </font>
    <font>
      <sz val="18"/>
      <name val="Times New Roman"/>
      <family val="1"/>
    </font>
    <font>
      <sz val="16"/>
      <name val="Times New Roman"/>
      <family val="1"/>
    </font>
    <font>
      <b/>
      <sz val="18"/>
      <name val="Arial"/>
      <family val="2"/>
    </font>
    <font>
      <b/>
      <i/>
      <sz val="11"/>
      <name val="Arial Narrow"/>
      <family val="2"/>
    </font>
    <font>
      <b/>
      <sz val="11"/>
      <color indexed="8"/>
      <name val="Calibri"/>
      <family val="2"/>
    </font>
    <font>
      <sz val="11"/>
      <name val="Helv"/>
    </font>
    <font>
      <sz val="11"/>
      <name val="Calibri"/>
      <family val="2"/>
    </font>
    <font>
      <sz val="11"/>
      <color indexed="8"/>
      <name val="Calibri"/>
      <family val="2"/>
    </font>
    <font>
      <b/>
      <i/>
      <sz val="11"/>
      <color indexed="8"/>
      <name val="Calibri"/>
      <family val="2"/>
    </font>
    <font>
      <sz val="8"/>
      <color theme="1"/>
      <name val="Calibri"/>
      <family val="2"/>
      <scheme val="minor"/>
    </font>
    <font>
      <b/>
      <sz val="8"/>
      <name val="Arial Narrow"/>
      <family val="2"/>
    </font>
    <font>
      <b/>
      <sz val="16"/>
      <color theme="1"/>
      <name val="Arial Narrow"/>
      <family val="2"/>
    </font>
    <font>
      <b/>
      <sz val="14"/>
      <color theme="1"/>
      <name val="Arial Narrow"/>
      <family val="2"/>
    </font>
    <font>
      <sz val="11"/>
      <color theme="1"/>
      <name val="Arial"/>
      <family val="2"/>
    </font>
    <font>
      <b/>
      <i/>
      <sz val="10"/>
      <color indexed="60"/>
      <name val="Calibri"/>
      <family val="2"/>
    </font>
    <font>
      <sz val="10"/>
      <color theme="1"/>
      <name val="Calibri"/>
      <family val="2"/>
      <scheme val="minor"/>
    </font>
    <font>
      <i/>
      <sz val="11"/>
      <color theme="1"/>
      <name val="Calibri"/>
      <family val="2"/>
      <scheme val="minor"/>
    </font>
    <font>
      <b/>
      <sz val="11"/>
      <color theme="1"/>
      <name val="Calibri"/>
      <family val="2"/>
      <scheme val="minor"/>
    </font>
    <font>
      <b/>
      <sz val="9"/>
      <color theme="1"/>
      <name val="Calibri"/>
      <family val="2"/>
      <scheme val="minor"/>
    </font>
    <font>
      <sz val="9"/>
      <color theme="1"/>
      <name val="Arial"/>
      <family val="2"/>
    </font>
    <font>
      <b/>
      <i/>
      <sz val="12"/>
      <name val="Arial"/>
      <family val="2"/>
    </font>
    <font>
      <sz val="10"/>
      <color theme="1"/>
      <name val="Arial"/>
      <family val="2"/>
    </font>
    <font>
      <sz val="11"/>
      <color rgb="FFFF0000"/>
      <name val="Calibri"/>
      <family val="2"/>
      <scheme val="minor"/>
    </font>
    <font>
      <b/>
      <sz val="9"/>
      <color theme="1"/>
      <name val="Arial"/>
      <family val="2"/>
    </font>
    <font>
      <b/>
      <sz val="11"/>
      <name val="Arial"/>
      <family val="2"/>
    </font>
    <font>
      <b/>
      <sz val="12"/>
      <color theme="1"/>
      <name val="Calibri"/>
      <family val="2"/>
      <scheme val="minor"/>
    </font>
    <font>
      <b/>
      <sz val="14"/>
      <color theme="1"/>
      <name val="Calibri"/>
      <family val="2"/>
      <scheme val="minor"/>
    </font>
    <font>
      <i/>
      <sz val="11"/>
      <color theme="1"/>
      <name val="Arial"/>
      <family val="2"/>
    </font>
    <font>
      <b/>
      <sz val="11"/>
      <color rgb="FF0070C0"/>
      <name val="Calibri"/>
      <family val="2"/>
      <scheme val="minor"/>
    </font>
    <font>
      <b/>
      <sz val="11"/>
      <name val="Calibri"/>
      <family val="2"/>
    </font>
    <font>
      <sz val="14"/>
      <color rgb="FFFF0000"/>
      <name val="Arial Narrow"/>
      <family val="2"/>
    </font>
    <font>
      <b/>
      <sz val="9"/>
      <color rgb="FFFF0000"/>
      <name val="Arial"/>
      <family val="2"/>
    </font>
    <font>
      <b/>
      <sz val="14"/>
      <color rgb="FF00B050"/>
      <name val="Arial Narrow"/>
      <family val="2"/>
    </font>
    <font>
      <b/>
      <u/>
      <sz val="14"/>
      <color rgb="FF0000FF"/>
      <name val="Arial Narrow"/>
      <family val="2"/>
    </font>
    <font>
      <b/>
      <i/>
      <sz val="10"/>
      <color indexed="8"/>
      <name val="Calibri"/>
      <family val="2"/>
    </font>
    <font>
      <sz val="9"/>
      <color theme="1"/>
      <name val="Calibri"/>
      <family val="2"/>
      <scheme val="minor"/>
    </font>
    <font>
      <b/>
      <sz val="10"/>
      <color theme="1"/>
      <name val="Calibri"/>
      <family val="2"/>
      <scheme val="minor"/>
    </font>
    <font>
      <b/>
      <sz val="14"/>
      <color theme="3" tint="0.39997558519241921"/>
      <name val="Arial Narrow"/>
      <family val="2"/>
    </font>
    <font>
      <sz val="14"/>
      <name val="Wingdings 2"/>
      <family val="1"/>
      <charset val="2"/>
    </font>
    <font>
      <sz val="11"/>
      <color theme="1"/>
      <name val="Wingdings 2"/>
      <family val="1"/>
      <charset val="2"/>
    </font>
    <font>
      <b/>
      <sz val="12"/>
      <color rgb="FF0070C0"/>
      <name val="Arial"/>
      <family val="2"/>
    </font>
    <font>
      <b/>
      <sz val="11"/>
      <color rgb="FF0070C0"/>
      <name val="Arial"/>
      <family val="2"/>
    </font>
    <font>
      <b/>
      <sz val="16"/>
      <color theme="1"/>
      <name val="Calibri"/>
      <family val="2"/>
      <scheme val="minor"/>
    </font>
    <font>
      <sz val="14"/>
      <color theme="1"/>
      <name val="Arial Narrow"/>
      <family val="2"/>
    </font>
    <font>
      <sz val="12"/>
      <color theme="1"/>
      <name val="Calibri"/>
      <family val="2"/>
      <scheme val="minor"/>
    </font>
    <font>
      <sz val="9"/>
      <name val="Wingdings 2"/>
      <family val="1"/>
      <charset val="2"/>
    </font>
    <font>
      <sz val="9"/>
      <color rgb="FF0070C0"/>
      <name val="Arial"/>
      <family val="2"/>
    </font>
    <font>
      <sz val="9"/>
      <color rgb="FF00B050"/>
      <name val="Arial"/>
      <family val="2"/>
    </font>
    <font>
      <sz val="9"/>
      <color rgb="FF7030A0"/>
      <name val="Arial"/>
      <family val="2"/>
    </font>
    <font>
      <sz val="10"/>
      <name val="Calibri"/>
      <family val="2"/>
      <scheme val="minor"/>
    </font>
    <font>
      <sz val="10"/>
      <color rgb="FF0070C0"/>
      <name val="Arial"/>
      <family val="2"/>
    </font>
    <font>
      <sz val="10"/>
      <color rgb="FF00B050"/>
      <name val="Arial"/>
      <family val="2"/>
    </font>
    <font>
      <sz val="10"/>
      <color rgb="FF7030A0"/>
      <name val="Arial"/>
      <family val="2"/>
    </font>
    <font>
      <i/>
      <sz val="10"/>
      <color theme="1"/>
      <name val="Calibri"/>
      <family val="2"/>
      <scheme val="minor"/>
    </font>
    <font>
      <b/>
      <i/>
      <sz val="11"/>
      <color indexed="60"/>
      <name val="Calibri"/>
      <family val="2"/>
    </font>
    <font>
      <sz val="11"/>
      <name val="Arial Narrow"/>
      <family val="2"/>
    </font>
    <font>
      <b/>
      <i/>
      <sz val="9"/>
      <name val="Arial"/>
      <family val="2"/>
    </font>
    <font>
      <b/>
      <sz val="14"/>
      <color rgb="FF0000CC"/>
      <name val="Arial"/>
      <family val="2"/>
    </font>
    <font>
      <i/>
      <sz val="9"/>
      <name val="Times New Roman"/>
      <family val="1"/>
    </font>
    <font>
      <b/>
      <u/>
      <sz val="16"/>
      <name val="Arial"/>
      <family val="2"/>
    </font>
    <font>
      <i/>
      <sz val="11"/>
      <name val="Arial"/>
      <family val="2"/>
    </font>
    <font>
      <sz val="14"/>
      <color theme="6" tint="0.79998168889431442"/>
      <name val="Arial"/>
      <family val="2"/>
    </font>
    <font>
      <i/>
      <sz val="10"/>
      <name val="Arial"/>
      <family val="2"/>
    </font>
    <font>
      <sz val="14"/>
      <color rgb="FFC00000"/>
      <name val="Arial"/>
      <family val="2"/>
    </font>
    <font>
      <b/>
      <sz val="14"/>
      <color rgb="FFC00000"/>
      <name val="Arial"/>
      <family val="2"/>
    </font>
    <font>
      <sz val="14"/>
      <color rgb="FFC00000"/>
      <name val="Arial Black"/>
      <family val="2"/>
    </font>
    <font>
      <b/>
      <sz val="12"/>
      <color rgb="FFC00000"/>
      <name val="Arial Black"/>
      <family val="2"/>
    </font>
    <font>
      <sz val="12"/>
      <color rgb="FFC00000"/>
      <name val="Arial"/>
      <family val="2"/>
    </font>
    <font>
      <b/>
      <sz val="16"/>
      <color rgb="FFC00000"/>
      <name val="Arial Narrow"/>
      <family val="2"/>
    </font>
    <font>
      <sz val="9"/>
      <color rgb="FFC00000"/>
      <name val="Arial"/>
      <family val="2"/>
    </font>
    <font>
      <b/>
      <sz val="20"/>
      <color rgb="FFC00000"/>
      <name val="Arial Narrow"/>
      <family val="2"/>
    </font>
    <font>
      <b/>
      <u/>
      <sz val="20"/>
      <color rgb="FFC00000"/>
      <name val="Arial Narrow"/>
      <family val="2"/>
    </font>
    <font>
      <b/>
      <u/>
      <sz val="18"/>
      <color rgb="FFC00000"/>
      <name val="Arial Narrow"/>
      <family val="2"/>
    </font>
    <font>
      <sz val="20"/>
      <color rgb="FFC00000"/>
      <name val="Arial"/>
      <family val="2"/>
    </font>
    <font>
      <sz val="20"/>
      <color rgb="FFC00000"/>
      <name val="Times New Roman"/>
      <family val="1"/>
    </font>
    <font>
      <b/>
      <sz val="20"/>
      <color rgb="FFC00000"/>
      <name val="Times New Roman"/>
      <family val="1"/>
    </font>
    <font>
      <b/>
      <sz val="18"/>
      <color rgb="FFC00000"/>
      <name val="Arial Narrow"/>
      <family val="2"/>
    </font>
    <font>
      <sz val="18"/>
      <color rgb="FFC00000"/>
      <name val="Arial"/>
      <family val="2"/>
    </font>
    <font>
      <sz val="18"/>
      <color rgb="FFC00000"/>
      <name val="Times New Roman"/>
      <family val="1"/>
    </font>
    <font>
      <sz val="16"/>
      <color rgb="FFC00000"/>
      <name val="Arial"/>
      <family val="2"/>
    </font>
    <font>
      <b/>
      <sz val="20"/>
      <color rgb="FFC00000"/>
      <name val="Arial"/>
      <family val="2"/>
    </font>
    <font>
      <b/>
      <sz val="14"/>
      <color rgb="FFC00000"/>
      <name val="Arial Narrow"/>
      <family val="2"/>
    </font>
    <font>
      <b/>
      <sz val="12"/>
      <color rgb="FFC00000"/>
      <name val="Times New Roman"/>
      <family val="1"/>
    </font>
    <font>
      <sz val="12"/>
      <color rgb="FFC00000"/>
      <name val="Times New Roman"/>
      <family val="1"/>
    </font>
    <font>
      <b/>
      <u/>
      <sz val="12"/>
      <color rgb="FFC00000"/>
      <name val="Times New Roman"/>
      <family val="1"/>
    </font>
    <font>
      <b/>
      <sz val="12"/>
      <color rgb="FFC00000"/>
      <name val="Arial"/>
      <family val="2"/>
    </font>
    <font>
      <sz val="12"/>
      <color rgb="FFC00000"/>
      <name val="Arial Narrow"/>
      <family val="2"/>
    </font>
    <font>
      <b/>
      <sz val="12"/>
      <color rgb="FFC00000"/>
      <name val="Arial Narrow"/>
      <family val="2"/>
    </font>
    <font>
      <sz val="9"/>
      <color rgb="FFC00000"/>
      <name val="Arial Narrow"/>
      <family val="2"/>
    </font>
    <font>
      <sz val="14"/>
      <color rgb="FFC00000"/>
      <name val="Arial Narrow"/>
      <family val="2"/>
    </font>
    <font>
      <sz val="11"/>
      <color rgb="FFC00000"/>
      <name val="Times New Roman"/>
      <family val="1"/>
    </font>
    <font>
      <sz val="9"/>
      <color rgb="FFC00000"/>
      <name val="Times New Roman"/>
      <family val="1"/>
    </font>
    <font>
      <b/>
      <sz val="11"/>
      <color rgb="FFC00000"/>
      <name val="Arial Narrow"/>
      <family val="2"/>
    </font>
    <font>
      <sz val="10"/>
      <color rgb="FFC00000"/>
      <name val="Arial Narrow"/>
      <family val="2"/>
    </font>
    <font>
      <b/>
      <sz val="10"/>
      <color rgb="FFC00000"/>
      <name val="Arial"/>
      <family val="2"/>
    </font>
    <font>
      <b/>
      <sz val="11"/>
      <color rgb="FFC00000"/>
      <name val="Arial"/>
      <family val="2"/>
    </font>
    <font>
      <b/>
      <i/>
      <sz val="12"/>
      <color rgb="FFC00000"/>
      <name val="Arial Narrow"/>
      <family val="2"/>
    </font>
    <font>
      <sz val="11"/>
      <color rgb="FFC00000"/>
      <name val="Calibri"/>
      <family val="2"/>
      <scheme val="minor"/>
    </font>
    <font>
      <b/>
      <sz val="8"/>
      <color rgb="FFC00000"/>
      <name val="Arial Narrow"/>
      <family val="2"/>
    </font>
    <font>
      <sz val="10"/>
      <color rgb="FFC00000"/>
      <name val="Calibri"/>
      <family val="2"/>
      <scheme val="minor"/>
    </font>
    <font>
      <sz val="11"/>
      <color rgb="FFC00000"/>
      <name val="Calibri"/>
      <family val="2"/>
    </font>
    <font>
      <b/>
      <sz val="9"/>
      <color rgb="FFC00000"/>
      <name val="Arial"/>
      <family val="2"/>
    </font>
    <font>
      <b/>
      <i/>
      <sz val="9"/>
      <color rgb="FFC00000"/>
      <name val="Arial"/>
      <family val="2"/>
    </font>
    <font>
      <i/>
      <sz val="11"/>
      <color rgb="FFC00000"/>
      <name val="Calibri"/>
      <family val="2"/>
      <scheme val="minor"/>
    </font>
    <font>
      <b/>
      <sz val="14"/>
      <color indexed="16"/>
      <name val="Arial Narrow"/>
      <family val="2"/>
    </font>
  </fonts>
  <fills count="63">
    <fill>
      <patternFill patternType="none"/>
    </fill>
    <fill>
      <patternFill patternType="gray125"/>
    </fill>
    <fill>
      <patternFill patternType="solid">
        <fgColor indexed="9"/>
        <bgColor indexed="9"/>
      </patternFill>
    </fill>
    <fill>
      <patternFill patternType="solid">
        <fgColor indexed="23"/>
        <bgColor indexed="9"/>
      </patternFill>
    </fill>
    <fill>
      <patternFill patternType="solid">
        <fgColor indexed="26"/>
        <bgColor indexed="9"/>
      </patternFill>
    </fill>
    <fill>
      <patternFill patternType="solid">
        <fgColor indexed="55"/>
        <bgColor indexed="9"/>
      </patternFill>
    </fill>
    <fill>
      <patternFill patternType="solid">
        <fgColor indexed="55"/>
        <bgColor indexed="24"/>
      </patternFill>
    </fill>
    <fill>
      <patternFill patternType="solid">
        <fgColor indexed="47"/>
        <bgColor indexed="9"/>
      </patternFill>
    </fill>
    <fill>
      <patternFill patternType="solid">
        <fgColor indexed="42"/>
        <bgColor indexed="9"/>
      </patternFill>
    </fill>
    <fill>
      <patternFill patternType="solid">
        <fgColor indexed="43"/>
        <bgColor indexed="9"/>
      </patternFill>
    </fill>
    <fill>
      <patternFill patternType="solid">
        <fgColor indexed="26"/>
        <bgColor indexed="64"/>
      </patternFill>
    </fill>
    <fill>
      <patternFill patternType="solid">
        <fgColor indexed="42"/>
        <bgColor indexed="64"/>
      </patternFill>
    </fill>
    <fill>
      <patternFill patternType="solid">
        <fgColor indexed="43"/>
        <bgColor indexed="64"/>
      </patternFill>
    </fill>
    <fill>
      <patternFill patternType="solid">
        <fgColor indexed="44"/>
        <bgColor indexed="64"/>
      </patternFill>
    </fill>
    <fill>
      <patternFill patternType="solid">
        <fgColor indexed="53"/>
        <bgColor indexed="64"/>
      </patternFill>
    </fill>
    <fill>
      <patternFill patternType="solid">
        <fgColor indexed="13"/>
        <bgColor indexed="64"/>
      </patternFill>
    </fill>
    <fill>
      <patternFill patternType="solid">
        <fgColor indexed="47"/>
        <bgColor indexed="64"/>
      </patternFill>
    </fill>
    <fill>
      <patternFill patternType="solid">
        <fgColor rgb="FFFFFFCC"/>
        <bgColor indexed="64"/>
      </patternFill>
    </fill>
    <fill>
      <patternFill patternType="solid">
        <fgColor theme="6" tint="0.79998168889431442"/>
        <bgColor indexed="64"/>
      </patternFill>
    </fill>
    <fill>
      <patternFill patternType="solid">
        <fgColor rgb="FFE8D1FF"/>
        <bgColor indexed="9"/>
      </patternFill>
    </fill>
    <fill>
      <patternFill patternType="solid">
        <fgColor rgb="FFE8D1FF"/>
        <bgColor indexed="64"/>
      </patternFill>
    </fill>
    <fill>
      <patternFill patternType="solid">
        <fgColor rgb="FFCDF2FF"/>
        <bgColor indexed="9"/>
      </patternFill>
    </fill>
    <fill>
      <patternFill patternType="solid">
        <fgColor rgb="FFCDF2FF"/>
        <bgColor indexed="64"/>
      </patternFill>
    </fill>
    <fill>
      <patternFill patternType="solid">
        <fgColor rgb="FFFFE0D9"/>
        <bgColor indexed="64"/>
      </patternFill>
    </fill>
    <fill>
      <patternFill patternType="solid">
        <fgColor theme="4" tint="0.79998168889431442"/>
        <bgColor indexed="64"/>
      </patternFill>
    </fill>
    <fill>
      <patternFill patternType="solid">
        <fgColor theme="9" tint="0.79998168889431442"/>
        <bgColor indexed="9"/>
      </patternFill>
    </fill>
    <fill>
      <patternFill patternType="solid">
        <fgColor rgb="FFEAFFAF"/>
        <bgColor indexed="64"/>
      </patternFill>
    </fill>
    <fill>
      <patternFill patternType="solid">
        <fgColor theme="9" tint="0.59999389629810485"/>
        <bgColor indexed="9"/>
      </patternFill>
    </fill>
    <fill>
      <patternFill patternType="solid">
        <fgColor theme="9" tint="0.59999389629810485"/>
        <bgColor indexed="64"/>
      </patternFill>
    </fill>
    <fill>
      <patternFill patternType="solid">
        <fgColor theme="6" tint="0.59999389629810485"/>
        <bgColor indexed="64"/>
      </patternFill>
    </fill>
    <fill>
      <patternFill patternType="solid">
        <fgColor theme="4" tint="0.79998168889431442"/>
        <bgColor indexed="9"/>
      </patternFill>
    </fill>
    <fill>
      <patternFill patternType="solid">
        <fgColor rgb="FFFFE0D9"/>
        <bgColor indexed="9"/>
      </patternFill>
    </fill>
    <fill>
      <patternFill patternType="solid">
        <fgColor rgb="FFEAFFAF"/>
        <bgColor indexed="9"/>
      </patternFill>
    </fill>
    <fill>
      <patternFill patternType="solid">
        <fgColor theme="8" tint="0.59999389629810485"/>
        <bgColor indexed="9"/>
      </patternFill>
    </fill>
    <fill>
      <patternFill patternType="solid">
        <fgColor rgb="FFFFFF99"/>
        <bgColor indexed="64"/>
      </patternFill>
    </fill>
    <fill>
      <patternFill patternType="solid">
        <fgColor theme="5" tint="0.79998168889431442"/>
        <bgColor indexed="64"/>
      </patternFill>
    </fill>
    <fill>
      <patternFill patternType="solid">
        <fgColor theme="7" tint="0.79998168889431442"/>
        <bgColor indexed="64"/>
      </patternFill>
    </fill>
    <fill>
      <patternFill patternType="solid">
        <fgColor theme="9" tint="0.79998168889431442"/>
        <bgColor indexed="64"/>
      </patternFill>
    </fill>
    <fill>
      <patternFill patternType="solid">
        <fgColor rgb="FFFFFFCC"/>
        <bgColor indexed="9"/>
      </patternFill>
    </fill>
    <fill>
      <patternFill patternType="solid">
        <fgColor rgb="FFD0EDB5"/>
        <bgColor indexed="64"/>
      </patternFill>
    </fill>
    <fill>
      <patternFill patternType="solid">
        <fgColor theme="0"/>
        <bgColor indexed="64"/>
      </patternFill>
    </fill>
    <fill>
      <patternFill patternType="gray0625">
        <bgColor theme="5" tint="0.79995117038483843"/>
      </patternFill>
    </fill>
    <fill>
      <patternFill patternType="solid">
        <fgColor rgb="FFCCFFCC"/>
        <bgColor indexed="64"/>
      </patternFill>
    </fill>
    <fill>
      <patternFill patternType="solid">
        <fgColor theme="7" tint="0.79998168889431442"/>
        <bgColor indexed="9"/>
      </patternFill>
    </fill>
    <fill>
      <patternFill patternType="solid">
        <fgColor theme="9" tint="-0.24994659260841701"/>
        <bgColor theme="9"/>
      </patternFill>
    </fill>
    <fill>
      <patternFill patternType="solid">
        <fgColor theme="5" tint="-0.499984740745262"/>
        <bgColor theme="5"/>
      </patternFill>
    </fill>
    <fill>
      <patternFill patternType="solid">
        <fgColor theme="6" tint="0.39997558519241921"/>
        <bgColor indexed="64"/>
      </patternFill>
    </fill>
    <fill>
      <patternFill patternType="solid">
        <fgColor theme="2"/>
        <bgColor indexed="64"/>
      </patternFill>
    </fill>
    <fill>
      <patternFill patternType="solid">
        <fgColor indexed="31"/>
        <bgColor indexed="64"/>
      </patternFill>
    </fill>
    <fill>
      <patternFill patternType="solid">
        <fgColor indexed="46"/>
        <bgColor indexed="64"/>
      </patternFill>
    </fill>
    <fill>
      <patternFill patternType="solid">
        <fgColor theme="8" tint="0.79998168889431442"/>
        <bgColor indexed="64"/>
      </patternFill>
    </fill>
    <fill>
      <patternFill patternType="solid">
        <fgColor indexed="45"/>
        <bgColor indexed="64"/>
      </patternFill>
    </fill>
    <fill>
      <patternFill patternType="solid">
        <fgColor theme="3" tint="0.79998168889431442"/>
        <bgColor indexed="64"/>
      </patternFill>
    </fill>
    <fill>
      <patternFill patternType="solid">
        <fgColor rgb="FFFFC000"/>
        <bgColor indexed="64"/>
      </patternFill>
    </fill>
    <fill>
      <patternFill patternType="solid">
        <fgColor theme="8" tint="0.39997558519241921"/>
        <bgColor indexed="64"/>
      </patternFill>
    </fill>
    <fill>
      <patternFill patternType="solid">
        <fgColor theme="7" tint="0.59999389629810485"/>
        <bgColor indexed="64"/>
      </patternFill>
    </fill>
    <fill>
      <patternFill patternType="solid">
        <fgColor rgb="FFEBF1DE"/>
        <bgColor indexed="64"/>
      </patternFill>
    </fill>
    <fill>
      <patternFill patternType="solid">
        <fgColor theme="0" tint="-4.9989318521683403E-2"/>
        <bgColor indexed="64"/>
      </patternFill>
    </fill>
    <fill>
      <patternFill patternType="solid">
        <fgColor theme="1" tint="0.499984740745262"/>
        <bgColor indexed="64"/>
      </patternFill>
    </fill>
    <fill>
      <patternFill patternType="solid">
        <fgColor theme="0" tint="-0.14999847407452621"/>
        <bgColor indexed="64"/>
      </patternFill>
    </fill>
    <fill>
      <patternFill patternType="solid">
        <fgColor rgb="FFDCE6F1"/>
        <bgColor indexed="64"/>
      </patternFill>
    </fill>
    <fill>
      <patternFill patternType="solid">
        <fgColor theme="0" tint="-0.34998626667073579"/>
        <bgColor indexed="64"/>
      </patternFill>
    </fill>
    <fill>
      <patternFill patternType="solid">
        <fgColor rgb="FFC00000"/>
        <bgColor indexed="64"/>
      </patternFill>
    </fill>
  </fills>
  <borders count="208">
    <border>
      <left/>
      <right/>
      <top/>
      <bottom/>
      <diagonal/>
    </border>
    <border>
      <left/>
      <right/>
      <top/>
      <bottom style="thin">
        <color indexed="64"/>
      </bottom>
      <diagonal/>
    </border>
    <border>
      <left style="thick">
        <color indexed="64"/>
      </left>
      <right/>
      <top style="thick">
        <color indexed="64"/>
      </top>
      <bottom style="thick">
        <color indexed="64"/>
      </bottom>
      <diagonal/>
    </border>
    <border>
      <left/>
      <right/>
      <top style="thick">
        <color indexed="64"/>
      </top>
      <bottom style="thick">
        <color indexed="64"/>
      </bottom>
      <diagonal/>
    </border>
    <border>
      <left/>
      <right style="thick">
        <color indexed="64"/>
      </right>
      <top style="thick">
        <color indexed="64"/>
      </top>
      <bottom style="thick">
        <color indexed="64"/>
      </bottom>
      <diagonal/>
    </border>
    <border>
      <left style="thick">
        <color indexed="64"/>
      </left>
      <right/>
      <top/>
      <bottom/>
      <diagonal/>
    </border>
    <border>
      <left style="thin">
        <color indexed="64"/>
      </left>
      <right style="thin">
        <color indexed="64"/>
      </right>
      <top/>
      <bottom/>
      <diagonal/>
    </border>
    <border>
      <left/>
      <right style="thin">
        <color indexed="64"/>
      </right>
      <top/>
      <bottom/>
      <diagonal/>
    </border>
    <border>
      <left/>
      <right style="thick">
        <color indexed="64"/>
      </right>
      <top/>
      <bottom/>
      <diagonal/>
    </border>
    <border>
      <left/>
      <right style="thin">
        <color indexed="64"/>
      </right>
      <top style="thick">
        <color indexed="64"/>
      </top>
      <bottom style="medium">
        <color indexed="64"/>
      </bottom>
      <diagonal/>
    </border>
    <border>
      <left/>
      <right style="thick">
        <color indexed="64"/>
      </right>
      <top style="thick">
        <color indexed="64"/>
      </top>
      <bottom style="medium">
        <color indexed="64"/>
      </bottom>
      <diagonal/>
    </border>
    <border>
      <left style="thick">
        <color indexed="64"/>
      </left>
      <right style="thin">
        <color indexed="64"/>
      </right>
      <top style="thin">
        <color indexed="64"/>
      </top>
      <bottom style="thin">
        <color indexed="64"/>
      </bottom>
      <diagonal/>
    </border>
    <border>
      <left/>
      <right style="thick">
        <color indexed="64"/>
      </right>
      <top style="thin">
        <color indexed="64"/>
      </top>
      <bottom/>
      <diagonal/>
    </border>
    <border>
      <left style="thick">
        <color indexed="64"/>
      </left>
      <right style="thin">
        <color indexed="64"/>
      </right>
      <top/>
      <bottom style="thin">
        <color indexed="64"/>
      </bottom>
      <diagonal/>
    </border>
    <border>
      <left style="thick">
        <color indexed="64"/>
      </left>
      <right style="thick">
        <color indexed="64"/>
      </right>
      <top style="thin">
        <color indexed="64"/>
      </top>
      <bottom style="thin">
        <color indexed="64"/>
      </bottom>
      <diagonal/>
    </border>
    <border>
      <left style="thick">
        <color indexed="64"/>
      </left>
      <right style="thick">
        <color indexed="64"/>
      </right>
      <top style="thick">
        <color indexed="64"/>
      </top>
      <bottom/>
      <diagonal/>
    </border>
    <border>
      <left style="thick">
        <color indexed="64"/>
      </left>
      <right style="thin">
        <color indexed="64"/>
      </right>
      <top/>
      <bottom/>
      <diagonal/>
    </border>
    <border>
      <left style="thin">
        <color indexed="64"/>
      </left>
      <right style="thick">
        <color indexed="64"/>
      </right>
      <top/>
      <bottom/>
      <diagonal/>
    </border>
    <border>
      <left/>
      <right style="thick">
        <color indexed="64"/>
      </right>
      <top style="thick">
        <color indexed="64"/>
      </top>
      <bottom/>
      <diagonal/>
    </border>
    <border>
      <left/>
      <right style="thin">
        <color indexed="64"/>
      </right>
      <top/>
      <bottom style="thin">
        <color indexed="64"/>
      </bottom>
      <diagonal/>
    </border>
    <border>
      <left/>
      <right/>
      <top style="thin">
        <color indexed="64"/>
      </top>
      <bottom style="thin">
        <color indexed="64"/>
      </bottom>
      <diagonal/>
    </border>
    <border>
      <left/>
      <right style="thin">
        <color indexed="8"/>
      </right>
      <top style="thin">
        <color indexed="64"/>
      </top>
      <bottom style="thin">
        <color indexed="64"/>
      </bottom>
      <diagonal/>
    </border>
    <border>
      <left style="thick">
        <color indexed="64"/>
      </left>
      <right style="thin">
        <color indexed="64"/>
      </right>
      <top style="thin">
        <color indexed="64"/>
      </top>
      <bottom style="double">
        <color indexed="64"/>
      </bottom>
      <diagonal/>
    </border>
    <border>
      <left style="thick">
        <color indexed="64"/>
      </left>
      <right style="thin">
        <color indexed="64"/>
      </right>
      <top/>
      <bottom style="thick">
        <color indexed="64"/>
      </bottom>
      <diagonal/>
    </border>
    <border>
      <left/>
      <right/>
      <top style="double">
        <color indexed="64"/>
      </top>
      <bottom style="thick">
        <color indexed="64"/>
      </bottom>
      <diagonal/>
    </border>
    <border>
      <left/>
      <right style="thin">
        <color indexed="64"/>
      </right>
      <top style="double">
        <color indexed="64"/>
      </top>
      <bottom style="thick">
        <color indexed="64"/>
      </bottom>
      <diagonal/>
    </border>
    <border>
      <left style="thin">
        <color indexed="64"/>
      </left>
      <right style="thick">
        <color indexed="64"/>
      </right>
      <top style="double">
        <color indexed="64"/>
      </top>
      <bottom style="thick">
        <color indexed="64"/>
      </bottom>
      <diagonal/>
    </border>
    <border>
      <left/>
      <right/>
      <top/>
      <bottom style="medium">
        <color indexed="64"/>
      </bottom>
      <diagonal/>
    </border>
    <border>
      <left style="medium">
        <color indexed="64"/>
      </left>
      <right/>
      <top/>
      <bottom/>
      <diagonal/>
    </border>
    <border>
      <left style="thick">
        <color indexed="64"/>
      </left>
      <right/>
      <top style="thick">
        <color indexed="64"/>
      </top>
      <bottom/>
      <diagonal/>
    </border>
    <border>
      <left style="thin">
        <color indexed="64"/>
      </left>
      <right/>
      <top style="thick">
        <color indexed="64"/>
      </top>
      <bottom/>
      <diagonal/>
    </border>
    <border>
      <left/>
      <right/>
      <top style="thick">
        <color indexed="64"/>
      </top>
      <bottom/>
      <diagonal/>
    </border>
    <border>
      <left style="thin">
        <color indexed="64"/>
      </left>
      <right/>
      <top style="thick">
        <color indexed="64"/>
      </top>
      <bottom style="thick">
        <color indexed="64"/>
      </bottom>
      <diagonal/>
    </border>
    <border>
      <left/>
      <right/>
      <top/>
      <bottom style="thick">
        <color indexed="64"/>
      </bottom>
      <diagonal/>
    </border>
    <border>
      <left style="medium">
        <color indexed="64"/>
      </left>
      <right/>
      <top style="medium">
        <color indexed="64"/>
      </top>
      <bottom/>
      <diagonal/>
    </border>
    <border>
      <left/>
      <right/>
      <top style="medium">
        <color indexed="64"/>
      </top>
      <bottom/>
      <diagonal/>
    </border>
    <border>
      <left/>
      <right style="thick">
        <color indexed="64"/>
      </right>
      <top style="medium">
        <color indexed="64"/>
      </top>
      <bottom/>
      <diagonal/>
    </border>
    <border>
      <left/>
      <right/>
      <top/>
      <bottom style="double">
        <color indexed="64"/>
      </bottom>
      <diagonal/>
    </border>
    <border>
      <left/>
      <right style="thin">
        <color indexed="64"/>
      </right>
      <top style="thick">
        <color indexed="64"/>
      </top>
      <bottom style="thick">
        <color indexed="64"/>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bottom style="medium">
        <color indexed="64"/>
      </bottom>
      <diagonal/>
    </border>
    <border>
      <left style="thick">
        <color indexed="64"/>
      </left>
      <right style="thick">
        <color indexed="64"/>
      </right>
      <top style="thick">
        <color indexed="64"/>
      </top>
      <bottom style="thick">
        <color indexed="64"/>
      </bottom>
      <diagonal/>
    </border>
    <border>
      <left style="thick">
        <color indexed="64"/>
      </left>
      <right style="thick">
        <color indexed="64"/>
      </right>
      <top/>
      <bottom/>
      <diagonal/>
    </border>
    <border>
      <left/>
      <right style="thin">
        <color indexed="64"/>
      </right>
      <top/>
      <bottom style="thick">
        <color indexed="64"/>
      </bottom>
      <diagonal/>
    </border>
    <border>
      <left/>
      <right style="thick">
        <color indexed="64"/>
      </right>
      <top/>
      <bottom style="thin">
        <color indexed="64"/>
      </bottom>
      <diagonal/>
    </border>
    <border>
      <left style="double">
        <color indexed="64"/>
      </left>
      <right style="double">
        <color indexed="64"/>
      </right>
      <top style="double">
        <color indexed="64"/>
      </top>
      <bottom style="double">
        <color indexed="64"/>
      </bottom>
      <diagonal/>
    </border>
    <border>
      <left/>
      <right style="medium">
        <color indexed="64"/>
      </right>
      <top style="medium">
        <color indexed="64"/>
      </top>
      <bottom style="medium">
        <color indexed="64"/>
      </bottom>
      <diagonal/>
    </border>
    <border>
      <left style="double">
        <color indexed="64"/>
      </left>
      <right style="thin">
        <color indexed="64"/>
      </right>
      <top style="thin">
        <color indexed="64"/>
      </top>
      <bottom style="double">
        <color indexed="64"/>
      </bottom>
      <diagonal/>
    </border>
    <border>
      <left style="double">
        <color indexed="64"/>
      </left>
      <right style="thin">
        <color indexed="64"/>
      </right>
      <top/>
      <bottom style="thin">
        <color indexed="64"/>
      </bottom>
      <diagonal/>
    </border>
    <border>
      <left style="double">
        <color indexed="64"/>
      </left>
      <right style="double">
        <color indexed="64"/>
      </right>
      <top style="thin">
        <color indexed="64"/>
      </top>
      <bottom style="double">
        <color indexed="64"/>
      </bottom>
      <diagonal/>
    </border>
    <border>
      <left/>
      <right style="thin">
        <color indexed="64"/>
      </right>
      <top/>
      <bottom style="double">
        <color indexed="64"/>
      </bottom>
      <diagonal/>
    </border>
    <border>
      <left/>
      <right style="medium">
        <color indexed="64"/>
      </right>
      <top/>
      <bottom/>
      <diagonal/>
    </border>
    <border>
      <left/>
      <right style="thick">
        <color indexed="64"/>
      </right>
      <top/>
      <bottom style="thick">
        <color indexed="64"/>
      </bottom>
      <diagonal/>
    </border>
    <border>
      <left style="thick">
        <color indexed="64"/>
      </left>
      <right/>
      <top/>
      <bottom style="thick">
        <color indexed="64"/>
      </bottom>
      <diagonal/>
    </border>
    <border>
      <left style="thin">
        <color indexed="64"/>
      </left>
      <right style="thin">
        <color indexed="64"/>
      </right>
      <top/>
      <bottom style="thick">
        <color indexed="64"/>
      </bottom>
      <diagonal/>
    </border>
    <border>
      <left style="thin">
        <color indexed="64"/>
      </left>
      <right style="thick">
        <color indexed="64"/>
      </right>
      <top/>
      <bottom style="thick">
        <color indexed="64"/>
      </bottom>
      <diagonal/>
    </border>
    <border>
      <left/>
      <right style="medium">
        <color indexed="64"/>
      </right>
      <top style="medium">
        <color indexed="64"/>
      </top>
      <bottom/>
      <diagonal/>
    </border>
    <border>
      <left style="medium">
        <color indexed="64"/>
      </left>
      <right/>
      <top/>
      <bottom style="medium">
        <color indexed="64"/>
      </bottom>
      <diagonal/>
    </border>
    <border>
      <left/>
      <right style="medium">
        <color indexed="64"/>
      </right>
      <top/>
      <bottom style="medium">
        <color indexed="64"/>
      </bottom>
      <diagonal/>
    </border>
    <border>
      <left/>
      <right style="medium">
        <color indexed="64"/>
      </right>
      <top/>
      <bottom style="mediumDashDotDot">
        <color indexed="64"/>
      </bottom>
      <diagonal/>
    </border>
    <border>
      <left style="thick">
        <color indexed="64"/>
      </left>
      <right style="thick">
        <color indexed="64"/>
      </right>
      <top/>
      <bottom style="thick">
        <color indexed="64"/>
      </bottom>
      <diagonal/>
    </border>
    <border>
      <left/>
      <right/>
      <top style="medium">
        <color indexed="64"/>
      </top>
      <bottom style="medium">
        <color indexed="64"/>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style="thick">
        <color indexed="64"/>
      </top>
      <bottom style="thick">
        <color indexed="64"/>
      </bottom>
      <diagonal/>
    </border>
    <border>
      <left style="thin">
        <color indexed="64"/>
      </left>
      <right style="thin">
        <color indexed="64"/>
      </right>
      <top style="thin">
        <color indexed="64"/>
      </top>
      <bottom/>
      <diagonal/>
    </border>
    <border>
      <left style="double">
        <color indexed="64"/>
      </left>
      <right/>
      <top/>
      <bottom/>
      <diagonal/>
    </border>
    <border>
      <left style="double">
        <color indexed="64"/>
      </left>
      <right/>
      <top style="double">
        <color indexed="64"/>
      </top>
      <bottom style="double">
        <color indexed="64"/>
      </bottom>
      <diagonal/>
    </border>
    <border>
      <left/>
      <right/>
      <top style="double">
        <color indexed="64"/>
      </top>
      <bottom style="double">
        <color indexed="64"/>
      </bottom>
      <diagonal/>
    </border>
    <border>
      <left style="double">
        <color indexed="64"/>
      </left>
      <right style="thin">
        <color indexed="64"/>
      </right>
      <top/>
      <bottom/>
      <diagonal/>
    </border>
    <border>
      <left style="thin">
        <color indexed="64"/>
      </left>
      <right style="double">
        <color indexed="64"/>
      </right>
      <top style="thin">
        <color indexed="64"/>
      </top>
      <bottom style="thin">
        <color indexed="64"/>
      </bottom>
      <diagonal/>
    </border>
    <border>
      <left/>
      <right style="thick">
        <color indexed="64"/>
      </right>
      <top style="thin">
        <color indexed="64"/>
      </top>
      <bottom style="double">
        <color indexed="64"/>
      </bottom>
      <diagonal/>
    </border>
    <border>
      <left style="thin">
        <color indexed="64"/>
      </left>
      <right/>
      <top/>
      <bottom/>
      <diagonal/>
    </border>
    <border>
      <left style="thick">
        <color indexed="64"/>
      </left>
      <right/>
      <top style="thin">
        <color indexed="64"/>
      </top>
      <bottom style="double">
        <color indexed="64"/>
      </bottom>
      <diagonal/>
    </border>
    <border>
      <left/>
      <right/>
      <top style="thin">
        <color indexed="64"/>
      </top>
      <bottom style="double">
        <color indexed="64"/>
      </bottom>
      <diagonal/>
    </border>
    <border>
      <left/>
      <right style="thin">
        <color indexed="64"/>
      </right>
      <top style="thin">
        <color indexed="64"/>
      </top>
      <bottom style="double">
        <color indexed="64"/>
      </bottom>
      <diagonal/>
    </border>
    <border>
      <left style="thin">
        <color indexed="64"/>
      </left>
      <right style="thin">
        <color indexed="64"/>
      </right>
      <top style="thick">
        <color indexed="64"/>
      </top>
      <bottom/>
      <diagonal/>
    </border>
    <border>
      <left/>
      <right style="thin">
        <color indexed="64"/>
      </right>
      <top style="thick">
        <color indexed="64"/>
      </top>
      <bottom/>
      <diagonal/>
    </border>
    <border>
      <left style="medium">
        <color indexed="64"/>
      </left>
      <right style="thin">
        <color indexed="64"/>
      </right>
      <top style="medium">
        <color indexed="64"/>
      </top>
      <bottom/>
      <diagonal/>
    </border>
    <border>
      <left/>
      <right style="thin">
        <color indexed="64"/>
      </right>
      <top style="medium">
        <color indexed="64"/>
      </top>
      <bottom/>
      <diagonal/>
    </border>
    <border>
      <left style="thin">
        <color indexed="64"/>
      </left>
      <right style="thin">
        <color indexed="64"/>
      </right>
      <top style="thin">
        <color indexed="64"/>
      </top>
      <bottom style="double">
        <color indexed="64"/>
      </bottom>
      <diagonal/>
    </border>
    <border>
      <left style="medium">
        <color indexed="64"/>
      </left>
      <right/>
      <top style="medium">
        <color indexed="64"/>
      </top>
      <bottom style="medium">
        <color indexed="64"/>
      </bottom>
      <diagonal/>
    </border>
    <border>
      <left style="thick">
        <color indexed="64"/>
      </left>
      <right style="thin">
        <color indexed="64"/>
      </right>
      <top style="thin">
        <color indexed="64"/>
      </top>
      <bottom style="thick">
        <color indexed="64"/>
      </bottom>
      <diagonal/>
    </border>
    <border>
      <left style="thin">
        <color indexed="8"/>
      </left>
      <right style="thin">
        <color indexed="8"/>
      </right>
      <top style="thin">
        <color indexed="64"/>
      </top>
      <bottom style="thick">
        <color indexed="64"/>
      </bottom>
      <diagonal/>
    </border>
    <border>
      <left style="thin">
        <color indexed="8"/>
      </left>
      <right style="thick">
        <color indexed="64"/>
      </right>
      <top style="thin">
        <color indexed="64"/>
      </top>
      <bottom style="thick">
        <color indexed="64"/>
      </bottom>
      <diagonal/>
    </border>
    <border>
      <left style="thin">
        <color indexed="64"/>
      </left>
      <right style="thick">
        <color indexed="64"/>
      </right>
      <top style="thin">
        <color indexed="64"/>
      </top>
      <bottom style="double">
        <color indexed="64"/>
      </bottom>
      <diagonal/>
    </border>
    <border>
      <left style="thin">
        <color indexed="64"/>
      </left>
      <right style="thick">
        <color indexed="64"/>
      </right>
      <top style="thin">
        <color indexed="64"/>
      </top>
      <bottom style="thin">
        <color indexed="64"/>
      </bottom>
      <diagonal/>
    </border>
    <border>
      <left style="thin">
        <color indexed="64"/>
      </left>
      <right style="thick">
        <color indexed="64"/>
      </right>
      <top/>
      <bottom style="thin">
        <color indexed="64"/>
      </bottom>
      <diagonal/>
    </border>
    <border>
      <left style="medium">
        <color indexed="64"/>
      </left>
      <right style="medium">
        <color indexed="64"/>
      </right>
      <top/>
      <bottom/>
      <diagonal/>
    </border>
    <border>
      <left style="double">
        <color indexed="64"/>
      </left>
      <right style="medium">
        <color indexed="64"/>
      </right>
      <top/>
      <bottom style="medium">
        <color indexed="64"/>
      </bottom>
      <diagonal/>
    </border>
    <border>
      <left style="thin">
        <color indexed="64"/>
      </left>
      <right/>
      <top style="thin">
        <color indexed="64"/>
      </top>
      <bottom style="double">
        <color indexed="64"/>
      </bottom>
      <diagonal/>
    </border>
    <border>
      <left style="thick">
        <color indexed="64"/>
      </left>
      <right style="thin">
        <color indexed="64"/>
      </right>
      <top style="thick">
        <color indexed="64"/>
      </top>
      <bottom style="thick">
        <color indexed="64"/>
      </bottom>
      <diagonal/>
    </border>
    <border>
      <left style="double">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ck">
        <color indexed="64"/>
      </left>
      <right style="thin">
        <color indexed="64"/>
      </right>
      <top style="thick">
        <color indexed="64"/>
      </top>
      <bottom/>
      <diagonal/>
    </border>
    <border>
      <left style="medium">
        <color indexed="64"/>
      </left>
      <right style="thin">
        <color indexed="64"/>
      </right>
      <top style="thick">
        <color indexed="64"/>
      </top>
      <bottom style="thick">
        <color indexed="64"/>
      </bottom>
      <diagonal/>
    </border>
    <border>
      <left style="medium">
        <color indexed="64"/>
      </left>
      <right/>
      <top style="thin">
        <color indexed="64"/>
      </top>
      <bottom style="thin">
        <color indexed="64"/>
      </bottom>
      <diagonal/>
    </border>
    <border>
      <left style="thin">
        <color indexed="64"/>
      </left>
      <right style="thick">
        <color indexed="64"/>
      </right>
      <top style="thick">
        <color indexed="64"/>
      </top>
      <bottom/>
      <diagonal/>
    </border>
    <border>
      <left style="thin">
        <color indexed="64"/>
      </left>
      <right style="thick">
        <color indexed="64"/>
      </right>
      <top style="thick">
        <color indexed="64"/>
      </top>
      <bottom style="thick">
        <color indexed="64"/>
      </bottom>
      <diagonal/>
    </border>
    <border>
      <left style="thin">
        <color indexed="64"/>
      </left>
      <right style="thin">
        <color indexed="64"/>
      </right>
      <top style="medium">
        <color indexed="64"/>
      </top>
      <bottom style="thin">
        <color indexed="64"/>
      </bottom>
      <diagonal/>
    </border>
    <border>
      <left style="slantDashDot">
        <color indexed="64"/>
      </left>
      <right style="thin">
        <color indexed="64"/>
      </right>
      <top style="thin">
        <color indexed="64"/>
      </top>
      <bottom style="thin">
        <color indexed="64"/>
      </bottom>
      <diagonal/>
    </border>
    <border>
      <left style="slantDashDot">
        <color indexed="64"/>
      </left>
      <right/>
      <top/>
      <bottom/>
      <diagonal/>
    </border>
    <border>
      <left style="thin">
        <color indexed="64"/>
      </left>
      <right style="slantDashDot">
        <color indexed="64"/>
      </right>
      <top style="thin">
        <color indexed="64"/>
      </top>
      <bottom style="thin">
        <color indexed="64"/>
      </bottom>
      <diagonal/>
    </border>
    <border>
      <left style="thin">
        <color indexed="64"/>
      </left>
      <right style="thin">
        <color indexed="64"/>
      </right>
      <top style="thin">
        <color indexed="64"/>
      </top>
      <bottom style="slantDashDot">
        <color indexed="64"/>
      </bottom>
      <diagonal/>
    </border>
    <border>
      <left style="slantDashDot">
        <color indexed="64"/>
      </left>
      <right/>
      <top style="thin">
        <color indexed="0"/>
      </top>
      <bottom/>
      <diagonal/>
    </border>
    <border>
      <left style="slantDashDot">
        <color indexed="64"/>
      </left>
      <right/>
      <top style="thin">
        <color indexed="0"/>
      </top>
      <bottom style="slantDashDot">
        <color indexed="64"/>
      </bottom>
      <diagonal/>
    </border>
    <border>
      <left style="slantDashDot">
        <color indexed="64"/>
      </left>
      <right/>
      <top style="slantDashDot">
        <color indexed="64"/>
      </top>
      <bottom style="slantDashDot">
        <color indexed="64"/>
      </bottom>
      <diagonal/>
    </border>
    <border>
      <left/>
      <right style="slantDashDot">
        <color indexed="64"/>
      </right>
      <top style="slantDashDot">
        <color indexed="64"/>
      </top>
      <bottom style="slantDashDot">
        <color indexed="64"/>
      </bottom>
      <diagonal/>
    </border>
    <border>
      <left/>
      <right/>
      <top style="slantDashDot">
        <color indexed="64"/>
      </top>
      <bottom style="slantDashDot">
        <color indexed="64"/>
      </bottom>
      <diagonal/>
    </border>
    <border>
      <left/>
      <right style="thin">
        <color indexed="64"/>
      </right>
      <top style="slantDashDot">
        <color indexed="64"/>
      </top>
      <bottom style="slantDashDot">
        <color indexed="64"/>
      </bottom>
      <diagonal/>
    </border>
    <border>
      <left style="medium">
        <color indexed="64"/>
      </left>
      <right style="medium">
        <color indexed="64"/>
      </right>
      <top style="medium">
        <color indexed="64"/>
      </top>
      <bottom/>
      <diagonal/>
    </border>
    <border>
      <left style="thick">
        <color indexed="64"/>
      </left>
      <right style="thick">
        <color indexed="64"/>
      </right>
      <top style="thick">
        <color indexed="8"/>
      </top>
      <bottom style="thin">
        <color indexed="64"/>
      </bottom>
      <diagonal/>
    </border>
    <border>
      <left style="thick">
        <color indexed="8"/>
      </left>
      <right style="thick">
        <color indexed="8"/>
      </right>
      <top style="thick">
        <color indexed="8"/>
      </top>
      <bottom style="thick">
        <color indexed="8"/>
      </bottom>
      <diagonal/>
    </border>
    <border>
      <left style="thin">
        <color indexed="64"/>
      </left>
      <right/>
      <top/>
      <bottom style="thick">
        <color indexed="64"/>
      </bottom>
      <diagonal/>
    </border>
    <border>
      <left style="thin">
        <color indexed="64"/>
      </left>
      <right style="thin">
        <color indexed="64"/>
      </right>
      <top style="thin">
        <color indexed="64"/>
      </top>
      <bottom style="thick">
        <color indexed="64"/>
      </bottom>
      <diagonal/>
    </border>
    <border>
      <left style="thin">
        <color indexed="64"/>
      </left>
      <right style="thick">
        <color indexed="64"/>
      </right>
      <top style="thin">
        <color indexed="64"/>
      </top>
      <bottom style="thick">
        <color indexed="64"/>
      </bottom>
      <diagonal/>
    </border>
    <border>
      <left/>
      <right/>
      <top style="thin">
        <color indexed="64"/>
      </top>
      <bottom/>
      <diagonal/>
    </border>
    <border>
      <left style="thin">
        <color indexed="64"/>
      </left>
      <right style="thick">
        <color indexed="64"/>
      </right>
      <top style="thin">
        <color indexed="64"/>
      </top>
      <bottom/>
      <diagonal/>
    </border>
    <border>
      <left style="double">
        <color indexed="64"/>
      </left>
      <right style="thin">
        <color indexed="64"/>
      </right>
      <top style="thick">
        <color indexed="64"/>
      </top>
      <bottom/>
      <diagonal/>
    </border>
    <border>
      <left style="double">
        <color indexed="64"/>
      </left>
      <right style="double">
        <color indexed="64"/>
      </right>
      <top/>
      <bottom style="thin">
        <color indexed="64"/>
      </bottom>
      <diagonal/>
    </border>
    <border>
      <left style="double">
        <color indexed="64"/>
      </left>
      <right style="double">
        <color indexed="64"/>
      </right>
      <top style="thin">
        <color indexed="64"/>
      </top>
      <bottom style="thin">
        <color indexed="64"/>
      </bottom>
      <diagonal/>
    </border>
    <border>
      <left style="double">
        <color indexed="64"/>
      </left>
      <right style="double">
        <color indexed="64"/>
      </right>
      <top style="thin">
        <color indexed="64"/>
      </top>
      <bottom/>
      <diagonal/>
    </border>
    <border>
      <left/>
      <right style="thin">
        <color indexed="64"/>
      </right>
      <top style="double">
        <color indexed="64"/>
      </top>
      <bottom style="thin">
        <color indexed="64"/>
      </bottom>
      <diagonal/>
    </border>
    <border>
      <left style="thin">
        <color indexed="64"/>
      </left>
      <right style="thin">
        <color indexed="64"/>
      </right>
      <top style="double">
        <color indexed="64"/>
      </top>
      <bottom style="thin">
        <color indexed="64"/>
      </bottom>
      <diagonal/>
    </border>
    <border>
      <left style="thin">
        <color indexed="64"/>
      </left>
      <right/>
      <top style="double">
        <color indexed="64"/>
      </top>
      <bottom style="thin">
        <color indexed="64"/>
      </bottom>
      <diagonal/>
    </border>
    <border>
      <left style="thick">
        <color indexed="64"/>
      </left>
      <right style="thick">
        <color indexed="64"/>
      </right>
      <top style="double">
        <color indexed="64"/>
      </top>
      <bottom style="thin">
        <color indexed="64"/>
      </bottom>
      <diagonal/>
    </border>
    <border>
      <left/>
      <right style="thin">
        <color indexed="64"/>
      </right>
      <top style="thin">
        <color indexed="64"/>
      </top>
      <bottom style="thick">
        <color indexed="64"/>
      </bottom>
      <diagonal/>
    </border>
    <border>
      <left style="double">
        <color indexed="64"/>
      </left>
      <right style="thin">
        <color indexed="64"/>
      </right>
      <top style="thick">
        <color indexed="64"/>
      </top>
      <bottom style="thick">
        <color indexed="64"/>
      </bottom>
      <diagonal/>
    </border>
    <border>
      <left style="thin">
        <color indexed="64"/>
      </left>
      <right/>
      <top style="thin">
        <color indexed="64"/>
      </top>
      <bottom/>
      <diagonal/>
    </border>
    <border>
      <left style="thick">
        <color indexed="64"/>
      </left>
      <right style="thin">
        <color indexed="64"/>
      </right>
      <top style="thick">
        <color indexed="64"/>
      </top>
      <bottom style="thin">
        <color indexed="64"/>
      </bottom>
      <diagonal/>
    </border>
    <border>
      <left style="thin">
        <color indexed="64"/>
      </left>
      <right style="thick">
        <color indexed="64"/>
      </right>
      <top style="thick">
        <color indexed="64"/>
      </top>
      <bottom style="thin">
        <color indexed="64"/>
      </bottom>
      <diagonal/>
    </border>
    <border>
      <left/>
      <right style="thin">
        <color indexed="64"/>
      </right>
      <top style="thick">
        <color indexed="64"/>
      </top>
      <bottom style="thin">
        <color indexed="64"/>
      </bottom>
      <diagonal/>
    </border>
    <border>
      <left style="thin">
        <color indexed="64"/>
      </left>
      <right/>
      <top style="thin">
        <color indexed="64"/>
      </top>
      <bottom style="thick">
        <color indexed="64"/>
      </bottom>
      <diagonal/>
    </border>
    <border>
      <left style="thick">
        <color indexed="64"/>
      </left>
      <right/>
      <top style="double">
        <color indexed="64"/>
      </top>
      <bottom style="thin">
        <color indexed="64"/>
      </bottom>
      <diagonal/>
    </border>
    <border>
      <left/>
      <right/>
      <top style="double">
        <color indexed="64"/>
      </top>
      <bottom style="thin">
        <color indexed="64"/>
      </bottom>
      <diagonal/>
    </border>
    <border>
      <left/>
      <right/>
      <top style="thin">
        <color indexed="64"/>
      </top>
      <bottom style="thick">
        <color indexed="64"/>
      </bottom>
      <diagonal/>
    </border>
    <border>
      <left/>
      <right style="thin">
        <color indexed="8"/>
      </right>
      <top style="thin">
        <color indexed="64"/>
      </top>
      <bottom style="thick">
        <color indexed="64"/>
      </bottom>
      <diagonal/>
    </border>
    <border>
      <left/>
      <right style="thin">
        <color indexed="64"/>
      </right>
      <top style="thin">
        <color indexed="64"/>
      </top>
      <bottom/>
      <diagonal/>
    </border>
    <border>
      <left style="slantDashDot">
        <color indexed="64"/>
      </left>
      <right/>
      <top style="slantDashDot">
        <color indexed="64"/>
      </top>
      <bottom style="thin">
        <color indexed="64"/>
      </bottom>
      <diagonal/>
    </border>
    <border>
      <left/>
      <right/>
      <top style="slantDashDot">
        <color indexed="64"/>
      </top>
      <bottom style="thin">
        <color indexed="64"/>
      </bottom>
      <diagonal/>
    </border>
    <border>
      <left/>
      <right style="thick">
        <color indexed="8"/>
      </right>
      <top style="thick">
        <color indexed="64"/>
      </top>
      <bottom style="thick">
        <color indexed="64"/>
      </bottom>
      <diagonal/>
    </border>
    <border>
      <left/>
      <right style="double">
        <color indexed="64"/>
      </right>
      <top/>
      <bottom/>
      <diagonal/>
    </border>
    <border>
      <left/>
      <right style="double">
        <color indexed="64"/>
      </right>
      <top/>
      <bottom style="double">
        <color indexed="64"/>
      </bottom>
      <diagonal/>
    </border>
    <border>
      <left/>
      <right style="double">
        <color indexed="64"/>
      </right>
      <top style="thick">
        <color indexed="64"/>
      </top>
      <bottom style="thick">
        <color indexed="64"/>
      </bottom>
      <diagonal/>
    </border>
    <border>
      <left style="thin">
        <color indexed="64"/>
      </left>
      <right style="double">
        <color indexed="64"/>
      </right>
      <top style="thin">
        <color indexed="64"/>
      </top>
      <bottom/>
      <diagonal/>
    </border>
    <border>
      <left/>
      <right style="double">
        <color indexed="64"/>
      </right>
      <top style="thin">
        <color indexed="64"/>
      </top>
      <bottom style="thin">
        <color indexed="64"/>
      </bottom>
      <diagonal/>
    </border>
    <border>
      <left style="thin">
        <color indexed="64"/>
      </left>
      <right/>
      <top style="medium">
        <color indexed="64"/>
      </top>
      <bottom/>
      <diagonal/>
    </border>
    <border>
      <left style="thick">
        <color indexed="64"/>
      </left>
      <right/>
      <top style="thin">
        <color indexed="64"/>
      </top>
      <bottom style="thick">
        <color indexed="64"/>
      </bottom>
      <diagonal/>
    </border>
    <border>
      <left/>
      <right style="thick">
        <color indexed="8"/>
      </right>
      <top/>
      <bottom/>
      <diagonal/>
    </border>
    <border>
      <left/>
      <right style="thick">
        <color indexed="8"/>
      </right>
      <top style="thin">
        <color indexed="64"/>
      </top>
      <bottom style="thin">
        <color indexed="64"/>
      </bottom>
      <diagonal/>
    </border>
    <border>
      <left/>
      <right style="thick">
        <color indexed="8"/>
      </right>
      <top style="thin">
        <color indexed="64"/>
      </top>
      <bottom/>
      <diagonal/>
    </border>
    <border>
      <left/>
      <right style="thin">
        <color indexed="8"/>
      </right>
      <top/>
      <bottom/>
      <diagonal/>
    </border>
    <border>
      <left style="thick">
        <color indexed="64"/>
      </left>
      <right/>
      <top style="medium">
        <color indexed="64"/>
      </top>
      <bottom/>
      <diagonal/>
    </border>
    <border>
      <left/>
      <right/>
      <top/>
      <bottom style="thin">
        <color indexed="8"/>
      </bottom>
      <diagonal/>
    </border>
    <border>
      <left/>
      <right style="medium">
        <color indexed="8"/>
      </right>
      <top style="medium">
        <color indexed="64"/>
      </top>
      <bottom/>
      <diagonal/>
    </border>
    <border>
      <left style="thin">
        <color indexed="64"/>
      </left>
      <right style="medium">
        <color indexed="64"/>
      </right>
      <top style="thin">
        <color indexed="64"/>
      </top>
      <bottom/>
      <diagonal/>
    </border>
    <border>
      <left style="thin">
        <color indexed="64"/>
      </left>
      <right style="medium">
        <color indexed="64"/>
      </right>
      <top/>
      <bottom/>
      <diagonal/>
    </border>
    <border>
      <left style="thin">
        <color indexed="64"/>
      </left>
      <right style="medium">
        <color indexed="64"/>
      </right>
      <top/>
      <bottom style="thin">
        <color indexed="64"/>
      </bottom>
      <diagonal/>
    </border>
    <border>
      <left style="thin">
        <color theme="5"/>
      </left>
      <right/>
      <top style="thin">
        <color theme="5"/>
      </top>
      <bottom/>
      <diagonal/>
    </border>
    <border>
      <left/>
      <right/>
      <top style="thin">
        <color theme="5"/>
      </top>
      <bottom/>
      <diagonal/>
    </border>
    <border>
      <left/>
      <right style="thin">
        <color theme="5"/>
      </right>
      <top style="thin">
        <color theme="5"/>
      </top>
      <bottom/>
      <diagonal/>
    </border>
    <border>
      <left style="thin">
        <color theme="9"/>
      </left>
      <right style="thin">
        <color theme="9"/>
      </right>
      <top style="thin">
        <color theme="9"/>
      </top>
      <bottom style="thin">
        <color theme="9"/>
      </bottom>
      <diagonal/>
    </border>
    <border>
      <left style="thick">
        <color indexed="64"/>
      </left>
      <right style="thin">
        <color indexed="64"/>
      </right>
      <top/>
      <bottom style="double">
        <color indexed="64"/>
      </bottom>
      <diagonal/>
    </border>
    <border>
      <left style="thick">
        <color indexed="64"/>
      </left>
      <right/>
      <top style="double">
        <color indexed="64"/>
      </top>
      <bottom style="double">
        <color indexed="64"/>
      </bottom>
      <diagonal/>
    </border>
    <border>
      <left/>
      <right style="thin">
        <color indexed="64"/>
      </right>
      <top style="double">
        <color indexed="64"/>
      </top>
      <bottom style="double">
        <color indexed="64"/>
      </bottom>
      <diagonal/>
    </border>
    <border>
      <left style="thin">
        <color indexed="64"/>
      </left>
      <right style="thin">
        <color indexed="64"/>
      </right>
      <top/>
      <bottom style="double">
        <color indexed="64"/>
      </bottom>
      <diagonal/>
    </border>
    <border>
      <left style="thin">
        <color indexed="64"/>
      </left>
      <right style="thick">
        <color indexed="64"/>
      </right>
      <top/>
      <bottom style="double">
        <color indexed="64"/>
      </bottom>
      <diagonal/>
    </border>
    <border>
      <left/>
      <right style="thin">
        <color indexed="8"/>
      </right>
      <top style="thin">
        <color indexed="64"/>
      </top>
      <bottom style="double">
        <color indexed="64"/>
      </bottom>
      <diagonal/>
    </border>
    <border>
      <left style="thin">
        <color indexed="8"/>
      </left>
      <right style="thin">
        <color indexed="64"/>
      </right>
      <top style="thin">
        <color indexed="64"/>
      </top>
      <bottom style="double">
        <color indexed="64"/>
      </bottom>
      <diagonal/>
    </border>
    <border>
      <left style="thick">
        <color indexed="64"/>
      </left>
      <right style="thick">
        <color indexed="64"/>
      </right>
      <top style="thick">
        <color indexed="64"/>
      </top>
      <bottom style="double">
        <color indexed="64"/>
      </bottom>
      <diagonal/>
    </border>
    <border>
      <left style="thick">
        <color indexed="8"/>
      </left>
      <right/>
      <top style="thick">
        <color indexed="8"/>
      </top>
      <bottom style="thick">
        <color indexed="8"/>
      </bottom>
      <diagonal/>
    </border>
    <border>
      <left/>
      <right/>
      <top style="thick">
        <color indexed="8"/>
      </top>
      <bottom style="thick">
        <color indexed="8"/>
      </bottom>
      <diagonal/>
    </border>
    <border>
      <left/>
      <right style="thick">
        <color indexed="8"/>
      </right>
      <top style="thick">
        <color indexed="8"/>
      </top>
      <bottom style="thick">
        <color indexed="8"/>
      </bottom>
      <diagonal/>
    </border>
    <border>
      <left style="thick">
        <color indexed="64"/>
      </left>
      <right style="thick">
        <color indexed="64"/>
      </right>
      <top style="thick">
        <color indexed="8"/>
      </top>
      <bottom/>
      <diagonal/>
    </border>
    <border>
      <left style="thin">
        <color indexed="64"/>
      </left>
      <right style="thin">
        <color indexed="64"/>
      </right>
      <top style="thick">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style="thick">
        <color indexed="64"/>
      </top>
      <bottom/>
      <diagonal/>
    </border>
    <border>
      <left/>
      <right style="double">
        <color indexed="64"/>
      </right>
      <top style="double">
        <color indexed="64"/>
      </top>
      <bottom style="thin">
        <color indexed="64"/>
      </bottom>
      <diagonal/>
    </border>
    <border>
      <left/>
      <right style="double">
        <color indexed="64"/>
      </right>
      <top style="thin">
        <color indexed="64"/>
      </top>
      <bottom/>
      <diagonal/>
    </border>
    <border>
      <left/>
      <right style="double">
        <color indexed="64"/>
      </right>
      <top/>
      <bottom style="thin">
        <color indexed="64"/>
      </bottom>
      <diagonal/>
    </border>
    <border>
      <left style="thin">
        <color indexed="64"/>
      </left>
      <right style="thin">
        <color indexed="64"/>
      </right>
      <top style="medium">
        <color indexed="64"/>
      </top>
      <bottom style="double">
        <color indexed="64"/>
      </bottom>
      <diagonal/>
    </border>
    <border>
      <left/>
      <right style="double">
        <color indexed="64"/>
      </right>
      <top style="medium">
        <color indexed="64"/>
      </top>
      <bottom style="double">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thin">
        <color indexed="64"/>
      </top>
      <bottom/>
      <diagonal/>
    </border>
    <border>
      <left style="medium">
        <color indexed="64"/>
      </left>
      <right style="thin">
        <color indexed="64"/>
      </right>
      <top/>
      <bottom style="thin">
        <color indexed="64"/>
      </bottom>
      <diagonal/>
    </border>
    <border>
      <left style="medium">
        <color indexed="64"/>
      </left>
      <right style="thin">
        <color indexed="64"/>
      </right>
      <top style="thin">
        <color indexed="64"/>
      </top>
      <bottom style="double">
        <color indexed="64"/>
      </bottom>
      <diagonal/>
    </border>
    <border>
      <left style="medium">
        <color indexed="64"/>
      </left>
      <right style="double">
        <color indexed="64"/>
      </right>
      <top style="thin">
        <color indexed="64"/>
      </top>
      <bottom style="thin">
        <color indexed="64"/>
      </bottom>
      <diagonal/>
    </border>
    <border>
      <left style="medium">
        <color indexed="64"/>
      </left>
      <right style="double">
        <color indexed="64"/>
      </right>
      <top style="thin">
        <color indexed="64"/>
      </top>
      <bottom/>
      <diagonal/>
    </border>
    <border>
      <left style="medium">
        <color indexed="64"/>
      </left>
      <right style="double">
        <color indexed="64"/>
      </right>
      <top/>
      <bottom style="thin">
        <color indexed="64"/>
      </bottom>
      <diagonal/>
    </border>
    <border>
      <left style="thin">
        <color indexed="64"/>
      </left>
      <right/>
      <top style="thick">
        <color indexed="64"/>
      </top>
      <bottom style="thin">
        <color indexed="64"/>
      </bottom>
      <diagonal/>
    </border>
    <border>
      <left style="medium">
        <color indexed="64"/>
      </left>
      <right style="thick">
        <color indexed="64"/>
      </right>
      <top style="medium">
        <color indexed="64"/>
      </top>
      <bottom/>
      <diagonal/>
    </border>
    <border>
      <left/>
      <right style="thick">
        <color indexed="64"/>
      </right>
      <top/>
      <bottom style="medium">
        <color indexed="64"/>
      </bottom>
      <diagonal/>
    </border>
    <border>
      <left style="thin">
        <color indexed="64"/>
      </left>
      <right style="double">
        <color indexed="64"/>
      </right>
      <top style="thick">
        <color indexed="64"/>
      </top>
      <bottom style="thick">
        <color indexed="64"/>
      </bottom>
      <diagonal/>
    </border>
    <border>
      <left/>
      <right/>
      <top style="thick">
        <color indexed="64"/>
      </top>
      <bottom style="thin">
        <color indexed="64"/>
      </bottom>
      <diagonal/>
    </border>
    <border>
      <left/>
      <right/>
      <top/>
      <bottom style="thin">
        <color auto="1"/>
      </bottom>
      <diagonal/>
    </border>
    <border>
      <left style="thin">
        <color indexed="64"/>
      </left>
      <right style="slantDashDot">
        <color indexed="64"/>
      </right>
      <top style="thin">
        <color indexed="64"/>
      </top>
      <bottom/>
      <diagonal/>
    </border>
    <border>
      <left style="thin">
        <color indexed="64"/>
      </left>
      <right/>
      <top style="thin">
        <color indexed="64"/>
      </top>
      <bottom style="slantDashDot">
        <color indexed="64"/>
      </bottom>
      <diagonal/>
    </border>
    <border>
      <left style="thick">
        <color indexed="64"/>
      </left>
      <right style="thick">
        <color indexed="64"/>
      </right>
      <top style="thick">
        <color indexed="64"/>
      </top>
      <bottom style="medium">
        <color indexed="64"/>
      </bottom>
      <diagonal/>
    </border>
    <border>
      <left style="slantDashDot">
        <color indexed="64"/>
      </left>
      <right style="thin">
        <color indexed="64"/>
      </right>
      <top style="thin">
        <color indexed="64"/>
      </top>
      <bottom style="slantDashDot">
        <color indexed="64"/>
      </bottom>
      <diagonal/>
    </border>
    <border>
      <left style="medium">
        <color indexed="64"/>
      </left>
      <right style="thick">
        <color indexed="64"/>
      </right>
      <top style="medium">
        <color indexed="64"/>
      </top>
      <bottom style="medium">
        <color indexed="64"/>
      </bottom>
      <diagonal/>
    </border>
    <border>
      <left style="thin">
        <color indexed="64"/>
      </left>
      <right style="double">
        <color indexed="64"/>
      </right>
      <top/>
      <bottom style="thin">
        <color indexed="64"/>
      </bottom>
      <diagonal/>
    </border>
    <border>
      <left style="thick">
        <color indexed="64"/>
      </left>
      <right style="thick">
        <color indexed="64"/>
      </right>
      <top/>
      <bottom style="thin">
        <color indexed="64"/>
      </bottom>
      <diagonal/>
    </border>
    <border>
      <left style="double">
        <color indexed="64"/>
      </left>
      <right style="thin">
        <color indexed="64"/>
      </right>
      <top style="medium">
        <color indexed="64"/>
      </top>
      <bottom style="double">
        <color indexed="64"/>
      </bottom>
      <diagonal/>
    </border>
    <border>
      <left style="medium">
        <color indexed="64"/>
      </left>
      <right style="thick">
        <color indexed="64"/>
      </right>
      <top style="thin">
        <color indexed="64"/>
      </top>
      <bottom style="thin">
        <color indexed="64"/>
      </bottom>
      <diagonal/>
    </border>
    <border>
      <left style="thick">
        <color indexed="64"/>
      </left>
      <right style="medium">
        <color indexed="64"/>
      </right>
      <top style="double">
        <color indexed="64"/>
      </top>
      <bottom style="thin">
        <color indexed="64"/>
      </bottom>
      <diagonal/>
    </border>
  </borders>
  <cellStyleXfs count="16">
    <xf numFmtId="0" fontId="0" fillId="0" borderId="0">
      <alignment vertical="top"/>
    </xf>
    <xf numFmtId="22" fontId="45" fillId="0" borderId="0" applyFont="0" applyFill="0" applyBorder="0" applyAlignment="0" applyProtection="0"/>
    <xf numFmtId="0" fontId="45" fillId="0" borderId="0" applyFont="0" applyFill="0" applyBorder="0" applyAlignment="0" applyProtection="0"/>
    <xf numFmtId="0" fontId="45" fillId="0" borderId="0" applyFont="0" applyFill="0" applyBorder="0" applyAlignment="0" applyProtection="0"/>
    <xf numFmtId="0" fontId="45" fillId="0" borderId="0" applyFont="0" applyFill="0" applyBorder="0" applyAlignment="0" applyProtection="0"/>
    <xf numFmtId="0" fontId="45" fillId="0" borderId="0" applyFont="0" applyFill="0" applyBorder="0" applyAlignment="0" applyProtection="0"/>
    <xf numFmtId="0" fontId="45" fillId="0" borderId="0" applyFont="0" applyFill="0" applyBorder="0" applyAlignment="0" applyProtection="0"/>
    <xf numFmtId="0" fontId="45" fillId="0" borderId="0" applyFont="0" applyFill="0" applyBorder="0" applyAlignment="0" applyProtection="0"/>
    <xf numFmtId="0" fontId="45" fillId="0" borderId="0" applyFont="0" applyFill="0" applyBorder="0" applyAlignment="0" applyProtection="0"/>
    <xf numFmtId="0" fontId="112" fillId="0" borderId="0" applyNumberFormat="0" applyFill="0" applyBorder="0" applyAlignment="0" applyProtection="0">
      <alignment vertical="top"/>
      <protection locked="0"/>
    </xf>
    <xf numFmtId="0" fontId="19" fillId="0" borderId="0"/>
    <xf numFmtId="0" fontId="45" fillId="0" borderId="0">
      <alignment vertical="top"/>
    </xf>
    <xf numFmtId="43" fontId="155" fillId="0" borderId="0" applyFont="0" applyFill="0" applyBorder="0" applyAlignment="0" applyProtection="0"/>
    <xf numFmtId="42" fontId="155" fillId="0" borderId="0" applyFont="0" applyFill="0" applyBorder="0" applyAlignment="0" applyProtection="0"/>
    <xf numFmtId="0" fontId="18" fillId="0" borderId="0"/>
    <xf numFmtId="0" fontId="45" fillId="0" borderId="0">
      <alignment vertical="top"/>
    </xf>
  </cellStyleXfs>
  <cellXfs count="2082">
    <xf numFmtId="0" fontId="0" fillId="0" borderId="0" xfId="0">
      <alignment vertical="top"/>
    </xf>
    <xf numFmtId="0" fontId="21" fillId="0" borderId="0" xfId="0" applyFont="1">
      <alignment vertical="top"/>
    </xf>
    <xf numFmtId="0" fontId="21" fillId="0" borderId="0" xfId="0" applyFont="1" applyAlignment="1"/>
    <xf numFmtId="0" fontId="22" fillId="0" borderId="0" xfId="0" applyFont="1" applyAlignment="1">
      <alignment horizontal="center"/>
    </xf>
    <xf numFmtId="0" fontId="21" fillId="0" borderId="0" xfId="0" applyFont="1" applyFill="1">
      <alignment vertical="top"/>
    </xf>
    <xf numFmtId="0" fontId="21" fillId="0" borderId="0" xfId="0" applyFont="1" applyFill="1" applyAlignment="1"/>
    <xf numFmtId="0" fontId="22" fillId="0" borderId="0" xfId="0" applyFont="1" applyAlignment="1">
      <alignment horizontal="left"/>
    </xf>
    <xf numFmtId="0" fontId="33" fillId="0" borderId="0" xfId="0" applyFont="1" applyAlignment="1"/>
    <xf numFmtId="0" fontId="35" fillId="0" borderId="0" xfId="0" applyFont="1">
      <alignment vertical="top"/>
    </xf>
    <xf numFmtId="0" fontId="21" fillId="4" borderId="0" xfId="0" applyFont="1" applyFill="1">
      <alignment vertical="top"/>
    </xf>
    <xf numFmtId="0" fontId="22" fillId="0" borderId="0" xfId="0" applyFont="1" applyFill="1" applyAlignment="1"/>
    <xf numFmtId="0" fontId="21" fillId="4" borderId="0" xfId="0" applyFont="1" applyFill="1" applyAlignment="1"/>
    <xf numFmtId="0" fontId="22" fillId="0" borderId="0" xfId="0" applyFont="1" applyFill="1" applyAlignment="1">
      <alignment horizontal="centerContinuous"/>
    </xf>
    <xf numFmtId="0" fontId="21" fillId="0" borderId="0" xfId="0" applyFont="1" applyFill="1" applyAlignment="1">
      <alignment horizontal="centerContinuous"/>
    </xf>
    <xf numFmtId="0" fontId="36" fillId="0" borderId="0" xfId="0" quotePrefix="1" applyFont="1" applyFill="1" applyAlignment="1">
      <alignment horizontal="centerContinuous"/>
    </xf>
    <xf numFmtId="0" fontId="22" fillId="0" borderId="0" xfId="0" applyFont="1" applyFill="1" applyAlignment="1">
      <alignment horizontal="center"/>
    </xf>
    <xf numFmtId="0" fontId="37" fillId="0" borderId="0" xfId="0" applyFont="1" applyFill="1" applyAlignment="1">
      <alignment horizontal="centerContinuous"/>
    </xf>
    <xf numFmtId="0" fontId="21" fillId="0" borderId="0" xfId="0" quotePrefix="1" applyFont="1" applyFill="1" applyAlignment="1">
      <alignment horizontal="right"/>
    </xf>
    <xf numFmtId="0" fontId="22" fillId="0" borderId="0" xfId="0" quotePrefix="1" applyFont="1" applyFill="1" applyAlignment="1">
      <alignment horizontal="right"/>
    </xf>
    <xf numFmtId="0" fontId="33" fillId="0" borderId="0" xfId="0" applyFont="1" applyFill="1" applyAlignment="1"/>
    <xf numFmtId="0" fontId="22" fillId="0" borderId="1" xfId="0" applyFont="1" applyFill="1" applyBorder="1" applyAlignment="1">
      <alignment horizontal="centerContinuous"/>
    </xf>
    <xf numFmtId="0" fontId="21" fillId="0" borderId="0" xfId="0" applyFont="1" applyFill="1" applyAlignment="1">
      <alignment horizontal="right"/>
    </xf>
    <xf numFmtId="0" fontId="27" fillId="0" borderId="0" xfId="0" applyFont="1" applyFill="1" applyAlignment="1">
      <alignment horizontal="center"/>
    </xf>
    <xf numFmtId="0" fontId="21" fillId="0" borderId="29" xfId="0" applyFont="1" applyFill="1" applyBorder="1" applyAlignment="1"/>
    <xf numFmtId="0" fontId="21" fillId="0" borderId="30" xfId="0" applyFont="1" applyFill="1" applyBorder="1" applyAlignment="1"/>
    <xf numFmtId="0" fontId="21" fillId="0" borderId="31" xfId="0" applyFont="1" applyFill="1" applyBorder="1" applyAlignment="1"/>
    <xf numFmtId="0" fontId="22" fillId="0" borderId="32" xfId="0" applyFont="1" applyFill="1" applyBorder="1" applyAlignment="1">
      <alignment horizontal="center"/>
    </xf>
    <xf numFmtId="0" fontId="41" fillId="0" borderId="2" xfId="0" applyFont="1" applyFill="1" applyBorder="1" applyAlignment="1">
      <alignment horizontal="center"/>
    </xf>
    <xf numFmtId="0" fontId="22" fillId="4" borderId="0" xfId="0" applyFont="1" applyFill="1" applyAlignment="1"/>
    <xf numFmtId="0" fontId="22" fillId="4" borderId="34" xfId="0" applyFont="1" applyFill="1" applyBorder="1" applyAlignment="1"/>
    <xf numFmtId="0" fontId="22" fillId="4" borderId="35" xfId="0" applyFont="1" applyFill="1" applyBorder="1" applyAlignment="1"/>
    <xf numFmtId="0" fontId="21" fillId="4" borderId="36" xfId="0" applyFont="1" applyFill="1" applyBorder="1" applyAlignment="1"/>
    <xf numFmtId="6" fontId="23" fillId="4" borderId="0" xfId="0" applyNumberFormat="1" applyFont="1" applyFill="1" applyAlignment="1"/>
    <xf numFmtId="0" fontId="22" fillId="4" borderId="0" xfId="0" applyFont="1" applyFill="1" applyAlignment="1">
      <alignment horizontal="right"/>
    </xf>
    <xf numFmtId="38" fontId="22" fillId="4" borderId="0" xfId="0" applyNumberFormat="1" applyFont="1" applyFill="1" applyAlignment="1"/>
    <xf numFmtId="0" fontId="24" fillId="4" borderId="0" xfId="0" applyFont="1" applyFill="1" applyAlignment="1">
      <alignment horizontal="center"/>
    </xf>
    <xf numFmtId="0" fontId="0" fillId="0" borderId="0" xfId="0" applyAlignment="1"/>
    <xf numFmtId="0" fontId="42" fillId="0" borderId="0" xfId="0" applyFont="1" applyAlignment="1"/>
    <xf numFmtId="0" fontId="41" fillId="0" borderId="0" xfId="0" quotePrefix="1" applyFont="1" applyAlignment="1">
      <alignment horizontal="right"/>
    </xf>
    <xf numFmtId="0" fontId="42" fillId="0" borderId="0" xfId="0" applyFont="1" applyAlignment="1">
      <alignment horizontal="center"/>
    </xf>
    <xf numFmtId="0" fontId="42" fillId="0" borderId="0" xfId="0" quotePrefix="1" applyFont="1" applyAlignment="1">
      <alignment horizontal="center"/>
    </xf>
    <xf numFmtId="0" fontId="46" fillId="0" borderId="0" xfId="0" applyFont="1" applyAlignment="1"/>
    <xf numFmtId="0" fontId="28" fillId="0" borderId="0" xfId="0" applyFont="1" applyAlignment="1"/>
    <xf numFmtId="0" fontId="0" fillId="0" borderId="0" xfId="0" applyFont="1" applyAlignment="1">
      <alignment horizontal="center"/>
    </xf>
    <xf numFmtId="0" fontId="35" fillId="0" borderId="0" xfId="0" applyFont="1" applyAlignment="1">
      <alignment horizontal="left" vertical="top"/>
    </xf>
    <xf numFmtId="0" fontId="29" fillId="0" borderId="0" xfId="0" applyFont="1" applyAlignment="1"/>
    <xf numFmtId="0" fontId="52" fillId="0" borderId="0" xfId="0" applyFont="1" applyAlignment="1">
      <alignment horizontal="left"/>
    </xf>
    <xf numFmtId="0" fontId="53" fillId="0" borderId="0" xfId="0" applyFont="1" applyAlignment="1">
      <alignment horizontal="center"/>
    </xf>
    <xf numFmtId="0" fontId="35" fillId="0" borderId="0" xfId="0" applyFont="1" applyAlignment="1"/>
    <xf numFmtId="0" fontId="35" fillId="0" borderId="0" xfId="0" applyFont="1" applyAlignment="1">
      <alignment horizontal="right"/>
    </xf>
    <xf numFmtId="0" fontId="54" fillId="0" borderId="0" xfId="0" applyFont="1" applyAlignment="1">
      <alignment horizontal="left"/>
    </xf>
    <xf numFmtId="0" fontId="0" fillId="0" borderId="0" xfId="0" applyFont="1" applyAlignment="1">
      <alignment horizontal="left"/>
    </xf>
    <xf numFmtId="0" fontId="32" fillId="0" borderId="0" xfId="0" applyFont="1" applyAlignment="1"/>
    <xf numFmtId="0" fontId="35" fillId="0" borderId="0" xfId="0" applyFont="1" applyAlignment="1">
      <alignment horizontal="left"/>
    </xf>
    <xf numFmtId="164" fontId="22" fillId="0" borderId="0" xfId="0" applyNumberFormat="1" applyFont="1" applyAlignment="1">
      <alignment horizontal="right"/>
    </xf>
    <xf numFmtId="0" fontId="29" fillId="0" borderId="0" xfId="0" applyFont="1" applyAlignment="1">
      <alignment horizontal="center"/>
    </xf>
    <xf numFmtId="0" fontId="56" fillId="0" borderId="0" xfId="0" quotePrefix="1" applyFont="1" applyAlignment="1">
      <alignment horizontal="center"/>
    </xf>
    <xf numFmtId="0" fontId="32" fillId="0" borderId="0" xfId="0" applyFont="1" applyAlignment="1">
      <alignment horizontal="center"/>
    </xf>
    <xf numFmtId="0" fontId="0" fillId="0" borderId="1" xfId="0" applyFont="1" applyBorder="1" applyAlignment="1">
      <alignment horizontal="left"/>
    </xf>
    <xf numFmtId="0" fontId="32" fillId="0" borderId="0" xfId="0" quotePrefix="1" applyFont="1" applyAlignment="1">
      <alignment horizontal="right"/>
    </xf>
    <xf numFmtId="0" fontId="57" fillId="0" borderId="1" xfId="0" applyFont="1" applyBorder="1" applyAlignment="1">
      <alignment horizontal="left"/>
    </xf>
    <xf numFmtId="0" fontId="58" fillId="0" borderId="0" xfId="0" applyFont="1" applyAlignment="1">
      <alignment horizontal="center"/>
    </xf>
    <xf numFmtId="0" fontId="59" fillId="0" borderId="0" xfId="0" applyFont="1" applyAlignment="1">
      <alignment horizontal="center"/>
    </xf>
    <xf numFmtId="0" fontId="34" fillId="0" borderId="0" xfId="0" applyFont="1" applyAlignment="1">
      <alignment horizontal="center" wrapText="1"/>
    </xf>
    <xf numFmtId="0" fontId="60" fillId="0" borderId="0" xfId="0" applyFont="1" applyAlignment="1">
      <alignment horizontal="center" wrapText="1"/>
    </xf>
    <xf numFmtId="6" fontId="61" fillId="0" borderId="0" xfId="0" applyNumberFormat="1" applyFont="1" applyAlignment="1" applyProtection="1">
      <protection locked="0"/>
    </xf>
    <xf numFmtId="6" fontId="39" fillId="0" borderId="0" xfId="0" applyNumberFormat="1" applyFont="1" applyAlignment="1"/>
    <xf numFmtId="49" fontId="28" fillId="7" borderId="13" xfId="0" applyNumberFormat="1" applyFont="1" applyFill="1" applyBorder="1" applyAlignment="1" applyProtection="1">
      <alignment horizontal="center"/>
      <protection locked="0"/>
    </xf>
    <xf numFmtId="0" fontId="45" fillId="0" borderId="0" xfId="0" applyFont="1" applyAlignment="1">
      <alignment horizontal="left"/>
    </xf>
    <xf numFmtId="6" fontId="25" fillId="0" borderId="37" xfId="0" applyNumberFormat="1" applyFont="1" applyBorder="1" applyAlignment="1"/>
    <xf numFmtId="0" fontId="0" fillId="0" borderId="0" xfId="0" applyFont="1" applyAlignment="1"/>
    <xf numFmtId="0" fontId="41" fillId="0" borderId="0" xfId="0" applyFont="1" applyAlignment="1">
      <alignment horizontal="right"/>
    </xf>
    <xf numFmtId="0" fontId="35" fillId="0" borderId="0" xfId="0" quotePrefix="1" applyFont="1" applyAlignment="1">
      <alignment horizontal="left"/>
    </xf>
    <xf numFmtId="0" fontId="42" fillId="0" borderId="38" xfId="0" quotePrefix="1" applyFont="1" applyBorder="1" applyAlignment="1">
      <alignment horizontal="center" wrapText="1"/>
    </xf>
    <xf numFmtId="0" fontId="29" fillId="8" borderId="39" xfId="0" applyFont="1" applyFill="1" applyBorder="1" applyAlignment="1"/>
    <xf numFmtId="0" fontId="38" fillId="0" borderId="0" xfId="0" applyFont="1" applyAlignment="1"/>
    <xf numFmtId="0" fontId="63" fillId="0" borderId="0" xfId="0" applyFont="1" applyAlignment="1"/>
    <xf numFmtId="3" fontId="0" fillId="0" borderId="1" xfId="0" applyNumberFormat="1" applyBorder="1" applyAlignment="1"/>
    <xf numFmtId="0" fontId="0" fillId="0" borderId="1" xfId="0" applyBorder="1" applyAlignment="1"/>
    <xf numFmtId="3" fontId="0" fillId="0" borderId="1" xfId="0" quotePrefix="1" applyNumberFormat="1" applyBorder="1" applyAlignment="1">
      <alignment horizontal="left"/>
    </xf>
    <xf numFmtId="3" fontId="0" fillId="0" borderId="1" xfId="0" applyNumberFormat="1" applyBorder="1" applyAlignment="1">
      <alignment horizontal="left"/>
    </xf>
    <xf numFmtId="0" fontId="0" fillId="0" borderId="1" xfId="0" quotePrefix="1" applyBorder="1" applyAlignment="1">
      <alignment horizontal="left"/>
    </xf>
    <xf numFmtId="0" fontId="49" fillId="9" borderId="40" xfId="0" applyFont="1" applyFill="1" applyBorder="1" applyAlignment="1"/>
    <xf numFmtId="10" fontId="42" fillId="0" borderId="0" xfId="0" applyNumberFormat="1" applyFont="1" applyFill="1" applyBorder="1" applyAlignment="1">
      <alignment horizontal="center"/>
    </xf>
    <xf numFmtId="0" fontId="21" fillId="0" borderId="0" xfId="0" applyFont="1" applyFill="1" applyBorder="1" applyAlignment="1"/>
    <xf numFmtId="0" fontId="21" fillId="0" borderId="16" xfId="0" applyFont="1" applyFill="1" applyBorder="1" applyAlignment="1">
      <alignment horizontal="center" wrapText="1"/>
    </xf>
    <xf numFmtId="0" fontId="21" fillId="0" borderId="16" xfId="0" quotePrefix="1" applyFont="1" applyFill="1" applyBorder="1" applyAlignment="1">
      <alignment horizontal="center" wrapText="1"/>
    </xf>
    <xf numFmtId="0" fontId="21" fillId="0" borderId="7" xfId="0" quotePrefix="1" applyFont="1" applyFill="1" applyBorder="1" applyAlignment="1">
      <alignment horizontal="center" wrapText="1"/>
    </xf>
    <xf numFmtId="0" fontId="21" fillId="0" borderId="42" xfId="0" quotePrefix="1" applyFont="1" applyFill="1" applyBorder="1" applyAlignment="1">
      <alignment horizontal="center" wrapText="1"/>
    </xf>
    <xf numFmtId="0" fontId="21" fillId="0" borderId="7" xfId="0" applyFont="1" applyFill="1" applyBorder="1" applyAlignment="1">
      <alignment horizontal="center" wrapText="1"/>
    </xf>
    <xf numFmtId="0" fontId="21" fillId="0" borderId="17" xfId="0" applyFont="1" applyFill="1" applyBorder="1" applyAlignment="1">
      <alignment horizontal="center" wrapText="1"/>
    </xf>
    <xf numFmtId="0" fontId="21" fillId="0" borderId="8" xfId="0" applyFont="1" applyFill="1" applyBorder="1" applyAlignment="1">
      <alignment horizontal="center" wrapText="1"/>
    </xf>
    <xf numFmtId="0" fontId="22" fillId="0" borderId="8" xfId="0" applyFont="1" applyFill="1" applyBorder="1" applyAlignment="1">
      <alignment horizontal="center" wrapText="1"/>
    </xf>
    <xf numFmtId="0" fontId="42" fillId="0" borderId="43" xfId="0" quotePrefix="1" applyFont="1" applyFill="1" applyBorder="1" applyAlignment="1">
      <alignment horizontal="center"/>
    </xf>
    <xf numFmtId="0" fontId="44" fillId="0" borderId="8" xfId="0" applyFont="1" applyFill="1" applyBorder="1" applyAlignment="1">
      <alignment horizontal="left" vertical="top" wrapText="1"/>
    </xf>
    <xf numFmtId="0" fontId="41" fillId="0" borderId="45" xfId="0" quotePrefix="1" applyFont="1" applyFill="1" applyBorder="1" applyAlignment="1">
      <alignment horizontal="center"/>
    </xf>
    <xf numFmtId="0" fontId="0" fillId="0" borderId="0" xfId="0" applyAlignment="1">
      <alignment wrapText="1"/>
    </xf>
    <xf numFmtId="0" fontId="35" fillId="0" borderId="0" xfId="0" applyFont="1" applyBorder="1" applyAlignment="1"/>
    <xf numFmtId="0" fontId="62" fillId="0" borderId="0" xfId="0" applyFont="1" applyBorder="1" applyAlignment="1"/>
    <xf numFmtId="9" fontId="39" fillId="8" borderId="46" xfId="0" applyNumberFormat="1" applyFont="1" applyFill="1" applyBorder="1" applyAlignment="1"/>
    <xf numFmtId="0" fontId="41" fillId="0" borderId="47" xfId="0" applyFont="1" applyFill="1" applyBorder="1" applyAlignment="1">
      <alignment vertical="center"/>
    </xf>
    <xf numFmtId="0" fontId="28" fillId="0" borderId="0" xfId="0" applyFont="1" applyFill="1" applyAlignment="1"/>
    <xf numFmtId="38" fontId="28" fillId="0" borderId="0" xfId="0" applyNumberFormat="1" applyFont="1" applyFill="1" applyAlignment="1"/>
    <xf numFmtId="0" fontId="41" fillId="0" borderId="0" xfId="0" quotePrefix="1" applyFont="1" applyFill="1" applyBorder="1" applyAlignment="1">
      <alignment horizontal="center"/>
    </xf>
    <xf numFmtId="0" fontId="50" fillId="0" borderId="0" xfId="0" quotePrefix="1" applyFont="1" applyFill="1" applyBorder="1" applyAlignment="1">
      <alignment horizontal="center"/>
    </xf>
    <xf numFmtId="0" fontId="28" fillId="0" borderId="0" xfId="0" applyFont="1" applyBorder="1" applyAlignment="1"/>
    <xf numFmtId="0" fontId="28" fillId="0" borderId="48" xfId="0" quotePrefix="1" applyFont="1" applyFill="1" applyBorder="1" applyAlignment="1">
      <alignment horizontal="left" vertical="center"/>
    </xf>
    <xf numFmtId="0" fontId="21" fillId="0" borderId="45" xfId="0" applyFont="1" applyBorder="1">
      <alignment vertical="top"/>
    </xf>
    <xf numFmtId="6" fontId="21" fillId="0" borderId="49" xfId="0" applyNumberFormat="1" applyFont="1" applyFill="1" applyBorder="1" applyAlignment="1" applyProtection="1">
      <protection locked="0"/>
    </xf>
    <xf numFmtId="0" fontId="49" fillId="0" borderId="45" xfId="0" applyFont="1" applyFill="1" applyBorder="1" applyAlignment="1">
      <alignment horizontal="center"/>
    </xf>
    <xf numFmtId="0" fontId="21" fillId="0" borderId="45" xfId="0" applyFont="1" applyFill="1" applyBorder="1" applyAlignment="1"/>
    <xf numFmtId="0" fontId="50" fillId="0" borderId="45" xfId="0" quotePrefix="1" applyFont="1" applyFill="1" applyBorder="1" applyAlignment="1">
      <alignment horizontal="center"/>
    </xf>
    <xf numFmtId="0" fontId="49" fillId="0" borderId="45" xfId="0" quotePrefix="1" applyFont="1" applyFill="1" applyBorder="1" applyAlignment="1">
      <alignment horizontal="center"/>
    </xf>
    <xf numFmtId="0" fontId="42" fillId="0" borderId="0" xfId="0" applyFont="1" applyFill="1" applyBorder="1" applyAlignment="1">
      <alignment horizontal="center"/>
    </xf>
    <xf numFmtId="0" fontId="21" fillId="0" borderId="0" xfId="0" applyFont="1" applyBorder="1" applyAlignment="1">
      <alignment horizontal="center"/>
    </xf>
    <xf numFmtId="0" fontId="28" fillId="0" borderId="0" xfId="0" quotePrefix="1" applyFont="1" applyBorder="1" applyAlignment="1"/>
    <xf numFmtId="0" fontId="41" fillId="0" borderId="0" xfId="0" applyFont="1" applyBorder="1" applyAlignment="1"/>
    <xf numFmtId="0" fontId="0" fillId="0" borderId="0" xfId="0" applyBorder="1" applyAlignment="1"/>
    <xf numFmtId="0" fontId="26" fillId="0" borderId="0" xfId="0" applyFont="1" applyFill="1" applyAlignment="1"/>
    <xf numFmtId="0" fontId="42" fillId="0" borderId="23" xfId="0" applyFont="1" applyFill="1" applyBorder="1" applyAlignment="1">
      <alignment horizontal="center"/>
    </xf>
    <xf numFmtId="0" fontId="42" fillId="0" borderId="33" xfId="0" quotePrefix="1" applyFont="1" applyFill="1" applyBorder="1" applyAlignment="1">
      <alignment horizontal="center"/>
    </xf>
    <xf numFmtId="0" fontId="42" fillId="0" borderId="52" xfId="0" quotePrefix="1" applyFont="1" applyFill="1" applyBorder="1" applyAlignment="1">
      <alignment horizontal="center"/>
    </xf>
    <xf numFmtId="0" fontId="42" fillId="0" borderId="53" xfId="0" quotePrefix="1" applyFont="1" applyFill="1" applyBorder="1" applyAlignment="1">
      <alignment horizontal="center"/>
    </xf>
    <xf numFmtId="0" fontId="42" fillId="0" borderId="54" xfId="0" quotePrefix="1" applyFont="1" applyFill="1" applyBorder="1" applyAlignment="1">
      <alignment horizontal="center"/>
    </xf>
    <xf numFmtId="0" fontId="42" fillId="0" borderId="55" xfId="0" quotePrefix="1" applyFont="1" applyFill="1" applyBorder="1" applyAlignment="1">
      <alignment horizontal="center"/>
    </xf>
    <xf numFmtId="0" fontId="42" fillId="0" borderId="55" xfId="0" applyFont="1" applyFill="1" applyBorder="1" applyAlignment="1">
      <alignment horizontal="center"/>
    </xf>
    <xf numFmtId="0" fontId="42" fillId="0" borderId="0" xfId="0" applyFont="1" applyFill="1">
      <alignment vertical="top"/>
    </xf>
    <xf numFmtId="0" fontId="42" fillId="4" borderId="0" xfId="0" applyFont="1" applyFill="1">
      <alignment vertical="top"/>
    </xf>
    <xf numFmtId="0" fontId="21" fillId="0" borderId="0" xfId="0" applyFont="1" applyBorder="1">
      <alignment vertical="top"/>
    </xf>
    <xf numFmtId="0" fontId="70" fillId="4" borderId="39" xfId="0" applyFont="1" applyFill="1" applyBorder="1" applyAlignment="1"/>
    <xf numFmtId="9" fontId="49" fillId="4" borderId="56" xfId="0" applyNumberFormat="1" applyFont="1" applyFill="1" applyBorder="1" applyAlignment="1"/>
    <xf numFmtId="0" fontId="40" fillId="4" borderId="56" xfId="0" applyFont="1" applyFill="1" applyBorder="1" applyAlignment="1"/>
    <xf numFmtId="0" fontId="49" fillId="4" borderId="46" xfId="0" applyFont="1" applyFill="1" applyBorder="1" applyAlignment="1">
      <alignment horizontal="left"/>
    </xf>
    <xf numFmtId="0" fontId="49" fillId="4" borderId="46" xfId="0" applyFont="1" applyFill="1" applyBorder="1" applyAlignment="1"/>
    <xf numFmtId="0" fontId="40" fillId="4" borderId="46" xfId="0" applyFont="1" applyFill="1" applyBorder="1" applyAlignment="1"/>
    <xf numFmtId="0" fontId="49" fillId="10" borderId="51" xfId="0" applyFont="1" applyFill="1" applyBorder="1" applyAlignment="1">
      <alignment horizontal="left"/>
    </xf>
    <xf numFmtId="0" fontId="49" fillId="4" borderId="57" xfId="0" applyFont="1" applyFill="1" applyBorder="1" applyAlignment="1"/>
    <xf numFmtId="8" fontId="49" fillId="4" borderId="58" xfId="0" applyNumberFormat="1" applyFont="1" applyFill="1" applyBorder="1" applyAlignment="1"/>
    <xf numFmtId="0" fontId="49" fillId="10" borderId="40" xfId="0" applyFont="1" applyFill="1" applyBorder="1">
      <alignment vertical="top"/>
    </xf>
    <xf numFmtId="0" fontId="40" fillId="4" borderId="58" xfId="0" applyFont="1" applyFill="1" applyBorder="1" applyAlignment="1"/>
    <xf numFmtId="0" fontId="40" fillId="10" borderId="51" xfId="0" applyFont="1" applyFill="1" applyBorder="1" applyAlignment="1"/>
    <xf numFmtId="0" fontId="49" fillId="4" borderId="58" xfId="0" applyFont="1" applyFill="1" applyBorder="1" applyAlignment="1"/>
    <xf numFmtId="0" fontId="49" fillId="10" borderId="57" xfId="0" applyFont="1" applyFill="1" applyBorder="1">
      <alignment vertical="top"/>
    </xf>
    <xf numFmtId="0" fontId="72" fillId="10" borderId="40" xfId="0" applyFont="1" applyFill="1" applyBorder="1" applyAlignment="1"/>
    <xf numFmtId="0" fontId="72" fillId="10" borderId="58" xfId="0" applyFont="1" applyFill="1" applyBorder="1" applyAlignment="1"/>
    <xf numFmtId="0" fontId="40" fillId="10" borderId="59" xfId="0" applyFont="1" applyFill="1" applyBorder="1" applyAlignment="1"/>
    <xf numFmtId="0" fontId="40" fillId="0" borderId="0" xfId="0" applyFont="1" applyFill="1" applyBorder="1" applyAlignment="1"/>
    <xf numFmtId="0" fontId="40" fillId="0" borderId="0" xfId="0" applyFont="1" applyFill="1">
      <alignment vertical="top"/>
    </xf>
    <xf numFmtId="0" fontId="22" fillId="11" borderId="46" xfId="0" applyFont="1" applyFill="1" applyBorder="1" applyAlignment="1">
      <alignment horizontal="center"/>
    </xf>
    <xf numFmtId="0" fontId="22" fillId="11" borderId="61" xfId="0" applyFont="1" applyFill="1" applyBorder="1" applyAlignment="1">
      <alignment horizontal="center"/>
    </xf>
    <xf numFmtId="0" fontId="0" fillId="0" borderId="0" xfId="0" applyFill="1">
      <alignment vertical="top"/>
    </xf>
    <xf numFmtId="0" fontId="75" fillId="0" borderId="0" xfId="0" applyFont="1">
      <alignment vertical="top"/>
    </xf>
    <xf numFmtId="0" fontId="76" fillId="0" borderId="0" xfId="0" applyFont="1" applyAlignment="1"/>
    <xf numFmtId="6" fontId="21" fillId="0" borderId="62" xfId="0" applyNumberFormat="1" applyFont="1" applyBorder="1" applyAlignment="1" applyProtection="1">
      <protection locked="0"/>
    </xf>
    <xf numFmtId="167" fontId="28" fillId="0" borderId="62" xfId="0" applyNumberFormat="1" applyFont="1" applyBorder="1" applyAlignment="1"/>
    <xf numFmtId="0" fontId="45" fillId="0" borderId="62" xfId="0" applyFont="1" applyBorder="1" applyAlignment="1"/>
    <xf numFmtId="0" fontId="0" fillId="0" borderId="62" xfId="0" applyBorder="1">
      <alignment vertical="top"/>
    </xf>
    <xf numFmtId="0" fontId="66" fillId="0" borderId="0" xfId="0" applyFont="1">
      <alignment vertical="top"/>
    </xf>
    <xf numFmtId="0" fontId="45" fillId="0" borderId="0" xfId="0" quotePrefix="1" applyFont="1" applyAlignment="1"/>
    <xf numFmtId="0" fontId="50" fillId="0" borderId="0" xfId="0" applyFont="1" applyFill="1" applyBorder="1" applyAlignment="1">
      <alignment horizontal="center"/>
    </xf>
    <xf numFmtId="0" fontId="49" fillId="0" borderId="0" xfId="0" applyFont="1" applyFill="1" applyBorder="1" applyAlignment="1">
      <alignment horizontal="center"/>
    </xf>
    <xf numFmtId="0" fontId="41" fillId="0" borderId="0" xfId="0" applyFont="1" applyFill="1" applyBorder="1" applyAlignment="1">
      <alignment horizontal="center"/>
    </xf>
    <xf numFmtId="0" fontId="41" fillId="0" borderId="0" xfId="0" applyFont="1" applyFill="1" applyBorder="1" applyAlignment="1">
      <alignment vertical="center"/>
    </xf>
    <xf numFmtId="38" fontId="28" fillId="0" borderId="0" xfId="0" applyNumberFormat="1" applyFont="1" applyFill="1" applyBorder="1" applyAlignment="1"/>
    <xf numFmtId="0" fontId="49" fillId="0" borderId="0" xfId="0" quotePrefix="1" applyFont="1" applyFill="1" applyBorder="1" applyAlignment="1">
      <alignment horizontal="center"/>
    </xf>
    <xf numFmtId="0" fontId="49" fillId="0" borderId="0" xfId="0" quotePrefix="1" applyFont="1" applyFill="1" applyBorder="1" applyAlignment="1">
      <alignment horizontal="center" vertical="top"/>
    </xf>
    <xf numFmtId="0" fontId="41" fillId="0" borderId="0" xfId="0" applyFont="1" applyFill="1" applyBorder="1" applyAlignment="1">
      <alignment horizontal="center" vertical="center"/>
    </xf>
    <xf numFmtId="0" fontId="28" fillId="0" borderId="0" xfId="0" quotePrefix="1" applyFont="1" applyFill="1" applyBorder="1" applyAlignment="1">
      <alignment horizontal="left" vertical="center"/>
    </xf>
    <xf numFmtId="0" fontId="67" fillId="0" borderId="0" xfId="0" applyFont="1" applyFill="1" applyBorder="1" applyAlignment="1">
      <alignment vertical="center"/>
    </xf>
    <xf numFmtId="0" fontId="49" fillId="0" borderId="0" xfId="0" applyFont="1" applyFill="1" applyBorder="1" applyAlignment="1">
      <alignment horizontal="right"/>
    </xf>
    <xf numFmtId="0" fontId="40" fillId="10" borderId="29" xfId="0" applyFont="1" applyFill="1" applyBorder="1" applyAlignment="1"/>
    <xf numFmtId="0" fontId="40" fillId="10" borderId="18" xfId="0" applyFont="1" applyFill="1" applyBorder="1" applyAlignment="1"/>
    <xf numFmtId="0" fontId="40" fillId="10" borderId="62" xfId="0" applyFont="1" applyFill="1" applyBorder="1" applyAlignment="1"/>
    <xf numFmtId="0" fontId="0" fillId="0" borderId="0" xfId="0" applyFill="1" applyBorder="1">
      <alignment vertical="top"/>
    </xf>
    <xf numFmtId="0" fontId="0" fillId="0" borderId="0" xfId="0" applyAlignment="1">
      <alignment horizontal="left"/>
    </xf>
    <xf numFmtId="0" fontId="49" fillId="12" borderId="7" xfId="0" applyFont="1" applyFill="1" applyBorder="1" applyAlignment="1"/>
    <xf numFmtId="0" fontId="49" fillId="12" borderId="63" xfId="0" applyFont="1" applyFill="1" applyBorder="1" applyAlignment="1"/>
    <xf numFmtId="0" fontId="21" fillId="0" borderId="0" xfId="0" applyFont="1" applyFill="1" applyAlignment="1">
      <alignment horizontal="left"/>
    </xf>
    <xf numFmtId="0" fontId="49" fillId="12" borderId="39" xfId="0" applyFont="1" applyFill="1" applyBorder="1">
      <alignment vertical="top"/>
    </xf>
    <xf numFmtId="0" fontId="51" fillId="12" borderId="35" xfId="0" applyFont="1" applyFill="1" applyBorder="1" applyAlignment="1">
      <alignment horizontal="left"/>
    </xf>
    <xf numFmtId="0" fontId="51" fillId="12" borderId="56" xfId="0" applyFont="1" applyFill="1" applyBorder="1" applyAlignment="1">
      <alignment horizontal="left"/>
    </xf>
    <xf numFmtId="0" fontId="83" fillId="12" borderId="0" xfId="0" applyFont="1" applyFill="1" applyBorder="1" applyAlignment="1">
      <alignment horizontal="left"/>
    </xf>
    <xf numFmtId="0" fontId="83" fillId="12" borderId="51" xfId="0" applyFont="1" applyFill="1" applyBorder="1" applyAlignment="1">
      <alignment horizontal="left"/>
    </xf>
    <xf numFmtId="0" fontId="82" fillId="12" borderId="27" xfId="0" applyFont="1" applyFill="1" applyBorder="1" applyAlignment="1">
      <alignment horizontal="left"/>
    </xf>
    <xf numFmtId="0" fontId="82" fillId="12" borderId="58" xfId="0" applyFont="1" applyFill="1" applyBorder="1" applyAlignment="1">
      <alignment horizontal="left"/>
    </xf>
    <xf numFmtId="0" fontId="0" fillId="0" borderId="0" xfId="0" applyBorder="1">
      <alignment vertical="top"/>
    </xf>
    <xf numFmtId="3" fontId="0" fillId="0" borderId="0" xfId="0" applyNumberFormat="1" applyBorder="1" applyAlignment="1"/>
    <xf numFmtId="3" fontId="0" fillId="0" borderId="0" xfId="0" quotePrefix="1" applyNumberFormat="1" applyBorder="1" applyAlignment="1">
      <alignment horizontal="left"/>
    </xf>
    <xf numFmtId="0" fontId="0" fillId="0" borderId="0" xfId="0" quotePrefix="1" applyBorder="1" applyAlignment="1">
      <alignment horizontal="left"/>
    </xf>
    <xf numFmtId="0" fontId="0" fillId="0" borderId="0" xfId="0" applyBorder="1" applyAlignment="1">
      <alignment vertical="top"/>
    </xf>
    <xf numFmtId="3" fontId="0" fillId="0" borderId="0" xfId="0" applyNumberFormat="1" applyFill="1" applyBorder="1" applyAlignment="1">
      <alignment horizontal="left"/>
    </xf>
    <xf numFmtId="2" fontId="0" fillId="0" borderId="64" xfId="0" applyNumberFormat="1" applyBorder="1" applyAlignment="1">
      <alignment horizontal="center"/>
    </xf>
    <xf numFmtId="2" fontId="0" fillId="0" borderId="0" xfId="0" applyNumberFormat="1" applyAlignment="1"/>
    <xf numFmtId="2" fontId="38" fillId="0" borderId="0" xfId="0" quotePrefix="1" applyNumberFormat="1" applyFont="1" applyAlignment="1">
      <alignment horizontal="center"/>
    </xf>
    <xf numFmtId="2" fontId="63" fillId="0" borderId="0" xfId="0" quotePrefix="1" applyNumberFormat="1" applyFont="1" applyAlignment="1">
      <alignment horizontal="center"/>
    </xf>
    <xf numFmtId="2" fontId="0" fillId="0" borderId="65" xfId="0" applyNumberFormat="1" applyBorder="1" applyAlignment="1">
      <alignment horizontal="center"/>
    </xf>
    <xf numFmtId="2" fontId="0" fillId="0" borderId="64" xfId="0" quotePrefix="1" applyNumberFormat="1" applyBorder="1" applyAlignment="1">
      <alignment horizontal="center"/>
    </xf>
    <xf numFmtId="2" fontId="0" fillId="0" borderId="62" xfId="0" applyNumberFormat="1" applyBorder="1" applyAlignment="1">
      <alignment horizontal="center"/>
    </xf>
    <xf numFmtId="2" fontId="0" fillId="0" borderId="0" xfId="0" applyNumberFormat="1" applyBorder="1">
      <alignment vertical="top"/>
    </xf>
    <xf numFmtId="2" fontId="38" fillId="0" borderId="0" xfId="0" applyNumberFormat="1" applyFont="1" applyFill="1" applyBorder="1" applyAlignment="1">
      <alignment horizontal="center"/>
    </xf>
    <xf numFmtId="2" fontId="0" fillId="0" borderId="0" xfId="0" applyNumberFormat="1" applyBorder="1" applyAlignment="1">
      <alignment horizontal="center"/>
    </xf>
    <xf numFmtId="2" fontId="38" fillId="0" borderId="0" xfId="0" applyNumberFormat="1" applyFont="1" applyBorder="1">
      <alignment vertical="top"/>
    </xf>
    <xf numFmtId="2" fontId="0" fillId="0" borderId="0" xfId="0" applyNumberFormat="1" applyBorder="1" applyAlignment="1">
      <alignment horizontal="center" vertical="top"/>
    </xf>
    <xf numFmtId="2" fontId="0" fillId="0" borderId="0" xfId="0" applyNumberFormat="1" applyFill="1" applyBorder="1" applyAlignment="1">
      <alignment horizontal="center"/>
    </xf>
    <xf numFmtId="2" fontId="0" fillId="0" borderId="0" xfId="0" applyNumberFormat="1">
      <alignment vertical="top"/>
    </xf>
    <xf numFmtId="0" fontId="0" fillId="0" borderId="64" xfId="0" applyNumberFormat="1" applyBorder="1" applyAlignment="1">
      <alignment horizontal="center"/>
    </xf>
    <xf numFmtId="0" fontId="42" fillId="0" borderId="66" xfId="0" applyFont="1" applyBorder="1" applyAlignment="1">
      <alignment horizontal="center" vertical="center"/>
    </xf>
    <xf numFmtId="0" fontId="33" fillId="0" borderId="0" xfId="0" applyFont="1" applyAlignment="1">
      <alignment horizontal="left"/>
    </xf>
    <xf numFmtId="0" fontId="48" fillId="0" borderId="0" xfId="0" applyFont="1" applyAlignment="1">
      <alignment horizontal="centerContinuous"/>
    </xf>
    <xf numFmtId="0" fontId="45" fillId="0" borderId="0" xfId="0" applyFont="1" applyAlignment="1"/>
    <xf numFmtId="0" fontId="45" fillId="0" borderId="0" xfId="0" applyFont="1">
      <alignment vertical="top"/>
    </xf>
    <xf numFmtId="0" fontId="45" fillId="0" borderId="0" xfId="0" applyFont="1" applyAlignment="1">
      <alignment horizontal="center"/>
    </xf>
    <xf numFmtId="0" fontId="85" fillId="0" borderId="0" xfId="0" applyFont="1" applyAlignment="1">
      <alignment horizontal="center" wrapText="1"/>
    </xf>
    <xf numFmtId="0" fontId="38" fillId="0" borderId="0" xfId="0" applyFont="1" applyAlignment="1">
      <alignment horizontal="center" wrapText="1"/>
    </xf>
    <xf numFmtId="0" fontId="85" fillId="0" borderId="0" xfId="0" applyFont="1" applyAlignment="1">
      <alignment horizontal="center" vertical="center"/>
    </xf>
    <xf numFmtId="6" fontId="86" fillId="0" borderId="0" xfId="0" applyNumberFormat="1" applyFont="1" applyAlignment="1"/>
    <xf numFmtId="6" fontId="64" fillId="0" borderId="0" xfId="0" applyNumberFormat="1" applyFont="1" applyFill="1" applyAlignment="1" applyProtection="1">
      <protection locked="0"/>
    </xf>
    <xf numFmtId="6" fontId="86" fillId="0" borderId="0" xfId="0" applyNumberFormat="1" applyFont="1" applyFill="1" applyAlignment="1"/>
    <xf numFmtId="0" fontId="45" fillId="0" borderId="0" xfId="0" applyFont="1" applyFill="1" applyAlignment="1"/>
    <xf numFmtId="0" fontId="45" fillId="0" borderId="0" xfId="0" applyFont="1" applyFill="1" applyAlignment="1">
      <alignment horizontal="right"/>
    </xf>
    <xf numFmtId="0" fontId="45" fillId="0" borderId="0" xfId="0" applyFont="1" applyFill="1">
      <alignment vertical="top"/>
    </xf>
    <xf numFmtId="0" fontId="45" fillId="0" borderId="0" xfId="0" applyFont="1" applyFill="1" applyBorder="1" applyAlignment="1"/>
    <xf numFmtId="0" fontId="45" fillId="0" borderId="0" xfId="0" applyFont="1" applyFill="1" applyAlignment="1">
      <alignment horizontal="center"/>
    </xf>
    <xf numFmtId="0" fontId="57" fillId="0" borderId="0" xfId="0" applyFont="1" applyAlignment="1">
      <alignment horizontal="center"/>
    </xf>
    <xf numFmtId="6" fontId="45" fillId="0" borderId="0" xfId="0" applyNumberFormat="1" applyFont="1">
      <alignment vertical="top"/>
    </xf>
    <xf numFmtId="0" fontId="84" fillId="0" borderId="0" xfId="0" applyFont="1" applyAlignment="1">
      <alignment horizontal="right"/>
    </xf>
    <xf numFmtId="0" fontId="33" fillId="0" borderId="0" xfId="0" applyFont="1">
      <alignment vertical="top"/>
    </xf>
    <xf numFmtId="0" fontId="33" fillId="0" borderId="0" xfId="0" applyFont="1" applyAlignment="1">
      <alignment horizontal="right"/>
    </xf>
    <xf numFmtId="0" fontId="33" fillId="0" borderId="0" xfId="0" applyFont="1" applyAlignment="1">
      <alignment horizontal="center"/>
    </xf>
    <xf numFmtId="6" fontId="44" fillId="0" borderId="0" xfId="0" applyNumberFormat="1" applyFont="1" applyFill="1" applyAlignment="1" applyProtection="1">
      <protection locked="0"/>
    </xf>
    <xf numFmtId="0" fontId="33" fillId="0" borderId="0" xfId="0" applyFont="1" applyFill="1">
      <alignment vertical="top"/>
    </xf>
    <xf numFmtId="0" fontId="30" fillId="0" borderId="0" xfId="0" applyFont="1" applyAlignment="1">
      <alignment horizontal="left"/>
    </xf>
    <xf numFmtId="9" fontId="30" fillId="0" borderId="0" xfId="0" applyNumberFormat="1" applyFont="1" applyAlignment="1">
      <alignment horizontal="right"/>
    </xf>
    <xf numFmtId="0" fontId="30" fillId="12" borderId="40" xfId="0" applyFont="1" applyFill="1" applyBorder="1">
      <alignment vertical="top"/>
    </xf>
    <xf numFmtId="0" fontId="33" fillId="12" borderId="58" xfId="0" applyFont="1" applyFill="1" applyBorder="1" applyAlignment="1"/>
    <xf numFmtId="9" fontId="30" fillId="0" borderId="51" xfId="0" applyNumberFormat="1" applyFont="1" applyBorder="1" applyAlignment="1">
      <alignment horizontal="right"/>
    </xf>
    <xf numFmtId="0" fontId="30" fillId="9" borderId="27" xfId="0" applyFont="1" applyFill="1" applyBorder="1" applyAlignment="1"/>
    <xf numFmtId="8" fontId="33" fillId="9" borderId="39" xfId="0" applyNumberFormat="1" applyFont="1" applyFill="1" applyBorder="1" applyAlignment="1"/>
    <xf numFmtId="8" fontId="33" fillId="12" borderId="39" xfId="0" applyNumberFormat="1" applyFont="1" applyFill="1" applyBorder="1">
      <alignment vertical="top"/>
    </xf>
    <xf numFmtId="10" fontId="33" fillId="0" borderId="0" xfId="0" applyNumberFormat="1" applyFont="1" applyAlignment="1">
      <alignment horizontal="center"/>
    </xf>
    <xf numFmtId="0" fontId="33" fillId="0" borderId="0" xfId="0" applyFont="1" applyBorder="1" applyAlignment="1"/>
    <xf numFmtId="0" fontId="33" fillId="0" borderId="0" xfId="0" applyFont="1" applyFill="1" applyBorder="1" applyAlignment="1"/>
    <xf numFmtId="8" fontId="33" fillId="0" borderId="0" xfId="0" applyNumberFormat="1" applyFont="1" applyFill="1" applyBorder="1" applyAlignment="1"/>
    <xf numFmtId="0" fontId="30" fillId="0" borderId="0" xfId="0" applyFont="1" applyFill="1" applyBorder="1">
      <alignment vertical="top"/>
    </xf>
    <xf numFmtId="0" fontId="33" fillId="0" borderId="68" xfId="0" applyFont="1" applyBorder="1">
      <alignment vertical="top"/>
    </xf>
    <xf numFmtId="0" fontId="33" fillId="0" borderId="69" xfId="0" applyFont="1" applyBorder="1">
      <alignment vertical="top"/>
    </xf>
    <xf numFmtId="0" fontId="33" fillId="0" borderId="70" xfId="0" applyFont="1" applyBorder="1">
      <alignment vertical="top"/>
    </xf>
    <xf numFmtId="0" fontId="30" fillId="0" borderId="45" xfId="0" applyFont="1" applyFill="1" applyBorder="1" applyAlignment="1">
      <alignment horizontal="center"/>
    </xf>
    <xf numFmtId="0" fontId="33" fillId="0" borderId="0" xfId="0" applyFont="1" applyFill="1" applyAlignment="1">
      <alignment horizontal="center"/>
    </xf>
    <xf numFmtId="0" fontId="33" fillId="0" borderId="48" xfId="0" quotePrefix="1" applyFont="1" applyFill="1" applyBorder="1" applyAlignment="1">
      <alignment horizontal="left" vertical="center"/>
    </xf>
    <xf numFmtId="38" fontId="33" fillId="0" borderId="1" xfId="0" applyNumberFormat="1" applyFont="1" applyFill="1" applyBorder="1" applyAlignment="1">
      <alignment vertical="center"/>
    </xf>
    <xf numFmtId="38" fontId="33" fillId="0" borderId="0" xfId="0" applyNumberFormat="1" applyFont="1" applyFill="1" applyBorder="1" applyAlignment="1">
      <alignment vertical="center"/>
    </xf>
    <xf numFmtId="3" fontId="33" fillId="0" borderId="19" xfId="0" applyNumberFormat="1" applyFont="1" applyFill="1" applyBorder="1" applyAlignment="1">
      <alignment vertical="center"/>
    </xf>
    <xf numFmtId="0" fontId="33" fillId="0" borderId="0" xfId="0" quotePrefix="1" applyFont="1" applyAlignment="1">
      <alignment horizontal="left"/>
    </xf>
    <xf numFmtId="0" fontId="33" fillId="0" borderId="71" xfId="0" quotePrefix="1" applyFont="1" applyFill="1" applyBorder="1" applyAlignment="1">
      <alignment horizontal="left" vertical="center"/>
    </xf>
    <xf numFmtId="0" fontId="33" fillId="0" borderId="0" xfId="0" applyFont="1" applyBorder="1">
      <alignment vertical="top"/>
    </xf>
    <xf numFmtId="0" fontId="33" fillId="0" borderId="62" xfId="0" applyFont="1" applyFill="1" applyBorder="1" applyAlignment="1">
      <alignment vertical="center"/>
    </xf>
    <xf numFmtId="6" fontId="33" fillId="0" borderId="72" xfId="0" applyNumberFormat="1" applyFont="1" applyFill="1" applyBorder="1" applyAlignment="1" applyProtection="1">
      <protection locked="0"/>
    </xf>
    <xf numFmtId="0" fontId="33" fillId="0" borderId="0" xfId="0" applyFont="1" applyFill="1" applyBorder="1">
      <alignment vertical="top"/>
    </xf>
    <xf numFmtId="0" fontId="33" fillId="0" borderId="0" xfId="0" applyFont="1" applyFill="1" applyBorder="1" applyAlignment="1">
      <alignment vertical="center"/>
    </xf>
    <xf numFmtId="167" fontId="33" fillId="0" borderId="0" xfId="0" applyNumberFormat="1" applyFont="1" applyFill="1" applyAlignment="1"/>
    <xf numFmtId="0" fontId="23" fillId="0" borderId="0" xfId="0" applyFont="1" applyFill="1" applyAlignment="1">
      <alignment horizontal="center"/>
    </xf>
    <xf numFmtId="0" fontId="30" fillId="0" borderId="0" xfId="0" applyFont="1" applyFill="1" applyAlignment="1">
      <alignment horizontal="center"/>
    </xf>
    <xf numFmtId="0" fontId="30" fillId="0" borderId="0" xfId="0" applyFont="1" applyFill="1" applyAlignment="1">
      <alignment horizontal="right"/>
    </xf>
    <xf numFmtId="0" fontId="87" fillId="0" borderId="0" xfId="0" applyFont="1" applyFill="1" applyAlignment="1"/>
    <xf numFmtId="0" fontId="88" fillId="0" borderId="0" xfId="0" applyFont="1" applyFill="1" applyAlignment="1">
      <alignment horizontal="center"/>
    </xf>
    <xf numFmtId="0" fontId="68" fillId="0" borderId="0" xfId="0" applyFont="1" applyFill="1" applyAlignment="1">
      <alignment horizontal="center"/>
    </xf>
    <xf numFmtId="0" fontId="33" fillId="0" borderId="0" xfId="0" quotePrefix="1" applyFont="1" applyFill="1" applyBorder="1" applyAlignment="1"/>
    <xf numFmtId="0" fontId="87" fillId="0" borderId="0" xfId="0" applyFont="1" applyFill="1" applyAlignment="1">
      <alignment horizontal="center"/>
    </xf>
    <xf numFmtId="49" fontId="44" fillId="0" borderId="0" xfId="0" applyNumberFormat="1" applyFont="1" applyFill="1" applyAlignment="1" applyProtection="1">
      <alignment horizontal="center"/>
      <protection locked="0"/>
    </xf>
    <xf numFmtId="0" fontId="33" fillId="0" borderId="0" xfId="0" applyFont="1" applyFill="1" applyAlignment="1">
      <alignment horizontal="left"/>
    </xf>
    <xf numFmtId="6" fontId="23" fillId="0" borderId="0" xfId="0" applyNumberFormat="1" applyFont="1" applyFill="1" applyAlignment="1"/>
    <xf numFmtId="0" fontId="44" fillId="0" borderId="0" xfId="0" applyFont="1" applyFill="1" applyAlignment="1">
      <alignment horizontal="left" vertical="top"/>
    </xf>
    <xf numFmtId="0" fontId="33" fillId="0" borderId="0" xfId="0" applyFont="1" applyFill="1" applyAlignment="1">
      <alignment vertical="center"/>
    </xf>
    <xf numFmtId="49" fontId="33" fillId="0" borderId="0" xfId="0" applyNumberFormat="1" applyFont="1" applyFill="1" applyAlignment="1" applyProtection="1">
      <alignment horizontal="center"/>
      <protection locked="0"/>
    </xf>
    <xf numFmtId="0" fontId="89" fillId="0" borderId="0" xfId="0" applyFont="1" applyFill="1" applyAlignment="1">
      <alignment horizontal="left" vertical="top"/>
    </xf>
    <xf numFmtId="6" fontId="33" fillId="0" borderId="0" xfId="0" applyNumberFormat="1" applyFont="1" applyFill="1" applyAlignment="1"/>
    <xf numFmtId="0" fontId="30" fillId="0" borderId="0" xfId="0" applyFont="1" applyFill="1" applyAlignment="1"/>
    <xf numFmtId="38" fontId="30" fillId="0" borderId="0" xfId="0" applyNumberFormat="1" applyFont="1" applyFill="1" applyAlignment="1"/>
    <xf numFmtId="9" fontId="30" fillId="0" borderId="0" xfId="0" applyNumberFormat="1" applyFont="1" applyFill="1" applyAlignment="1"/>
    <xf numFmtId="0" fontId="30" fillId="0" borderId="0" xfId="0" applyFont="1" applyFill="1" applyAlignment="1">
      <alignment horizontal="left"/>
    </xf>
    <xf numFmtId="8" fontId="30" fillId="0" borderId="0" xfId="0" applyNumberFormat="1" applyFont="1" applyFill="1" applyAlignment="1"/>
    <xf numFmtId="0" fontId="30" fillId="0" borderId="0" xfId="0" applyFont="1" applyFill="1">
      <alignment vertical="top"/>
    </xf>
    <xf numFmtId="8" fontId="30" fillId="0" borderId="0" xfId="0" applyNumberFormat="1" applyFont="1" applyFill="1" applyAlignment="1">
      <alignment horizontal="center"/>
    </xf>
    <xf numFmtId="9" fontId="33" fillId="0" borderId="0" xfId="0" applyNumberFormat="1" applyFont="1" applyFill="1" applyAlignment="1">
      <alignment horizontal="center"/>
    </xf>
    <xf numFmtId="10" fontId="33" fillId="0" borderId="0" xfId="0" applyNumberFormat="1" applyFont="1" applyFill="1" applyAlignment="1">
      <alignment horizontal="center"/>
    </xf>
    <xf numFmtId="0" fontId="33" fillId="0" borderId="1" xfId="0" applyFont="1" applyBorder="1" applyAlignment="1"/>
    <xf numFmtId="0" fontId="75" fillId="0" borderId="1" xfId="0" applyFont="1" applyBorder="1" applyAlignment="1"/>
    <xf numFmtId="0" fontId="75" fillId="0" borderId="0" xfId="0" applyFont="1" applyAlignment="1">
      <alignment vertical="top"/>
    </xf>
    <xf numFmtId="0" fontId="48" fillId="0" borderId="0" xfId="0" applyFont="1" applyFill="1">
      <alignment vertical="top"/>
    </xf>
    <xf numFmtId="0" fontId="75" fillId="0" borderId="0" xfId="0" applyFont="1" applyFill="1">
      <alignment vertical="top"/>
    </xf>
    <xf numFmtId="0" fontId="75" fillId="13" borderId="0" xfId="0" applyFont="1" applyFill="1">
      <alignment vertical="top"/>
    </xf>
    <xf numFmtId="0" fontId="75" fillId="0" borderId="0" xfId="0" applyFont="1" applyFill="1" applyAlignment="1">
      <alignment vertical="top"/>
    </xf>
    <xf numFmtId="0" fontId="48" fillId="0" borderId="0" xfId="0" applyFont="1">
      <alignment vertical="top"/>
    </xf>
    <xf numFmtId="0" fontId="75" fillId="14" borderId="0" xfId="0" applyFont="1" applyFill="1">
      <alignment vertical="top"/>
    </xf>
    <xf numFmtId="0" fontId="75" fillId="15" borderId="0" xfId="0" applyFont="1" applyFill="1">
      <alignment vertical="top"/>
    </xf>
    <xf numFmtId="0" fontId="75" fillId="0" borderId="0" xfId="0" applyFont="1" applyAlignment="1"/>
    <xf numFmtId="0" fontId="75" fillId="0" borderId="0" xfId="0" applyFont="1" applyAlignment="1">
      <alignment horizontal="right" vertical="top"/>
    </xf>
    <xf numFmtId="0" fontId="75" fillId="0" borderId="0" xfId="0" quotePrefix="1" applyFont="1" applyAlignment="1">
      <alignment horizontal="left"/>
    </xf>
    <xf numFmtId="0" fontId="48" fillId="0" borderId="0" xfId="0" applyFont="1" applyAlignment="1">
      <alignment wrapText="1"/>
    </xf>
    <xf numFmtId="168" fontId="48" fillId="0" borderId="0" xfId="0" applyNumberFormat="1" applyFont="1" applyFill="1" applyAlignment="1">
      <alignment wrapText="1"/>
    </xf>
    <xf numFmtId="168" fontId="48" fillId="0" borderId="0" xfId="0" applyNumberFormat="1" applyFont="1" applyAlignment="1">
      <alignment horizontal="center" wrapText="1"/>
    </xf>
    <xf numFmtId="168" fontId="48" fillId="0" borderId="0" xfId="0" applyNumberFormat="1" applyFont="1" applyAlignment="1">
      <alignment wrapText="1"/>
    </xf>
    <xf numFmtId="168" fontId="48" fillId="0" borderId="0" xfId="0" applyNumberFormat="1" applyFont="1" applyAlignment="1">
      <alignment horizontal="left" wrapText="1"/>
    </xf>
    <xf numFmtId="0" fontId="75" fillId="0" borderId="0" xfId="0" applyFont="1" applyAlignment="1">
      <alignment wrapText="1"/>
    </xf>
    <xf numFmtId="0" fontId="75" fillId="0" borderId="0" xfId="0" applyFont="1" applyBorder="1">
      <alignment vertical="top"/>
    </xf>
    <xf numFmtId="0" fontId="75" fillId="0" borderId="0" xfId="0" applyFont="1" applyBorder="1" applyAlignment="1">
      <alignment vertical="top"/>
    </xf>
    <xf numFmtId="0" fontId="92" fillId="0" borderId="0" xfId="0" applyFont="1" applyAlignment="1">
      <alignment wrapText="1"/>
    </xf>
    <xf numFmtId="168" fontId="92" fillId="0" borderId="0" xfId="0" applyNumberFormat="1" applyFont="1" applyFill="1" applyAlignment="1">
      <alignment wrapText="1"/>
    </xf>
    <xf numFmtId="168" fontId="92" fillId="0" borderId="0" xfId="0" applyNumberFormat="1" applyFont="1" applyAlignment="1">
      <alignment horizontal="left" wrapText="1"/>
    </xf>
    <xf numFmtId="0" fontId="30" fillId="0" borderId="0" xfId="0" applyFont="1" applyBorder="1" applyAlignment="1">
      <alignment horizontal="center"/>
    </xf>
    <xf numFmtId="0" fontId="33" fillId="0" borderId="0" xfId="0" applyFont="1" applyBorder="1" applyAlignment="1">
      <alignment horizontal="left" vertical="top"/>
    </xf>
    <xf numFmtId="0" fontId="33" fillId="0" borderId="0" xfId="0" applyFont="1" applyBorder="1" applyAlignment="1">
      <alignment horizontal="right"/>
    </xf>
    <xf numFmtId="0" fontId="75" fillId="0" borderId="0" xfId="0" applyFont="1" applyBorder="1" applyAlignment="1"/>
    <xf numFmtId="0" fontId="33" fillId="0" borderId="0" xfId="0" applyFont="1" applyAlignment="1">
      <alignment vertical="top"/>
    </xf>
    <xf numFmtId="0" fontId="33" fillId="0" borderId="0" xfId="0" applyFont="1" applyBorder="1" applyAlignment="1">
      <alignment vertical="top"/>
    </xf>
    <xf numFmtId="0" fontId="93" fillId="0" borderId="0" xfId="0" applyFont="1" applyBorder="1" applyAlignment="1">
      <alignment horizontal="left" vertical="top"/>
    </xf>
    <xf numFmtId="0" fontId="48" fillId="0" borderId="0" xfId="0" applyFont="1" applyAlignment="1"/>
    <xf numFmtId="0" fontId="48" fillId="0" borderId="0" xfId="0" applyFont="1" applyAlignment="1">
      <alignment horizontal="left"/>
    </xf>
    <xf numFmtId="0" fontId="48" fillId="0" borderId="0" xfId="0" applyFont="1" applyAlignment="1">
      <alignment horizontal="center"/>
    </xf>
    <xf numFmtId="0" fontId="75" fillId="0" borderId="0" xfId="0" applyFont="1" applyAlignment="1">
      <alignment horizontal="right"/>
    </xf>
    <xf numFmtId="0" fontId="75" fillId="0" borderId="0" xfId="0" applyFont="1" applyAlignment="1">
      <alignment horizontal="center"/>
    </xf>
    <xf numFmtId="2" fontId="75" fillId="0" borderId="13" xfId="0" applyNumberFormat="1" applyFont="1" applyFill="1" applyBorder="1" applyAlignment="1" applyProtection="1">
      <alignment horizontal="center"/>
      <protection locked="0"/>
    </xf>
    <xf numFmtId="0" fontId="75" fillId="0" borderId="0" xfId="0" applyFont="1" applyAlignment="1">
      <alignment horizontal="centerContinuous"/>
    </xf>
    <xf numFmtId="0" fontId="75" fillId="0" borderId="0" xfId="0" quotePrefix="1" applyFont="1" applyBorder="1" applyAlignment="1">
      <alignment horizontal="right"/>
    </xf>
    <xf numFmtId="169" fontId="94" fillId="0" borderId="0" xfId="0" applyNumberFormat="1" applyFont="1" applyAlignment="1">
      <alignment horizontal="left" vertical="top"/>
    </xf>
    <xf numFmtId="0" fontId="75" fillId="0" borderId="0" xfId="0" applyFont="1" applyBorder="1" applyAlignment="1">
      <alignment horizontal="left" vertical="top"/>
    </xf>
    <xf numFmtId="0" fontId="96" fillId="0" borderId="0" xfId="0" quotePrefix="1" applyFont="1" applyAlignment="1">
      <alignment horizontal="center"/>
    </xf>
    <xf numFmtId="0" fontId="96" fillId="0" borderId="0" xfId="0" applyFont="1" applyAlignment="1" applyProtection="1">
      <alignment horizontal="center"/>
    </xf>
    <xf numFmtId="0" fontId="96" fillId="0" borderId="0" xfId="0" applyNumberFormat="1" applyFont="1" applyAlignment="1" applyProtection="1">
      <alignment horizontal="center"/>
    </xf>
    <xf numFmtId="0" fontId="48" fillId="0" borderId="0" xfId="0" applyFont="1" applyFill="1" applyAlignment="1">
      <alignment horizontal="center"/>
    </xf>
    <xf numFmtId="0" fontId="75" fillId="0" borderId="0" xfId="0" applyFont="1" applyFill="1" applyAlignment="1"/>
    <xf numFmtId="38" fontId="75" fillId="0" borderId="0" xfId="0" applyNumberFormat="1" applyFont="1" applyFill="1" applyAlignment="1"/>
    <xf numFmtId="0" fontId="75" fillId="11" borderId="73" xfId="0" quotePrefix="1" applyFont="1" applyFill="1" applyBorder="1" applyAlignment="1">
      <alignment horizontal="center"/>
    </xf>
    <xf numFmtId="0" fontId="94" fillId="0" borderId="0" xfId="0" applyFont="1" applyBorder="1" applyAlignment="1">
      <alignment horizontal="left"/>
    </xf>
    <xf numFmtId="0" fontId="75" fillId="0" borderId="0" xfId="0" applyFont="1" applyFill="1" applyAlignment="1">
      <alignment horizontal="left"/>
    </xf>
    <xf numFmtId="0" fontId="75" fillId="0" borderId="0" xfId="0" quotePrefix="1" applyFont="1" applyFill="1" applyAlignment="1">
      <alignment horizontal="right"/>
    </xf>
    <xf numFmtId="49" fontId="98" fillId="0" borderId="0" xfId="0" applyNumberFormat="1" applyFont="1" applyFill="1" applyAlignment="1">
      <alignment horizontal="left" vertical="top" wrapText="1"/>
    </xf>
    <xf numFmtId="0" fontId="75" fillId="0" borderId="27" xfId="0" applyFont="1" applyFill="1" applyBorder="1" applyAlignment="1"/>
    <xf numFmtId="0" fontId="48" fillId="0" borderId="2" xfId="0" applyFont="1" applyBorder="1" applyAlignment="1">
      <alignment horizontal="left"/>
    </xf>
    <xf numFmtId="0" fontId="75" fillId="0" borderId="3" xfId="0" applyFont="1" applyBorder="1" applyAlignment="1">
      <alignment horizontal="left"/>
    </xf>
    <xf numFmtId="0" fontId="75" fillId="0" borderId="3" xfId="0" applyFont="1" applyFill="1" applyBorder="1" applyAlignment="1">
      <alignment horizontal="left"/>
    </xf>
    <xf numFmtId="38" fontId="75" fillId="0" borderId="3" xfId="0" applyNumberFormat="1" applyFont="1" applyFill="1" applyBorder="1" applyAlignment="1">
      <alignment horizontal="left"/>
    </xf>
    <xf numFmtId="0" fontId="48" fillId="0" borderId="5" xfId="0" applyFont="1" applyFill="1" applyBorder="1" applyAlignment="1"/>
    <xf numFmtId="0" fontId="75" fillId="0" borderId="0" xfId="0" applyFont="1" applyFill="1" applyBorder="1" applyAlignment="1"/>
    <xf numFmtId="0" fontId="75" fillId="0" borderId="6" xfId="0" quotePrefix="1" applyFont="1" applyFill="1" applyBorder="1" applyAlignment="1">
      <alignment horizontal="center"/>
    </xf>
    <xf numFmtId="0" fontId="75" fillId="0" borderId="7" xfId="0" quotePrefix="1" applyFont="1" applyFill="1" applyBorder="1" applyAlignment="1">
      <alignment horizontal="center"/>
    </xf>
    <xf numFmtId="0" fontId="75" fillId="0" borderId="0" xfId="0" quotePrefix="1" applyFont="1" applyFill="1" applyBorder="1" applyAlignment="1">
      <alignment horizontal="center"/>
    </xf>
    <xf numFmtId="38" fontId="75" fillId="0" borderId="74" xfId="0" quotePrefix="1" applyNumberFormat="1" applyFont="1" applyFill="1" applyBorder="1" applyAlignment="1">
      <alignment horizontal="center"/>
    </xf>
    <xf numFmtId="49" fontId="75" fillId="0" borderId="6" xfId="0" quotePrefix="1" applyNumberFormat="1" applyFont="1" applyFill="1" applyBorder="1" applyAlignment="1">
      <alignment horizontal="center"/>
    </xf>
    <xf numFmtId="0" fontId="75" fillId="0" borderId="74" xfId="0" quotePrefix="1" applyFont="1" applyFill="1" applyBorder="1" applyAlignment="1">
      <alignment horizontal="center"/>
    </xf>
    <xf numFmtId="49" fontId="75" fillId="0" borderId="0" xfId="0" applyNumberFormat="1" applyFont="1" applyFill="1" applyBorder="1" applyAlignment="1">
      <alignment horizontal="center"/>
    </xf>
    <xf numFmtId="0" fontId="75" fillId="0" borderId="11" xfId="0" applyFont="1" applyFill="1" applyBorder="1" applyAlignment="1">
      <alignment horizontal="center"/>
    </xf>
    <xf numFmtId="0" fontId="75" fillId="0" borderId="0" xfId="0" applyFont="1" applyFill="1" applyBorder="1">
      <alignment vertical="top"/>
    </xf>
    <xf numFmtId="0" fontId="75" fillId="0" borderId="62" xfId="0" applyFont="1" applyFill="1" applyBorder="1">
      <alignment vertical="top"/>
    </xf>
    <xf numFmtId="0" fontId="75" fillId="0" borderId="13" xfId="0" applyFont="1" applyFill="1" applyBorder="1" applyAlignment="1">
      <alignment horizontal="center"/>
    </xf>
    <xf numFmtId="0" fontId="75" fillId="0" borderId="0" xfId="0" applyFont="1" applyFill="1" applyAlignment="1">
      <alignment horizontal="center"/>
    </xf>
    <xf numFmtId="166" fontId="75" fillId="0" borderId="0" xfId="0" applyNumberFormat="1" applyFont="1" applyFill="1" applyAlignment="1"/>
    <xf numFmtId="6" fontId="48" fillId="0" borderId="0" xfId="0" applyNumberFormat="1" applyFont="1" applyFill="1" applyAlignment="1">
      <alignment horizontal="center"/>
    </xf>
    <xf numFmtId="165" fontId="48" fillId="0" borderId="0" xfId="0" applyNumberFormat="1" applyFont="1" applyFill="1" applyAlignment="1">
      <alignment horizontal="center"/>
    </xf>
    <xf numFmtId="0" fontId="94" fillId="0" borderId="0" xfId="0" applyFont="1" applyAlignment="1">
      <alignment horizontal="center"/>
    </xf>
    <xf numFmtId="0" fontId="94" fillId="0" borderId="0" xfId="0" applyFont="1" applyFill="1" applyAlignment="1">
      <alignment horizontal="center"/>
    </xf>
    <xf numFmtId="0" fontId="90" fillId="0" borderId="0" xfId="0" applyFont="1" applyAlignment="1"/>
    <xf numFmtId="0" fontId="91" fillId="0" borderId="0" xfId="0" applyFont="1" applyAlignment="1"/>
    <xf numFmtId="0" fontId="75" fillId="0" borderId="0" xfId="0" applyFont="1" applyAlignment="1">
      <alignment horizontal="center" vertical="center"/>
    </xf>
    <xf numFmtId="0" fontId="75" fillId="0" borderId="0" xfId="0" applyFont="1" applyAlignment="1">
      <alignment horizontal="left" vertical="center"/>
    </xf>
    <xf numFmtId="6" fontId="75" fillId="0" borderId="0" xfId="0" applyNumberFormat="1" applyFont="1">
      <alignment vertical="top"/>
    </xf>
    <xf numFmtId="0" fontId="48" fillId="0" borderId="7" xfId="0" applyFont="1" applyFill="1" applyBorder="1" applyAlignment="1">
      <alignment horizontal="center"/>
    </xf>
    <xf numFmtId="0" fontId="48" fillId="0" borderId="6" xfId="0" quotePrefix="1" applyFont="1" applyFill="1" applyBorder="1" applyAlignment="1">
      <alignment horizontal="center" wrapText="1"/>
    </xf>
    <xf numFmtId="0" fontId="48" fillId="0" borderId="7" xfId="0" quotePrefix="1" applyFont="1" applyFill="1" applyBorder="1" applyAlignment="1">
      <alignment horizontal="center" wrapText="1"/>
    </xf>
    <xf numFmtId="38" fontId="48" fillId="0" borderId="7" xfId="0" quotePrefix="1" applyNumberFormat="1" applyFont="1" applyFill="1" applyBorder="1" applyAlignment="1">
      <alignment horizontal="center" wrapText="1"/>
    </xf>
    <xf numFmtId="0" fontId="48" fillId="0" borderId="7" xfId="0" applyFont="1" applyFill="1" applyBorder="1" applyAlignment="1">
      <alignment horizontal="center" wrapText="1"/>
    </xf>
    <xf numFmtId="0" fontId="75" fillId="0" borderId="75" xfId="0" applyFont="1" applyFill="1" applyBorder="1" applyAlignment="1"/>
    <xf numFmtId="0" fontId="75" fillId="0" borderId="76" xfId="0" applyFont="1" applyFill="1" applyBorder="1" applyAlignment="1"/>
    <xf numFmtId="0" fontId="75" fillId="0" borderId="77" xfId="0" applyFont="1" applyFill="1" applyBorder="1" applyAlignment="1">
      <alignment horizontal="right"/>
    </xf>
    <xf numFmtId="0" fontId="75" fillId="0" borderId="77" xfId="0" quotePrefix="1" applyFont="1" applyFill="1" applyBorder="1" applyAlignment="1">
      <alignment horizontal="center" wrapText="1"/>
    </xf>
    <xf numFmtId="170" fontId="75" fillId="0" borderId="77" xfId="0" quotePrefix="1" applyNumberFormat="1" applyFont="1" applyFill="1" applyBorder="1" applyAlignment="1">
      <alignment horizontal="center" wrapText="1"/>
    </xf>
    <xf numFmtId="0" fontId="75" fillId="0" borderId="77" xfId="0" applyFont="1" applyFill="1" applyBorder="1" applyAlignment="1">
      <alignment horizontal="center" wrapText="1"/>
    </xf>
    <xf numFmtId="0" fontId="75" fillId="0" borderId="76" xfId="0" applyFont="1" applyFill="1" applyBorder="1">
      <alignment vertical="top"/>
    </xf>
    <xf numFmtId="0" fontId="0" fillId="0" borderId="0" xfId="0" applyAlignment="1">
      <alignment vertical="top"/>
    </xf>
    <xf numFmtId="0" fontId="101" fillId="0" borderId="0" xfId="0" applyFont="1" applyAlignment="1">
      <alignment horizontal="center" vertical="center" wrapText="1"/>
    </xf>
    <xf numFmtId="0" fontId="48" fillId="0" borderId="29" xfId="0" applyFont="1" applyBorder="1" applyAlignment="1"/>
    <xf numFmtId="0" fontId="48" fillId="0" borderId="31" xfId="0" applyFont="1" applyBorder="1" applyAlignment="1"/>
    <xf numFmtId="0" fontId="48" fillId="0" borderId="31" xfId="0" applyFont="1" applyFill="1" applyBorder="1" applyAlignment="1"/>
    <xf numFmtId="0" fontId="48" fillId="0" borderId="78" xfId="0" applyFont="1" applyFill="1" applyBorder="1" applyAlignment="1">
      <alignment horizontal="center"/>
    </xf>
    <xf numFmtId="0" fontId="48" fillId="0" borderId="79" xfId="0" applyFont="1" applyFill="1" applyBorder="1" applyAlignment="1">
      <alignment horizontal="center"/>
    </xf>
    <xf numFmtId="38" fontId="48" fillId="0" borderId="79" xfId="0" applyNumberFormat="1" applyFont="1" applyFill="1" applyBorder="1" applyAlignment="1">
      <alignment horizontal="center"/>
    </xf>
    <xf numFmtId="0" fontId="48" fillId="0" borderId="0" xfId="0" applyFont="1" applyFill="1" applyBorder="1" applyAlignment="1"/>
    <xf numFmtId="0" fontId="75" fillId="0" borderId="20" xfId="0" applyFont="1" applyFill="1" applyBorder="1">
      <alignment vertical="top"/>
    </xf>
    <xf numFmtId="166" fontId="75" fillId="0" borderId="0" xfId="0" applyNumberFormat="1" applyFont="1" applyFill="1" applyBorder="1" applyAlignment="1"/>
    <xf numFmtId="0" fontId="75" fillId="16" borderId="3" xfId="0" applyFont="1" applyFill="1" applyBorder="1">
      <alignment vertical="top"/>
    </xf>
    <xf numFmtId="0" fontId="75" fillId="0" borderId="0" xfId="0" applyFont="1" applyBorder="1" applyAlignment="1">
      <alignment horizontal="right"/>
    </xf>
    <xf numFmtId="171" fontId="75" fillId="0" borderId="0" xfId="0" applyNumberFormat="1" applyFont="1" applyFill="1" applyBorder="1" applyAlignment="1" applyProtection="1">
      <alignment horizontal="left"/>
      <protection locked="0"/>
    </xf>
    <xf numFmtId="0" fontId="48" fillId="0" borderId="0" xfId="0" applyFont="1" applyFill="1" applyBorder="1" applyAlignment="1">
      <alignment horizontal="center"/>
    </xf>
    <xf numFmtId="0" fontId="75" fillId="0" borderId="0" xfId="0" applyFont="1" applyBorder="1" applyAlignment="1">
      <alignment horizontal="right" vertical="top"/>
    </xf>
    <xf numFmtId="0" fontId="75" fillId="11" borderId="80" xfId="0" applyFont="1" applyFill="1" applyBorder="1" applyAlignment="1">
      <alignment horizontal="center" wrapText="1"/>
    </xf>
    <xf numFmtId="0" fontId="75" fillId="11" borderId="81" xfId="0" quotePrefix="1" applyFont="1" applyFill="1" applyBorder="1" applyAlignment="1">
      <alignment horizontal="center" wrapText="1"/>
    </xf>
    <xf numFmtId="0" fontId="75" fillId="11" borderId="36" xfId="0" applyFont="1" applyFill="1" applyBorder="1" applyAlignment="1">
      <alignment horizontal="center" wrapText="1"/>
    </xf>
    <xf numFmtId="0" fontId="33" fillId="11" borderId="0" xfId="0" applyFont="1" applyFill="1" applyAlignment="1"/>
    <xf numFmtId="0" fontId="33" fillId="11" borderId="0" xfId="0" applyFont="1" applyFill="1">
      <alignment vertical="top"/>
    </xf>
    <xf numFmtId="0" fontId="75" fillId="11" borderId="22" xfId="0" applyFont="1" applyFill="1" applyBorder="1" applyAlignment="1">
      <alignment horizontal="center"/>
    </xf>
    <xf numFmtId="0" fontId="75" fillId="11" borderId="82" xfId="0" quotePrefix="1" applyFont="1" applyFill="1" applyBorder="1" applyAlignment="1">
      <alignment horizontal="center"/>
    </xf>
    <xf numFmtId="0" fontId="75" fillId="11" borderId="77" xfId="0" quotePrefix="1" applyFont="1" applyFill="1" applyBorder="1" applyAlignment="1">
      <alignment horizontal="center"/>
    </xf>
    <xf numFmtId="0" fontId="75" fillId="11" borderId="73" xfId="0" applyFont="1" applyFill="1" applyBorder="1" applyAlignment="1">
      <alignment horizontal="center"/>
    </xf>
    <xf numFmtId="0" fontId="48" fillId="0" borderId="0" xfId="0" applyFont="1" applyBorder="1">
      <alignment vertical="top"/>
    </xf>
    <xf numFmtId="0" fontId="48" fillId="0" borderId="0" xfId="0" applyFont="1" applyFill="1" applyBorder="1">
      <alignment vertical="top"/>
    </xf>
    <xf numFmtId="0" fontId="75" fillId="16" borderId="0" xfId="0" applyFont="1" applyFill="1" applyBorder="1">
      <alignment vertical="top"/>
    </xf>
    <xf numFmtId="0" fontId="48" fillId="0" borderId="0" xfId="0" applyFont="1" applyBorder="1" applyAlignment="1"/>
    <xf numFmtId="0" fontId="48" fillId="0" borderId="0" xfId="0" applyFont="1" applyBorder="1" applyAlignment="1">
      <alignment horizontal="centerContinuous"/>
    </xf>
    <xf numFmtId="0" fontId="68" fillId="0" borderId="0" xfId="0" quotePrefix="1" applyFont="1" applyBorder="1" applyAlignment="1">
      <alignment horizontal="center"/>
    </xf>
    <xf numFmtId="0" fontId="68" fillId="0" borderId="0" xfId="0" applyFont="1" applyBorder="1" applyAlignment="1" applyProtection="1">
      <alignment horizontal="center"/>
    </xf>
    <xf numFmtId="0" fontId="33" fillId="0" borderId="1" xfId="0" applyFont="1" applyBorder="1">
      <alignment vertical="top"/>
    </xf>
    <xf numFmtId="0" fontId="33" fillId="0" borderId="20" xfId="0" applyFont="1" applyBorder="1" applyAlignment="1"/>
    <xf numFmtId="169" fontId="75" fillId="0" borderId="0" xfId="0" applyNumberFormat="1" applyFont="1" applyBorder="1" applyAlignment="1">
      <alignment horizontal="center" vertical="top"/>
    </xf>
    <xf numFmtId="0" fontId="48" fillId="0" borderId="0" xfId="0" applyFont="1" applyAlignment="1">
      <alignment horizontal="center" vertical="top"/>
    </xf>
    <xf numFmtId="0" fontId="99" fillId="0" borderId="0" xfId="0" applyFont="1" applyAlignment="1"/>
    <xf numFmtId="0" fontId="100" fillId="0" borderId="0" xfId="0" applyFont="1" applyAlignment="1">
      <alignment horizontal="centerContinuous"/>
    </xf>
    <xf numFmtId="0" fontId="99" fillId="0" borderId="0" xfId="0" applyFont="1">
      <alignment vertical="top"/>
    </xf>
    <xf numFmtId="166" fontId="75" fillId="0" borderId="62" xfId="0" quotePrefix="1" applyNumberFormat="1" applyFont="1" applyFill="1" applyBorder="1" applyAlignment="1">
      <alignment horizontal="right"/>
    </xf>
    <xf numFmtId="166" fontId="75" fillId="0" borderId="67" xfId="0" quotePrefix="1" applyNumberFormat="1" applyFont="1" applyFill="1" applyBorder="1" applyAlignment="1">
      <alignment horizontal="right"/>
    </xf>
    <xf numFmtId="0" fontId="45" fillId="0" borderId="0" xfId="0" applyFont="1" applyFill="1" applyBorder="1" applyAlignment="1">
      <alignment horizontal="center"/>
    </xf>
    <xf numFmtId="0" fontId="84" fillId="0" borderId="62" xfId="0" applyFont="1" applyFill="1" applyBorder="1" applyAlignment="1"/>
    <xf numFmtId="9" fontId="28" fillId="0" borderId="62" xfId="0" applyNumberFormat="1" applyFont="1" applyFill="1" applyBorder="1" applyAlignment="1"/>
    <xf numFmtId="0" fontId="28" fillId="0" borderId="62" xfId="0" applyFont="1" applyFill="1" applyBorder="1" applyAlignment="1"/>
    <xf numFmtId="166" fontId="28" fillId="0" borderId="62" xfId="0" applyNumberFormat="1" applyFont="1" applyFill="1" applyBorder="1" applyAlignment="1"/>
    <xf numFmtId="0" fontId="45" fillId="0" borderId="62" xfId="0" applyFont="1" applyFill="1" applyBorder="1" applyAlignment="1">
      <alignment vertical="top"/>
    </xf>
    <xf numFmtId="166" fontId="28" fillId="16" borderId="1" xfId="0" applyNumberFormat="1" applyFont="1" applyFill="1" applyBorder="1" applyAlignment="1"/>
    <xf numFmtId="0" fontId="48" fillId="0" borderId="79" xfId="0" applyFont="1" applyBorder="1">
      <alignment vertical="top"/>
    </xf>
    <xf numFmtId="0" fontId="28" fillId="16" borderId="62" xfId="0" applyFont="1" applyFill="1" applyBorder="1" applyAlignment="1">
      <alignment vertical="top"/>
    </xf>
    <xf numFmtId="0" fontId="95" fillId="0" borderId="0" xfId="0" applyFont="1" applyFill="1" applyAlignment="1" applyProtection="1">
      <protection locked="0"/>
    </xf>
    <xf numFmtId="0" fontId="75" fillId="0" borderId="28" xfId="0" applyFont="1" applyFill="1" applyBorder="1" applyAlignment="1"/>
    <xf numFmtId="0" fontId="75" fillId="0" borderId="0" xfId="0" applyFont="1" applyFill="1" applyBorder="1" applyAlignment="1">
      <alignment horizontal="right"/>
    </xf>
    <xf numFmtId="0" fontId="95" fillId="0" borderId="0" xfId="0" applyFont="1" applyFill="1" applyBorder="1" applyAlignment="1"/>
    <xf numFmtId="0" fontId="91" fillId="0" borderId="0" xfId="0" applyFont="1" applyFill="1" applyBorder="1" applyAlignment="1" applyProtection="1">
      <protection locked="0"/>
    </xf>
    <xf numFmtId="0" fontId="95" fillId="0" borderId="0" xfId="0" applyFont="1" applyFill="1" applyBorder="1" applyAlignment="1" applyProtection="1">
      <protection locked="0"/>
    </xf>
    <xf numFmtId="0" fontId="75" fillId="0" borderId="0" xfId="0" quotePrefix="1" applyFont="1" applyFill="1" applyBorder="1" applyAlignment="1">
      <alignment horizontal="right"/>
    </xf>
    <xf numFmtId="0" fontId="91" fillId="0" borderId="0" xfId="0" applyFont="1" applyFill="1" applyBorder="1" applyAlignment="1"/>
    <xf numFmtId="0" fontId="45" fillId="0" borderId="0" xfId="0" applyFont="1" applyAlignment="1">
      <alignment horizontal="right"/>
    </xf>
    <xf numFmtId="10" fontId="75" fillId="0" borderId="0" xfId="0" applyNumberFormat="1" applyFont="1" applyFill="1" applyAlignment="1"/>
    <xf numFmtId="10" fontId="75" fillId="0" borderId="0" xfId="0" applyNumberFormat="1" applyFont="1">
      <alignment vertical="top"/>
    </xf>
    <xf numFmtId="0" fontId="75" fillId="0" borderId="22" xfId="0" applyFont="1" applyFill="1" applyBorder="1" applyAlignment="1">
      <alignment horizontal="center"/>
    </xf>
    <xf numFmtId="166" fontId="75" fillId="0" borderId="82" xfId="0" applyNumberFormat="1" applyFont="1" applyFill="1" applyBorder="1" applyAlignment="1">
      <alignment horizontal="right"/>
    </xf>
    <xf numFmtId="166" fontId="75" fillId="0" borderId="77" xfId="0" applyNumberFormat="1" applyFont="1" applyFill="1" applyBorder="1" applyAlignment="1">
      <alignment horizontal="right"/>
    </xf>
    <xf numFmtId="0" fontId="48" fillId="0" borderId="6" xfId="0" quotePrefix="1" applyFont="1" applyFill="1" applyBorder="1" applyAlignment="1" applyProtection="1">
      <alignment horizontal="center"/>
    </xf>
    <xf numFmtId="0" fontId="48" fillId="0" borderId="6" xfId="0" applyFont="1" applyFill="1" applyBorder="1" applyAlignment="1" applyProtection="1">
      <alignment horizontal="center"/>
    </xf>
    <xf numFmtId="0" fontId="48" fillId="0" borderId="6" xfId="0" applyFont="1" applyFill="1" applyBorder="1" applyAlignment="1">
      <alignment horizontal="center"/>
    </xf>
    <xf numFmtId="14" fontId="21" fillId="0" borderId="0" xfId="0" applyNumberFormat="1" applyFont="1" applyFill="1" applyAlignment="1">
      <alignment horizontal="centerContinuous"/>
    </xf>
    <xf numFmtId="0" fontId="42" fillId="18" borderId="4" xfId="0" applyFont="1" applyFill="1" applyBorder="1" applyAlignment="1">
      <alignment horizontal="center" wrapText="1"/>
    </xf>
    <xf numFmtId="0" fontId="30" fillId="19" borderId="40" xfId="0" applyFont="1" applyFill="1" applyBorder="1" applyAlignment="1"/>
    <xf numFmtId="8" fontId="30" fillId="19" borderId="57" xfId="0" applyNumberFormat="1" applyFont="1" applyFill="1" applyBorder="1" applyAlignment="1"/>
    <xf numFmtId="8" fontId="33" fillId="19" borderId="39" xfId="0" applyNumberFormat="1" applyFont="1" applyFill="1" applyBorder="1" applyAlignment="1"/>
    <xf numFmtId="8" fontId="33" fillId="20" borderId="39" xfId="0" applyNumberFormat="1" applyFont="1" applyFill="1" applyBorder="1">
      <alignment vertical="top"/>
    </xf>
    <xf numFmtId="0" fontId="33" fillId="19" borderId="58" xfId="0" applyFont="1" applyFill="1" applyBorder="1" applyAlignment="1"/>
    <xf numFmtId="0" fontId="30" fillId="21" borderId="40" xfId="0" applyFont="1" applyFill="1" applyBorder="1" applyAlignment="1"/>
    <xf numFmtId="0" fontId="30" fillId="21" borderId="57" xfId="0" applyFont="1" applyFill="1" applyBorder="1" applyAlignment="1"/>
    <xf numFmtId="8" fontId="33" fillId="21" borderId="39" xfId="0" applyNumberFormat="1" applyFont="1" applyFill="1" applyBorder="1" applyAlignment="1"/>
    <xf numFmtId="8" fontId="33" fillId="22" borderId="39" xfId="0" applyNumberFormat="1" applyFont="1" applyFill="1" applyBorder="1">
      <alignment vertical="top"/>
    </xf>
    <xf numFmtId="0" fontId="33" fillId="21" borderId="58" xfId="0" applyFont="1" applyFill="1" applyBorder="1" applyAlignment="1"/>
    <xf numFmtId="0" fontId="30" fillId="23" borderId="39" xfId="0" applyFont="1" applyFill="1" applyBorder="1">
      <alignment vertical="top"/>
    </xf>
    <xf numFmtId="0" fontId="30" fillId="23" borderId="83" xfId="0" applyFont="1" applyFill="1" applyBorder="1" applyAlignment="1"/>
    <xf numFmtId="8" fontId="33" fillId="23" borderId="39" xfId="0" applyNumberFormat="1" applyFont="1" applyFill="1" applyBorder="1" applyAlignment="1"/>
    <xf numFmtId="8" fontId="33" fillId="23" borderId="39" xfId="0" applyNumberFormat="1" applyFont="1" applyFill="1" applyBorder="1">
      <alignment vertical="top"/>
    </xf>
    <xf numFmtId="0" fontId="30" fillId="23" borderId="46" xfId="0" applyFont="1" applyFill="1" applyBorder="1">
      <alignment vertical="top"/>
    </xf>
    <xf numFmtId="0" fontId="33" fillId="23" borderId="83" xfId="0" applyFont="1" applyFill="1" applyBorder="1" applyAlignment="1"/>
    <xf numFmtId="0" fontId="33" fillId="23" borderId="39" xfId="0" applyFont="1" applyFill="1" applyBorder="1">
      <alignment vertical="top"/>
    </xf>
    <xf numFmtId="0" fontId="33" fillId="23" borderId="46" xfId="0" applyFont="1" applyFill="1" applyBorder="1" applyAlignment="1"/>
    <xf numFmtId="166" fontId="95" fillId="0" borderId="62" xfId="0" applyNumberFormat="1" applyFont="1" applyFill="1" applyBorder="1" applyAlignment="1" applyProtection="1">
      <alignment horizontal="right"/>
      <protection locked="0"/>
    </xf>
    <xf numFmtId="166" fontId="75" fillId="0" borderId="62" xfId="0" applyNumberFormat="1" applyFont="1" applyFill="1" applyBorder="1" applyAlignment="1">
      <alignment horizontal="center"/>
    </xf>
    <xf numFmtId="169" fontId="75" fillId="0" borderId="0" xfId="0" applyNumberFormat="1" applyFont="1" applyBorder="1" applyAlignment="1">
      <alignment horizontal="left" vertical="top"/>
    </xf>
    <xf numFmtId="0" fontId="0" fillId="0" borderId="0" xfId="0" applyAlignment="1">
      <alignment horizontal="left" vertical="center"/>
    </xf>
    <xf numFmtId="0" fontId="0" fillId="0" borderId="0" xfId="0" applyFill="1" applyBorder="1" applyAlignment="1"/>
    <xf numFmtId="0" fontId="75" fillId="0" borderId="84" xfId="0" applyFont="1" applyBorder="1" applyAlignment="1">
      <alignment horizontal="center"/>
    </xf>
    <xf numFmtId="166" fontId="75" fillId="0" borderId="85" xfId="0" applyNumberFormat="1" applyFont="1" applyFill="1" applyBorder="1" applyAlignment="1">
      <alignment horizontal="right"/>
    </xf>
    <xf numFmtId="166" fontId="75" fillId="0" borderId="86" xfId="0" applyNumberFormat="1" applyFont="1" applyFill="1" applyBorder="1" applyAlignment="1">
      <alignment horizontal="right"/>
    </xf>
    <xf numFmtId="0" fontId="28" fillId="0" borderId="38" xfId="0" quotePrefix="1" applyFont="1" applyBorder="1" applyAlignment="1">
      <alignment horizontal="center" wrapText="1"/>
    </xf>
    <xf numFmtId="0" fontId="48" fillId="0" borderId="0" xfId="0" applyFont="1" applyFill="1" applyBorder="1" applyAlignment="1">
      <alignment horizontal="right"/>
    </xf>
    <xf numFmtId="0" fontId="31" fillId="0" borderId="0" xfId="0" quotePrefix="1" applyFont="1" applyFill="1" applyBorder="1" applyAlignment="1">
      <alignment horizontal="left"/>
    </xf>
    <xf numFmtId="0" fontId="31" fillId="0" borderId="0" xfId="0" applyFont="1" applyFill="1" applyBorder="1" applyAlignment="1">
      <alignment horizontal="left"/>
    </xf>
    <xf numFmtId="0" fontId="75" fillId="0" borderId="0" xfId="0" quotePrefix="1" applyFont="1" applyFill="1" applyBorder="1" applyAlignment="1">
      <alignment horizontal="right" vertical="top"/>
    </xf>
    <xf numFmtId="0" fontId="75" fillId="0" borderId="0" xfId="0" applyFont="1" applyFill="1" applyBorder="1" applyAlignment="1">
      <alignment horizontal="right" vertical="top"/>
    </xf>
    <xf numFmtId="0" fontId="95" fillId="0" borderId="0" xfId="0" applyFont="1" applyFill="1" applyAlignment="1" applyProtection="1">
      <alignment horizontal="right"/>
      <protection locked="0"/>
    </xf>
    <xf numFmtId="0" fontId="75" fillId="0" borderId="87" xfId="0" applyFont="1" applyFill="1" applyBorder="1" applyAlignment="1">
      <alignment horizontal="center" wrapText="1"/>
    </xf>
    <xf numFmtId="166" fontId="48" fillId="0" borderId="88" xfId="0" applyNumberFormat="1" applyFont="1" applyFill="1" applyBorder="1" applyAlignment="1">
      <alignment horizontal="right"/>
    </xf>
    <xf numFmtId="166" fontId="48" fillId="0" borderId="87" xfId="0" applyNumberFormat="1" applyFont="1" applyFill="1" applyBorder="1" applyAlignment="1">
      <alignment horizontal="right"/>
    </xf>
    <xf numFmtId="0" fontId="48" fillId="0" borderId="17" xfId="0" applyFont="1" applyFill="1" applyBorder="1" applyAlignment="1">
      <alignment horizontal="center"/>
    </xf>
    <xf numFmtId="166" fontId="48" fillId="0" borderId="89" xfId="0" applyNumberFormat="1" applyFont="1" applyFill="1" applyBorder="1" applyAlignment="1">
      <alignment horizontal="right"/>
    </xf>
    <xf numFmtId="0" fontId="47" fillId="0" borderId="0" xfId="0" applyFont="1" applyAlignment="1">
      <alignment horizontal="left"/>
    </xf>
    <xf numFmtId="0" fontId="76" fillId="0" borderId="0" xfId="0" applyFont="1" applyAlignment="1">
      <alignment horizontal="left"/>
    </xf>
    <xf numFmtId="0" fontId="45" fillId="0" borderId="0" xfId="0" applyFont="1" applyAlignment="1">
      <alignment horizontal="left" vertical="justify"/>
    </xf>
    <xf numFmtId="0" fontId="45" fillId="0" borderId="0" xfId="0" applyFont="1" applyAlignment="1">
      <alignment horizontal="left" vertical="top"/>
    </xf>
    <xf numFmtId="0" fontId="65" fillId="0" borderId="0" xfId="0" applyFont="1" applyAlignment="1">
      <alignment horizontal="left"/>
    </xf>
    <xf numFmtId="0" fontId="30" fillId="24" borderId="90" xfId="0" applyFont="1" applyFill="1" applyBorder="1" applyAlignment="1">
      <alignment horizontal="center"/>
    </xf>
    <xf numFmtId="0" fontId="30" fillId="25" borderId="39" xfId="0" applyFont="1" applyFill="1" applyBorder="1" applyAlignment="1">
      <alignment horizontal="center"/>
    </xf>
    <xf numFmtId="0" fontId="0" fillId="24" borderId="67" xfId="0" applyFill="1" applyBorder="1">
      <alignment vertical="top"/>
    </xf>
    <xf numFmtId="0" fontId="22" fillId="24" borderId="58" xfId="0" applyFont="1" applyFill="1" applyBorder="1" applyAlignment="1">
      <alignment horizontal="center"/>
    </xf>
    <xf numFmtId="9" fontId="21" fillId="30" borderId="58" xfId="0" applyNumberFormat="1" applyFont="1" applyFill="1" applyBorder="1" applyAlignment="1">
      <alignment horizontal="center"/>
    </xf>
    <xf numFmtId="0" fontId="22" fillId="31" borderId="58" xfId="0" applyFont="1" applyFill="1" applyBorder="1" applyAlignment="1">
      <alignment horizontal="center"/>
    </xf>
    <xf numFmtId="9" fontId="21" fillId="31" borderId="58" xfId="0" applyNumberFormat="1" applyFont="1" applyFill="1" applyBorder="1" applyAlignment="1">
      <alignment horizontal="center"/>
    </xf>
    <xf numFmtId="0" fontId="0" fillId="0" borderId="0" xfId="0" applyAlignment="1">
      <alignment horizontal="center"/>
    </xf>
    <xf numFmtId="49" fontId="75" fillId="0" borderId="0" xfId="0" applyNumberFormat="1" applyFont="1" applyAlignment="1">
      <alignment horizontal="center"/>
    </xf>
    <xf numFmtId="0" fontId="41" fillId="31" borderId="62" xfId="0" applyFont="1" applyFill="1" applyBorder="1" applyAlignment="1">
      <alignment horizontal="center"/>
    </xf>
    <xf numFmtId="0" fontId="41" fillId="26" borderId="62" xfId="0" applyFont="1" applyFill="1" applyBorder="1" applyAlignment="1">
      <alignment horizontal="center"/>
    </xf>
    <xf numFmtId="0" fontId="41" fillId="27" borderId="45" xfId="0" applyFont="1" applyFill="1" applyBorder="1" applyAlignment="1">
      <alignment horizontal="center"/>
    </xf>
    <xf numFmtId="0" fontId="22" fillId="28" borderId="69" xfId="0" applyFont="1" applyFill="1" applyBorder="1" applyAlignment="1">
      <alignment horizontal="center"/>
    </xf>
    <xf numFmtId="9" fontId="22" fillId="27" borderId="62" xfId="0" applyNumberFormat="1" applyFont="1" applyFill="1" applyBorder="1" applyAlignment="1">
      <alignment horizontal="center"/>
    </xf>
    <xf numFmtId="0" fontId="41" fillId="27" borderId="91" xfId="0" applyFont="1" applyFill="1" applyBorder="1" applyAlignment="1">
      <alignment horizontal="center"/>
    </xf>
    <xf numFmtId="0" fontId="41" fillId="27" borderId="65" xfId="0" applyFont="1" applyFill="1" applyBorder="1" applyAlignment="1">
      <alignment horizontal="center"/>
    </xf>
    <xf numFmtId="0" fontId="41" fillId="27" borderId="63" xfId="0" applyFont="1" applyFill="1" applyBorder="1" applyAlignment="1">
      <alignment horizontal="center"/>
    </xf>
    <xf numFmtId="6" fontId="34" fillId="28" borderId="65" xfId="0" applyNumberFormat="1" applyFont="1" applyFill="1" applyBorder="1" applyAlignment="1" applyProtection="1">
      <protection locked="0"/>
    </xf>
    <xf numFmtId="6" fontId="34" fillId="28" borderId="63" xfId="0" applyNumberFormat="1" applyFont="1" applyFill="1" applyBorder="1" applyAlignment="1" applyProtection="1">
      <protection locked="0"/>
    </xf>
    <xf numFmtId="0" fontId="20" fillId="28" borderId="63" xfId="0" applyFont="1" applyFill="1" applyBorder="1" applyAlignment="1">
      <alignment vertical="top"/>
    </xf>
    <xf numFmtId="0" fontId="0" fillId="28" borderId="63" xfId="0" applyFill="1" applyBorder="1">
      <alignment vertical="top"/>
    </xf>
    <xf numFmtId="0" fontId="19" fillId="28" borderId="65" xfId="0" applyFont="1" applyFill="1" applyBorder="1" applyAlignment="1">
      <alignment vertical="top"/>
    </xf>
    <xf numFmtId="0" fontId="22" fillId="26" borderId="51" xfId="0" applyFont="1" applyFill="1" applyBorder="1" applyAlignment="1">
      <alignment horizontal="center"/>
    </xf>
    <xf numFmtId="9" fontId="21" fillId="26" borderId="51" xfId="0" applyNumberFormat="1" applyFont="1" applyFill="1" applyBorder="1" applyAlignment="1">
      <alignment horizontal="center"/>
    </xf>
    <xf numFmtId="0" fontId="22" fillId="19" borderId="40" xfId="0" applyFont="1" applyFill="1" applyBorder="1" applyAlignment="1"/>
    <xf numFmtId="0" fontId="22" fillId="33" borderId="40" xfId="0" applyFont="1" applyFill="1" applyBorder="1" applyAlignment="1"/>
    <xf numFmtId="0" fontId="22" fillId="33" borderId="39" xfId="0" applyFont="1" applyFill="1" applyBorder="1" applyAlignment="1"/>
    <xf numFmtId="0" fontId="40" fillId="0" borderId="4" xfId="0" quotePrefix="1" applyFont="1" applyBorder="1" applyAlignment="1">
      <alignment horizontal="center" wrapText="1"/>
    </xf>
    <xf numFmtId="0" fontId="40" fillId="0" borderId="93" xfId="0" quotePrefix="1" applyFont="1" applyBorder="1" applyAlignment="1">
      <alignment horizontal="center" wrapText="1"/>
    </xf>
    <xf numFmtId="0" fontId="30" fillId="0" borderId="94" xfId="0" applyFont="1" applyFill="1" applyBorder="1" applyAlignment="1">
      <alignment vertical="center"/>
    </xf>
    <xf numFmtId="0" fontId="121" fillId="0" borderId="13" xfId="0" applyFont="1" applyFill="1" applyBorder="1" applyAlignment="1">
      <alignment horizontal="center"/>
    </xf>
    <xf numFmtId="0" fontId="121" fillId="0" borderId="16" xfId="0" applyFont="1" applyFill="1" applyBorder="1" applyAlignment="1">
      <alignment horizontal="center"/>
    </xf>
    <xf numFmtId="169" fontId="104" fillId="0" borderId="0" xfId="0" applyNumberFormat="1" applyFont="1" applyAlignment="1">
      <alignment horizontal="center"/>
    </xf>
    <xf numFmtId="0" fontId="33" fillId="0" borderId="0" xfId="0" applyFont="1" applyFill="1" applyBorder="1" applyAlignment="1">
      <alignment horizontal="right" vertical="center"/>
    </xf>
    <xf numFmtId="166" fontId="95" fillId="0" borderId="1" xfId="0" applyNumberFormat="1" applyFont="1" applyFill="1" applyBorder="1" applyAlignment="1" applyProtection="1">
      <alignment horizontal="right"/>
      <protection locked="0"/>
    </xf>
    <xf numFmtId="166" fontId="95" fillId="0" borderId="95" xfId="0" applyNumberFormat="1" applyFont="1" applyFill="1" applyBorder="1" applyAlignment="1" applyProtection="1">
      <alignment horizontal="right"/>
      <protection locked="0"/>
    </xf>
    <xf numFmtId="166" fontId="95" fillId="0" borderId="19" xfId="0" applyNumberFormat="1" applyFont="1" applyFill="1" applyBorder="1" applyAlignment="1" applyProtection="1">
      <alignment horizontal="right"/>
      <protection locked="0"/>
    </xf>
    <xf numFmtId="0" fontId="28" fillId="0" borderId="0" xfId="0" applyFont="1" applyAlignment="1">
      <alignment horizontal="center" vertical="center"/>
    </xf>
    <xf numFmtId="3" fontId="45" fillId="0" borderId="1" xfId="0" quotePrefix="1" applyNumberFormat="1" applyFont="1" applyBorder="1" applyAlignment="1">
      <alignment horizontal="left"/>
    </xf>
    <xf numFmtId="0" fontId="0" fillId="0" borderId="0" xfId="0" applyAlignment="1">
      <alignment horizontal="left" vertical="top"/>
    </xf>
    <xf numFmtId="0" fontId="34" fillId="0" borderId="0" xfId="0" applyFont="1" applyAlignment="1">
      <alignment horizontal="left"/>
    </xf>
    <xf numFmtId="0" fontId="19" fillId="0" borderId="0" xfId="0" applyFont="1" applyAlignment="1">
      <alignment horizontal="left"/>
    </xf>
    <xf numFmtId="0" fontId="65" fillId="0" borderId="0" xfId="0" applyFont="1" applyAlignment="1">
      <alignment wrapText="1"/>
    </xf>
    <xf numFmtId="0" fontId="55" fillId="0" borderId="0" xfId="0" applyFont="1" applyAlignment="1">
      <alignment horizontal="left"/>
    </xf>
    <xf numFmtId="0" fontId="35" fillId="0" borderId="0" xfId="0" applyFont="1" applyAlignment="1">
      <alignment horizontal="center"/>
    </xf>
    <xf numFmtId="0" fontId="52" fillId="0" borderId="0" xfId="0" applyFont="1" applyAlignment="1">
      <alignment horizontal="center"/>
    </xf>
    <xf numFmtId="0" fontId="35" fillId="0" borderId="0" xfId="0" applyFont="1" applyAlignment="1">
      <alignment vertical="top"/>
    </xf>
    <xf numFmtId="0" fontId="40" fillId="0" borderId="96" xfId="0" applyFont="1" applyBorder="1" applyAlignment="1">
      <alignment horizontal="center" wrapText="1"/>
    </xf>
    <xf numFmtId="0" fontId="40" fillId="0" borderId="79" xfId="0" quotePrefix="1" applyFont="1" applyBorder="1" applyAlignment="1">
      <alignment horizontal="center" wrapText="1"/>
    </xf>
    <xf numFmtId="0" fontId="40" fillId="0" borderId="97" xfId="0" applyFont="1" applyBorder="1" applyAlignment="1">
      <alignment horizontal="center" vertical="center"/>
    </xf>
    <xf numFmtId="0" fontId="40" fillId="0" borderId="38" xfId="0" applyFont="1" applyBorder="1" applyAlignment="1">
      <alignment horizontal="center" vertical="center"/>
    </xf>
    <xf numFmtId="49" fontId="28" fillId="7" borderId="16" xfId="0" applyNumberFormat="1" applyFont="1" applyFill="1" applyBorder="1" applyAlignment="1" applyProtection="1">
      <alignment horizontal="center"/>
      <protection locked="0"/>
    </xf>
    <xf numFmtId="0" fontId="22" fillId="0" borderId="98" xfId="0" applyFont="1" applyBorder="1" applyAlignment="1"/>
    <xf numFmtId="0" fontId="22" fillId="0" borderId="20" xfId="0" applyFont="1" applyBorder="1" applyAlignment="1"/>
    <xf numFmtId="0" fontId="45" fillId="0" borderId="63" xfId="0" applyFont="1" applyBorder="1" applyAlignment="1">
      <alignment horizontal="left"/>
    </xf>
    <xf numFmtId="0" fontId="40" fillId="0" borderId="99" xfId="0" applyFont="1" applyBorder="1" applyAlignment="1">
      <alignment horizontal="center" wrapText="1"/>
    </xf>
    <xf numFmtId="0" fontId="40" fillId="0" borderId="100" xfId="0" applyFont="1" applyBorder="1" applyAlignment="1">
      <alignment horizontal="center" vertical="center"/>
    </xf>
    <xf numFmtId="0" fontId="122" fillId="0" borderId="0" xfId="0" applyFont="1" applyFill="1" applyAlignment="1">
      <alignment horizontal="right" vertical="top"/>
    </xf>
    <xf numFmtId="0" fontId="32" fillId="0" borderId="0" xfId="0" applyFont="1" applyAlignment="1">
      <alignment horizontal="left"/>
    </xf>
    <xf numFmtId="0" fontId="73" fillId="0" borderId="0" xfId="0" quotePrefix="1" applyFont="1" applyAlignment="1"/>
    <xf numFmtId="0" fontId="34" fillId="0" borderId="0" xfId="0" applyFont="1">
      <alignment vertical="top"/>
    </xf>
    <xf numFmtId="0" fontId="73" fillId="0" borderId="0" xfId="0" quotePrefix="1" applyFont="1" applyAlignment="1">
      <alignment horizontal="left" vertical="center"/>
    </xf>
    <xf numFmtId="0" fontId="0" fillId="0" borderId="0" xfId="0" applyFont="1" applyBorder="1" applyAlignment="1"/>
    <xf numFmtId="0" fontId="0" fillId="0" borderId="0" xfId="0" applyFont="1" applyBorder="1" applyAlignment="1">
      <alignment horizontal="center"/>
    </xf>
    <xf numFmtId="0" fontId="35" fillId="0" borderId="0" xfId="0" applyFont="1" applyBorder="1">
      <alignment vertical="top"/>
    </xf>
    <xf numFmtId="0" fontId="40" fillId="34" borderId="79" xfId="0" applyFont="1" applyFill="1" applyBorder="1" applyAlignment="1">
      <alignment horizontal="center" wrapText="1"/>
    </xf>
    <xf numFmtId="166" fontId="41" fillId="16" borderId="1" xfId="0" applyNumberFormat="1" applyFont="1" applyFill="1" applyBorder="1" applyAlignment="1" applyProtection="1">
      <alignment horizontal="right"/>
      <protection locked="0"/>
    </xf>
    <xf numFmtId="0" fontId="75" fillId="11" borderId="101" xfId="0" quotePrefix="1" applyFont="1" applyFill="1" applyBorder="1" applyAlignment="1">
      <alignment horizontal="center" wrapText="1"/>
    </xf>
    <xf numFmtId="0" fontId="30" fillId="35" borderId="62" xfId="0" applyFont="1" applyFill="1" applyBorder="1" applyAlignment="1"/>
    <xf numFmtId="0" fontId="30" fillId="29" borderId="62" xfId="0" applyFont="1" applyFill="1" applyBorder="1">
      <alignment vertical="top"/>
    </xf>
    <xf numFmtId="0" fontId="30" fillId="29" borderId="62" xfId="0" applyFont="1" applyFill="1" applyBorder="1" applyAlignment="1"/>
    <xf numFmtId="0" fontId="30" fillId="36" borderId="62" xfId="0" applyFont="1" applyFill="1" applyBorder="1">
      <alignment vertical="top"/>
    </xf>
    <xf numFmtId="0" fontId="30" fillId="37" borderId="62" xfId="0" applyFont="1" applyFill="1" applyBorder="1">
      <alignment vertical="top"/>
    </xf>
    <xf numFmtId="0" fontId="33" fillId="17" borderId="62" xfId="0" applyFont="1" applyFill="1" applyBorder="1" applyAlignment="1"/>
    <xf numFmtId="0" fontId="33" fillId="0" borderId="62" xfId="0" applyFont="1" applyFill="1" applyBorder="1" applyAlignment="1"/>
    <xf numFmtId="0" fontId="86" fillId="0" borderId="0" xfId="10" applyFont="1" applyAlignment="1">
      <alignment horizontal="center"/>
    </xf>
    <xf numFmtId="0" fontId="111" fillId="0" borderId="0" xfId="10" applyFont="1" applyAlignment="1">
      <alignment horizontal="center"/>
    </xf>
    <xf numFmtId="40" fontId="123" fillId="0" borderId="62" xfId="0" applyNumberFormat="1" applyFont="1" applyBorder="1" applyAlignment="1">
      <alignment horizontal="center"/>
    </xf>
    <xf numFmtId="40" fontId="124" fillId="0" borderId="62" xfId="0" applyNumberFormat="1" applyFont="1" applyBorder="1" applyAlignment="1">
      <alignment horizontal="center"/>
    </xf>
    <xf numFmtId="0" fontId="33" fillId="0" borderId="0" xfId="0" applyNumberFormat="1" applyFont="1" applyFill="1" applyAlignment="1">
      <alignment vertical="center"/>
    </xf>
    <xf numFmtId="40" fontId="33" fillId="0" borderId="0" xfId="0" applyNumberFormat="1" applyFont="1" applyFill="1" applyAlignment="1">
      <alignment vertical="center"/>
    </xf>
    <xf numFmtId="0" fontId="88" fillId="0" borderId="62" xfId="0" applyFont="1" applyFill="1" applyBorder="1" applyAlignment="1">
      <alignment horizontal="center"/>
    </xf>
    <xf numFmtId="0" fontId="30" fillId="0" borderId="62" xfId="0" applyFont="1" applyFill="1" applyBorder="1" applyAlignment="1">
      <alignment horizontal="center" vertical="top"/>
    </xf>
    <xf numFmtId="38" fontId="30" fillId="0" borderId="62" xfId="0" applyNumberFormat="1" applyFont="1" applyFill="1" applyBorder="1" applyAlignment="1">
      <alignment horizontal="center" vertical="top"/>
    </xf>
    <xf numFmtId="38" fontId="30" fillId="0" borderId="62" xfId="0" applyNumberFormat="1" applyFont="1" applyFill="1" applyBorder="1" applyAlignment="1">
      <alignment horizontal="center"/>
    </xf>
    <xf numFmtId="40" fontId="30" fillId="0" borderId="62" xfId="0" applyNumberFormat="1" applyFont="1" applyFill="1" applyBorder="1" applyAlignment="1">
      <alignment horizontal="center" vertical="top"/>
    </xf>
    <xf numFmtId="40" fontId="30" fillId="37" borderId="62" xfId="0" applyNumberFormat="1" applyFont="1" applyFill="1" applyBorder="1" applyAlignment="1">
      <alignment horizontal="center" vertical="center"/>
    </xf>
    <xf numFmtId="40" fontId="30" fillId="0" borderId="62" xfId="0" applyNumberFormat="1" applyFont="1" applyFill="1" applyBorder="1" applyAlignment="1" applyProtection="1">
      <protection locked="0"/>
    </xf>
    <xf numFmtId="40" fontId="30" fillId="0" borderId="62" xfId="0" applyNumberFormat="1" applyFont="1" applyFill="1" applyBorder="1" applyAlignment="1">
      <alignment vertical="center"/>
    </xf>
    <xf numFmtId="40" fontId="123" fillId="0" borderId="63" xfId="0" applyNumberFormat="1" applyFont="1" applyBorder="1" applyAlignment="1">
      <alignment horizontal="center"/>
    </xf>
    <xf numFmtId="40" fontId="124" fillId="0" borderId="63" xfId="0" applyNumberFormat="1" applyFont="1" applyBorder="1" applyAlignment="1">
      <alignment horizontal="center"/>
    </xf>
    <xf numFmtId="0" fontId="125" fillId="0" borderId="102" xfId="0" applyFont="1" applyBorder="1" applyAlignment="1">
      <alignment horizontal="right" vertical="top"/>
    </xf>
    <xf numFmtId="0" fontId="125" fillId="0" borderId="102" xfId="0" applyFont="1" applyBorder="1" applyAlignment="1">
      <alignment horizontal="right"/>
    </xf>
    <xf numFmtId="0" fontId="126" fillId="0" borderId="102" xfId="0" applyFont="1" applyBorder="1" applyAlignment="1">
      <alignment horizontal="right"/>
    </xf>
    <xf numFmtId="0" fontId="124" fillId="0" borderId="102" xfId="0" applyFont="1" applyBorder="1" applyAlignment="1">
      <alignment horizontal="right"/>
    </xf>
    <xf numFmtId="0" fontId="33" fillId="0" borderId="103" xfId="0" applyFont="1" applyFill="1" applyBorder="1" applyAlignment="1"/>
    <xf numFmtId="0" fontId="87" fillId="0" borderId="0" xfId="0" applyFont="1" applyFill="1" applyBorder="1" applyAlignment="1"/>
    <xf numFmtId="0" fontId="30" fillId="0" borderId="102" xfId="0" applyFont="1" applyFill="1" applyBorder="1" applyAlignment="1"/>
    <xf numFmtId="40" fontId="30" fillId="0" borderId="102" xfId="0" applyNumberFormat="1" applyFont="1" applyFill="1" applyBorder="1" applyAlignment="1"/>
    <xf numFmtId="0" fontId="30" fillId="0" borderId="102" xfId="0" applyFont="1" applyFill="1" applyBorder="1" applyAlignment="1">
      <alignment horizontal="right"/>
    </xf>
    <xf numFmtId="0" fontId="30" fillId="37" borderId="102" xfId="0" applyFont="1" applyFill="1" applyBorder="1" applyAlignment="1">
      <alignment horizontal="right" vertical="center"/>
    </xf>
    <xf numFmtId="0" fontId="33" fillId="0" borderId="103" xfId="0" applyFont="1" applyFill="1" applyBorder="1">
      <alignment vertical="top"/>
    </xf>
    <xf numFmtId="0" fontId="41" fillId="0" borderId="102" xfId="11" applyFont="1" applyFill="1" applyBorder="1" applyAlignment="1"/>
    <xf numFmtId="0" fontId="41" fillId="0" borderId="102" xfId="11" quotePrefix="1" applyFont="1" applyFill="1" applyBorder="1" applyAlignment="1">
      <alignment horizontal="left"/>
    </xf>
    <xf numFmtId="0" fontId="33" fillId="37" borderId="102" xfId="0" applyFont="1" applyFill="1" applyBorder="1">
      <alignment vertical="top"/>
    </xf>
    <xf numFmtId="0" fontId="41" fillId="37" borderId="62" xfId="11" applyFont="1" applyFill="1" applyBorder="1" applyAlignment="1">
      <alignment horizontal="center"/>
    </xf>
    <xf numFmtId="0" fontId="41" fillId="37" borderId="62" xfId="11" quotePrefix="1" applyFont="1" applyFill="1" applyBorder="1" applyAlignment="1">
      <alignment horizontal="center"/>
    </xf>
    <xf numFmtId="0" fontId="41" fillId="37" borderId="104" xfId="11" applyFont="1" applyFill="1" applyBorder="1" applyAlignment="1">
      <alignment horizontal="center"/>
    </xf>
    <xf numFmtId="40" fontId="30" fillId="0" borderId="105" xfId="0" applyNumberFormat="1" applyFont="1" applyFill="1" applyBorder="1" applyAlignment="1">
      <alignment vertical="center"/>
    </xf>
    <xf numFmtId="0" fontId="30" fillId="37" borderId="62" xfId="0" applyFont="1" applyFill="1" applyBorder="1" applyAlignment="1">
      <alignment horizontal="center" vertical="top"/>
    </xf>
    <xf numFmtId="0" fontId="30" fillId="37" borderId="62" xfId="0" applyFont="1" applyFill="1" applyBorder="1" applyAlignment="1">
      <alignment horizontal="center"/>
    </xf>
    <xf numFmtId="6" fontId="30" fillId="37" borderId="62" xfId="0" applyNumberFormat="1" applyFont="1" applyFill="1" applyBorder="1" applyAlignment="1" applyProtection="1">
      <alignment horizontal="center"/>
      <protection locked="0"/>
    </xf>
    <xf numFmtId="0" fontId="30" fillId="37" borderId="67" xfId="0" applyNumberFormat="1" applyFont="1" applyFill="1" applyBorder="1" applyAlignment="1"/>
    <xf numFmtId="0" fontId="30" fillId="37" borderId="6" xfId="0" applyNumberFormat="1" applyFont="1" applyFill="1" applyBorder="1" applyAlignment="1" applyProtection="1">
      <alignment horizontal="center"/>
      <protection locked="0"/>
    </xf>
    <xf numFmtId="0" fontId="30" fillId="37" borderId="95" xfId="0" applyNumberFormat="1" applyFont="1" applyFill="1" applyBorder="1" applyAlignment="1" applyProtection="1">
      <alignment horizontal="center"/>
      <protection locked="0"/>
    </xf>
    <xf numFmtId="0" fontId="127" fillId="0" borderId="106" xfId="11" applyFont="1" applyFill="1" applyBorder="1" applyAlignment="1"/>
    <xf numFmtId="0" fontId="127" fillId="0" borderId="107" xfId="11" applyFont="1" applyFill="1" applyBorder="1" applyAlignment="1"/>
    <xf numFmtId="40" fontId="30" fillId="0" borderId="62" xfId="0" applyNumberFormat="1" applyFont="1" applyFill="1" applyBorder="1">
      <alignment vertical="top"/>
    </xf>
    <xf numFmtId="0" fontId="48" fillId="0" borderId="0" xfId="0" applyFont="1" applyAlignment="1">
      <alignment horizontal="right"/>
    </xf>
    <xf numFmtId="0" fontId="30" fillId="17" borderId="62" xfId="0" applyFont="1" applyFill="1" applyBorder="1" applyAlignment="1"/>
    <xf numFmtId="9" fontId="30" fillId="30" borderId="58" xfId="0" applyNumberFormat="1" applyFont="1" applyFill="1" applyBorder="1" applyAlignment="1">
      <alignment horizontal="center"/>
    </xf>
    <xf numFmtId="9" fontId="30" fillId="25" borderId="58" xfId="0" applyNumberFormat="1" applyFont="1" applyFill="1" applyBorder="1" applyAlignment="1">
      <alignment horizontal="center"/>
    </xf>
    <xf numFmtId="0" fontId="128" fillId="0" borderId="62" xfId="10" applyFont="1" applyBorder="1" applyAlignment="1">
      <alignment horizontal="center"/>
    </xf>
    <xf numFmtId="0" fontId="129" fillId="0" borderId="62" xfId="10" applyFont="1" applyBorder="1" applyAlignment="1">
      <alignment horizontal="center"/>
    </xf>
    <xf numFmtId="0" fontId="128" fillId="0" borderId="95" xfId="10" applyFont="1" applyBorder="1" applyAlignment="1">
      <alignment horizontal="center"/>
    </xf>
    <xf numFmtId="0" fontId="33" fillId="29" borderId="108" xfId="0" applyFont="1" applyFill="1" applyBorder="1">
      <alignment vertical="top"/>
    </xf>
    <xf numFmtId="0" fontId="33" fillId="29" borderId="109" xfId="0" applyFont="1" applyFill="1" applyBorder="1">
      <alignment vertical="top"/>
    </xf>
    <xf numFmtId="0" fontId="33" fillId="29" borderId="110" xfId="0" applyFont="1" applyFill="1" applyBorder="1">
      <alignment vertical="top"/>
    </xf>
    <xf numFmtId="0" fontId="130" fillId="0" borderId="19" xfId="10" applyFont="1" applyBorder="1" applyAlignment="1">
      <alignment horizontal="center"/>
    </xf>
    <xf numFmtId="0" fontId="130" fillId="0" borderId="95" xfId="10" applyFont="1" applyBorder="1" applyAlignment="1">
      <alignment horizontal="center"/>
    </xf>
    <xf numFmtId="0" fontId="130" fillId="0" borderId="63" xfId="10" applyFont="1" applyBorder="1" applyAlignment="1">
      <alignment horizontal="center"/>
    </xf>
    <xf numFmtId="0" fontId="130" fillId="0" borderId="62" xfId="10" applyFont="1" applyBorder="1" applyAlignment="1">
      <alignment horizontal="center"/>
    </xf>
    <xf numFmtId="0" fontId="33" fillId="29" borderId="111" xfId="0" applyFont="1" applyFill="1" applyBorder="1">
      <alignment vertical="top"/>
    </xf>
    <xf numFmtId="0" fontId="87" fillId="0" borderId="7" xfId="0" applyFont="1" applyFill="1" applyBorder="1" applyAlignment="1"/>
    <xf numFmtId="0" fontId="33" fillId="0" borderId="19" xfId="0" applyFont="1" applyFill="1" applyBorder="1">
      <alignment vertical="top"/>
    </xf>
    <xf numFmtId="0" fontId="45" fillId="24" borderId="62" xfId="0" applyFont="1" applyFill="1" applyBorder="1">
      <alignment vertical="top"/>
    </xf>
    <xf numFmtId="0" fontId="45" fillId="24" borderId="62" xfId="0" applyFont="1" applyFill="1" applyBorder="1" applyAlignment="1">
      <alignment vertical="top" wrapText="1"/>
    </xf>
    <xf numFmtId="0" fontId="35" fillId="26" borderId="62" xfId="0" applyFont="1" applyFill="1" applyBorder="1" applyAlignment="1">
      <alignment horizontal="left"/>
    </xf>
    <xf numFmtId="0" fontId="41" fillId="24" borderId="62" xfId="0" applyFont="1" applyFill="1" applyBorder="1" applyAlignment="1">
      <alignment horizontal="center"/>
    </xf>
    <xf numFmtId="0" fontId="38" fillId="17" borderId="62" xfId="0" applyFont="1" applyFill="1" applyBorder="1" applyAlignment="1"/>
    <xf numFmtId="9" fontId="38" fillId="17" borderId="62" xfId="0" applyNumberFormat="1" applyFont="1" applyFill="1" applyBorder="1" applyAlignment="1">
      <alignment horizontal="center"/>
    </xf>
    <xf numFmtId="0" fontId="30" fillId="17" borderId="62" xfId="0" applyFont="1" applyFill="1" applyBorder="1">
      <alignment vertical="top"/>
    </xf>
    <xf numFmtId="0" fontId="30" fillId="17" borderId="67" xfId="0" applyFont="1" applyFill="1" applyBorder="1" applyAlignment="1"/>
    <xf numFmtId="0" fontId="48" fillId="11" borderId="113" xfId="0" applyFont="1" applyFill="1" applyBorder="1" applyAlignment="1">
      <alignment horizontal="center" wrapText="1"/>
    </xf>
    <xf numFmtId="0" fontId="75" fillId="39" borderId="83" xfId="0" applyFont="1" applyFill="1" applyBorder="1" applyAlignment="1"/>
    <xf numFmtId="0" fontId="75" fillId="39" borderId="61" xfId="0" applyFont="1" applyFill="1" applyBorder="1" applyAlignment="1"/>
    <xf numFmtId="0" fontId="48" fillId="39" borderId="46" xfId="0" applyFont="1" applyFill="1" applyBorder="1" applyAlignment="1">
      <alignment horizontal="center"/>
    </xf>
    <xf numFmtId="0" fontId="22" fillId="39" borderId="32" xfId="0" applyFont="1" applyFill="1" applyBorder="1" applyAlignment="1">
      <alignment horizontal="center"/>
    </xf>
    <xf numFmtId="0" fontId="75" fillId="39" borderId="114" xfId="0" applyFont="1" applyFill="1" applyBorder="1">
      <alignment vertical="top"/>
    </xf>
    <xf numFmtId="0" fontId="28" fillId="0" borderId="38" xfId="0" applyFont="1" applyBorder="1" applyAlignment="1">
      <alignment horizontal="center" wrapText="1"/>
    </xf>
    <xf numFmtId="0" fontId="21" fillId="0" borderId="0" xfId="0" quotePrefix="1" applyFont="1" applyFill="1" applyAlignment="1">
      <alignment horizontal="center" wrapText="1"/>
    </xf>
    <xf numFmtId="6" fontId="64" fillId="0" borderId="0" xfId="0" applyNumberFormat="1" applyFont="1" applyFill="1" applyAlignment="1" applyProtection="1">
      <alignment wrapText="1"/>
      <protection locked="0"/>
    </xf>
    <xf numFmtId="1" fontId="75" fillId="0" borderId="13" xfId="0" applyNumberFormat="1" applyFont="1" applyFill="1" applyBorder="1" applyAlignment="1" applyProtection="1">
      <alignment horizontal="center"/>
      <protection locked="0"/>
    </xf>
    <xf numFmtId="0" fontId="28" fillId="0" borderId="115" xfId="0" quotePrefix="1" applyFont="1" applyFill="1" applyBorder="1" applyAlignment="1">
      <alignment horizontal="center"/>
    </xf>
    <xf numFmtId="166" fontId="75" fillId="0" borderId="67" xfId="0" quotePrefix="1" applyNumberFormat="1" applyFont="1" applyFill="1" applyBorder="1" applyAlignment="1" applyProtection="1">
      <alignment horizontal="right"/>
    </xf>
    <xf numFmtId="6" fontId="48" fillId="18" borderId="38" xfId="0" applyNumberFormat="1" applyFont="1" applyFill="1" applyBorder="1" applyAlignment="1">
      <alignment horizontal="right"/>
    </xf>
    <xf numFmtId="166" fontId="75" fillId="18" borderId="64" xfId="0" applyNumberFormat="1" applyFont="1" applyFill="1" applyBorder="1" applyAlignment="1"/>
    <xf numFmtId="166" fontId="75" fillId="0" borderId="116" xfId="0" applyNumberFormat="1" applyFont="1" applyFill="1" applyBorder="1" applyAlignment="1"/>
    <xf numFmtId="166" fontId="75" fillId="0" borderId="43" xfId="0" applyNumberFormat="1" applyFont="1" applyFill="1" applyBorder="1" applyAlignment="1"/>
    <xf numFmtId="3" fontId="75" fillId="0" borderId="84" xfId="0" applyNumberFormat="1" applyFont="1" applyFill="1" applyBorder="1" applyAlignment="1"/>
    <xf numFmtId="3" fontId="75" fillId="0" borderId="117" xfId="0" applyNumberFormat="1" applyFont="1" applyFill="1" applyBorder="1" applyAlignment="1"/>
    <xf numFmtId="0" fontId="38" fillId="0" borderId="0" xfId="0" applyFont="1" applyAlignment="1">
      <alignment horizontal="center" vertical="top"/>
    </xf>
    <xf numFmtId="0" fontId="33" fillId="0" borderId="0" xfId="0" quotePrefix="1" applyFont="1" applyAlignment="1"/>
    <xf numFmtId="6" fontId="33" fillId="0" borderId="0" xfId="0" quotePrefix="1" applyNumberFormat="1" applyFont="1" applyAlignment="1"/>
    <xf numFmtId="6" fontId="33" fillId="40" borderId="0" xfId="0" quotePrefix="1" applyNumberFormat="1" applyFont="1" applyFill="1" applyAlignment="1"/>
    <xf numFmtId="0" fontId="33" fillId="0" borderId="1" xfId="0" applyFont="1" applyBorder="1" applyAlignment="1">
      <alignment horizontal="left"/>
    </xf>
    <xf numFmtId="0" fontId="0" fillId="0" borderId="0" xfId="0" applyAlignment="1">
      <alignment horizontal="center" vertical="center"/>
    </xf>
    <xf numFmtId="0" fontId="0" fillId="0" borderId="0" xfId="0" applyBorder="1" applyAlignment="1">
      <alignment horizontal="left" vertical="top"/>
    </xf>
    <xf numFmtId="0" fontId="45" fillId="0" borderId="0" xfId="0" applyFont="1" applyBorder="1" applyAlignment="1"/>
    <xf numFmtId="0" fontId="0" fillId="0" borderId="0" xfId="0" applyFill="1" applyAlignment="1">
      <alignment vertical="top" wrapText="1"/>
    </xf>
    <xf numFmtId="0" fontId="0" fillId="0" borderId="0" xfId="0" applyAlignment="1">
      <alignment vertical="justify"/>
    </xf>
    <xf numFmtId="0" fontId="84" fillId="0" borderId="0" xfId="0" quotePrefix="1" applyFont="1" applyAlignment="1">
      <alignment horizontal="right"/>
    </xf>
    <xf numFmtId="0" fontId="84" fillId="0" borderId="0" xfId="0" applyFont="1">
      <alignment vertical="top"/>
    </xf>
    <xf numFmtId="0" fontId="45" fillId="0" borderId="0" xfId="0" applyFont="1" applyAlignment="1">
      <alignment wrapText="1"/>
    </xf>
    <xf numFmtId="169" fontId="75" fillId="0" borderId="118" xfId="0" applyNumberFormat="1" applyFont="1" applyBorder="1" applyAlignment="1">
      <alignment horizontal="left" vertical="top"/>
    </xf>
    <xf numFmtId="0" fontId="0" fillId="0" borderId="0" xfId="0" applyBorder="1" applyAlignment="1">
      <alignment horizontal="left"/>
    </xf>
    <xf numFmtId="0" fontId="28" fillId="0" borderId="79" xfId="0" quotePrefix="1" applyFont="1" applyBorder="1" applyAlignment="1">
      <alignment horizontal="center" wrapText="1"/>
    </xf>
    <xf numFmtId="166" fontId="75" fillId="41" borderId="67" xfId="0" quotePrefix="1" applyNumberFormat="1" applyFont="1" applyFill="1" applyBorder="1" applyAlignment="1" applyProtection="1">
      <alignment horizontal="right"/>
    </xf>
    <xf numFmtId="166" fontId="48" fillId="41" borderId="119" xfId="0" quotePrefix="1" applyNumberFormat="1" applyFont="1" applyFill="1" applyBorder="1" applyAlignment="1" applyProtection="1">
      <alignment horizontal="right"/>
    </xf>
    <xf numFmtId="166" fontId="132" fillId="41" borderId="1" xfId="0" applyNumberFormat="1" applyFont="1" applyFill="1" applyBorder="1" applyAlignment="1" applyProtection="1">
      <alignment horizontal="right"/>
    </xf>
    <xf numFmtId="166" fontId="132" fillId="41" borderId="95" xfId="0" applyNumberFormat="1" applyFont="1" applyFill="1" applyBorder="1" applyAlignment="1" applyProtection="1">
      <alignment horizontal="right"/>
    </xf>
    <xf numFmtId="166" fontId="132" fillId="41" borderId="19" xfId="0" applyNumberFormat="1" applyFont="1" applyFill="1" applyBorder="1" applyAlignment="1" applyProtection="1">
      <alignment horizontal="right"/>
    </xf>
    <xf numFmtId="0" fontId="45" fillId="0" borderId="0" xfId="0" applyFont="1" applyAlignment="1">
      <alignment vertical="top" wrapText="1"/>
    </xf>
    <xf numFmtId="166" fontId="75" fillId="0" borderId="95" xfId="0" applyNumberFormat="1" applyFont="1" applyFill="1" applyBorder="1">
      <alignment vertical="top"/>
    </xf>
    <xf numFmtId="166" fontId="75" fillId="0" borderId="95" xfId="0" applyNumberFormat="1" applyFont="1" applyFill="1" applyBorder="1" applyAlignment="1" applyProtection="1">
      <protection locked="0"/>
    </xf>
    <xf numFmtId="166" fontId="75" fillId="0" borderId="63" xfId="0" applyNumberFormat="1" applyFont="1" applyFill="1" applyBorder="1" applyAlignment="1" applyProtection="1">
      <protection locked="0"/>
    </xf>
    <xf numFmtId="0" fontId="106" fillId="0" borderId="0" xfId="0" applyFont="1" applyAlignment="1">
      <alignment vertical="top"/>
    </xf>
    <xf numFmtId="0" fontId="75" fillId="11" borderId="120" xfId="0" quotePrefix="1" applyFont="1" applyFill="1" applyBorder="1" applyAlignment="1">
      <alignment horizontal="center" wrapText="1"/>
    </xf>
    <xf numFmtId="0" fontId="75" fillId="11" borderId="47" xfId="0" quotePrefix="1" applyFont="1" applyFill="1" applyBorder="1" applyAlignment="1">
      <alignment horizontal="center"/>
    </xf>
    <xf numFmtId="0" fontId="75" fillId="42" borderId="30" xfId="0" applyFont="1" applyFill="1" applyBorder="1" applyAlignment="1">
      <alignment horizontal="center" wrapText="1"/>
    </xf>
    <xf numFmtId="38" fontId="75" fillId="11" borderId="92" xfId="0" quotePrefix="1" applyNumberFormat="1" applyFont="1" applyFill="1" applyBorder="1" applyAlignment="1">
      <alignment horizontal="center"/>
    </xf>
    <xf numFmtId="0" fontId="75" fillId="11" borderId="78" xfId="0" applyFont="1" applyFill="1" applyBorder="1" applyAlignment="1">
      <alignment horizontal="center" wrapText="1"/>
    </xf>
    <xf numFmtId="0" fontId="75" fillId="11" borderId="82" xfId="0" applyFont="1" applyFill="1" applyBorder="1" applyAlignment="1">
      <alignment horizontal="center"/>
    </xf>
    <xf numFmtId="0" fontId="75" fillId="11" borderId="79" xfId="0" applyFont="1" applyFill="1" applyBorder="1" applyAlignment="1">
      <alignment horizontal="center" wrapText="1"/>
    </xf>
    <xf numFmtId="166" fontId="33" fillId="19" borderId="58" xfId="0" applyNumberFormat="1" applyFont="1" applyFill="1" applyBorder="1" applyAlignment="1"/>
    <xf numFmtId="166" fontId="33" fillId="21" borderId="58" xfId="0" applyNumberFormat="1" applyFont="1" applyFill="1" applyBorder="1" applyAlignment="1"/>
    <xf numFmtId="166" fontId="33" fillId="23" borderId="39" xfId="0" applyNumberFormat="1" applyFont="1" applyFill="1" applyBorder="1" applyAlignment="1"/>
    <xf numFmtId="166" fontId="33" fillId="43" borderId="58" xfId="0" applyNumberFormat="1" applyFont="1" applyFill="1" applyBorder="1" applyAlignment="1"/>
    <xf numFmtId="166" fontId="33" fillId="37" borderId="62" xfId="0" applyNumberFormat="1" applyFont="1" applyFill="1" applyBorder="1" applyAlignment="1"/>
    <xf numFmtId="166" fontId="33" fillId="35" borderId="62" xfId="0" applyNumberFormat="1" applyFont="1" applyFill="1" applyBorder="1" applyAlignment="1"/>
    <xf numFmtId="3" fontId="33" fillId="0" borderId="19" xfId="0" applyNumberFormat="1" applyFont="1" applyFill="1" applyBorder="1" applyAlignment="1" applyProtection="1">
      <alignment vertical="center"/>
      <protection locked="0"/>
    </xf>
    <xf numFmtId="3" fontId="33" fillId="0" borderId="7" xfId="0" applyNumberFormat="1" applyFont="1" applyFill="1" applyBorder="1" applyAlignment="1">
      <alignment vertical="center"/>
    </xf>
    <xf numFmtId="3" fontId="33" fillId="0" borderId="7" xfId="0" applyNumberFormat="1" applyFont="1" applyFill="1" applyBorder="1" applyAlignment="1" applyProtection="1">
      <alignment vertical="center"/>
      <protection locked="0"/>
    </xf>
    <xf numFmtId="166" fontId="33" fillId="0" borderId="121" xfId="0" applyNumberFormat="1" applyFont="1" applyBorder="1">
      <alignment vertical="top"/>
    </xf>
    <xf numFmtId="166" fontId="33" fillId="0" borderId="122" xfId="0" applyNumberFormat="1" applyFont="1" applyFill="1" applyBorder="1" applyAlignment="1">
      <alignment horizontal="center"/>
    </xf>
    <xf numFmtId="166" fontId="33" fillId="0" borderId="122" xfId="0" applyNumberFormat="1" applyFont="1" applyFill="1" applyBorder="1" applyAlignment="1" applyProtection="1">
      <protection locked="0"/>
    </xf>
    <xf numFmtId="166" fontId="33" fillId="0" borderId="123" xfId="0" applyNumberFormat="1" applyFont="1" applyFill="1" applyBorder="1" applyAlignment="1" applyProtection="1">
      <protection locked="0"/>
    </xf>
    <xf numFmtId="0" fontId="115" fillId="0" borderId="0" xfId="0" applyFont="1">
      <alignment vertical="top"/>
    </xf>
    <xf numFmtId="0" fontId="116" fillId="0" borderId="0" xfId="0" applyFont="1">
      <alignment vertical="top"/>
    </xf>
    <xf numFmtId="168" fontId="115" fillId="0" borderId="0" xfId="0" applyNumberFormat="1" applyFont="1" applyFill="1">
      <alignment vertical="top"/>
    </xf>
    <xf numFmtId="168" fontId="115" fillId="0" borderId="0" xfId="0" applyNumberFormat="1" applyFont="1">
      <alignment vertical="top"/>
    </xf>
    <xf numFmtId="0" fontId="115" fillId="0" borderId="0" xfId="0" applyFont="1" applyAlignment="1"/>
    <xf numFmtId="0" fontId="115" fillId="0" borderId="0" xfId="0" applyFont="1" applyAlignment="1">
      <alignment horizontal="left"/>
    </xf>
    <xf numFmtId="0" fontId="115" fillId="0" borderId="0" xfId="0" quotePrefix="1" applyFont="1" applyAlignment="1">
      <alignment horizontal="right" vertical="top"/>
    </xf>
    <xf numFmtId="0" fontId="115" fillId="0" borderId="0" xfId="0" applyFont="1" applyAlignment="1">
      <alignment horizontal="left" vertical="top"/>
    </xf>
    <xf numFmtId="0" fontId="115" fillId="0" borderId="0" xfId="0" quotePrefix="1" applyFont="1" applyAlignment="1">
      <alignment horizontal="left" vertical="top"/>
    </xf>
    <xf numFmtId="0" fontId="115" fillId="0" borderId="0" xfId="0" applyFont="1" applyAlignment="1">
      <alignment horizontal="left" wrapText="1"/>
    </xf>
    <xf numFmtId="0" fontId="115" fillId="0" borderId="0" xfId="0" applyFont="1" applyAlignment="1">
      <alignment horizontal="right" vertical="top"/>
    </xf>
    <xf numFmtId="0" fontId="115" fillId="0" borderId="0" xfId="0" quotePrefix="1" applyFont="1" applyAlignment="1">
      <alignment horizontal="left"/>
    </xf>
    <xf numFmtId="0" fontId="115" fillId="0" borderId="0" xfId="0" applyFont="1" applyFill="1">
      <alignment vertical="top"/>
    </xf>
    <xf numFmtId="0" fontId="117" fillId="0" borderId="0" xfId="0" applyFont="1">
      <alignment vertical="top"/>
    </xf>
    <xf numFmtId="166" fontId="134" fillId="0" borderId="124" xfId="0" applyNumberFormat="1" applyFont="1" applyFill="1" applyBorder="1" applyAlignment="1" applyProtection="1">
      <alignment horizontal="right"/>
      <protection locked="0"/>
    </xf>
    <xf numFmtId="166" fontId="134" fillId="41" borderId="125" xfId="0" applyNumberFormat="1" applyFont="1" applyFill="1" applyBorder="1" applyAlignment="1" applyProtection="1">
      <alignment horizontal="right"/>
    </xf>
    <xf numFmtId="166" fontId="134" fillId="0" borderId="125" xfId="0" applyNumberFormat="1" applyFont="1" applyFill="1" applyBorder="1" applyAlignment="1" applyProtection="1">
      <alignment horizontal="right"/>
      <protection locked="0"/>
    </xf>
    <xf numFmtId="166" fontId="134" fillId="0" borderId="127" xfId="0" applyNumberFormat="1" applyFont="1" applyBorder="1" applyAlignment="1">
      <alignment horizontal="right"/>
    </xf>
    <xf numFmtId="166" fontId="134" fillId="0" borderId="63" xfId="0" applyNumberFormat="1" applyFont="1" applyFill="1" applyBorder="1" applyAlignment="1" applyProtection="1">
      <alignment horizontal="right"/>
      <protection locked="0"/>
    </xf>
    <xf numFmtId="166" fontId="134" fillId="41" borderId="62" xfId="0" applyNumberFormat="1" applyFont="1" applyFill="1" applyBorder="1" applyAlignment="1" applyProtection="1">
      <alignment horizontal="right"/>
    </xf>
    <xf numFmtId="166" fontId="134" fillId="0" borderId="62" xfId="0" applyNumberFormat="1" applyFont="1" applyFill="1" applyBorder="1" applyAlignment="1" applyProtection="1">
      <alignment horizontal="right"/>
      <protection locked="0"/>
    </xf>
    <xf numFmtId="166" fontId="134" fillId="0" borderId="19" xfId="0" applyNumberFormat="1" applyFont="1" applyFill="1" applyBorder="1" applyAlignment="1" applyProtection="1">
      <alignment horizontal="right"/>
      <protection locked="0"/>
    </xf>
    <xf numFmtId="166" fontId="134" fillId="0" borderId="63" xfId="0" applyNumberFormat="1" applyFont="1" applyBorder="1" applyAlignment="1">
      <alignment horizontal="right" wrapText="1"/>
    </xf>
    <xf numFmtId="166" fontId="135" fillId="18" borderId="38" xfId="0" applyNumberFormat="1" applyFont="1" applyFill="1" applyBorder="1" applyAlignment="1">
      <alignment horizontal="right"/>
    </xf>
    <xf numFmtId="166" fontId="135" fillId="18" borderId="129" xfId="0" applyNumberFormat="1" applyFont="1" applyFill="1" applyBorder="1" applyAlignment="1">
      <alignment horizontal="right"/>
    </xf>
    <xf numFmtId="166" fontId="135" fillId="18" borderId="4" xfId="0" applyNumberFormat="1" applyFont="1" applyFill="1" applyBorder="1" applyAlignment="1">
      <alignment horizontal="right"/>
    </xf>
    <xf numFmtId="166" fontId="134" fillId="0" borderId="41" xfId="0" applyNumberFormat="1" applyFont="1" applyBorder="1" applyAlignment="1">
      <alignment horizontal="right"/>
    </xf>
    <xf numFmtId="3" fontId="75" fillId="0" borderId="131" xfId="0" applyNumberFormat="1" applyFont="1" applyFill="1" applyBorder="1" applyAlignment="1" applyProtection="1">
      <alignment horizontal="center"/>
      <protection locked="0"/>
    </xf>
    <xf numFmtId="3" fontId="75" fillId="0" borderId="132" xfId="0" applyNumberFormat="1" applyFont="1" applyFill="1" applyBorder="1" applyAlignment="1" applyProtection="1">
      <alignment horizontal="center"/>
      <protection locked="0"/>
    </xf>
    <xf numFmtId="3" fontId="75" fillId="0" borderId="11" xfId="0" applyNumberFormat="1" applyFont="1" applyFill="1" applyBorder="1" applyAlignment="1" applyProtection="1">
      <alignment horizontal="center"/>
      <protection locked="0"/>
    </xf>
    <xf numFmtId="3" fontId="75" fillId="0" borderId="88" xfId="0" applyNumberFormat="1" applyFont="1" applyFill="1" applyBorder="1" applyAlignment="1" applyProtection="1">
      <alignment horizontal="center"/>
      <protection locked="0"/>
    </xf>
    <xf numFmtId="0" fontId="42" fillId="0" borderId="96" xfId="0" applyFont="1" applyBorder="1" applyAlignment="1">
      <alignment horizontal="right" wrapText="1"/>
    </xf>
    <xf numFmtId="0" fontId="42" fillId="0" borderId="93" xfId="0" applyFont="1" applyBorder="1" applyAlignment="1">
      <alignment horizontal="right" vertical="center"/>
    </xf>
    <xf numFmtId="3" fontId="75" fillId="0" borderId="13" xfId="0" quotePrefix="1" applyNumberFormat="1" applyFont="1" applyFill="1" applyBorder="1" applyAlignment="1">
      <alignment horizontal="right"/>
    </xf>
    <xf numFmtId="0" fontId="45" fillId="0" borderId="0" xfId="0" applyFont="1" applyBorder="1" applyAlignment="1">
      <alignment horizontal="right"/>
    </xf>
    <xf numFmtId="0" fontId="45" fillId="0" borderId="0" xfId="0" quotePrefix="1" applyFont="1" applyAlignment="1">
      <alignment horizontal="right"/>
    </xf>
    <xf numFmtId="0" fontId="45" fillId="0" borderId="0" xfId="0" applyFont="1" applyAlignment="1">
      <alignment horizontal="right" vertical="top"/>
    </xf>
    <xf numFmtId="3" fontId="75" fillId="0" borderId="11" xfId="0" quotePrefix="1" applyNumberFormat="1" applyFont="1" applyFill="1" applyBorder="1" applyAlignment="1">
      <alignment horizontal="right"/>
    </xf>
    <xf numFmtId="3" fontId="75" fillId="0" borderId="11" xfId="0" applyNumberFormat="1" applyFont="1" applyFill="1" applyBorder="1" applyAlignment="1">
      <alignment horizontal="right"/>
    </xf>
    <xf numFmtId="2" fontId="75" fillId="0" borderId="11" xfId="0" applyNumberFormat="1" applyFont="1" applyFill="1" applyBorder="1" applyAlignment="1">
      <alignment horizontal="right" vertical="top"/>
    </xf>
    <xf numFmtId="2" fontId="75" fillId="0" borderId="13" xfId="0" applyNumberFormat="1" applyFont="1" applyFill="1" applyBorder="1" applyAlignment="1">
      <alignment horizontal="right"/>
    </xf>
    <xf numFmtId="0" fontId="75" fillId="0" borderId="11" xfId="0" applyFont="1" applyFill="1" applyBorder="1" applyAlignment="1">
      <alignment horizontal="right" vertical="top"/>
    </xf>
    <xf numFmtId="49" fontId="75" fillId="0" borderId="11" xfId="0" applyNumberFormat="1" applyFont="1" applyFill="1" applyBorder="1" applyAlignment="1">
      <alignment horizontal="right"/>
    </xf>
    <xf numFmtId="49" fontId="75" fillId="0" borderId="13" xfId="0" applyNumberFormat="1" applyFont="1" applyFill="1" applyBorder="1" applyAlignment="1">
      <alignment horizontal="right"/>
    </xf>
    <xf numFmtId="166" fontId="75" fillId="18" borderId="117" xfId="0" applyNumberFormat="1" applyFont="1" applyFill="1" applyBorder="1" applyAlignment="1"/>
    <xf numFmtId="0" fontId="33" fillId="0" borderId="0" xfId="0" applyFont="1" applyBorder="1" applyAlignment="1">
      <alignment horizontal="left"/>
    </xf>
    <xf numFmtId="0" fontId="33" fillId="0" borderId="0" xfId="0" applyFont="1" applyAlignment="1">
      <alignment horizontal="left" vertical="top"/>
    </xf>
    <xf numFmtId="171" fontId="75" fillId="0" borderId="1" xfId="0" applyNumberFormat="1" applyFont="1" applyFill="1" applyBorder="1" applyAlignment="1" applyProtection="1">
      <alignment horizontal="left"/>
      <protection locked="0"/>
    </xf>
    <xf numFmtId="172" fontId="75" fillId="0" borderId="1" xfId="0" applyNumberFormat="1" applyFont="1" applyFill="1" applyBorder="1" applyAlignment="1" applyProtection="1">
      <alignment horizontal="left"/>
      <protection locked="0"/>
    </xf>
    <xf numFmtId="14" fontId="75" fillId="0" borderId="1" xfId="0" applyNumberFormat="1" applyFont="1" applyBorder="1" applyAlignment="1">
      <alignment horizontal="left" vertical="top"/>
    </xf>
    <xf numFmtId="14" fontId="75" fillId="0" borderId="20" xfId="0" applyNumberFormat="1" applyFont="1" applyBorder="1" applyAlignment="1">
      <alignment horizontal="left" vertical="top"/>
    </xf>
    <xf numFmtId="14" fontId="75" fillId="0" borderId="20" xfId="0" applyNumberFormat="1" applyFont="1" applyBorder="1" applyAlignment="1"/>
    <xf numFmtId="0" fontId="28" fillId="0" borderId="38" xfId="0" applyFont="1" applyBorder="1" applyAlignment="1">
      <alignment horizontal="center" vertical="center"/>
    </xf>
    <xf numFmtId="0" fontId="28" fillId="0" borderId="100" xfId="0" applyFont="1" applyBorder="1" applyAlignment="1">
      <alignment horizontal="center" vertical="center"/>
    </xf>
    <xf numFmtId="166" fontId="75" fillId="0" borderId="133" xfId="0" applyNumberFormat="1" applyFont="1" applyFill="1" applyBorder="1" applyAlignment="1" applyProtection="1">
      <protection locked="0"/>
    </xf>
    <xf numFmtId="166" fontId="75" fillId="0" borderId="64" xfId="0" applyNumberFormat="1" applyFont="1" applyFill="1" applyBorder="1">
      <alignment vertical="top"/>
    </xf>
    <xf numFmtId="49" fontId="118" fillId="0" borderId="0" xfId="0" applyNumberFormat="1" applyFont="1" applyFill="1" applyAlignment="1">
      <alignment horizontal="center" vertical="center"/>
    </xf>
    <xf numFmtId="173" fontId="48" fillId="0" borderId="0" xfId="0" applyNumberFormat="1" applyFont="1" applyBorder="1" applyAlignment="1">
      <alignment horizontal="left" vertical="top"/>
    </xf>
    <xf numFmtId="14" fontId="75" fillId="0" borderId="0" xfId="0" applyNumberFormat="1" applyFont="1" applyBorder="1" applyAlignment="1">
      <alignment horizontal="left"/>
    </xf>
    <xf numFmtId="0" fontId="96" fillId="0" borderId="0" xfId="0" applyFont="1" applyBorder="1" applyAlignment="1" applyProtection="1">
      <alignment horizontal="center"/>
    </xf>
    <xf numFmtId="0" fontId="45" fillId="0" borderId="0" xfId="0" applyFont="1" applyBorder="1" applyAlignment="1">
      <alignment horizontal="center" vertical="center"/>
    </xf>
    <xf numFmtId="173" fontId="48" fillId="0" borderId="0" xfId="0" applyNumberFormat="1" applyFont="1" applyBorder="1" applyAlignment="1">
      <alignment horizontal="left" vertical="center"/>
    </xf>
    <xf numFmtId="14" fontId="48" fillId="0" borderId="0" xfId="0" applyNumberFormat="1" applyFont="1" applyBorder="1" applyAlignment="1">
      <alignment horizontal="right"/>
    </xf>
    <xf numFmtId="173" fontId="48" fillId="0" borderId="0" xfId="0" applyNumberFormat="1" applyFont="1" applyBorder="1" applyAlignment="1">
      <alignment horizontal="center"/>
    </xf>
    <xf numFmtId="3" fontId="45" fillId="0" borderId="65" xfId="0" applyNumberFormat="1" applyFont="1" applyBorder="1" applyAlignment="1"/>
    <xf numFmtId="166" fontId="134" fillId="40" borderId="125" xfId="0" applyNumberFormat="1" applyFont="1" applyFill="1" applyBorder="1" applyAlignment="1" applyProtection="1">
      <alignment horizontal="right"/>
      <protection locked="0"/>
    </xf>
    <xf numFmtId="166" fontId="134" fillId="40" borderId="62" xfId="0" applyNumberFormat="1" applyFont="1" applyFill="1" applyBorder="1" applyAlignment="1" applyProtection="1">
      <alignment horizontal="right"/>
      <protection locked="0"/>
    </xf>
    <xf numFmtId="166" fontId="134" fillId="40" borderId="19" xfId="0" applyNumberFormat="1" applyFont="1" applyFill="1" applyBorder="1" applyAlignment="1" applyProtection="1">
      <alignment horizontal="right"/>
      <protection locked="0"/>
    </xf>
    <xf numFmtId="6" fontId="75" fillId="0" borderId="95" xfId="0" applyNumberFormat="1" applyFont="1" applyFill="1" applyBorder="1" applyAlignment="1">
      <alignment horizontal="right"/>
    </xf>
    <xf numFmtId="6" fontId="75" fillId="0" borderId="133" xfId="0" applyNumberFormat="1" applyFont="1" applyFill="1" applyBorder="1" applyAlignment="1" applyProtection="1">
      <alignment horizontal="right"/>
      <protection locked="0"/>
    </xf>
    <xf numFmtId="6" fontId="75" fillId="0" borderId="95" xfId="0" applyNumberFormat="1" applyFont="1" applyFill="1" applyBorder="1" applyAlignment="1" applyProtection="1">
      <alignment horizontal="right"/>
      <protection locked="0"/>
    </xf>
    <xf numFmtId="6" fontId="75" fillId="18" borderId="64" xfId="0" applyNumberFormat="1" applyFont="1" applyFill="1" applyBorder="1" applyAlignment="1">
      <alignment horizontal="right"/>
    </xf>
    <xf numFmtId="6" fontId="75" fillId="0" borderId="63" xfId="0" applyNumberFormat="1" applyFont="1" applyFill="1" applyBorder="1" applyAlignment="1" applyProtection="1">
      <alignment horizontal="right"/>
      <protection locked="0"/>
    </xf>
    <xf numFmtId="6" fontId="75" fillId="0" borderId="43" xfId="0" applyNumberFormat="1" applyFont="1" applyFill="1" applyBorder="1" applyAlignment="1">
      <alignment horizontal="right"/>
    </xf>
    <xf numFmtId="6" fontId="75" fillId="0" borderId="116" xfId="0" applyNumberFormat="1" applyFont="1" applyFill="1" applyBorder="1" applyAlignment="1">
      <alignment horizontal="right"/>
    </xf>
    <xf numFmtId="6" fontId="75" fillId="18" borderId="117" xfId="0" applyNumberFormat="1" applyFont="1" applyFill="1" applyBorder="1" applyAlignment="1">
      <alignment horizontal="right"/>
    </xf>
    <xf numFmtId="10" fontId="33" fillId="24" borderId="27" xfId="0" applyNumberFormat="1" applyFont="1" applyFill="1" applyBorder="1" applyAlignment="1">
      <alignment horizontal="center"/>
    </xf>
    <xf numFmtId="10" fontId="33" fillId="37" borderId="27" xfId="0" applyNumberFormat="1" applyFont="1" applyFill="1" applyBorder="1" applyAlignment="1">
      <alignment horizontal="center"/>
    </xf>
    <xf numFmtId="0" fontId="140" fillId="0" borderId="0" xfId="0" applyFont="1" applyAlignment="1"/>
    <xf numFmtId="0" fontId="141" fillId="0" borderId="0" xfId="0" applyFont="1" applyAlignment="1"/>
    <xf numFmtId="0" fontId="140" fillId="0" borderId="0" xfId="0" quotePrefix="1" applyFont="1" applyAlignment="1">
      <alignment horizontal="centerContinuous"/>
    </xf>
    <xf numFmtId="0" fontId="140" fillId="0" borderId="0" xfId="0" applyFont="1" applyAlignment="1">
      <alignment horizontal="centerContinuous"/>
    </xf>
    <xf numFmtId="0" fontId="140" fillId="0" borderId="0" xfId="0" applyFont="1" applyAlignment="1">
      <alignment horizontal="center"/>
    </xf>
    <xf numFmtId="0" fontId="141" fillId="0" borderId="0" xfId="0" applyFont="1">
      <alignment vertical="top"/>
    </xf>
    <xf numFmtId="0" fontId="142" fillId="0" borderId="0" xfId="0" applyFont="1" applyAlignment="1"/>
    <xf numFmtId="0" fontId="141" fillId="0" borderId="0" xfId="0" applyFont="1" applyAlignment="1">
      <alignment horizontal="centerContinuous" wrapText="1"/>
    </xf>
    <xf numFmtId="0" fontId="141" fillId="0" borderId="0" xfId="0" applyFont="1" applyAlignment="1">
      <alignment horizontal="right"/>
    </xf>
    <xf numFmtId="0" fontId="140" fillId="0" borderId="0" xfId="0" quotePrefix="1" applyFont="1" applyAlignment="1">
      <alignment horizontal="right"/>
    </xf>
    <xf numFmtId="164" fontId="143" fillId="2" borderId="1" xfId="0" applyNumberFormat="1" applyFont="1" applyFill="1" applyBorder="1" applyAlignment="1" applyProtection="1">
      <alignment horizontal="centerContinuous"/>
      <protection locked="0"/>
    </xf>
    <xf numFmtId="0" fontId="145" fillId="0" borderId="0" xfId="0" quotePrefix="1" applyFont="1" applyAlignment="1">
      <alignment horizontal="center"/>
    </xf>
    <xf numFmtId="0" fontId="140" fillId="0" borderId="0" xfId="0" applyFont="1" applyAlignment="1">
      <alignment horizontal="right"/>
    </xf>
    <xf numFmtId="0" fontId="141" fillId="0" borderId="0" xfId="0" applyFont="1" applyAlignment="1">
      <alignment horizontal="centerContinuous"/>
    </xf>
    <xf numFmtId="0" fontId="146" fillId="0" borderId="0" xfId="0" applyFont="1" applyAlignment="1">
      <alignment horizontal="center"/>
    </xf>
    <xf numFmtId="14" fontId="140" fillId="2" borderId="0" xfId="0" applyNumberFormat="1" applyFont="1" applyFill="1" applyAlignment="1"/>
    <xf numFmtId="0" fontId="140" fillId="0" borderId="2" xfId="0" applyFont="1" applyBorder="1" applyAlignment="1">
      <alignment horizontal="left"/>
    </xf>
    <xf numFmtId="0" fontId="142" fillId="0" borderId="3" xfId="0" applyFont="1" applyBorder="1" applyAlignment="1">
      <alignment horizontal="left"/>
    </xf>
    <xf numFmtId="0" fontId="142" fillId="0" borderId="4" xfId="0" applyFont="1" applyBorder="1" applyAlignment="1">
      <alignment horizontal="left"/>
    </xf>
    <xf numFmtId="0" fontId="141" fillId="0" borderId="5" xfId="0" applyFont="1" applyBorder="1" applyAlignment="1"/>
    <xf numFmtId="0" fontId="141" fillId="0" borderId="8" xfId="0" applyFont="1" applyBorder="1" applyAlignment="1"/>
    <xf numFmtId="0" fontId="141" fillId="0" borderId="10" xfId="0" applyFont="1" applyBorder="1" applyAlignment="1">
      <alignment horizontal="center" wrapText="1"/>
    </xf>
    <xf numFmtId="0" fontId="141" fillId="3" borderId="5" xfId="0" applyFont="1" applyFill="1" applyBorder="1" applyAlignment="1"/>
    <xf numFmtId="0" fontId="141" fillId="3" borderId="0" xfId="0" applyFont="1" applyFill="1" applyAlignment="1"/>
    <xf numFmtId="0" fontId="140" fillId="3" borderId="0" xfId="0" applyFont="1" applyFill="1" applyAlignment="1">
      <alignment horizontal="right"/>
    </xf>
    <xf numFmtId="0" fontId="140" fillId="3" borderId="6" xfId="0" applyFont="1" applyFill="1" applyBorder="1" applyAlignment="1">
      <alignment horizontal="center" wrapText="1"/>
    </xf>
    <xf numFmtId="0" fontId="140" fillId="3" borderId="7" xfId="0" applyFont="1" applyFill="1" applyBorder="1" applyAlignment="1">
      <alignment horizontal="center" wrapText="1"/>
    </xf>
    <xf numFmtId="0" fontId="141" fillId="3" borderId="8" xfId="0" applyFont="1" applyFill="1" applyBorder="1" applyAlignment="1">
      <alignment horizontal="center" wrapText="1"/>
    </xf>
    <xf numFmtId="0" fontId="141" fillId="3" borderId="0" xfId="0" applyFont="1" applyFill="1">
      <alignment vertical="top"/>
    </xf>
    <xf numFmtId="0" fontId="142" fillId="0" borderId="95" xfId="0" quotePrefix="1" applyFont="1" applyBorder="1" applyAlignment="1">
      <alignment horizontal="center"/>
    </xf>
    <xf numFmtId="49" fontId="141" fillId="0" borderId="44" xfId="0" applyNumberFormat="1" applyFont="1" applyBorder="1" applyAlignment="1">
      <alignment horizontal="center"/>
    </xf>
    <xf numFmtId="0" fontId="140" fillId="0" borderId="62" xfId="0" applyFont="1" applyFill="1" applyBorder="1" applyAlignment="1">
      <alignment horizontal="center"/>
    </xf>
    <xf numFmtId="49" fontId="141" fillId="0" borderId="8" xfId="0" applyNumberFormat="1" applyFont="1" applyBorder="1" applyAlignment="1">
      <alignment horizontal="center"/>
    </xf>
    <xf numFmtId="0" fontId="141" fillId="0" borderId="74" xfId="0" applyFont="1" applyFill="1" applyBorder="1" applyAlignment="1"/>
    <xf numFmtId="0" fontId="142" fillId="0" borderId="0" xfId="0" applyFont="1" applyFill="1" applyBorder="1" applyAlignment="1"/>
    <xf numFmtId="0" fontId="140" fillId="0" borderId="0" xfId="0" applyFont="1" applyFill="1" applyBorder="1" applyAlignment="1">
      <alignment horizontal="center"/>
    </xf>
    <xf numFmtId="0" fontId="141" fillId="0" borderId="0" xfId="0" applyFont="1" applyFill="1" applyBorder="1" applyAlignment="1"/>
    <xf numFmtId="0" fontId="148" fillId="0" borderId="0" xfId="0" applyFont="1" applyBorder="1" applyAlignment="1">
      <alignment wrapText="1"/>
    </xf>
    <xf numFmtId="0" fontId="142" fillId="0" borderId="0" xfId="0" applyFont="1" applyBorder="1" applyAlignment="1">
      <alignment wrapText="1"/>
    </xf>
    <xf numFmtId="6" fontId="143" fillId="4" borderId="8" xfId="0" applyNumberFormat="1" applyFont="1" applyFill="1" applyBorder="1" applyAlignment="1"/>
    <xf numFmtId="0" fontId="141" fillId="5" borderId="11" xfId="0" applyFont="1" applyFill="1" applyBorder="1" applyAlignment="1">
      <alignment horizontal="center"/>
    </xf>
    <xf numFmtId="6" fontId="141" fillId="6" borderId="12" xfId="0" applyNumberFormat="1" applyFont="1" applyFill="1" applyBorder="1">
      <alignment vertical="top"/>
    </xf>
    <xf numFmtId="0" fontId="141" fillId="0" borderId="1" xfId="0" applyFont="1" applyBorder="1" applyAlignment="1"/>
    <xf numFmtId="0" fontId="141" fillId="0" borderId="1" xfId="0" quotePrefix="1" applyFont="1" applyBorder="1" applyAlignment="1">
      <alignment horizontal="left"/>
    </xf>
    <xf numFmtId="0" fontId="141" fillId="5" borderId="16" xfId="0" applyFont="1" applyFill="1" applyBorder="1" applyAlignment="1"/>
    <xf numFmtId="0" fontId="141" fillId="5" borderId="0" xfId="0" applyFont="1" applyFill="1" applyAlignment="1"/>
    <xf numFmtId="0" fontId="141" fillId="5" borderId="7" xfId="0" applyFont="1" applyFill="1" applyBorder="1" applyAlignment="1">
      <alignment wrapText="1"/>
    </xf>
    <xf numFmtId="6" fontId="141" fillId="5" borderId="0" xfId="0" applyNumberFormat="1" applyFont="1" applyFill="1" applyAlignment="1"/>
    <xf numFmtId="6" fontId="141" fillId="5" borderId="6" xfId="0" applyNumberFormat="1" applyFont="1" applyFill="1" applyBorder="1" applyAlignment="1"/>
    <xf numFmtId="6" fontId="141" fillId="5" borderId="17" xfId="0" applyNumberFormat="1" applyFont="1" applyFill="1" applyBorder="1" applyAlignment="1"/>
    <xf numFmtId="0" fontId="141" fillId="0" borderId="20" xfId="0" quotePrefix="1" applyFont="1" applyBorder="1" applyAlignment="1">
      <alignment horizontal="left"/>
    </xf>
    <xf numFmtId="0" fontId="141" fillId="0" borderId="20" xfId="0" applyFont="1" applyBorder="1" applyAlignment="1">
      <alignment horizontal="left"/>
    </xf>
    <xf numFmtId="0" fontId="141" fillId="0" borderId="21" xfId="0" applyFont="1" applyBorder="1" applyAlignment="1">
      <alignment horizontal="left"/>
    </xf>
    <xf numFmtId="6" fontId="147" fillId="7" borderId="20" xfId="0" applyNumberFormat="1" applyFont="1" applyFill="1" applyBorder="1" applyAlignment="1" applyProtection="1">
      <protection locked="0"/>
    </xf>
    <xf numFmtId="6" fontId="147" fillId="7" borderId="20" xfId="0" applyNumberFormat="1" applyFont="1" applyFill="1" applyBorder="1" applyAlignment="1" applyProtection="1">
      <alignment vertical="justify"/>
      <protection locked="0"/>
    </xf>
    <xf numFmtId="6" fontId="147" fillId="7" borderId="20" xfId="0" applyNumberFormat="1" applyFont="1" applyFill="1" applyBorder="1" applyAlignment="1" applyProtection="1">
      <alignment horizontal="center" vertical="center"/>
      <protection locked="0"/>
    </xf>
    <xf numFmtId="0" fontId="141" fillId="5" borderId="23" xfId="0" applyFont="1" applyFill="1" applyBorder="1" applyAlignment="1"/>
    <xf numFmtId="0" fontId="141" fillId="5" borderId="24" xfId="0" applyFont="1" applyFill="1" applyBorder="1" applyAlignment="1"/>
    <xf numFmtId="0" fontId="141" fillId="5" borderId="25" xfId="0" applyFont="1" applyFill="1" applyBorder="1" applyAlignment="1"/>
    <xf numFmtId="8" fontId="141" fillId="0" borderId="0" xfId="0" applyNumberFormat="1" applyFont="1" applyAlignment="1"/>
    <xf numFmtId="0" fontId="141" fillId="0" borderId="0" xfId="0" applyFont="1" applyAlignment="1">
      <alignment horizontal="left"/>
    </xf>
    <xf numFmtId="0" fontId="141" fillId="0" borderId="0" xfId="0" quotePrefix="1" applyFont="1" applyAlignment="1">
      <alignment horizontal="right"/>
    </xf>
    <xf numFmtId="6" fontId="140" fillId="0" borderId="0" xfId="0" applyNumberFormat="1" applyFont="1" applyAlignment="1">
      <alignment horizontal="center"/>
    </xf>
    <xf numFmtId="49" fontId="151" fillId="0" borderId="0" xfId="0" applyNumberFormat="1" applyFont="1" applyAlignment="1">
      <alignment horizontal="left" vertical="top" wrapText="1"/>
    </xf>
    <xf numFmtId="0" fontId="141" fillId="0" borderId="0" xfId="0" quotePrefix="1" applyFont="1" applyAlignment="1">
      <alignment horizontal="left"/>
    </xf>
    <xf numFmtId="0" fontId="141" fillId="0" borderId="27" xfId="0" applyFont="1" applyBorder="1" applyAlignment="1"/>
    <xf numFmtId="0" fontId="152" fillId="0" borderId="27" xfId="0" applyFont="1" applyBorder="1" applyAlignment="1"/>
    <xf numFmtId="165" fontId="140" fillId="0" borderId="0" xfId="0" applyNumberFormat="1" applyFont="1" applyAlignment="1">
      <alignment horizontal="center"/>
    </xf>
    <xf numFmtId="0" fontId="153" fillId="0" borderId="0" xfId="0" applyFont="1" applyAlignment="1"/>
    <xf numFmtId="0" fontId="143" fillId="0" borderId="0" xfId="0" applyFont="1" applyAlignment="1"/>
    <xf numFmtId="0" fontId="144" fillId="0" borderId="0" xfId="0" applyFont="1" applyAlignment="1"/>
    <xf numFmtId="0" fontId="141" fillId="0" borderId="0" xfId="0" applyFont="1" applyBorder="1">
      <alignment vertical="top"/>
    </xf>
    <xf numFmtId="0" fontId="141" fillId="0" borderId="0" xfId="0" applyFont="1" applyAlignment="1">
      <alignment horizontal="center"/>
    </xf>
    <xf numFmtId="0" fontId="154" fillId="0" borderId="0" xfId="0" applyFont="1" applyAlignment="1">
      <alignment horizontal="center"/>
    </xf>
    <xf numFmtId="0" fontId="141" fillId="0" borderId="0" xfId="0" applyFont="1" applyBorder="1" applyAlignment="1">
      <alignment horizontal="right" vertical="top"/>
    </xf>
    <xf numFmtId="0" fontId="141" fillId="0" borderId="0" xfId="0" applyFont="1" applyAlignment="1">
      <alignment horizontal="center" vertical="center"/>
    </xf>
    <xf numFmtId="0" fontId="141" fillId="0" borderId="0" xfId="0" applyFont="1" applyAlignment="1">
      <alignment horizontal="left" vertical="center"/>
    </xf>
    <xf numFmtId="0" fontId="141" fillId="0" borderId="0" xfId="0" applyFont="1" applyAlignment="1">
      <alignment horizontal="left" vertical="top"/>
    </xf>
    <xf numFmtId="0" fontId="75" fillId="0" borderId="0" xfId="0" applyFont="1" applyFill="1" applyAlignment="1">
      <alignment horizontal="right"/>
    </xf>
    <xf numFmtId="0" fontId="75" fillId="0" borderId="0" xfId="0" applyFont="1" applyAlignment="1">
      <alignment horizontal="right"/>
    </xf>
    <xf numFmtId="0" fontId="75" fillId="0" borderId="0" xfId="0" applyFont="1" applyAlignment="1">
      <alignment horizontal="left"/>
    </xf>
    <xf numFmtId="0" fontId="0" fillId="0" borderId="0" xfId="0" applyAlignment="1">
      <alignment vertical="top"/>
    </xf>
    <xf numFmtId="0" fontId="75" fillId="0" borderId="0" xfId="0" applyFont="1" applyBorder="1" applyAlignment="1">
      <alignment vertical="top"/>
    </xf>
    <xf numFmtId="0" fontId="0" fillId="0" borderId="0" xfId="0" applyBorder="1" applyAlignment="1">
      <alignment vertical="top"/>
    </xf>
    <xf numFmtId="0" fontId="75" fillId="0" borderId="0" xfId="0" applyFont="1" applyBorder="1" applyAlignment="1">
      <alignment horizontal="left"/>
    </xf>
    <xf numFmtId="0" fontId="33" fillId="0" borderId="1" xfId="0" applyFont="1" applyBorder="1" applyAlignment="1"/>
    <xf numFmtId="0" fontId="75" fillId="0" borderId="1" xfId="0" applyFont="1" applyBorder="1" applyAlignment="1">
      <alignment horizontal="left"/>
    </xf>
    <xf numFmtId="0" fontId="75" fillId="0" borderId="0" xfId="0" applyFont="1" applyAlignment="1">
      <alignment horizontal="center" vertical="center"/>
    </xf>
    <xf numFmtId="0" fontId="75" fillId="0" borderId="0" xfId="0" applyFont="1" applyAlignment="1">
      <alignment vertical="top"/>
    </xf>
    <xf numFmtId="2" fontId="38" fillId="0" borderId="64" xfId="0" applyNumberFormat="1" applyFont="1" applyBorder="1" applyAlignment="1">
      <alignment horizontal="center"/>
    </xf>
    <xf numFmtId="3" fontId="38" fillId="0" borderId="1" xfId="0" applyNumberFormat="1" applyFont="1" applyBorder="1" applyAlignment="1">
      <alignment horizontal="left"/>
    </xf>
    <xf numFmtId="0" fontId="38" fillId="0" borderId="0" xfId="0" applyFont="1" applyFill="1" applyBorder="1" applyAlignment="1"/>
    <xf numFmtId="0" fontId="38" fillId="0" borderId="0" xfId="0" applyFont="1" applyFill="1" applyBorder="1">
      <alignment vertical="top"/>
    </xf>
    <xf numFmtId="0" fontId="38" fillId="0" borderId="0" xfId="0" applyFont="1" applyFill="1">
      <alignment vertical="top"/>
    </xf>
    <xf numFmtId="0" fontId="38" fillId="0" borderId="0" xfId="0" applyFont="1">
      <alignment vertical="top"/>
    </xf>
    <xf numFmtId="0" fontId="18" fillId="0" borderId="0" xfId="14"/>
    <xf numFmtId="0" fontId="156" fillId="45" borderId="160" xfId="0" applyFont="1" applyFill="1" applyBorder="1" applyAlignment="1">
      <alignment vertical="center" wrapText="1"/>
    </xf>
    <xf numFmtId="0" fontId="156" fillId="45" borderId="161" xfId="0" applyFont="1" applyFill="1" applyBorder="1" applyAlignment="1">
      <alignment vertical="center" wrapText="1"/>
    </xf>
    <xf numFmtId="167" fontId="156" fillId="45" borderId="161" xfId="0" applyNumberFormat="1" applyFont="1" applyFill="1" applyBorder="1" applyAlignment="1">
      <alignment vertical="center" wrapText="1"/>
    </xf>
    <xf numFmtId="0" fontId="156" fillId="45" borderId="162" xfId="0" applyFont="1" applyFill="1" applyBorder="1" applyAlignment="1">
      <alignment vertical="center" wrapText="1"/>
    </xf>
    <xf numFmtId="174" fontId="18" fillId="35" borderId="160" xfId="12" applyNumberFormat="1" applyFont="1" applyFill="1" applyBorder="1" applyAlignment="1">
      <alignment horizontal="left" vertical="center"/>
    </xf>
    <xf numFmtId="0" fontId="18" fillId="35" borderId="161" xfId="0" applyFont="1" applyFill="1" applyBorder="1" applyAlignment="1">
      <alignment vertical="center" wrapText="1"/>
    </xf>
    <xf numFmtId="7" fontId="18" fillId="35" borderId="161" xfId="13" applyNumberFormat="1" applyFont="1" applyFill="1" applyBorder="1" applyAlignment="1">
      <alignment vertical="center" wrapText="1"/>
    </xf>
    <xf numFmtId="167" fontId="18" fillId="35" borderId="162" xfId="0" applyNumberFormat="1" applyFont="1" applyFill="1" applyBorder="1" applyAlignment="1">
      <alignment vertical="center" wrapText="1"/>
    </xf>
    <xf numFmtId="174" fontId="18" fillId="0" borderId="160" xfId="12" applyNumberFormat="1" applyFont="1" applyBorder="1" applyAlignment="1">
      <alignment horizontal="left" vertical="center"/>
    </xf>
    <xf numFmtId="0" fontId="18" fillId="0" borderId="161" xfId="0" applyFont="1" applyBorder="1" applyAlignment="1">
      <alignment vertical="center" wrapText="1"/>
    </xf>
    <xf numFmtId="7" fontId="18" fillId="0" borderId="161" xfId="13" applyNumberFormat="1" applyFont="1" applyBorder="1" applyAlignment="1">
      <alignment vertical="center" wrapText="1"/>
    </xf>
    <xf numFmtId="167" fontId="18" fillId="0" borderId="162" xfId="0" applyNumberFormat="1" applyFont="1" applyBorder="1" applyAlignment="1">
      <alignment vertical="center" wrapText="1"/>
    </xf>
    <xf numFmtId="0" fontId="156" fillId="44" borderId="163" xfId="0" applyFont="1" applyFill="1" applyBorder="1" applyAlignment="1">
      <alignment vertical="center" wrapText="1"/>
    </xf>
    <xf numFmtId="0" fontId="18" fillId="0" borderId="163" xfId="14" applyBorder="1"/>
    <xf numFmtId="174" fontId="18" fillId="0" borderId="163" xfId="12" applyNumberFormat="1" applyFont="1" applyBorder="1" applyAlignment="1">
      <alignment horizontal="left" vertical="center"/>
    </xf>
    <xf numFmtId="0" fontId="18" fillId="0" borderId="163" xfId="0" applyFont="1" applyBorder="1" applyAlignment="1">
      <alignment vertical="center" wrapText="1"/>
    </xf>
    <xf numFmtId="0" fontId="157" fillId="0" borderId="0" xfId="14" applyFont="1"/>
    <xf numFmtId="0" fontId="0" fillId="0" borderId="0" xfId="0" applyAlignment="1"/>
    <xf numFmtId="0" fontId="0" fillId="0" borderId="0" xfId="0" applyAlignment="1">
      <alignment vertical="top"/>
    </xf>
    <xf numFmtId="0" fontId="0" fillId="0" borderId="0" xfId="0" applyAlignment="1">
      <alignment horizontal="left"/>
    </xf>
    <xf numFmtId="166" fontId="95" fillId="0" borderId="67" xfId="0" applyNumberFormat="1" applyFont="1" applyFill="1" applyBorder="1" applyAlignment="1">
      <alignment horizontal="right"/>
    </xf>
    <xf numFmtId="0" fontId="75" fillId="0" borderId="164" xfId="0" applyFont="1" applyFill="1" applyBorder="1" applyAlignment="1">
      <alignment horizontal="center"/>
    </xf>
    <xf numFmtId="166" fontId="95" fillId="0" borderId="82" xfId="0" applyNumberFormat="1" applyFont="1" applyFill="1" applyBorder="1" applyAlignment="1">
      <alignment horizontal="right"/>
    </xf>
    <xf numFmtId="0" fontId="48" fillId="17" borderId="0" xfId="0" applyFont="1" applyFill="1" applyBorder="1" applyAlignment="1"/>
    <xf numFmtId="0" fontId="48" fillId="17" borderId="37" xfId="0" applyFont="1" applyFill="1" applyBorder="1" applyAlignment="1"/>
    <xf numFmtId="166" fontId="75" fillId="0" borderId="170" xfId="0" applyNumberFormat="1" applyFont="1" applyFill="1" applyBorder="1" applyAlignment="1" applyProtection="1">
      <alignment horizontal="right"/>
      <protection locked="0"/>
    </xf>
    <xf numFmtId="166" fontId="75" fillId="0" borderId="63" xfId="0" applyNumberFormat="1" applyFont="1" applyFill="1" applyBorder="1" applyAlignment="1">
      <alignment horizontal="right"/>
    </xf>
    <xf numFmtId="166" fontId="48" fillId="18" borderId="167" xfId="0" quotePrefix="1" applyNumberFormat="1" applyFont="1" applyFill="1" applyBorder="1" applyAlignment="1">
      <alignment horizontal="right"/>
    </xf>
    <xf numFmtId="166" fontId="48" fillId="18" borderId="168" xfId="0" quotePrefix="1" applyNumberFormat="1" applyFont="1" applyFill="1" applyBorder="1" applyAlignment="1">
      <alignment horizontal="right"/>
    </xf>
    <xf numFmtId="0" fontId="75" fillId="18" borderId="16" xfId="0" applyFont="1" applyFill="1" applyBorder="1" applyAlignment="1">
      <alignment horizontal="center"/>
    </xf>
    <xf numFmtId="166" fontId="95" fillId="18" borderId="6" xfId="0" applyNumberFormat="1" applyFont="1" applyFill="1" applyBorder="1" applyAlignment="1" applyProtection="1">
      <alignment horizontal="right"/>
      <protection locked="0"/>
    </xf>
    <xf numFmtId="166" fontId="95" fillId="18" borderId="7" xfId="0" applyNumberFormat="1" applyFont="1" applyFill="1" applyBorder="1" applyAlignment="1" applyProtection="1">
      <alignment horizontal="right"/>
      <protection locked="0"/>
    </xf>
    <xf numFmtId="166" fontId="48" fillId="18" borderId="17" xfId="0" applyNumberFormat="1" applyFont="1" applyFill="1" applyBorder="1" applyAlignment="1">
      <alignment horizontal="right"/>
    </xf>
    <xf numFmtId="0" fontId="141" fillId="0" borderId="0" xfId="0" applyFont="1" applyAlignment="1"/>
    <xf numFmtId="0" fontId="75" fillId="11" borderId="171" xfId="0" applyFont="1" applyFill="1" applyBorder="1" applyAlignment="1">
      <alignment horizontal="center"/>
    </xf>
    <xf numFmtId="3" fontId="75" fillId="0" borderId="14" xfId="0" applyNumberFormat="1" applyFont="1" applyFill="1" applyBorder="1" applyAlignment="1" applyProtection="1">
      <alignment horizontal="center"/>
      <protection locked="0"/>
    </xf>
    <xf numFmtId="0" fontId="158" fillId="0" borderId="7" xfId="0" applyFont="1" applyBorder="1" applyAlignment="1">
      <alignment horizontal="center"/>
    </xf>
    <xf numFmtId="0" fontId="158" fillId="0" borderId="7" xfId="0" applyFont="1" applyFill="1" applyBorder="1" applyAlignment="1">
      <alignment horizontal="center"/>
    </xf>
    <xf numFmtId="0" fontId="159" fillId="0" borderId="6" xfId="0" applyFont="1" applyBorder="1" applyAlignment="1">
      <alignment horizontal="center"/>
    </xf>
    <xf numFmtId="0" fontId="159" fillId="0" borderId="7" xfId="0" applyFont="1" applyBorder="1" applyAlignment="1">
      <alignment horizontal="center"/>
    </xf>
    <xf numFmtId="0" fontId="158" fillId="0" borderId="6" xfId="0" quotePrefix="1" applyFont="1" applyBorder="1" applyAlignment="1">
      <alignment horizontal="center" wrapText="1"/>
    </xf>
    <xf numFmtId="0" fontId="158" fillId="0" borderId="7" xfId="0" quotePrefix="1" applyFont="1" applyBorder="1" applyAlignment="1">
      <alignment horizontal="center" wrapText="1"/>
    </xf>
    <xf numFmtId="0" fontId="158" fillId="0" borderId="7" xfId="0" quotePrefix="1" applyFont="1" applyFill="1" applyBorder="1" applyAlignment="1">
      <alignment horizontal="center" wrapText="1"/>
    </xf>
    <xf numFmtId="0" fontId="158" fillId="0" borderId="8" xfId="0" applyFont="1" applyBorder="1" applyAlignment="1">
      <alignment horizontal="center" wrapText="1"/>
    </xf>
    <xf numFmtId="14" fontId="24" fillId="0" borderId="0" xfId="0" applyNumberFormat="1" applyFont="1" applyFill="1" applyBorder="1" applyAlignment="1">
      <alignment horizontal="center"/>
    </xf>
    <xf numFmtId="0" fontId="42" fillId="0" borderId="0" xfId="0" quotePrefix="1" applyFont="1" applyFill="1" applyBorder="1" applyAlignment="1">
      <alignment horizontal="center"/>
    </xf>
    <xf numFmtId="6" fontId="23" fillId="0" borderId="0" xfId="0" applyNumberFormat="1" applyFont="1" applyFill="1" applyBorder="1" applyAlignment="1"/>
    <xf numFmtId="0" fontId="21" fillId="0" borderId="172" xfId="0" applyFont="1" applyFill="1" applyBorder="1" applyAlignment="1"/>
    <xf numFmtId="0" fontId="21" fillId="0" borderId="173" xfId="0" applyFont="1" applyFill="1" applyBorder="1" applyAlignment="1"/>
    <xf numFmtId="0" fontId="21" fillId="0" borderId="42" xfId="0" applyFont="1" applyFill="1" applyBorder="1">
      <alignment vertical="top"/>
    </xf>
    <xf numFmtId="0" fontId="28" fillId="0" borderId="60" xfId="0" quotePrefix="1" applyFont="1" applyFill="1" applyBorder="1" applyAlignment="1">
      <alignment horizontal="center"/>
    </xf>
    <xf numFmtId="0" fontId="49" fillId="39" borderId="175" xfId="0" quotePrefix="1" applyFont="1" applyFill="1" applyBorder="1" applyAlignment="1">
      <alignment horizontal="left" wrapText="1"/>
    </xf>
    <xf numFmtId="0" fontId="84" fillId="0" borderId="0" xfId="0" quotePrefix="1" applyFont="1" applyAlignment="1">
      <alignment horizontal="right"/>
    </xf>
    <xf numFmtId="0" fontId="140" fillId="0" borderId="62" xfId="0" applyFont="1" applyFill="1" applyBorder="1" applyAlignment="1">
      <alignment horizontal="center" vertical="top"/>
    </xf>
    <xf numFmtId="0" fontId="140" fillId="0" borderId="0" xfId="0" applyFont="1" applyFill="1" applyBorder="1" applyAlignment="1"/>
    <xf numFmtId="0" fontId="159" fillId="0" borderId="7" xfId="0" applyFont="1" applyBorder="1" applyAlignment="1">
      <alignment horizontal="center" wrapText="1"/>
    </xf>
    <xf numFmtId="0" fontId="52" fillId="3" borderId="7" xfId="0" applyFont="1" applyFill="1" applyBorder="1" applyAlignment="1">
      <alignment horizontal="center" wrapText="1"/>
    </xf>
    <xf numFmtId="0" fontId="52" fillId="0" borderId="9" xfId="0" applyFont="1" applyBorder="1" applyAlignment="1">
      <alignment horizontal="center" wrapText="1"/>
    </xf>
    <xf numFmtId="0" fontId="52" fillId="0" borderId="9" xfId="0" quotePrefix="1" applyFont="1" applyBorder="1" applyAlignment="1">
      <alignment horizontal="center" wrapText="1"/>
    </xf>
    <xf numFmtId="0" fontId="142" fillId="0" borderId="19" xfId="0" quotePrefix="1" applyFont="1" applyBorder="1" applyAlignment="1">
      <alignment horizontal="center"/>
    </xf>
    <xf numFmtId="0" fontId="142" fillId="0" borderId="1" xfId="0" quotePrefix="1" applyFont="1" applyBorder="1" applyAlignment="1">
      <alignment horizontal="center"/>
    </xf>
    <xf numFmtId="49" fontId="141" fillId="0" borderId="19" xfId="0" quotePrefix="1" applyNumberFormat="1" applyFont="1" applyBorder="1" applyAlignment="1">
      <alignment horizontal="center"/>
    </xf>
    <xf numFmtId="0" fontId="141" fillId="0" borderId="1" xfId="0" quotePrefix="1" applyFont="1" applyBorder="1" applyAlignment="1">
      <alignment horizontal="center" vertical="top"/>
    </xf>
    <xf numFmtId="0" fontId="158" fillId="0" borderId="0" xfId="0" applyFont="1" applyAlignment="1"/>
    <xf numFmtId="0" fontId="140" fillId="0" borderId="5" xfId="0" applyFont="1" applyBorder="1" applyAlignment="1">
      <alignment horizontal="center"/>
    </xf>
    <xf numFmtId="0" fontId="140" fillId="0" borderId="13" xfId="0" applyFont="1" applyBorder="1" applyAlignment="1">
      <alignment horizontal="center"/>
    </xf>
    <xf numFmtId="0" fontId="140" fillId="0" borderId="11" xfId="0" applyFont="1" applyBorder="1" applyAlignment="1">
      <alignment horizontal="center"/>
    </xf>
    <xf numFmtId="0" fontId="140" fillId="0" borderId="16" xfId="0" applyFont="1" applyBorder="1" applyAlignment="1">
      <alignment horizontal="center"/>
    </xf>
    <xf numFmtId="0" fontId="140" fillId="0" borderId="22" xfId="0" applyFont="1" applyBorder="1" applyAlignment="1">
      <alignment horizontal="center"/>
    </xf>
    <xf numFmtId="6" fontId="23" fillId="0" borderId="53" xfId="0" applyNumberFormat="1" applyFont="1" applyBorder="1" applyAlignment="1"/>
    <xf numFmtId="6" fontId="39" fillId="0" borderId="52" xfId="0" applyNumberFormat="1" applyFont="1" applyBorder="1" applyAlignment="1"/>
    <xf numFmtId="0" fontId="28" fillId="0" borderId="4" xfId="0" applyFont="1" applyBorder="1" applyAlignment="1">
      <alignment horizontal="center" vertical="center"/>
    </xf>
    <xf numFmtId="0" fontId="28" fillId="0" borderId="131" xfId="0" applyFont="1" applyBorder="1" applyAlignment="1">
      <alignment horizontal="center" vertical="center"/>
    </xf>
    <xf numFmtId="0" fontId="28" fillId="0" borderId="132" xfId="0" applyFont="1" applyBorder="1" applyAlignment="1">
      <alignment horizontal="center" vertical="center"/>
    </xf>
    <xf numFmtId="0" fontId="28" fillId="0" borderId="7" xfId="0" applyFont="1" applyBorder="1" applyAlignment="1">
      <alignment horizontal="center" vertical="center"/>
    </xf>
    <xf numFmtId="0" fontId="28" fillId="0" borderId="66" xfId="0" applyFont="1" applyBorder="1" applyAlignment="1">
      <alignment horizontal="center" vertical="center"/>
    </xf>
    <xf numFmtId="0" fontId="28" fillId="0" borderId="38" xfId="0" applyFont="1" applyFill="1" applyBorder="1" applyAlignment="1">
      <alignment horizontal="center" vertical="center"/>
    </xf>
    <xf numFmtId="0" fontId="40" fillId="0" borderId="38" xfId="0" applyFont="1" applyFill="1" applyBorder="1" applyAlignment="1">
      <alignment horizontal="center" vertical="center"/>
    </xf>
    <xf numFmtId="0" fontId="30" fillId="29" borderId="34" xfId="0" applyFont="1" applyFill="1" applyBorder="1" applyAlignment="1">
      <alignment horizontal="left" vertical="top"/>
    </xf>
    <xf numFmtId="0" fontId="30" fillId="29" borderId="35" xfId="0" applyFont="1" applyFill="1" applyBorder="1" applyAlignment="1">
      <alignment horizontal="left" vertical="top"/>
    </xf>
    <xf numFmtId="0" fontId="30" fillId="29" borderId="57" xfId="0" applyFont="1" applyFill="1" applyBorder="1" applyAlignment="1">
      <alignment horizontal="left" vertical="top"/>
    </xf>
    <xf numFmtId="0" fontId="30" fillId="29" borderId="27" xfId="0" applyFont="1" applyFill="1" applyBorder="1" applyAlignment="1">
      <alignment horizontal="left" vertical="top"/>
    </xf>
    <xf numFmtId="0" fontId="30" fillId="26" borderId="39" xfId="0" applyFont="1" applyFill="1" applyBorder="1" applyAlignment="1">
      <alignment horizontal="center"/>
    </xf>
    <xf numFmtId="9" fontId="30" fillId="26" borderId="39" xfId="0" applyNumberFormat="1" applyFont="1" applyFill="1" applyBorder="1" applyAlignment="1">
      <alignment horizontal="center"/>
    </xf>
    <xf numFmtId="10" fontId="33" fillId="32" borderId="39" xfId="0" applyNumberFormat="1" applyFont="1" applyFill="1" applyBorder="1" applyAlignment="1">
      <alignment horizontal="center"/>
    </xf>
    <xf numFmtId="0" fontId="30" fillId="47" borderId="39" xfId="0" applyFont="1" applyFill="1" applyBorder="1" applyAlignment="1">
      <alignment horizontal="center"/>
    </xf>
    <xf numFmtId="9" fontId="33" fillId="47" borderId="39" xfId="0" applyNumberFormat="1" applyFont="1" applyFill="1" applyBorder="1" applyAlignment="1">
      <alignment horizontal="center"/>
    </xf>
    <xf numFmtId="10" fontId="33" fillId="47" borderId="39" xfId="0" applyNumberFormat="1" applyFont="1" applyFill="1" applyBorder="1" applyAlignment="1">
      <alignment horizontal="center"/>
    </xf>
    <xf numFmtId="6" fontId="75" fillId="0" borderId="176" xfId="0" applyNumberFormat="1" applyFont="1" applyFill="1" applyBorder="1" applyAlignment="1">
      <alignment horizontal="right"/>
    </xf>
    <xf numFmtId="6" fontId="75" fillId="0" borderId="176" xfId="0" applyNumberFormat="1" applyFont="1" applyFill="1" applyBorder="1" applyAlignment="1" applyProtection="1">
      <alignment horizontal="right"/>
      <protection locked="0"/>
    </xf>
    <xf numFmtId="6" fontId="75" fillId="0" borderId="62" xfId="0" applyNumberFormat="1" applyFont="1" applyFill="1" applyBorder="1" applyAlignment="1">
      <alignment horizontal="right"/>
    </xf>
    <xf numFmtId="6" fontId="75" fillId="0" borderId="62" xfId="0" applyNumberFormat="1" applyFont="1" applyFill="1" applyBorder="1" applyAlignment="1" applyProtection="1">
      <alignment horizontal="right"/>
      <protection locked="0"/>
    </xf>
    <xf numFmtId="49" fontId="70" fillId="16" borderId="41" xfId="0" applyNumberFormat="1" applyFont="1" applyFill="1" applyBorder="1" applyAlignment="1">
      <alignment horizontal="center" vertical="center" wrapText="1"/>
    </xf>
    <xf numFmtId="0" fontId="45" fillId="0" borderId="0" xfId="0" applyFont="1" applyFill="1" applyAlignment="1">
      <alignment horizontal="left" vertical="top"/>
    </xf>
    <xf numFmtId="0" fontId="0" fillId="0" borderId="51" xfId="0" applyBorder="1" applyAlignment="1">
      <alignment horizontal="left" vertical="top"/>
    </xf>
    <xf numFmtId="0" fontId="22" fillId="0" borderId="174" xfId="0" applyFont="1" applyFill="1" applyBorder="1">
      <alignment vertical="top"/>
    </xf>
    <xf numFmtId="0" fontId="75" fillId="0" borderId="0" xfId="0" applyFont="1" applyFill="1" applyAlignment="1">
      <alignment horizontal="right"/>
    </xf>
    <xf numFmtId="0" fontId="75" fillId="0" borderId="0" xfId="0" applyFont="1" applyAlignment="1">
      <alignment horizontal="left"/>
    </xf>
    <xf numFmtId="0" fontId="0" fillId="0" borderId="0" xfId="0" applyAlignment="1">
      <alignment horizontal="center" vertical="top"/>
    </xf>
    <xf numFmtId="0" fontId="33" fillId="0" borderId="127" xfId="0" applyFont="1" applyBorder="1" applyAlignment="1"/>
    <xf numFmtId="0" fontId="33" fillId="0" borderId="14" xfId="0" applyFont="1" applyFill="1" applyBorder="1" applyAlignment="1"/>
    <xf numFmtId="0" fontId="162" fillId="0" borderId="62" xfId="14" applyFont="1" applyBorder="1" applyAlignment="1">
      <alignment horizontal="left"/>
    </xf>
    <xf numFmtId="0" fontId="162" fillId="0" borderId="62" xfId="14" applyFont="1" applyBorder="1"/>
    <xf numFmtId="0" fontId="18" fillId="0" borderId="62" xfId="14" applyBorder="1"/>
    <xf numFmtId="0" fontId="18" fillId="0" borderId="62" xfId="14" applyBorder="1" applyAlignment="1">
      <alignment horizontal="center"/>
    </xf>
    <xf numFmtId="0" fontId="18" fillId="49" borderId="62" xfId="14" applyFill="1" applyBorder="1" applyAlignment="1">
      <alignment horizontal="right"/>
    </xf>
    <xf numFmtId="0" fontId="18" fillId="37" borderId="62" xfId="14" applyFill="1" applyBorder="1" applyAlignment="1">
      <alignment horizontal="right"/>
    </xf>
    <xf numFmtId="2" fontId="45" fillId="0" borderId="62" xfId="15" quotePrefix="1" applyNumberFormat="1" applyBorder="1" applyAlignment="1">
      <alignment horizontal="center"/>
    </xf>
    <xf numFmtId="2" fontId="38" fillId="37" borderId="62" xfId="15" applyNumberFormat="1" applyFont="1" applyFill="1" applyBorder="1" applyAlignment="1">
      <alignment horizontal="center"/>
    </xf>
    <xf numFmtId="0" fontId="18" fillId="55" borderId="95" xfId="14" applyFill="1" applyBorder="1" applyAlignment="1">
      <alignment horizontal="right"/>
    </xf>
    <xf numFmtId="0" fontId="162" fillId="0" borderId="62" xfId="14" applyFont="1" applyBorder="1" applyAlignment="1">
      <alignment horizontal="right"/>
    </xf>
    <xf numFmtId="0" fontId="17" fillId="0" borderId="62" xfId="14" applyFont="1" applyBorder="1" applyAlignment="1">
      <alignment horizontal="center"/>
    </xf>
    <xf numFmtId="0" fontId="30" fillId="0" borderId="0" xfId="0" applyFont="1" applyFill="1" applyBorder="1" applyAlignment="1">
      <alignment horizontal="center"/>
    </xf>
    <xf numFmtId="0" fontId="41" fillId="0" borderId="79" xfId="0" applyFont="1" applyFill="1" applyBorder="1" applyAlignment="1">
      <alignment horizontal="center"/>
    </xf>
    <xf numFmtId="0" fontId="41" fillId="0" borderId="7" xfId="0" applyFont="1" applyFill="1" applyBorder="1" applyAlignment="1">
      <alignment horizontal="center" wrapText="1"/>
    </xf>
    <xf numFmtId="40" fontId="18" fillId="0" borderId="62" xfId="14" applyNumberFormat="1" applyBorder="1" applyAlignment="1">
      <alignment horizontal="right"/>
    </xf>
    <xf numFmtId="40" fontId="164" fillId="24" borderId="62" xfId="14" applyNumberFormat="1" applyFont="1" applyFill="1" applyBorder="1" applyAlignment="1">
      <alignment horizontal="right"/>
    </xf>
    <xf numFmtId="40" fontId="18" fillId="24" borderId="62" xfId="14" applyNumberFormat="1" applyFill="1" applyBorder="1" applyAlignment="1">
      <alignment horizontal="right"/>
    </xf>
    <xf numFmtId="40" fontId="18" fillId="42" borderId="62" xfId="14" applyNumberFormat="1" applyFill="1" applyBorder="1" applyAlignment="1">
      <alignment horizontal="right"/>
    </xf>
    <xf numFmtId="40" fontId="18" fillId="42" borderId="82" xfId="14" applyNumberFormat="1" applyFill="1" applyBorder="1" applyAlignment="1">
      <alignment horizontal="right"/>
    </xf>
    <xf numFmtId="40" fontId="18" fillId="55" borderId="95" xfId="14" applyNumberFormat="1" applyFill="1" applyBorder="1" applyAlignment="1">
      <alignment horizontal="right"/>
    </xf>
    <xf numFmtId="0" fontId="18" fillId="0" borderId="0" xfId="14" applyAlignment="1">
      <alignment horizontal="right"/>
    </xf>
    <xf numFmtId="0" fontId="18" fillId="11" borderId="95" xfId="14" applyFill="1" applyBorder="1" applyAlignment="1">
      <alignment horizontal="right"/>
    </xf>
    <xf numFmtId="0" fontId="18" fillId="11" borderId="95" xfId="14" applyFill="1" applyBorder="1" applyAlignment="1">
      <alignment horizontal="right" wrapText="1"/>
    </xf>
    <xf numFmtId="9" fontId="18" fillId="48" borderId="62" xfId="14" applyNumberFormat="1" applyFill="1" applyBorder="1" applyAlignment="1">
      <alignment horizontal="right"/>
    </xf>
    <xf numFmtId="10" fontId="18" fillId="48" borderId="62" xfId="14" applyNumberFormat="1" applyFill="1" applyBorder="1" applyAlignment="1">
      <alignment horizontal="right"/>
    </xf>
    <xf numFmtId="0" fontId="18" fillId="51" borderId="62" xfId="14" applyFill="1" applyBorder="1" applyAlignment="1">
      <alignment horizontal="right"/>
    </xf>
    <xf numFmtId="9" fontId="18" fillId="51" borderId="62" xfId="14" applyNumberFormat="1" applyFill="1" applyBorder="1" applyAlignment="1">
      <alignment horizontal="right"/>
    </xf>
    <xf numFmtId="9" fontId="18" fillId="49" borderId="62" xfId="14" applyNumberFormat="1" applyFill="1" applyBorder="1" applyAlignment="1">
      <alignment horizontal="right"/>
    </xf>
    <xf numFmtId="0" fontId="18" fillId="29" borderId="62" xfId="14" applyFill="1" applyBorder="1" applyAlignment="1">
      <alignment horizontal="right"/>
    </xf>
    <xf numFmtId="8" fontId="18" fillId="37" borderId="62" xfId="14" applyNumberFormat="1" applyFill="1" applyBorder="1" applyAlignment="1">
      <alignment horizontal="right"/>
    </xf>
    <xf numFmtId="0" fontId="18" fillId="52" borderId="62" xfId="14" applyFill="1" applyBorder="1" applyAlignment="1">
      <alignment horizontal="right"/>
    </xf>
    <xf numFmtId="0" fontId="18" fillId="54" borderId="62" xfId="14" applyFill="1" applyBorder="1" applyAlignment="1">
      <alignment horizontal="right"/>
    </xf>
    <xf numFmtId="40" fontId="17" fillId="0" borderId="0" xfId="14" applyNumberFormat="1" applyFont="1"/>
    <xf numFmtId="2" fontId="38" fillId="0" borderId="62" xfId="15" quotePrefix="1" applyNumberFormat="1" applyFont="1" applyFill="1" applyBorder="1" applyAlignment="1">
      <alignment horizontal="center"/>
    </xf>
    <xf numFmtId="2" fontId="63" fillId="0" borderId="62" xfId="15" quotePrefix="1" applyNumberFormat="1" applyFont="1" applyFill="1" applyBorder="1" applyAlignment="1">
      <alignment horizontal="center"/>
    </xf>
    <xf numFmtId="0" fontId="168" fillId="53" borderId="62" xfId="14" applyFont="1" applyFill="1" applyBorder="1" applyAlignment="1">
      <alignment horizontal="right"/>
    </xf>
    <xf numFmtId="0" fontId="167" fillId="48" borderId="62" xfId="14" applyFont="1" applyFill="1" applyBorder="1" applyAlignment="1">
      <alignment horizontal="right"/>
    </xf>
    <xf numFmtId="0" fontId="167" fillId="51" borderId="62" xfId="14" applyFont="1" applyFill="1" applyBorder="1" applyAlignment="1">
      <alignment horizontal="right"/>
    </xf>
    <xf numFmtId="0" fontId="167" fillId="49" borderId="62" xfId="14" applyFont="1" applyFill="1" applyBorder="1" applyAlignment="1">
      <alignment horizontal="right"/>
    </xf>
    <xf numFmtId="0" fontId="18" fillId="0" borderId="62" xfId="14" applyFill="1" applyBorder="1" applyAlignment="1">
      <alignment horizontal="right"/>
    </xf>
    <xf numFmtId="0" fontId="135" fillId="0" borderId="0" xfId="14" applyFont="1"/>
    <xf numFmtId="0" fontId="171" fillId="0" borderId="0" xfId="14" applyFont="1"/>
    <xf numFmtId="0" fontId="16" fillId="0" borderId="62" xfId="14" applyFont="1" applyBorder="1" applyAlignment="1">
      <alignment horizontal="center"/>
    </xf>
    <xf numFmtId="0" fontId="72" fillId="0" borderId="0" xfId="0" applyFont="1" applyAlignment="1">
      <alignment horizontal="left"/>
    </xf>
    <xf numFmtId="0" fontId="172" fillId="0" borderId="62" xfId="14" applyFont="1" applyBorder="1" applyAlignment="1">
      <alignment horizontal="right"/>
    </xf>
    <xf numFmtId="0" fontId="170" fillId="0" borderId="0" xfId="14" applyFont="1" applyAlignment="1">
      <alignment horizontal="left"/>
    </xf>
    <xf numFmtId="0" fontId="174" fillId="0" borderId="0" xfId="14" applyFont="1" applyAlignment="1">
      <alignment horizontal="right"/>
    </xf>
    <xf numFmtId="0" fontId="106" fillId="0" borderId="0" xfId="0" applyFont="1">
      <alignment vertical="top"/>
    </xf>
    <xf numFmtId="0" fontId="174" fillId="11" borderId="0" xfId="14" applyFont="1" applyFill="1" applyBorder="1" applyAlignment="1">
      <alignment horizontal="right" wrapText="1"/>
    </xf>
    <xf numFmtId="10" fontId="174" fillId="48" borderId="0" xfId="14" applyNumberFormat="1" applyFont="1" applyFill="1" applyBorder="1" applyAlignment="1">
      <alignment horizontal="right"/>
    </xf>
    <xf numFmtId="0" fontId="174" fillId="51" borderId="0" xfId="14" applyFont="1" applyFill="1" applyBorder="1" applyAlignment="1">
      <alignment horizontal="right"/>
    </xf>
    <xf numFmtId="0" fontId="174" fillId="49" borderId="0" xfId="14" applyFont="1" applyFill="1" applyBorder="1" applyAlignment="1">
      <alignment horizontal="right"/>
    </xf>
    <xf numFmtId="0" fontId="174" fillId="0" borderId="0" xfId="14" applyFont="1" applyFill="1" applyBorder="1" applyAlignment="1">
      <alignment horizontal="right"/>
    </xf>
    <xf numFmtId="40" fontId="174" fillId="0" borderId="0" xfId="14" applyNumberFormat="1" applyFont="1" applyBorder="1" applyAlignment="1">
      <alignment horizontal="right"/>
    </xf>
    <xf numFmtId="43" fontId="174" fillId="0" borderId="0" xfId="14" applyNumberFormat="1" applyFont="1" applyBorder="1" applyAlignment="1">
      <alignment horizontal="right"/>
    </xf>
    <xf numFmtId="40" fontId="174" fillId="24" borderId="65" xfId="14" applyNumberFormat="1" applyFont="1" applyFill="1" applyBorder="1" applyAlignment="1">
      <alignment horizontal="right"/>
    </xf>
    <xf numFmtId="40" fontId="174" fillId="18" borderId="65" xfId="14" applyNumberFormat="1" applyFont="1" applyFill="1" applyBorder="1" applyAlignment="1">
      <alignment horizontal="right"/>
    </xf>
    <xf numFmtId="0" fontId="18" fillId="0" borderId="0" xfId="14" applyAlignment="1"/>
    <xf numFmtId="40" fontId="166" fillId="0" borderId="65" xfId="14" applyNumberFormat="1" applyFont="1" applyBorder="1" applyAlignment="1">
      <alignment horizontal="center"/>
    </xf>
    <xf numFmtId="40" fontId="166" fillId="0" borderId="64" xfId="14" applyNumberFormat="1" applyFont="1" applyBorder="1" applyAlignment="1">
      <alignment horizontal="center"/>
    </xf>
    <xf numFmtId="40" fontId="162" fillId="0" borderId="62" xfId="14" applyNumberFormat="1" applyFont="1" applyFill="1" applyBorder="1" applyAlignment="1">
      <alignment horizontal="center"/>
    </xf>
    <xf numFmtId="40" fontId="166" fillId="0" borderId="62" xfId="14" applyNumberFormat="1" applyFont="1" applyBorder="1" applyAlignment="1">
      <alignment horizontal="center"/>
    </xf>
    <xf numFmtId="0" fontId="33" fillId="0" borderId="58" xfId="0" applyFont="1" applyFill="1" applyBorder="1" applyAlignment="1"/>
    <xf numFmtId="40" fontId="17" fillId="0" borderId="62" xfId="14" applyNumberFormat="1" applyFont="1" applyBorder="1" applyAlignment="1">
      <alignment horizontal="center"/>
    </xf>
    <xf numFmtId="40" fontId="15" fillId="0" borderId="62" xfId="14" applyNumberFormat="1" applyFont="1" applyBorder="1" applyAlignment="1">
      <alignment horizontal="center"/>
    </xf>
    <xf numFmtId="40" fontId="18" fillId="0" borderId="65" xfId="14" applyNumberFormat="1" applyBorder="1" applyAlignment="1">
      <alignment horizontal="right"/>
    </xf>
    <xf numFmtId="0" fontId="177" fillId="0" borderId="0" xfId="14" applyFont="1"/>
    <xf numFmtId="167" fontId="33" fillId="9" borderId="39" xfId="0" applyNumberFormat="1" applyFont="1" applyFill="1" applyBorder="1" applyAlignment="1"/>
    <xf numFmtId="40" fontId="15" fillId="0" borderId="65" xfId="14" applyNumberFormat="1" applyFont="1" applyBorder="1" applyAlignment="1">
      <alignment horizontal="right"/>
    </xf>
    <xf numFmtId="40" fontId="165" fillId="0" borderId="65" xfId="14" applyNumberFormat="1" applyFont="1" applyBorder="1" applyAlignment="1">
      <alignment horizontal="right"/>
    </xf>
    <xf numFmtId="40" fontId="164" fillId="18" borderId="65" xfId="14" applyNumberFormat="1" applyFont="1" applyFill="1" applyBorder="1" applyAlignment="1">
      <alignment horizontal="right"/>
    </xf>
    <xf numFmtId="0" fontId="0" fillId="0" borderId="0" xfId="0" applyAlignment="1">
      <alignment vertical="top"/>
    </xf>
    <xf numFmtId="0" fontId="51" fillId="0" borderId="0" xfId="11" applyFont="1" applyBorder="1" applyAlignment="1">
      <alignment horizontal="center"/>
    </xf>
    <xf numFmtId="0" fontId="51" fillId="0" borderId="1" xfId="11" applyFont="1" applyBorder="1" applyAlignment="1">
      <alignment horizontal="left"/>
    </xf>
    <xf numFmtId="0" fontId="179" fillId="0" borderId="0" xfId="14" applyFont="1"/>
    <xf numFmtId="0" fontId="181" fillId="0" borderId="0" xfId="14" applyFont="1" applyAlignment="1">
      <alignment horizontal="right"/>
    </xf>
    <xf numFmtId="0" fontId="175" fillId="0" borderId="0" xfId="14" applyFont="1" applyAlignment="1">
      <alignment horizontal="right"/>
    </xf>
    <xf numFmtId="0" fontId="28" fillId="0" borderId="0" xfId="0" quotePrefix="1" applyFont="1" applyFill="1" applyBorder="1" applyAlignment="1">
      <alignment horizontal="center"/>
    </xf>
    <xf numFmtId="0" fontId="173" fillId="0" borderId="116" xfId="14" applyFont="1" applyBorder="1" applyAlignment="1">
      <alignment horizontal="right"/>
    </xf>
    <xf numFmtId="40" fontId="166" fillId="0" borderId="74" xfId="14" applyNumberFormat="1" applyFont="1" applyBorder="1" applyAlignment="1">
      <alignment horizontal="center"/>
    </xf>
    <xf numFmtId="0" fontId="173" fillId="0" borderId="62" xfId="14" applyFont="1" applyBorder="1" applyAlignment="1">
      <alignment horizontal="center"/>
    </xf>
    <xf numFmtId="0" fontId="182" fillId="29" borderId="135" xfId="0" applyFont="1" applyFill="1" applyBorder="1" applyAlignment="1"/>
    <xf numFmtId="0" fontId="84" fillId="29" borderId="136" xfId="0" applyFont="1" applyFill="1" applyBorder="1" applyAlignment="1"/>
    <xf numFmtId="0" fontId="75" fillId="0" borderId="0" xfId="0" applyFont="1" applyBorder="1" applyAlignment="1"/>
    <xf numFmtId="0" fontId="75" fillId="0" borderId="8" xfId="0" applyFont="1" applyBorder="1" applyAlignment="1"/>
    <xf numFmtId="0" fontId="174" fillId="0" borderId="62" xfId="14" applyFont="1" applyBorder="1" applyAlignment="1">
      <alignment horizontal="center"/>
    </xf>
    <xf numFmtId="0" fontId="185" fillId="0" borderId="0" xfId="14" applyFont="1"/>
    <xf numFmtId="0" fontId="186" fillId="18" borderId="62" xfId="14" applyFont="1" applyFill="1" applyBorder="1" applyAlignment="1">
      <alignment horizontal="center"/>
    </xf>
    <xf numFmtId="0" fontId="164" fillId="0" borderId="130" xfId="0" applyFont="1" applyBorder="1" applyAlignment="1"/>
    <xf numFmtId="0" fontId="164" fillId="0" borderId="118" xfId="0" applyFont="1" applyBorder="1" applyAlignment="1"/>
    <xf numFmtId="0" fontId="164" fillId="0" borderId="139" xfId="0" applyFont="1" applyBorder="1" applyAlignment="1"/>
    <xf numFmtId="0" fontId="182" fillId="57" borderId="135" xfId="0" applyFont="1" applyFill="1" applyBorder="1" applyAlignment="1"/>
    <xf numFmtId="0" fontId="173" fillId="57" borderId="179" xfId="14" applyFont="1" applyFill="1" applyBorder="1" applyAlignment="1">
      <alignment horizontal="right"/>
    </xf>
    <xf numFmtId="0" fontId="54" fillId="0" borderId="178" xfId="0" applyFont="1" applyFill="1" applyBorder="1" applyAlignment="1"/>
    <xf numFmtId="0" fontId="173" fillId="0" borderId="177" xfId="14" applyFont="1" applyBorder="1" applyAlignment="1">
      <alignment horizontal="left" wrapText="1"/>
    </xf>
    <xf numFmtId="0" fontId="19" fillId="0" borderId="0" xfId="0" quotePrefix="1" applyFont="1" applyBorder="1" applyAlignment="1">
      <alignment horizontal="right"/>
    </xf>
    <xf numFmtId="0" fontId="14" fillId="0" borderId="0" xfId="14" applyFont="1" applyAlignment="1">
      <alignment horizontal="right"/>
    </xf>
    <xf numFmtId="0" fontId="38" fillId="0" borderId="62" xfId="15" applyFont="1" applyFill="1" applyBorder="1" applyAlignment="1">
      <alignment wrapText="1"/>
    </xf>
    <xf numFmtId="2" fontId="38" fillId="0" borderId="62" xfId="15" quotePrefix="1" applyNumberFormat="1" applyFont="1" applyFill="1" applyBorder="1" applyAlignment="1">
      <alignment horizontal="center" vertical="top"/>
    </xf>
    <xf numFmtId="40" fontId="166" fillId="47" borderId="65" xfId="14" applyNumberFormat="1" applyFont="1" applyFill="1" applyBorder="1" applyAlignment="1">
      <alignment horizontal="center"/>
    </xf>
    <xf numFmtId="40" fontId="162" fillId="47" borderId="67" xfId="14" applyNumberFormat="1" applyFont="1" applyFill="1" applyBorder="1" applyAlignment="1">
      <alignment horizontal="center"/>
    </xf>
    <xf numFmtId="40" fontId="166" fillId="47" borderId="74" xfId="14" applyNumberFormat="1" applyFont="1" applyFill="1" applyBorder="1" applyAlignment="1">
      <alignment horizontal="center"/>
    </xf>
    <xf numFmtId="0" fontId="173" fillId="0" borderId="65" xfId="14" applyFont="1" applyBorder="1" applyAlignment="1">
      <alignment horizontal="left"/>
    </xf>
    <xf numFmtId="0" fontId="164" fillId="24" borderId="65" xfId="14" applyFont="1" applyFill="1" applyBorder="1" applyAlignment="1">
      <alignment horizontal="left"/>
    </xf>
    <xf numFmtId="0" fontId="173" fillId="24" borderId="65" xfId="14" applyFont="1" applyFill="1" applyBorder="1" applyAlignment="1">
      <alignment horizontal="left"/>
    </xf>
    <xf numFmtId="0" fontId="14" fillId="18" borderId="65" xfId="14" applyFont="1" applyFill="1" applyBorder="1" applyAlignment="1">
      <alignment horizontal="left"/>
    </xf>
    <xf numFmtId="40" fontId="15" fillId="0" borderId="62" xfId="14" applyNumberFormat="1" applyFont="1" applyBorder="1" applyAlignment="1">
      <alignment horizontal="right"/>
    </xf>
    <xf numFmtId="40" fontId="174" fillId="24" borderId="62" xfId="14" applyNumberFormat="1" applyFont="1" applyFill="1" applyBorder="1" applyAlignment="1">
      <alignment horizontal="right"/>
    </xf>
    <xf numFmtId="40" fontId="174" fillId="18" borderId="62" xfId="14" applyNumberFormat="1" applyFont="1" applyFill="1" applyBorder="1" applyAlignment="1">
      <alignment horizontal="right"/>
    </xf>
    <xf numFmtId="40" fontId="166" fillId="57" borderId="112" xfId="14" applyNumberFormat="1" applyFont="1" applyFill="1" applyBorder="1" applyAlignment="1">
      <alignment horizontal="center"/>
    </xf>
    <xf numFmtId="40" fontId="162" fillId="57" borderId="112" xfId="14" applyNumberFormat="1" applyFont="1" applyFill="1" applyBorder="1" applyAlignment="1">
      <alignment horizontal="center"/>
    </xf>
    <xf numFmtId="40" fontId="18" fillId="24" borderId="62" xfId="14" applyNumberFormat="1" applyFill="1" applyBorder="1"/>
    <xf numFmtId="2" fontId="45" fillId="0" borderId="65" xfId="15" quotePrefix="1" applyNumberFormat="1" applyBorder="1" applyAlignment="1">
      <alignment horizontal="left"/>
    </xf>
    <xf numFmtId="3" fontId="45" fillId="37" borderId="65" xfId="15" applyNumberFormat="1" applyFill="1" applyBorder="1" applyAlignment="1"/>
    <xf numFmtId="9" fontId="21" fillId="27" borderId="27" xfId="0" applyNumberFormat="1" applyFont="1" applyFill="1" applyBorder="1" applyAlignment="1">
      <alignment horizontal="center" wrapText="1"/>
    </xf>
    <xf numFmtId="0" fontId="186" fillId="58" borderId="62" xfId="14" applyFont="1" applyFill="1" applyBorder="1" applyAlignment="1">
      <alignment horizontal="center"/>
    </xf>
    <xf numFmtId="40" fontId="162" fillId="0" borderId="67" xfId="14" applyNumberFormat="1" applyFont="1" applyBorder="1" applyAlignment="1">
      <alignment horizontal="center" wrapText="1"/>
    </xf>
    <xf numFmtId="0" fontId="115" fillId="0" borderId="0" xfId="0" applyNumberFormat="1" applyFont="1" applyFill="1">
      <alignment vertical="top"/>
    </xf>
    <xf numFmtId="0" fontId="75" fillId="0" borderId="0" xfId="0" applyFont="1" applyBorder="1" applyAlignment="1">
      <alignment horizontal="left"/>
    </xf>
    <xf numFmtId="14" fontId="75" fillId="0" borderId="20" xfId="0" applyNumberFormat="1" applyFont="1" applyBorder="1" applyAlignment="1">
      <alignment horizontal="left"/>
    </xf>
    <xf numFmtId="172" fontId="18" fillId="0" borderId="0" xfId="14" applyNumberFormat="1" applyAlignment="1">
      <alignment horizontal="left"/>
    </xf>
    <xf numFmtId="0" fontId="165" fillId="0" borderId="62" xfId="14" applyFont="1" applyBorder="1" applyAlignment="1">
      <alignment horizontal="right"/>
    </xf>
    <xf numFmtId="0" fontId="13" fillId="0" borderId="62" xfId="14" applyFont="1" applyBorder="1" applyAlignment="1">
      <alignment horizontal="center"/>
    </xf>
    <xf numFmtId="0" fontId="75" fillId="0" borderId="0" xfId="0" applyFont="1" applyAlignment="1">
      <alignment horizontal="right"/>
    </xf>
    <xf numFmtId="40" fontId="15" fillId="0" borderId="20" xfId="14" applyNumberFormat="1" applyFont="1" applyBorder="1" applyAlignment="1">
      <alignment horizontal="right"/>
    </xf>
    <xf numFmtId="14" fontId="84" fillId="0" borderId="180" xfId="0" applyNumberFormat="1" applyFont="1" applyBorder="1" applyAlignment="1">
      <alignment horizontal="left" vertical="top"/>
    </xf>
    <xf numFmtId="40" fontId="192" fillId="0" borderId="62" xfId="14" applyNumberFormat="1" applyFont="1" applyBorder="1" applyAlignment="1">
      <alignment horizontal="center" wrapText="1"/>
    </xf>
    <xf numFmtId="40" fontId="163" fillId="0" borderId="62" xfId="14" applyNumberFormat="1" applyFont="1" applyFill="1" applyBorder="1" applyAlignment="1">
      <alignment horizontal="right"/>
    </xf>
    <xf numFmtId="40" fontId="164" fillId="18" borderId="62" xfId="14" applyNumberFormat="1" applyFont="1" applyFill="1" applyBorder="1" applyAlignment="1">
      <alignment horizontal="right"/>
    </xf>
    <xf numFmtId="40" fontId="162" fillId="0" borderId="1" xfId="14" applyNumberFormat="1" applyFont="1" applyBorder="1" applyAlignment="1">
      <alignment horizontal="center"/>
    </xf>
    <xf numFmtId="0" fontId="12" fillId="0" borderId="0" xfId="14" applyFont="1" applyAlignment="1">
      <alignment horizontal="right"/>
    </xf>
    <xf numFmtId="0" fontId="159" fillId="0" borderId="0" xfId="0" applyFont="1" applyAlignment="1">
      <alignment horizontal="center" wrapText="1"/>
    </xf>
    <xf numFmtId="0" fontId="22" fillId="39" borderId="3" xfId="0" applyFont="1" applyFill="1" applyBorder="1" applyAlignment="1">
      <alignment horizontal="center"/>
    </xf>
    <xf numFmtId="0" fontId="30" fillId="37" borderId="130" xfId="0" applyNumberFormat="1" applyFont="1" applyFill="1" applyBorder="1" applyAlignment="1"/>
    <xf numFmtId="0" fontId="30" fillId="37" borderId="74" xfId="0" applyNumberFormat="1" applyFont="1" applyFill="1" applyBorder="1" applyAlignment="1" applyProtection="1">
      <alignment horizontal="center"/>
      <protection locked="0"/>
    </xf>
    <xf numFmtId="0" fontId="30" fillId="37" borderId="64" xfId="0" applyNumberFormat="1" applyFont="1" applyFill="1" applyBorder="1" applyAlignment="1" applyProtection="1">
      <alignment horizontal="center"/>
      <protection locked="0"/>
    </xf>
    <xf numFmtId="0" fontId="40" fillId="39" borderId="41" xfId="0" quotePrefix="1" applyFont="1" applyFill="1" applyBorder="1" applyAlignment="1">
      <alignment horizontal="center" wrapText="1"/>
    </xf>
    <xf numFmtId="0" fontId="70" fillId="39" borderId="41" xfId="0" quotePrefix="1" applyFont="1" applyFill="1" applyBorder="1" applyAlignment="1">
      <alignment horizontal="center" wrapText="1"/>
    </xf>
    <xf numFmtId="40" fontId="162" fillId="37" borderId="143" xfId="14" applyNumberFormat="1" applyFont="1" applyFill="1" applyBorder="1" applyAlignment="1">
      <alignment horizontal="center"/>
    </xf>
    <xf numFmtId="0" fontId="174" fillId="0" borderId="39" xfId="14" applyFont="1" applyBorder="1" applyAlignment="1">
      <alignment horizontal="right"/>
    </xf>
    <xf numFmtId="40" fontId="166" fillId="47" borderId="39" xfId="14" applyNumberFormat="1" applyFont="1" applyFill="1" applyBorder="1" applyAlignment="1">
      <alignment horizontal="center"/>
    </xf>
    <xf numFmtId="0" fontId="12" fillId="0" borderId="62" xfId="14" applyFont="1" applyFill="1" applyBorder="1" applyAlignment="1">
      <alignment horizontal="right"/>
    </xf>
    <xf numFmtId="0" fontId="167" fillId="36" borderId="62" xfId="14" applyFont="1" applyFill="1" applyBorder="1" applyAlignment="1">
      <alignment horizontal="right"/>
    </xf>
    <xf numFmtId="0" fontId="167" fillId="50" borderId="62" xfId="14" applyFont="1" applyFill="1" applyBorder="1" applyAlignment="1">
      <alignment horizontal="right"/>
    </xf>
    <xf numFmtId="0" fontId="167" fillId="35" borderId="62" xfId="14" applyFont="1" applyFill="1" applyBorder="1" applyAlignment="1">
      <alignment horizontal="right"/>
    </xf>
    <xf numFmtId="10" fontId="18" fillId="35" borderId="62" xfId="14" applyNumberFormat="1" applyFill="1" applyBorder="1" applyAlignment="1">
      <alignment horizontal="right"/>
    </xf>
    <xf numFmtId="0" fontId="18" fillId="11" borderId="62" xfId="14" applyFill="1" applyBorder="1" applyAlignment="1">
      <alignment horizontal="right" wrapText="1"/>
    </xf>
    <xf numFmtId="9" fontId="18" fillId="36" borderId="62" xfId="14" applyNumberFormat="1" applyFill="1" applyBorder="1" applyAlignment="1">
      <alignment horizontal="center"/>
    </xf>
    <xf numFmtId="9" fontId="18" fillId="50" borderId="62" xfId="14" applyNumberFormat="1" applyFill="1" applyBorder="1" applyAlignment="1">
      <alignment horizontal="center"/>
    </xf>
    <xf numFmtId="9" fontId="18" fillId="35" borderId="62" xfId="14" applyNumberFormat="1" applyFill="1" applyBorder="1" applyAlignment="1">
      <alignment horizontal="center"/>
    </xf>
    <xf numFmtId="10" fontId="18" fillId="36" borderId="62" xfId="14" applyNumberFormat="1" applyFill="1" applyBorder="1" applyAlignment="1">
      <alignment horizontal="center"/>
    </xf>
    <xf numFmtId="0" fontId="168" fillId="36" borderId="62" xfId="14" applyFont="1" applyFill="1" applyBorder="1" applyAlignment="1">
      <alignment horizontal="right"/>
    </xf>
    <xf numFmtId="0" fontId="18" fillId="24" borderId="62" xfId="14" applyFill="1" applyBorder="1" applyAlignment="1">
      <alignment horizontal="right"/>
    </xf>
    <xf numFmtId="8" fontId="18" fillId="24" borderId="62" xfId="14" applyNumberFormat="1" applyFill="1" applyBorder="1" applyAlignment="1">
      <alignment horizontal="right"/>
    </xf>
    <xf numFmtId="0" fontId="18" fillId="18" borderId="62" xfId="14" applyFill="1" applyBorder="1" applyAlignment="1">
      <alignment horizontal="center"/>
    </xf>
    <xf numFmtId="0" fontId="18" fillId="18" borderId="62" xfId="14" applyFill="1" applyBorder="1" applyAlignment="1">
      <alignment horizontal="center" wrapText="1"/>
    </xf>
    <xf numFmtId="0" fontId="75" fillId="0" borderId="0" xfId="0" applyFont="1" applyAlignment="1"/>
    <xf numFmtId="169" fontId="193" fillId="0" borderId="0" xfId="14" applyNumberFormat="1" applyFont="1" applyAlignment="1">
      <alignment horizontal="left"/>
    </xf>
    <xf numFmtId="40" fontId="166" fillId="18" borderId="62" xfId="14" applyNumberFormat="1" applyFont="1" applyFill="1" applyBorder="1" applyAlignment="1">
      <alignment horizontal="center"/>
    </xf>
    <xf numFmtId="0" fontId="176" fillId="0" borderId="147" xfId="14" applyFont="1" applyFill="1" applyBorder="1" applyAlignment="1">
      <alignment horizontal="center" wrapText="1"/>
    </xf>
    <xf numFmtId="40" fontId="165" fillId="0" borderId="147" xfId="14" applyNumberFormat="1" applyFont="1" applyBorder="1" applyAlignment="1">
      <alignment horizontal="right"/>
    </xf>
    <xf numFmtId="40" fontId="18" fillId="37" borderId="183" xfId="14" applyNumberFormat="1" applyFill="1" applyBorder="1" applyAlignment="1">
      <alignment horizontal="right"/>
    </xf>
    <xf numFmtId="40" fontId="18" fillId="37" borderId="184" xfId="14" applyNumberFormat="1" applyFill="1" applyBorder="1" applyAlignment="1">
      <alignment horizontal="right"/>
    </xf>
    <xf numFmtId="0" fontId="194" fillId="0" borderId="0" xfId="14" applyFont="1" applyAlignment="1">
      <alignment horizontal="right"/>
    </xf>
    <xf numFmtId="0" fontId="11" fillId="18" borderId="62" xfId="14" applyFont="1" applyFill="1" applyBorder="1" applyAlignment="1">
      <alignment horizontal="center" wrapText="1"/>
    </xf>
    <xf numFmtId="40" fontId="11" fillId="0" borderId="62" xfId="14" applyNumberFormat="1" applyFont="1" applyBorder="1" applyAlignment="1">
      <alignment horizontal="right"/>
    </xf>
    <xf numFmtId="0" fontId="11" fillId="24" borderId="62" xfId="14" applyFont="1" applyFill="1" applyBorder="1" applyAlignment="1">
      <alignment horizontal="center"/>
    </xf>
    <xf numFmtId="40" fontId="18" fillId="0" borderId="95" xfId="14" applyNumberFormat="1" applyBorder="1" applyAlignment="1">
      <alignment horizontal="right"/>
    </xf>
    <xf numFmtId="43" fontId="174" fillId="0" borderId="62" xfId="14" applyNumberFormat="1" applyFont="1" applyBorder="1" applyAlignment="1">
      <alignment horizontal="right"/>
    </xf>
    <xf numFmtId="40" fontId="18" fillId="42" borderId="65" xfId="14" applyNumberFormat="1" applyFill="1" applyBorder="1" applyAlignment="1">
      <alignment horizontal="right"/>
    </xf>
    <xf numFmtId="40" fontId="166" fillId="0" borderId="185" xfId="14" applyNumberFormat="1" applyFont="1" applyBorder="1" applyAlignment="1">
      <alignment horizontal="center"/>
    </xf>
    <xf numFmtId="40" fontId="162" fillId="0" borderId="186" xfId="14" applyNumberFormat="1" applyFont="1" applyBorder="1" applyAlignment="1">
      <alignment horizontal="center" wrapText="1"/>
    </xf>
    <xf numFmtId="40" fontId="18" fillId="0" borderId="185" xfId="14" applyNumberFormat="1" applyBorder="1" applyAlignment="1">
      <alignment horizontal="right"/>
    </xf>
    <xf numFmtId="40" fontId="164" fillId="24" borderId="185" xfId="14" applyNumberFormat="1" applyFont="1" applyFill="1" applyBorder="1" applyAlignment="1">
      <alignment horizontal="right"/>
    </xf>
    <xf numFmtId="40" fontId="18" fillId="24" borderId="185" xfId="14" applyNumberFormat="1" applyFill="1" applyBorder="1" applyAlignment="1">
      <alignment horizontal="right"/>
    </xf>
    <xf numFmtId="40" fontId="18" fillId="42" borderId="185" xfId="14" applyNumberFormat="1" applyFill="1" applyBorder="1" applyAlignment="1">
      <alignment horizontal="right"/>
    </xf>
    <xf numFmtId="40" fontId="18" fillId="42" borderId="188" xfId="14" applyNumberFormat="1" applyFill="1" applyBorder="1" applyAlignment="1">
      <alignment horizontal="right"/>
    </xf>
    <xf numFmtId="40" fontId="18" fillId="55" borderId="187" xfId="14" applyNumberFormat="1" applyFill="1" applyBorder="1" applyAlignment="1">
      <alignment horizontal="right"/>
    </xf>
    <xf numFmtId="40" fontId="166" fillId="18" borderId="65" xfId="14" applyNumberFormat="1" applyFont="1" applyFill="1" applyBorder="1" applyAlignment="1">
      <alignment horizontal="center"/>
    </xf>
    <xf numFmtId="40" fontId="192" fillId="0" borderId="185" xfId="14" applyNumberFormat="1" applyFont="1" applyBorder="1" applyAlignment="1">
      <alignment horizontal="center" wrapText="1"/>
    </xf>
    <xf numFmtId="40" fontId="166" fillId="18" borderId="185" xfId="14" applyNumberFormat="1" applyFont="1" applyFill="1" applyBorder="1" applyAlignment="1">
      <alignment horizontal="center"/>
    </xf>
    <xf numFmtId="40" fontId="15" fillId="0" borderId="185" xfId="14" applyNumberFormat="1" applyFont="1" applyBorder="1" applyAlignment="1">
      <alignment horizontal="right"/>
    </xf>
    <xf numFmtId="40" fontId="15" fillId="0" borderId="98" xfId="14" applyNumberFormat="1" applyFont="1" applyBorder="1" applyAlignment="1">
      <alignment horizontal="right"/>
    </xf>
    <xf numFmtId="40" fontId="174" fillId="24" borderId="185" xfId="14" applyNumberFormat="1" applyFont="1" applyFill="1" applyBorder="1" applyAlignment="1">
      <alignment horizontal="right"/>
    </xf>
    <xf numFmtId="40" fontId="164" fillId="18" borderId="185" xfId="14" applyNumberFormat="1" applyFont="1" applyFill="1" applyBorder="1" applyAlignment="1">
      <alignment horizontal="right"/>
    </xf>
    <xf numFmtId="40" fontId="174" fillId="18" borderId="185" xfId="14" applyNumberFormat="1" applyFont="1" applyFill="1" applyBorder="1" applyAlignment="1">
      <alignment horizontal="right"/>
    </xf>
    <xf numFmtId="40" fontId="163" fillId="0" borderId="185" xfId="14" applyNumberFormat="1" applyFont="1" applyFill="1" applyBorder="1" applyAlignment="1">
      <alignment horizontal="right"/>
    </xf>
    <xf numFmtId="40" fontId="164" fillId="24" borderId="65" xfId="14" applyNumberFormat="1" applyFont="1" applyFill="1" applyBorder="1" applyAlignment="1">
      <alignment horizontal="right"/>
    </xf>
    <xf numFmtId="40" fontId="18" fillId="24" borderId="65" xfId="14" applyNumberFormat="1" applyFill="1" applyBorder="1" applyAlignment="1">
      <alignment horizontal="right"/>
    </xf>
    <xf numFmtId="40" fontId="18" fillId="42" borderId="92" xfId="14" applyNumberFormat="1" applyFill="1" applyBorder="1" applyAlignment="1">
      <alignment horizontal="right"/>
    </xf>
    <xf numFmtId="40" fontId="18" fillId="55" borderId="64" xfId="14" applyNumberFormat="1" applyFill="1" applyBorder="1" applyAlignment="1">
      <alignment horizontal="right"/>
    </xf>
    <xf numFmtId="0" fontId="162" fillId="0" borderId="147" xfId="14" applyFont="1" applyFill="1" applyBorder="1" applyAlignment="1">
      <alignment horizontal="center"/>
    </xf>
    <xf numFmtId="40" fontId="162" fillId="37" borderId="190" xfId="14" applyNumberFormat="1" applyFont="1" applyFill="1" applyBorder="1" applyAlignment="1">
      <alignment horizontal="center"/>
    </xf>
    <xf numFmtId="40" fontId="162" fillId="0" borderId="189" xfId="14" applyNumberFormat="1" applyFont="1" applyFill="1" applyBorder="1" applyAlignment="1">
      <alignment horizontal="center"/>
    </xf>
    <xf numFmtId="40" fontId="18" fillId="0" borderId="191" xfId="14" applyNumberFormat="1" applyBorder="1"/>
    <xf numFmtId="40" fontId="18" fillId="0" borderId="189" xfId="14" applyNumberFormat="1" applyBorder="1" applyAlignment="1">
      <alignment horizontal="right"/>
    </xf>
    <xf numFmtId="40" fontId="18" fillId="0" borderId="189" xfId="14" applyNumberFormat="1" applyBorder="1"/>
    <xf numFmtId="40" fontId="18" fillId="24" borderId="189" xfId="14" applyNumberFormat="1" applyFill="1" applyBorder="1"/>
    <xf numFmtId="0" fontId="10" fillId="0" borderId="0" xfId="14" applyFont="1"/>
    <xf numFmtId="0" fontId="41" fillId="0" borderId="55" xfId="0" quotePrefix="1" applyFont="1" applyFill="1" applyBorder="1" applyAlignment="1">
      <alignment horizontal="left"/>
    </xf>
    <xf numFmtId="40" fontId="30" fillId="0" borderId="65" xfId="0" applyNumberFormat="1" applyFont="1" applyFill="1" applyBorder="1">
      <alignment vertical="top"/>
    </xf>
    <xf numFmtId="0" fontId="28" fillId="42" borderId="192" xfId="0" applyFont="1" applyFill="1" applyBorder="1" applyAlignment="1">
      <alignment horizontal="center" wrapText="1"/>
    </xf>
    <xf numFmtId="10" fontId="33" fillId="0" borderId="0" xfId="0" applyNumberFormat="1" applyFont="1" applyFill="1" applyBorder="1" applyAlignment="1">
      <alignment horizontal="center"/>
    </xf>
    <xf numFmtId="0" fontId="33" fillId="0" borderId="0" xfId="0" applyFont="1" applyFill="1" applyBorder="1" applyAlignment="1">
      <alignment horizontal="center"/>
    </xf>
    <xf numFmtId="0" fontId="30" fillId="29" borderId="36" xfId="0" applyFont="1" applyFill="1" applyBorder="1" applyAlignment="1">
      <alignment horizontal="left" vertical="top"/>
    </xf>
    <xf numFmtId="0" fontId="30" fillId="29" borderId="194" xfId="0" applyFont="1" applyFill="1" applyBorder="1" applyAlignment="1">
      <alignment horizontal="left" vertical="top"/>
    </xf>
    <xf numFmtId="0" fontId="30" fillId="0" borderId="62" xfId="0" applyFont="1" applyFill="1" applyBorder="1">
      <alignment vertical="top"/>
    </xf>
    <xf numFmtId="38" fontId="30" fillId="0" borderId="62" xfId="0" applyNumberFormat="1" applyFont="1" applyFill="1" applyBorder="1">
      <alignment vertical="top"/>
    </xf>
    <xf numFmtId="0" fontId="30" fillId="0" borderId="63" xfId="0" applyFont="1" applyFill="1" applyBorder="1" applyAlignment="1">
      <alignment horizontal="center" vertical="top"/>
    </xf>
    <xf numFmtId="0" fontId="41" fillId="0" borderId="6" xfId="0" applyFont="1" applyFill="1" applyBorder="1" applyAlignment="1" applyProtection="1">
      <alignment horizontal="center" vertical="center"/>
    </xf>
    <xf numFmtId="0" fontId="28" fillId="0" borderId="77" xfId="0" applyFont="1" applyFill="1" applyBorder="1" applyAlignment="1">
      <alignment horizontal="center" wrapText="1"/>
    </xf>
    <xf numFmtId="49" fontId="54" fillId="0" borderId="19" xfId="0" quotePrefix="1" applyNumberFormat="1" applyFont="1" applyBorder="1" applyAlignment="1">
      <alignment horizontal="center"/>
    </xf>
    <xf numFmtId="0" fontId="175" fillId="0" borderId="62" xfId="14" applyFont="1" applyBorder="1" applyAlignment="1">
      <alignment horizontal="center"/>
    </xf>
    <xf numFmtId="0" fontId="175" fillId="0" borderId="62" xfId="14" applyFont="1" applyBorder="1" applyAlignment="1">
      <alignment horizontal="left" wrapText="1"/>
    </xf>
    <xf numFmtId="40" fontId="166" fillId="47" borderId="39" xfId="14" applyNumberFormat="1" applyFont="1" applyFill="1" applyBorder="1" applyAlignment="1">
      <alignment horizontal="center" wrapText="1"/>
    </xf>
    <xf numFmtId="0" fontId="162" fillId="56" borderId="123" xfId="14" applyFont="1" applyFill="1" applyBorder="1" applyAlignment="1">
      <alignment horizontal="center"/>
    </xf>
    <xf numFmtId="40" fontId="15" fillId="50" borderId="63" xfId="14" applyNumberFormat="1" applyFont="1" applyFill="1" applyBorder="1" applyAlignment="1">
      <alignment horizontal="center"/>
    </xf>
    <xf numFmtId="40" fontId="17" fillId="0" borderId="63" xfId="14" applyNumberFormat="1" applyFont="1" applyBorder="1" applyAlignment="1">
      <alignment horizontal="center"/>
    </xf>
    <xf numFmtId="40" fontId="15" fillId="0" borderId="63" xfId="14" applyNumberFormat="1" applyFont="1" applyBorder="1" applyAlignment="1">
      <alignment horizontal="center"/>
    </xf>
    <xf numFmtId="43" fontId="15" fillId="0" borderId="63" xfId="14" applyNumberFormat="1" applyFont="1" applyBorder="1" applyAlignment="1">
      <alignment horizontal="center"/>
    </xf>
    <xf numFmtId="40" fontId="10" fillId="50" borderId="62" xfId="14" applyNumberFormat="1" applyFont="1" applyFill="1" applyBorder="1" applyAlignment="1">
      <alignment horizontal="center"/>
    </xf>
    <xf numFmtId="0" fontId="174" fillId="24" borderId="62" xfId="14" applyFont="1" applyFill="1" applyBorder="1" applyAlignment="1">
      <alignment horizontal="center"/>
    </xf>
    <xf numFmtId="0" fontId="197" fillId="0" borderId="0" xfId="14" applyFont="1"/>
    <xf numFmtId="0" fontId="33" fillId="29" borderId="110" xfId="0" applyFont="1" applyFill="1" applyBorder="1" applyAlignment="1">
      <alignment horizontal="center" vertical="top"/>
    </xf>
    <xf numFmtId="166" fontId="135" fillId="18" borderId="195" xfId="0" applyNumberFormat="1" applyFont="1" applyFill="1" applyBorder="1" applyAlignment="1">
      <alignment horizontal="right"/>
    </xf>
    <xf numFmtId="0" fontId="30" fillId="8" borderId="40" xfId="0" applyFont="1" applyFill="1" applyBorder="1" applyAlignment="1"/>
    <xf numFmtId="9" fontId="30" fillId="8" borderId="58" xfId="0" applyNumberFormat="1" applyFont="1" applyFill="1" applyBorder="1" applyAlignment="1"/>
    <xf numFmtId="0" fontId="30" fillId="8" borderId="40" xfId="0" applyFont="1" applyFill="1" applyBorder="1" applyAlignment="1">
      <alignment horizontal="left" vertical="center"/>
    </xf>
    <xf numFmtId="0" fontId="30" fillId="8" borderId="51" xfId="0" applyFont="1" applyFill="1" applyBorder="1" applyAlignment="1">
      <alignment horizontal="left"/>
    </xf>
    <xf numFmtId="0" fontId="30" fillId="8" borderId="0" xfId="0" applyFont="1" applyFill="1" applyBorder="1" applyAlignment="1">
      <alignment horizontal="left"/>
    </xf>
    <xf numFmtId="0" fontId="30" fillId="11" borderId="6" xfId="0" applyFont="1" applyFill="1" applyBorder="1">
      <alignment vertical="top"/>
    </xf>
    <xf numFmtId="0" fontId="30" fillId="8" borderId="27" xfId="0" applyFont="1" applyFill="1" applyBorder="1" applyAlignment="1"/>
    <xf numFmtId="0" fontId="33" fillId="8" borderId="58" xfId="0" applyFont="1" applyFill="1" applyBorder="1" applyAlignment="1"/>
    <xf numFmtId="0" fontId="30" fillId="29" borderId="40" xfId="0" applyFont="1" applyFill="1" applyBorder="1" applyAlignment="1">
      <alignment horizontal="center"/>
    </xf>
    <xf numFmtId="0" fontId="30" fillId="29" borderId="40" xfId="0" applyFont="1" applyFill="1" applyBorder="1" applyAlignment="1">
      <alignment wrapText="1"/>
    </xf>
    <xf numFmtId="0" fontId="30" fillId="29" borderId="27" xfId="0" applyFont="1" applyFill="1" applyBorder="1" applyAlignment="1">
      <alignment horizontal="center"/>
    </xf>
    <xf numFmtId="0" fontId="30" fillId="27" borderId="40" xfId="0" applyFont="1" applyFill="1" applyBorder="1" applyAlignment="1">
      <alignment horizontal="center"/>
    </xf>
    <xf numFmtId="0" fontId="30" fillId="28" borderId="40" xfId="0" applyFont="1" applyFill="1" applyBorder="1" applyAlignment="1">
      <alignment horizontal="center"/>
    </xf>
    <xf numFmtId="0" fontId="33" fillId="0" borderId="62" xfId="0" applyFont="1" applyBorder="1" applyAlignment="1"/>
    <xf numFmtId="0" fontId="33" fillId="0" borderId="62" xfId="0" applyFont="1" applyBorder="1">
      <alignment vertical="top"/>
    </xf>
    <xf numFmtId="0" fontId="133" fillId="0" borderId="62" xfId="0" applyFont="1" applyFill="1" applyBorder="1" applyAlignment="1">
      <alignment horizontal="center" wrapText="1"/>
    </xf>
    <xf numFmtId="0" fontId="133" fillId="0" borderId="62" xfId="0" applyFont="1" applyFill="1" applyBorder="1" applyAlignment="1">
      <alignment horizontal="center" vertical="center" wrapText="1"/>
    </xf>
    <xf numFmtId="0" fontId="0" fillId="0" borderId="62" xfId="0" applyBorder="1" applyAlignment="1">
      <alignment vertical="center"/>
    </xf>
    <xf numFmtId="0" fontId="30" fillId="0" borderId="62" xfId="0" applyFont="1" applyFill="1" applyBorder="1" applyAlignment="1">
      <alignment horizontal="center" wrapText="1"/>
    </xf>
    <xf numFmtId="0" fontId="33" fillId="0" borderId="192" xfId="0" applyFont="1" applyBorder="1" applyAlignment="1"/>
    <xf numFmtId="0" fontId="33" fillId="0" borderId="196" xfId="0" applyFont="1" applyBorder="1">
      <alignment vertical="top"/>
    </xf>
    <xf numFmtId="0" fontId="133" fillId="0" borderId="133" xfId="0" applyFont="1" applyFill="1" applyBorder="1" applyAlignment="1">
      <alignment horizontal="center" wrapText="1"/>
    </xf>
    <xf numFmtId="0" fontId="0" fillId="0" borderId="176" xfId="0" applyBorder="1" applyAlignment="1">
      <alignment vertical="center"/>
    </xf>
    <xf numFmtId="0" fontId="30" fillId="0" borderId="176" xfId="0" applyFont="1" applyFill="1" applyBorder="1" applyAlignment="1">
      <alignment horizontal="center" wrapText="1"/>
    </xf>
    <xf numFmtId="0" fontId="33" fillId="0" borderId="176" xfId="0" applyFont="1" applyBorder="1" applyAlignment="1"/>
    <xf numFmtId="0" fontId="30" fillId="0" borderId="176" xfId="0" applyFont="1" applyFill="1" applyBorder="1" applyAlignment="1">
      <alignment horizontal="center"/>
    </xf>
    <xf numFmtId="0" fontId="33" fillId="0" borderId="95" xfId="0" applyFont="1" applyBorder="1" applyAlignment="1"/>
    <xf numFmtId="0" fontId="75" fillId="0" borderId="0" xfId="0" applyFont="1" applyBorder="1" applyAlignment="1">
      <alignment horizontal="left"/>
    </xf>
    <xf numFmtId="0" fontId="75" fillId="0" borderId="1" xfId="0" applyFont="1" applyBorder="1" applyAlignment="1">
      <alignment horizontal="left"/>
    </xf>
    <xf numFmtId="0" fontId="9" fillId="0" borderId="0" xfId="14" applyFont="1"/>
    <xf numFmtId="38" fontId="75" fillId="11" borderId="82" xfId="0" quotePrefix="1" applyNumberFormat="1" applyFont="1" applyFill="1" applyBorder="1" applyAlignment="1">
      <alignment horizontal="center"/>
    </xf>
    <xf numFmtId="0" fontId="196" fillId="0" borderId="0" xfId="0" applyFont="1">
      <alignment vertical="top"/>
    </xf>
    <xf numFmtId="0" fontId="75" fillId="0" borderId="20" xfId="0" applyFont="1" applyBorder="1" applyAlignment="1">
      <alignment horizontal="left"/>
    </xf>
    <xf numFmtId="0" fontId="45" fillId="0" borderId="1" xfId="0" applyFont="1" applyBorder="1" applyAlignment="1">
      <alignment horizontal="left"/>
    </xf>
    <xf numFmtId="49" fontId="75" fillId="0" borderId="125" xfId="0" applyNumberFormat="1" applyFont="1" applyFill="1" applyBorder="1" applyAlignment="1">
      <alignment horizontal="center"/>
    </xf>
    <xf numFmtId="40" fontId="8" fillId="50" borderId="63" xfId="14" applyNumberFormat="1" applyFont="1" applyFill="1" applyBorder="1" applyAlignment="1">
      <alignment horizontal="center"/>
    </xf>
    <xf numFmtId="38" fontId="30" fillId="0" borderId="63" xfId="0" applyNumberFormat="1" applyFont="1" applyFill="1" applyBorder="1" applyAlignment="1">
      <alignment horizontal="center"/>
    </xf>
    <xf numFmtId="40" fontId="30" fillId="0" borderId="63" xfId="0" applyNumberFormat="1" applyFont="1" applyFill="1" applyBorder="1" applyAlignment="1">
      <alignment horizontal="center" vertical="top"/>
    </xf>
    <xf numFmtId="40" fontId="30" fillId="37" borderId="63" xfId="0" applyNumberFormat="1" applyFont="1" applyFill="1" applyBorder="1" applyAlignment="1">
      <alignment horizontal="center" vertical="center"/>
    </xf>
    <xf numFmtId="0" fontId="182" fillId="37" borderId="104" xfId="11" applyFont="1" applyFill="1" applyBorder="1" applyAlignment="1">
      <alignment horizontal="center"/>
    </xf>
    <xf numFmtId="0" fontId="182" fillId="37" borderId="198" xfId="11" applyFont="1" applyFill="1" applyBorder="1" applyAlignment="1">
      <alignment horizontal="center"/>
    </xf>
    <xf numFmtId="40" fontId="30" fillId="0" borderId="65" xfId="0" applyNumberFormat="1" applyFont="1" applyFill="1" applyBorder="1" applyAlignment="1" applyProtection="1">
      <alignment horizontal="center"/>
      <protection locked="0"/>
    </xf>
    <xf numFmtId="40" fontId="30" fillId="0" borderId="65" xfId="0" applyNumberFormat="1" applyFont="1" applyFill="1" applyBorder="1" applyAlignment="1">
      <alignment horizontal="center" vertical="center"/>
    </xf>
    <xf numFmtId="40" fontId="30" fillId="0" borderId="199" xfId="0" applyNumberFormat="1" applyFont="1" applyFill="1" applyBorder="1" applyAlignment="1">
      <alignment horizontal="center" vertical="center"/>
    </xf>
    <xf numFmtId="40" fontId="30" fillId="0" borderId="62" xfId="0" applyNumberFormat="1" applyFont="1" applyFill="1" applyBorder="1" applyAlignment="1">
      <alignment horizontal="center" vertical="center"/>
    </xf>
    <xf numFmtId="40" fontId="30" fillId="0" borderId="105" xfId="0" applyNumberFormat="1" applyFont="1" applyFill="1" applyBorder="1" applyAlignment="1">
      <alignment horizontal="center" vertical="center"/>
    </xf>
    <xf numFmtId="0" fontId="198" fillId="37" borderId="104" xfId="11" applyFont="1" applyFill="1" applyBorder="1" applyAlignment="1">
      <alignment horizontal="center"/>
    </xf>
    <xf numFmtId="0" fontId="199" fillId="37" borderId="104" xfId="11" applyFont="1" applyFill="1" applyBorder="1" applyAlignment="1">
      <alignment horizontal="center"/>
    </xf>
    <xf numFmtId="0" fontId="33" fillId="0" borderId="95" xfId="0" applyFont="1" applyFill="1" applyBorder="1" applyAlignment="1"/>
    <xf numFmtId="38" fontId="134" fillId="0" borderId="200" xfId="0" applyNumberFormat="1" applyFont="1" applyBorder="1" applyAlignment="1">
      <alignment horizontal="right"/>
    </xf>
    <xf numFmtId="40" fontId="163" fillId="0" borderId="65" xfId="14" applyNumberFormat="1" applyFont="1" applyFill="1" applyBorder="1" applyAlignment="1">
      <alignment horizontal="right"/>
    </xf>
    <xf numFmtId="3" fontId="45" fillId="0" borderId="0" xfId="0" applyNumberFormat="1" applyFont="1" applyFill="1" applyBorder="1" applyAlignment="1"/>
    <xf numFmtId="49" fontId="75" fillId="0" borderId="8" xfId="0" applyNumberFormat="1" applyFont="1" applyFill="1" applyBorder="1" applyAlignment="1">
      <alignment horizontal="center"/>
    </xf>
    <xf numFmtId="14" fontId="75" fillId="0" borderId="197" xfId="0" applyNumberFormat="1" applyFont="1" applyBorder="1" applyAlignment="1">
      <alignment horizontal="left"/>
    </xf>
    <xf numFmtId="0" fontId="41" fillId="0" borderId="0" xfId="0" applyFont="1" applyBorder="1" applyAlignment="1">
      <alignment horizontal="center" vertical="top"/>
    </xf>
    <xf numFmtId="0" fontId="30" fillId="27" borderId="39" xfId="0" applyFont="1" applyFill="1" applyBorder="1" applyAlignment="1">
      <alignment horizontal="center" vertical="top" wrapText="1"/>
    </xf>
    <xf numFmtId="10" fontId="30" fillId="27" borderId="112" xfId="0" applyNumberFormat="1" applyFont="1" applyFill="1" applyBorder="1" applyAlignment="1">
      <alignment horizontal="left" vertical="top" wrapText="1"/>
    </xf>
    <xf numFmtId="9" fontId="33" fillId="27" borderId="193" xfId="0" applyNumberFormat="1" applyFont="1" applyFill="1" applyBorder="1" applyAlignment="1">
      <alignment horizontal="center" vertical="top"/>
    </xf>
    <xf numFmtId="0" fontId="0" fillId="0" borderId="0" xfId="0" applyAlignment="1">
      <alignment horizontal="center"/>
    </xf>
    <xf numFmtId="0" fontId="0" fillId="0" borderId="1" xfId="0" applyBorder="1" applyAlignment="1"/>
    <xf numFmtId="0" fontId="38" fillId="0" borderId="0" xfId="0" applyFont="1" applyAlignment="1">
      <alignment horizontal="center"/>
    </xf>
    <xf numFmtId="0" fontId="18" fillId="0" borderId="0" xfId="14" applyFill="1" applyBorder="1" applyAlignment="1">
      <alignment horizontal="center"/>
    </xf>
    <xf numFmtId="0" fontId="167" fillId="0" borderId="0" xfId="14" applyFont="1" applyFill="1" applyBorder="1" applyAlignment="1">
      <alignment horizontal="right"/>
    </xf>
    <xf numFmtId="0" fontId="18" fillId="0" borderId="197" xfId="14" applyBorder="1" applyAlignment="1">
      <alignment horizontal="right"/>
    </xf>
    <xf numFmtId="0" fontId="18" fillId="0" borderId="64" xfId="14" applyFill="1" applyBorder="1" applyAlignment="1">
      <alignment horizontal="right"/>
    </xf>
    <xf numFmtId="0" fontId="200" fillId="0" borderId="0" xfId="14" applyFont="1" applyAlignment="1">
      <alignment horizontal="left"/>
    </xf>
    <xf numFmtId="0" fontId="201" fillId="0" borderId="0" xfId="14" applyFont="1" applyAlignment="1">
      <alignment horizontal="left"/>
    </xf>
    <xf numFmtId="0" fontId="202" fillId="0" borderId="0" xfId="14" applyFont="1" applyAlignment="1">
      <alignment horizontal="right"/>
    </xf>
    <xf numFmtId="0" fontId="41" fillId="0" borderId="201" xfId="11" applyFont="1" applyFill="1" applyBorder="1" applyAlignment="1"/>
    <xf numFmtId="0" fontId="70" fillId="0" borderId="0" xfId="0" applyFont="1" applyAlignment="1">
      <alignment horizontal="center" vertical="center"/>
    </xf>
    <xf numFmtId="0" fontId="7" fillId="0" borderId="0" xfId="14" applyFont="1" applyAlignment="1">
      <alignment horizontal="right"/>
    </xf>
    <xf numFmtId="0" fontId="7" fillId="0" borderId="0" xfId="14" applyFont="1"/>
    <xf numFmtId="0" fontId="7" fillId="11" borderId="95" xfId="14" applyFont="1" applyFill="1" applyBorder="1" applyAlignment="1">
      <alignment horizontal="right" wrapText="1"/>
    </xf>
    <xf numFmtId="15" fontId="30" fillId="27" borderId="40" xfId="0" applyNumberFormat="1" applyFont="1" applyFill="1" applyBorder="1" applyAlignment="1">
      <alignment horizontal="center" vertical="top" wrapText="1"/>
    </xf>
    <xf numFmtId="0" fontId="30" fillId="27" borderId="27" xfId="0" applyFont="1" applyFill="1" applyBorder="1" applyAlignment="1">
      <alignment horizontal="center"/>
    </xf>
    <xf numFmtId="0" fontId="30" fillId="0" borderId="67" xfId="0" applyFont="1" applyFill="1" applyBorder="1" applyAlignment="1">
      <alignment horizontal="center"/>
    </xf>
    <xf numFmtId="0" fontId="30" fillId="27" borderId="202" xfId="0" applyFont="1" applyFill="1" applyBorder="1" applyAlignment="1">
      <alignment horizontal="center"/>
    </xf>
    <xf numFmtId="9" fontId="33" fillId="27" borderId="39" xfId="0" applyNumberFormat="1" applyFont="1" applyFill="1" applyBorder="1" applyAlignment="1">
      <alignment horizontal="center" vertical="top"/>
    </xf>
    <xf numFmtId="10" fontId="30" fillId="27" borderId="39" xfId="0" applyNumberFormat="1" applyFont="1" applyFill="1" applyBorder="1" applyAlignment="1">
      <alignment horizontal="left" vertical="top" wrapText="1"/>
    </xf>
    <xf numFmtId="0" fontId="203" fillId="0" borderId="0" xfId="0" applyFont="1" applyFill="1" applyBorder="1" applyAlignment="1">
      <alignment horizontal="center"/>
    </xf>
    <xf numFmtId="0" fontId="45" fillId="0" borderId="0" xfId="0" applyFont="1" applyFill="1" applyAlignment="1">
      <alignment vertical="top" wrapText="1"/>
    </xf>
    <xf numFmtId="2" fontId="204" fillId="0" borderId="0" xfId="0" applyNumberFormat="1" applyFont="1" applyBorder="1" applyAlignment="1">
      <alignment horizontal="left" vertical="top"/>
    </xf>
    <xf numFmtId="3" fontId="204" fillId="0" borderId="20" xfId="0" applyNumberFormat="1" applyFont="1" applyBorder="1" applyAlignment="1"/>
    <xf numFmtId="3" fontId="204" fillId="0" borderId="1" xfId="0" applyNumberFormat="1" applyFont="1" applyBorder="1" applyAlignment="1"/>
    <xf numFmtId="3" fontId="204" fillId="0" borderId="1" xfId="0" quotePrefix="1" applyNumberFormat="1" applyFont="1" applyBorder="1" applyAlignment="1">
      <alignment horizontal="left"/>
    </xf>
    <xf numFmtId="0" fontId="204" fillId="0" borderId="1" xfId="0" applyFont="1" applyBorder="1" applyAlignment="1"/>
    <xf numFmtId="3" fontId="205" fillId="0" borderId="0" xfId="0" applyNumberFormat="1" applyFont="1" applyBorder="1" applyAlignment="1"/>
    <xf numFmtId="3" fontId="205" fillId="0" borderId="1" xfId="0" applyNumberFormat="1" applyFont="1" applyBorder="1" applyAlignment="1"/>
    <xf numFmtId="3" fontId="206" fillId="0" borderId="0" xfId="0" applyNumberFormat="1" applyFont="1" applyBorder="1" applyAlignment="1"/>
    <xf numFmtId="3" fontId="206" fillId="0" borderId="1" xfId="0" applyNumberFormat="1" applyFont="1" applyBorder="1" applyAlignment="1"/>
    <xf numFmtId="3" fontId="206" fillId="0" borderId="1" xfId="0" quotePrefix="1" applyNumberFormat="1" applyFont="1" applyBorder="1" applyAlignment="1">
      <alignment horizontal="left"/>
    </xf>
    <xf numFmtId="0" fontId="206" fillId="0" borderId="1" xfId="0" applyFont="1" applyBorder="1" applyAlignment="1"/>
    <xf numFmtId="0" fontId="45" fillId="0" borderId="0" xfId="0" applyFont="1" applyFill="1" applyAlignment="1">
      <alignment horizontal="center" vertical="top"/>
    </xf>
    <xf numFmtId="3" fontId="179" fillId="59" borderId="62" xfId="0" applyNumberFormat="1" applyFont="1" applyFill="1" applyBorder="1" applyAlignment="1"/>
    <xf numFmtId="1" fontId="0" fillId="0" borderId="64" xfId="0" applyNumberFormat="1" applyBorder="1" applyAlignment="1">
      <alignment horizontal="center"/>
    </xf>
    <xf numFmtId="3" fontId="206" fillId="0" borderId="197" xfId="0" applyNumberFormat="1" applyFont="1" applyBorder="1" applyAlignment="1"/>
    <xf numFmtId="2" fontId="45" fillId="0" borderId="64" xfId="0" quotePrefix="1" applyNumberFormat="1" applyFont="1" applyBorder="1" applyAlignment="1">
      <alignment horizontal="center"/>
    </xf>
    <xf numFmtId="0" fontId="19" fillId="0" borderId="0" xfId="0" applyFont="1" applyAlignment="1">
      <alignment horizontal="center"/>
    </xf>
    <xf numFmtId="0" fontId="86" fillId="0" borderId="197" xfId="0" applyFont="1" applyBorder="1" applyAlignment="1">
      <alignment horizontal="center"/>
    </xf>
    <xf numFmtId="3" fontId="173" fillId="59" borderId="62" xfId="0" applyNumberFormat="1" applyFont="1" applyFill="1" applyBorder="1" applyAlignment="1"/>
    <xf numFmtId="3" fontId="173" fillId="59" borderId="62" xfId="0" quotePrefix="1" applyNumberFormat="1" applyFont="1" applyFill="1" applyBorder="1" applyAlignment="1">
      <alignment horizontal="left"/>
    </xf>
    <xf numFmtId="3" fontId="173" fillId="56" borderId="62" xfId="0" applyNumberFormat="1" applyFont="1" applyFill="1" applyBorder="1" applyAlignment="1"/>
    <xf numFmtId="3" fontId="173" fillId="60" borderId="62" xfId="0" applyNumberFormat="1" applyFont="1" applyFill="1" applyBorder="1" applyAlignment="1"/>
    <xf numFmtId="3" fontId="173" fillId="37" borderId="62" xfId="0" applyNumberFormat="1" applyFont="1" applyFill="1" applyBorder="1" applyAlignment="1"/>
    <xf numFmtId="0" fontId="173" fillId="59" borderId="62" xfId="0" quotePrefix="1" applyFont="1" applyFill="1" applyBorder="1" applyAlignment="1">
      <alignment horizontal="left"/>
    </xf>
    <xf numFmtId="0" fontId="173" fillId="59" borderId="62" xfId="0" applyFont="1" applyFill="1" applyBorder="1" applyAlignment="1"/>
    <xf numFmtId="3" fontId="173" fillId="60" borderId="62" xfId="0" quotePrefix="1" applyNumberFormat="1" applyFont="1" applyFill="1" applyBorder="1" applyAlignment="1">
      <alignment horizontal="left"/>
    </xf>
    <xf numFmtId="3" fontId="19" fillId="0" borderId="20" xfId="0" quotePrefix="1" applyNumberFormat="1" applyFont="1" applyBorder="1" applyAlignment="1">
      <alignment horizontal="left"/>
    </xf>
    <xf numFmtId="3" fontId="19" fillId="0" borderId="20" xfId="0" applyNumberFormat="1" applyFont="1" applyBorder="1" applyAlignment="1"/>
    <xf numFmtId="3" fontId="86" fillId="0" borderId="20" xfId="0" applyNumberFormat="1" applyFont="1" applyBorder="1" applyAlignment="1">
      <alignment horizontal="left"/>
    </xf>
    <xf numFmtId="0" fontId="173" fillId="60" borderId="62" xfId="0" applyFont="1" applyFill="1" applyBorder="1" applyAlignment="1">
      <alignment wrapText="1"/>
    </xf>
    <xf numFmtId="3" fontId="173" fillId="36" borderId="62" xfId="0" quotePrefix="1" applyNumberFormat="1" applyFont="1" applyFill="1" applyBorder="1" applyAlignment="1">
      <alignment horizontal="left"/>
    </xf>
    <xf numFmtId="0" fontId="207" fillId="56" borderId="62" xfId="0" applyFont="1" applyFill="1" applyBorder="1" applyAlignment="1">
      <alignment vertical="center"/>
    </xf>
    <xf numFmtId="0" fontId="19" fillId="0" borderId="20" xfId="0" applyFont="1" applyBorder="1" applyAlignment="1"/>
    <xf numFmtId="0" fontId="173" fillId="60" borderId="62" xfId="0" applyFont="1" applyFill="1" applyBorder="1" applyAlignment="1"/>
    <xf numFmtId="3" fontId="19" fillId="0" borderId="20" xfId="0" applyNumberFormat="1" applyFont="1" applyFill="1" applyBorder="1" applyAlignment="1"/>
    <xf numFmtId="3" fontId="19" fillId="0" borderId="118" xfId="0" applyNumberFormat="1" applyFont="1" applyFill="1" applyBorder="1" applyAlignment="1"/>
    <xf numFmtId="0" fontId="19" fillId="0" borderId="0" xfId="0" applyFont="1" applyBorder="1" applyAlignment="1"/>
    <xf numFmtId="0" fontId="19" fillId="0" borderId="0" xfId="0" applyFont="1" applyFill="1" applyAlignment="1">
      <alignment vertical="top" wrapText="1"/>
    </xf>
    <xf numFmtId="2" fontId="208" fillId="0" borderId="0" xfId="0" applyNumberFormat="1" applyFont="1" applyBorder="1" applyAlignment="1">
      <alignment horizontal="left" vertical="top"/>
    </xf>
    <xf numFmtId="3" fontId="209" fillId="0" borderId="0" xfId="0" applyNumberFormat="1" applyFont="1" applyBorder="1" applyAlignment="1"/>
    <xf numFmtId="3" fontId="210" fillId="0" borderId="0" xfId="0" applyNumberFormat="1" applyFont="1" applyBorder="1" applyAlignment="1"/>
    <xf numFmtId="0" fontId="19" fillId="0" borderId="0" xfId="0" applyFont="1" applyBorder="1">
      <alignment vertical="top"/>
    </xf>
    <xf numFmtId="3" fontId="19" fillId="0" borderId="0" xfId="0" quotePrefix="1" applyNumberFormat="1" applyFont="1" applyBorder="1" applyAlignment="1">
      <alignment horizontal="left"/>
    </xf>
    <xf numFmtId="3" fontId="19" fillId="0" borderId="0" xfId="0" applyNumberFormat="1" applyFont="1" applyBorder="1" applyAlignment="1"/>
    <xf numFmtId="0" fontId="19" fillId="0" borderId="0" xfId="0" quotePrefix="1" applyFont="1" applyBorder="1" applyAlignment="1">
      <alignment horizontal="left"/>
    </xf>
    <xf numFmtId="0" fontId="19" fillId="0" borderId="0" xfId="0" applyFont="1" applyBorder="1" applyAlignment="1">
      <alignment vertical="top"/>
    </xf>
    <xf numFmtId="3" fontId="19" fillId="0" borderId="0" xfId="0" applyNumberFormat="1" applyFont="1" applyFill="1" applyBorder="1" applyAlignment="1">
      <alignment horizontal="left"/>
    </xf>
    <xf numFmtId="0" fontId="19" fillId="0" borderId="0" xfId="0" applyFont="1">
      <alignment vertical="top"/>
    </xf>
    <xf numFmtId="0" fontId="202" fillId="35" borderId="62" xfId="0" quotePrefix="1" applyFont="1" applyFill="1" applyBorder="1" applyAlignment="1">
      <alignment horizontal="left"/>
    </xf>
    <xf numFmtId="2" fontId="75" fillId="0" borderId="13" xfId="0" quotePrefix="1" applyNumberFormat="1" applyFont="1" applyFill="1" applyBorder="1" applyAlignment="1" applyProtection="1">
      <alignment horizontal="center"/>
      <protection locked="0"/>
    </xf>
    <xf numFmtId="0" fontId="6" fillId="59" borderId="62" xfId="0" applyFont="1" applyFill="1" applyBorder="1" applyAlignment="1"/>
    <xf numFmtId="2" fontId="0" fillId="0" borderId="20" xfId="0" applyNumberFormat="1" applyBorder="1" applyAlignment="1">
      <alignment horizontal="center"/>
    </xf>
    <xf numFmtId="2" fontId="0" fillId="0" borderId="197" xfId="0" applyNumberFormat="1" applyBorder="1" applyAlignment="1">
      <alignment horizontal="center"/>
    </xf>
    <xf numFmtId="2" fontId="0" fillId="0" borderId="197" xfId="0" quotePrefix="1" applyNumberFormat="1" applyBorder="1" applyAlignment="1">
      <alignment horizontal="center"/>
    </xf>
    <xf numFmtId="2" fontId="45" fillId="0" borderId="197" xfId="0" quotePrefix="1" applyNumberFormat="1" applyFont="1" applyBorder="1" applyAlignment="1">
      <alignment horizontal="center"/>
    </xf>
    <xf numFmtId="2" fontId="38" fillId="0" borderId="197" xfId="0" applyNumberFormat="1" applyFont="1" applyBorder="1" applyAlignment="1">
      <alignment horizontal="center"/>
    </xf>
    <xf numFmtId="1" fontId="0" fillId="0" borderId="197" xfId="0" applyNumberFormat="1" applyBorder="1" applyAlignment="1">
      <alignment horizontal="center"/>
    </xf>
    <xf numFmtId="0" fontId="0" fillId="0" borderId="197" xfId="0" applyNumberFormat="1" applyBorder="1" applyAlignment="1">
      <alignment horizontal="center"/>
    </xf>
    <xf numFmtId="2" fontId="0" fillId="0" borderId="0" xfId="0" quotePrefix="1" applyNumberFormat="1" applyBorder="1" applyAlignment="1">
      <alignment horizontal="center"/>
    </xf>
    <xf numFmtId="3" fontId="211" fillId="60" borderId="62" xfId="0" applyNumberFormat="1" applyFont="1" applyFill="1" applyBorder="1" applyAlignment="1"/>
    <xf numFmtId="166" fontId="134" fillId="41" borderId="95" xfId="0" applyNumberFormat="1" applyFont="1" applyFill="1" applyBorder="1" applyAlignment="1" applyProtection="1">
      <alignment horizontal="right"/>
    </xf>
    <xf numFmtId="166" fontId="134" fillId="40" borderId="95" xfId="0" applyNumberFormat="1" applyFont="1" applyFill="1" applyBorder="1" applyAlignment="1" applyProtection="1">
      <alignment horizontal="right"/>
      <protection locked="0"/>
    </xf>
    <xf numFmtId="166" fontId="134" fillId="0" borderId="95" xfId="0" applyNumberFormat="1" applyFont="1" applyFill="1" applyBorder="1" applyAlignment="1" applyProtection="1">
      <alignment horizontal="right"/>
      <protection locked="0"/>
    </xf>
    <xf numFmtId="0" fontId="33" fillId="0" borderId="204" xfId="0" applyFont="1" applyBorder="1" applyAlignment="1"/>
    <xf numFmtId="0" fontId="45" fillId="0" borderId="0" xfId="0" applyFont="1" applyFill="1" applyAlignment="1">
      <alignment horizontal="center" vertical="top" wrapText="1"/>
    </xf>
    <xf numFmtId="1" fontId="75" fillId="0" borderId="11" xfId="0" applyNumberFormat="1" applyFont="1" applyFill="1" applyBorder="1" applyAlignment="1" applyProtection="1">
      <alignment horizontal="center"/>
      <protection locked="0"/>
    </xf>
    <xf numFmtId="166" fontId="134" fillId="41" borderId="19" xfId="0" applyNumberFormat="1" applyFont="1" applyFill="1" applyBorder="1" applyAlignment="1" applyProtection="1">
      <alignment horizontal="right"/>
    </xf>
    <xf numFmtId="1" fontId="75" fillId="0" borderId="62" xfId="0" applyNumberFormat="1" applyFont="1" applyFill="1" applyBorder="1" applyAlignment="1" applyProtection="1">
      <alignment horizontal="center"/>
      <protection locked="0"/>
    </xf>
    <xf numFmtId="2" fontId="75" fillId="0" borderId="62" xfId="0" applyNumberFormat="1" applyFont="1" applyFill="1" applyBorder="1" applyAlignment="1" applyProtection="1">
      <alignment horizontal="center"/>
      <protection locked="0"/>
    </xf>
    <xf numFmtId="0" fontId="33" fillId="0" borderId="0" xfId="0" applyFont="1" applyAlignment="1">
      <alignment horizontal="right" vertical="top"/>
    </xf>
    <xf numFmtId="0" fontId="30" fillId="0" borderId="0" xfId="0" applyFont="1" applyFill="1" applyBorder="1" applyAlignment="1">
      <alignment vertical="center"/>
    </xf>
    <xf numFmtId="6" fontId="33" fillId="0" borderId="0" xfId="0" applyNumberFormat="1" applyFont="1" applyFill="1" applyBorder="1" applyAlignment="1" applyProtection="1">
      <protection locked="0"/>
    </xf>
    <xf numFmtId="0" fontId="33" fillId="0" borderId="62" xfId="0" applyFont="1" applyBorder="1" applyAlignment="1">
      <alignment horizontal="center" vertical="top"/>
    </xf>
    <xf numFmtId="0" fontId="40" fillId="0" borderId="62" xfId="0" applyFont="1" applyBorder="1">
      <alignment vertical="top"/>
    </xf>
    <xf numFmtId="166" fontId="33" fillId="0" borderId="62" xfId="0" applyNumberFormat="1" applyFont="1" applyBorder="1" applyAlignment="1">
      <alignment horizontal="center" vertical="top"/>
    </xf>
    <xf numFmtId="38" fontId="33" fillId="0" borderId="62" xfId="0" applyNumberFormat="1" applyFont="1" applyFill="1" applyBorder="1" applyAlignment="1">
      <alignment vertical="center"/>
    </xf>
    <xf numFmtId="0" fontId="33" fillId="0" borderId="62" xfId="0" applyFont="1" applyBorder="1" applyAlignment="1">
      <alignment vertical="top"/>
    </xf>
    <xf numFmtId="0" fontId="33" fillId="0" borderId="62" xfId="0" applyFont="1" applyBorder="1" applyAlignment="1">
      <alignment horizontal="right" vertical="top"/>
    </xf>
    <xf numFmtId="1" fontId="75" fillId="0" borderId="62" xfId="0" applyNumberFormat="1" applyFont="1" applyFill="1" applyBorder="1" applyAlignment="1">
      <alignment horizontal="center"/>
    </xf>
    <xf numFmtId="2" fontId="75" fillId="0" borderId="11" xfId="0" applyNumberFormat="1" applyFont="1" applyFill="1" applyBorder="1" applyAlignment="1" applyProtection="1">
      <alignment horizontal="center"/>
      <protection locked="0"/>
    </xf>
    <xf numFmtId="1" fontId="75" fillId="0" borderId="65" xfId="0" applyNumberFormat="1" applyFont="1" applyFill="1" applyBorder="1" applyAlignment="1">
      <alignment horizontal="center"/>
    </xf>
    <xf numFmtId="0" fontId="40" fillId="0" borderId="20" xfId="0" applyFont="1" applyFill="1" applyBorder="1">
      <alignment vertical="top"/>
    </xf>
    <xf numFmtId="0" fontId="40" fillId="0" borderId="147" xfId="0" applyFont="1" applyFill="1" applyBorder="1">
      <alignment vertical="top"/>
    </xf>
    <xf numFmtId="0" fontId="33" fillId="0" borderId="20" xfId="0" applyFont="1" applyFill="1" applyBorder="1">
      <alignment vertical="top"/>
    </xf>
    <xf numFmtId="0" fontId="33" fillId="0" borderId="147" xfId="0" applyFont="1" applyFill="1" applyBorder="1">
      <alignment vertical="top"/>
    </xf>
    <xf numFmtId="2" fontId="75" fillId="0" borderId="65" xfId="0" applyNumberFormat="1" applyFont="1" applyFill="1" applyBorder="1" applyAlignment="1" applyProtection="1">
      <alignment horizontal="center"/>
      <protection locked="0"/>
    </xf>
    <xf numFmtId="0" fontId="30" fillId="0" borderId="62" xfId="0" applyFont="1" applyBorder="1" applyAlignment="1">
      <alignment horizontal="center" vertical="top"/>
    </xf>
    <xf numFmtId="0" fontId="49" fillId="0" borderId="62" xfId="0" applyFont="1" applyBorder="1" applyAlignment="1">
      <alignment horizontal="center" vertical="top"/>
    </xf>
    <xf numFmtId="6" fontId="33" fillId="0" borderId="62" xfId="0" applyNumberFormat="1" applyFont="1" applyFill="1" applyBorder="1" applyAlignment="1">
      <alignment horizontal="center" vertical="center"/>
    </xf>
    <xf numFmtId="0" fontId="33" fillId="0" borderId="95" xfId="0" applyFont="1" applyBorder="1">
      <alignment vertical="top"/>
    </xf>
    <xf numFmtId="166" fontId="33" fillId="0" borderId="95" xfId="0" applyNumberFormat="1" applyFont="1" applyBorder="1" applyAlignment="1">
      <alignment horizontal="center" vertical="top"/>
    </xf>
    <xf numFmtId="0" fontId="33" fillId="0" borderId="95" xfId="0" applyFont="1" applyBorder="1" applyAlignment="1">
      <alignment horizontal="center" vertical="top"/>
    </xf>
    <xf numFmtId="38" fontId="33" fillId="0" borderId="95" xfId="0" applyNumberFormat="1" applyFont="1" applyFill="1" applyBorder="1" applyAlignment="1">
      <alignment vertical="center"/>
    </xf>
    <xf numFmtId="3" fontId="33" fillId="0" borderId="62" xfId="0" applyNumberFormat="1" applyFont="1" applyBorder="1" applyAlignment="1">
      <alignment horizontal="center" vertical="top"/>
    </xf>
    <xf numFmtId="3" fontId="33" fillId="0" borderId="62" xfId="0" applyNumberFormat="1" applyFont="1" applyFill="1" applyBorder="1" applyAlignment="1">
      <alignment horizontal="center"/>
    </xf>
    <xf numFmtId="166" fontId="33" fillId="0" borderId="62" xfId="0" applyNumberFormat="1" applyFont="1" applyFill="1" applyBorder="1" applyAlignment="1" applyProtection="1">
      <alignment horizontal="center"/>
      <protection locked="0"/>
    </xf>
    <xf numFmtId="166" fontId="33" fillId="0" borderId="95" xfId="0" applyNumberFormat="1" applyFont="1" applyFill="1" applyBorder="1" applyAlignment="1" applyProtection="1">
      <alignment horizontal="center"/>
      <protection locked="0"/>
    </xf>
    <xf numFmtId="166" fontId="33" fillId="0" borderId="62" xfId="0" applyNumberFormat="1" applyFont="1" applyFill="1" applyBorder="1" applyAlignment="1">
      <alignment horizontal="center"/>
    </xf>
    <xf numFmtId="8" fontId="33" fillId="0" borderId="62" xfId="0" applyNumberFormat="1" applyFont="1" applyBorder="1" applyAlignment="1">
      <alignment horizontal="center"/>
    </xf>
    <xf numFmtId="8" fontId="33" fillId="0" borderId="95" xfId="0" applyNumberFormat="1" applyFont="1" applyBorder="1" applyAlignment="1">
      <alignment horizontal="center"/>
    </xf>
    <xf numFmtId="0" fontId="33" fillId="0" borderId="62" xfId="0" applyFont="1" applyBorder="1" applyAlignment="1">
      <alignment horizontal="center"/>
    </xf>
    <xf numFmtId="166" fontId="33" fillId="0" borderId="62" xfId="0" applyNumberFormat="1" applyFont="1" applyBorder="1" applyAlignment="1">
      <alignment horizontal="center"/>
    </xf>
    <xf numFmtId="3" fontId="33" fillId="0" borderId="62" xfId="0" applyNumberFormat="1" applyFont="1" applyBorder="1" applyAlignment="1">
      <alignment horizontal="center"/>
    </xf>
    <xf numFmtId="6" fontId="33" fillId="0" borderId="62" xfId="0" applyNumberFormat="1" applyFont="1" applyFill="1" applyBorder="1" applyAlignment="1">
      <alignment horizontal="center"/>
    </xf>
    <xf numFmtId="1" fontId="28" fillId="0" borderId="62" xfId="0" applyNumberFormat="1" applyFont="1" applyFill="1" applyBorder="1" applyAlignment="1" applyProtection="1">
      <alignment horizontal="left"/>
      <protection locked="0"/>
    </xf>
    <xf numFmtId="2" fontId="38" fillId="0" borderId="0" xfId="0" applyNumberFormat="1" applyFont="1" applyAlignment="1">
      <alignment horizontal="center"/>
    </xf>
    <xf numFmtId="0" fontId="38" fillId="0" borderId="65" xfId="15" applyFont="1" applyFill="1" applyBorder="1" applyAlignment="1"/>
    <xf numFmtId="0" fontId="63" fillId="0" borderId="65" xfId="15" applyFont="1" applyFill="1" applyBorder="1" applyAlignment="1"/>
    <xf numFmtId="40" fontId="166" fillId="0" borderId="94" xfId="14" applyNumberFormat="1" applyFont="1" applyBorder="1" applyAlignment="1">
      <alignment horizontal="center"/>
    </xf>
    <xf numFmtId="40" fontId="162" fillId="0" borderId="94" xfId="14" applyNumberFormat="1" applyFont="1" applyFill="1" applyBorder="1" applyAlignment="1">
      <alignment horizontal="center"/>
    </xf>
    <xf numFmtId="40" fontId="18" fillId="37" borderId="205" xfId="14" applyNumberFormat="1" applyFill="1" applyBorder="1" applyAlignment="1">
      <alignment horizontal="right"/>
    </xf>
    <xf numFmtId="2" fontId="84" fillId="0" borderId="62" xfId="15" quotePrefix="1" applyNumberFormat="1" applyFont="1" applyBorder="1" applyAlignment="1">
      <alignment horizontal="center"/>
    </xf>
    <xf numFmtId="2" fontId="84" fillId="0" borderId="65" xfId="15" quotePrefix="1" applyNumberFormat="1" applyFont="1" applyBorder="1" applyAlignment="1">
      <alignment horizontal="left"/>
    </xf>
    <xf numFmtId="1" fontId="84" fillId="0" borderId="62" xfId="15" quotePrefix="1" applyNumberFormat="1" applyFont="1" applyBorder="1" applyAlignment="1">
      <alignment horizontal="center"/>
    </xf>
    <xf numFmtId="0" fontId="5" fillId="0" borderId="62" xfId="14" applyFont="1" applyBorder="1" applyAlignment="1">
      <alignment horizontal="right"/>
    </xf>
    <xf numFmtId="0" fontId="164" fillId="24" borderId="62" xfId="14" applyFont="1" applyFill="1" applyBorder="1" applyAlignment="1">
      <alignment horizontal="right"/>
    </xf>
    <xf numFmtId="0" fontId="5" fillId="24" borderId="62" xfId="14" applyFont="1" applyFill="1" applyBorder="1" applyAlignment="1">
      <alignment horizontal="right"/>
    </xf>
    <xf numFmtId="0" fontId="5" fillId="18" borderId="62" xfId="14" applyFont="1" applyFill="1" applyBorder="1" applyAlignment="1">
      <alignment horizontal="right"/>
    </xf>
    <xf numFmtId="0" fontId="5" fillId="42" borderId="62" xfId="14" applyFont="1" applyFill="1" applyBorder="1" applyAlignment="1">
      <alignment horizontal="right"/>
    </xf>
    <xf numFmtId="0" fontId="5" fillId="42" borderId="82" xfId="14" applyFont="1" applyFill="1" applyBorder="1" applyAlignment="1">
      <alignment horizontal="right"/>
    </xf>
    <xf numFmtId="0" fontId="212" fillId="0" borderId="62" xfId="14" applyFont="1" applyBorder="1" applyAlignment="1">
      <alignment horizontal="right"/>
    </xf>
    <xf numFmtId="0" fontId="72" fillId="0" borderId="0" xfId="11" applyFont="1" applyBorder="1" applyAlignment="1">
      <alignment horizontal="center"/>
    </xf>
    <xf numFmtId="0" fontId="179" fillId="0" borderId="0" xfId="14" applyFont="1" applyAlignment="1">
      <alignment horizontal="right"/>
    </xf>
    <xf numFmtId="166" fontId="134" fillId="0" borderId="95" xfId="0" applyNumberFormat="1" applyFont="1" applyFill="1" applyBorder="1" applyAlignment="1" applyProtection="1">
      <alignment horizontal="right"/>
    </xf>
    <xf numFmtId="166" fontId="134" fillId="0" borderId="62" xfId="0" applyNumberFormat="1" applyFont="1" applyFill="1" applyBorder="1" applyAlignment="1" applyProtection="1">
      <alignment horizontal="right"/>
    </xf>
    <xf numFmtId="167" fontId="165" fillId="0" borderId="94" xfId="14" applyNumberFormat="1" applyFont="1" applyBorder="1" applyAlignment="1">
      <alignment horizontal="right"/>
    </xf>
    <xf numFmtId="167" fontId="15" fillId="0" borderId="94" xfId="14" applyNumberFormat="1" applyFont="1" applyBorder="1" applyAlignment="1">
      <alignment horizontal="right"/>
    </xf>
    <xf numFmtId="167" fontId="15" fillId="0" borderId="94" xfId="14" applyNumberFormat="1" applyFont="1" applyFill="1" applyBorder="1" applyAlignment="1">
      <alignment horizontal="right"/>
    </xf>
    <xf numFmtId="40" fontId="163" fillId="61" borderId="62" xfId="14" applyNumberFormat="1" applyFont="1" applyFill="1" applyBorder="1" applyAlignment="1">
      <alignment horizontal="right"/>
    </xf>
    <xf numFmtId="0" fontId="49" fillId="0" borderId="62" xfId="0" applyFont="1" applyBorder="1">
      <alignment vertical="top"/>
    </xf>
    <xf numFmtId="0" fontId="70" fillId="0" borderId="62" xfId="0" applyFont="1" applyBorder="1" applyAlignment="1">
      <alignment horizontal="center"/>
    </xf>
    <xf numFmtId="0" fontId="213" fillId="0" borderId="62" xfId="0" applyFont="1" applyBorder="1" applyAlignment="1"/>
    <xf numFmtId="0" fontId="213" fillId="0" borderId="95" xfId="0" applyFont="1" applyBorder="1" applyAlignment="1"/>
    <xf numFmtId="0" fontId="213" fillId="0" borderId="62" xfId="0" applyFont="1" applyBorder="1" applyAlignment="1">
      <alignment horizontal="right"/>
    </xf>
    <xf numFmtId="166" fontId="40" fillId="0" borderId="62" xfId="0" applyNumberFormat="1" applyFont="1" applyBorder="1" applyAlignment="1">
      <alignment horizontal="center" vertical="top"/>
    </xf>
    <xf numFmtId="0" fontId="40" fillId="0" borderId="62" xfId="0" applyFont="1" applyBorder="1" applyAlignment="1">
      <alignment horizontal="center" vertical="top"/>
    </xf>
    <xf numFmtId="38" fontId="40" fillId="0" borderId="62" xfId="0" applyNumberFormat="1" applyFont="1" applyFill="1" applyBorder="1" applyAlignment="1">
      <alignment vertical="center"/>
    </xf>
    <xf numFmtId="166" fontId="40" fillId="0" borderId="62" xfId="0" applyNumberFormat="1" applyFont="1" applyFill="1" applyBorder="1" applyAlignment="1" applyProtection="1">
      <alignment horizontal="center"/>
      <protection locked="0"/>
    </xf>
    <xf numFmtId="8" fontId="40" fillId="0" borderId="62" xfId="0" applyNumberFormat="1" applyFont="1" applyBorder="1" applyAlignment="1">
      <alignment horizontal="center"/>
    </xf>
    <xf numFmtId="43" fontId="40" fillId="0" borderId="62" xfId="0" applyNumberFormat="1" applyFont="1" applyBorder="1" applyAlignment="1">
      <alignment vertical="center"/>
    </xf>
    <xf numFmtId="6" fontId="40" fillId="0" borderId="62" xfId="0" applyNumberFormat="1" applyFont="1" applyFill="1" applyBorder="1" applyAlignment="1">
      <alignment horizontal="center" vertical="center"/>
    </xf>
    <xf numFmtId="166" fontId="40" fillId="0" borderId="62" xfId="0" applyNumberFormat="1" applyFont="1" applyBorder="1" applyAlignment="1">
      <alignment horizontal="center"/>
    </xf>
    <xf numFmtId="166" fontId="40" fillId="0" borderId="95" xfId="0" applyNumberFormat="1" applyFont="1" applyBorder="1" applyAlignment="1">
      <alignment horizontal="center" vertical="top"/>
    </xf>
    <xf numFmtId="0" fontId="40" fillId="0" borderId="95" xfId="0" applyFont="1" applyBorder="1" applyAlignment="1">
      <alignment horizontal="center" vertical="top"/>
    </xf>
    <xf numFmtId="38" fontId="40" fillId="0" borderId="95" xfId="0" applyNumberFormat="1" applyFont="1" applyFill="1" applyBorder="1" applyAlignment="1">
      <alignment vertical="center"/>
    </xf>
    <xf numFmtId="166" fontId="40" fillId="0" borderId="95" xfId="0" applyNumberFormat="1" applyFont="1" applyFill="1" applyBorder="1" applyAlignment="1" applyProtection="1">
      <alignment horizontal="center"/>
      <protection locked="0"/>
    </xf>
    <xf numFmtId="8" fontId="40" fillId="0" borderId="95" xfId="0" applyNumberFormat="1" applyFont="1" applyBorder="1" applyAlignment="1">
      <alignment horizontal="center"/>
    </xf>
    <xf numFmtId="0" fontId="49" fillId="0" borderId="62" xfId="0" applyFont="1" applyFill="1" applyBorder="1" applyAlignment="1">
      <alignment horizontal="center" wrapText="1"/>
    </xf>
    <xf numFmtId="0" fontId="40" fillId="0" borderId="62" xfId="0" applyFont="1" applyFill="1" applyBorder="1" applyAlignment="1">
      <alignment vertical="center"/>
    </xf>
    <xf numFmtId="166" fontId="40" fillId="0" borderId="62" xfId="0" applyNumberFormat="1" applyFont="1" applyFill="1" applyBorder="1" applyAlignment="1">
      <alignment horizontal="center"/>
    </xf>
    <xf numFmtId="0" fontId="40" fillId="0" borderId="62" xfId="0" applyFont="1" applyBorder="1" applyAlignment="1">
      <alignment horizontal="center"/>
    </xf>
    <xf numFmtId="6" fontId="40" fillId="0" borderId="62" xfId="0" applyNumberFormat="1" applyFont="1" applyFill="1" applyBorder="1" applyAlignment="1">
      <alignment horizontal="center"/>
    </xf>
    <xf numFmtId="0" fontId="75" fillId="0" borderId="0" xfId="0" applyFont="1" applyAlignment="1">
      <alignment vertical="top"/>
    </xf>
    <xf numFmtId="0" fontId="134" fillId="0" borderId="0" xfId="0" applyFont="1" applyAlignment="1"/>
    <xf numFmtId="3" fontId="45" fillId="0" borderId="197" xfId="0" quotePrefix="1" applyNumberFormat="1" applyFont="1" applyBorder="1" applyAlignment="1">
      <alignment horizontal="left"/>
    </xf>
    <xf numFmtId="0" fontId="45" fillId="0" borderId="0" xfId="0" applyFont="1" applyAlignment="1">
      <alignment horizontal="center" vertical="center"/>
    </xf>
    <xf numFmtId="0" fontId="135" fillId="0" borderId="0" xfId="0" applyFont="1" applyAlignment="1"/>
    <xf numFmtId="0" fontId="135" fillId="0" borderId="0" xfId="0" applyFont="1" applyAlignment="1">
      <alignment horizontal="center"/>
    </xf>
    <xf numFmtId="0" fontId="75" fillId="0" borderId="0" xfId="0" quotePrefix="1" applyFont="1" applyAlignment="1">
      <alignment horizontal="center"/>
    </xf>
    <xf numFmtId="49" fontId="75" fillId="0" borderId="0" xfId="0" quotePrefix="1" applyNumberFormat="1" applyFont="1" applyAlignment="1">
      <alignment horizontal="center"/>
    </xf>
    <xf numFmtId="0" fontId="134" fillId="0" borderId="0" xfId="0" applyFont="1" applyAlignment="1">
      <alignment horizontal="left"/>
    </xf>
    <xf numFmtId="1" fontId="75" fillId="0" borderId="0" xfId="0" applyNumberFormat="1" applyFont="1" applyAlignment="1">
      <alignment horizontal="center"/>
    </xf>
    <xf numFmtId="3" fontId="134" fillId="0" borderId="0" xfId="0" applyNumberFormat="1" applyFont="1" applyAlignment="1"/>
    <xf numFmtId="0" fontId="134" fillId="0" borderId="62" xfId="0" applyFont="1" applyBorder="1" applyAlignment="1"/>
    <xf numFmtId="0" fontId="134" fillId="0" borderId="0" xfId="0" applyFont="1" applyAlignment="1">
      <alignment horizontal="left" vertical="center"/>
    </xf>
    <xf numFmtId="40" fontId="15" fillId="0" borderId="95" xfId="14" applyNumberFormat="1" applyFont="1" applyBorder="1" applyAlignment="1">
      <alignment horizontal="right"/>
    </xf>
    <xf numFmtId="0" fontId="30" fillId="0" borderId="0" xfId="0" applyFont="1" applyFill="1" applyBorder="1" applyAlignment="1"/>
    <xf numFmtId="166" fontId="33" fillId="0" borderId="0" xfId="0" applyNumberFormat="1" applyFont="1" applyFill="1" applyBorder="1" applyAlignment="1"/>
    <xf numFmtId="0" fontId="202" fillId="0" borderId="116" xfId="14" applyFont="1" applyBorder="1" applyAlignment="1">
      <alignment horizontal="right"/>
    </xf>
    <xf numFmtId="2" fontId="214" fillId="0" borderId="65" xfId="15" quotePrefix="1" applyNumberFormat="1" applyFont="1" applyBorder="1" applyAlignment="1">
      <alignment horizontal="left"/>
    </xf>
    <xf numFmtId="0" fontId="73" fillId="0" borderId="0" xfId="0" applyFont="1" applyFill="1" applyBorder="1">
      <alignment vertical="top"/>
    </xf>
    <xf numFmtId="0" fontId="19" fillId="23" borderId="62" xfId="0" applyFont="1" applyFill="1" applyBorder="1">
      <alignment vertical="top"/>
    </xf>
    <xf numFmtId="0" fontId="19" fillId="23" borderId="62" xfId="0" applyFont="1" applyFill="1" applyBorder="1" applyAlignment="1">
      <alignment vertical="top" wrapText="1"/>
    </xf>
    <xf numFmtId="0" fontId="19" fillId="23" borderId="6" xfId="0" applyFont="1" applyFill="1" applyBorder="1">
      <alignment vertical="top"/>
    </xf>
    <xf numFmtId="0" fontId="0" fillId="18" borderId="6" xfId="0" applyFont="1" applyFill="1" applyBorder="1">
      <alignment vertical="top"/>
    </xf>
    <xf numFmtId="0" fontId="19" fillId="37" borderId="62" xfId="0" applyFont="1" applyFill="1" applyBorder="1">
      <alignment vertical="top"/>
    </xf>
    <xf numFmtId="0" fontId="45" fillId="24" borderId="6" xfId="0" applyFont="1" applyFill="1" applyBorder="1">
      <alignment vertical="top"/>
    </xf>
    <xf numFmtId="0" fontId="45" fillId="24" borderId="6" xfId="0" applyFont="1" applyFill="1" applyBorder="1" applyAlignment="1">
      <alignment vertical="top" wrapText="1"/>
    </xf>
    <xf numFmtId="0" fontId="45" fillId="0" borderId="62" xfId="0" applyFont="1" applyFill="1" applyBorder="1">
      <alignment vertical="top"/>
    </xf>
    <xf numFmtId="0" fontId="0" fillId="0" borderId="62" xfId="0" applyFill="1" applyBorder="1">
      <alignment vertical="top"/>
    </xf>
    <xf numFmtId="0" fontId="20" fillId="0" borderId="62" xfId="0" applyFont="1" applyFill="1" applyBorder="1" applyAlignment="1">
      <alignment vertical="top"/>
    </xf>
    <xf numFmtId="0" fontId="19" fillId="0" borderId="62" xfId="0" applyFont="1" applyFill="1" applyBorder="1" applyAlignment="1">
      <alignment vertical="top"/>
    </xf>
    <xf numFmtId="0" fontId="75" fillId="0" borderId="0" xfId="0" applyFont="1" applyAlignment="1">
      <alignment vertical="top"/>
    </xf>
    <xf numFmtId="0" fontId="193" fillId="59" borderId="62" xfId="0" applyFont="1" applyFill="1" applyBorder="1" applyAlignment="1"/>
    <xf numFmtId="0" fontId="167" fillId="59" borderId="62" xfId="0" applyFont="1" applyFill="1" applyBorder="1" applyAlignment="1"/>
    <xf numFmtId="0" fontId="193" fillId="35" borderId="62" xfId="0" quotePrefix="1" applyFont="1" applyFill="1" applyBorder="1" applyAlignment="1">
      <alignment horizontal="left"/>
    </xf>
    <xf numFmtId="2" fontId="45" fillId="0" borderId="65" xfId="15" quotePrefix="1" applyNumberFormat="1" applyFont="1" applyBorder="1" applyAlignment="1">
      <alignment horizontal="left"/>
    </xf>
    <xf numFmtId="2" fontId="45" fillId="0" borderId="65" xfId="15" quotePrefix="1" applyNumberFormat="1" applyFont="1" applyBorder="1" applyAlignment="1">
      <alignment horizontal="left" wrapText="1"/>
    </xf>
    <xf numFmtId="2" fontId="45" fillId="0" borderId="72" xfId="15" quotePrefix="1" applyNumberFormat="1" applyFont="1" applyBorder="1" applyAlignment="1">
      <alignment horizontal="left" wrapText="1"/>
    </xf>
    <xf numFmtId="2" fontId="84" fillId="0" borderId="72" xfId="15" quotePrefix="1" applyNumberFormat="1" applyFont="1" applyBorder="1" applyAlignment="1">
      <alignment horizontal="left"/>
    </xf>
    <xf numFmtId="2" fontId="19" fillId="0" borderId="72" xfId="15" quotePrefix="1" applyNumberFormat="1" applyFont="1" applyBorder="1" applyAlignment="1">
      <alignment horizontal="left" wrapText="1"/>
    </xf>
    <xf numFmtId="0" fontId="75" fillId="0" borderId="0" xfId="0" applyFont="1" applyAlignment="1">
      <alignment vertical="top"/>
    </xf>
    <xf numFmtId="3" fontId="193" fillId="36" borderId="62" xfId="0" quotePrefix="1" applyNumberFormat="1" applyFont="1" applyFill="1" applyBorder="1" applyAlignment="1">
      <alignment horizontal="left"/>
    </xf>
    <xf numFmtId="0" fontId="45" fillId="0" borderId="0" xfId="0" applyFont="1" applyFill="1" applyBorder="1" applyAlignment="1">
      <alignment horizontal="center" wrapText="1"/>
    </xf>
    <xf numFmtId="3" fontId="0" fillId="0" borderId="0" xfId="0" applyNumberFormat="1" applyFill="1" applyBorder="1" applyAlignment="1"/>
    <xf numFmtId="3" fontId="0" fillId="0" borderId="0" xfId="0" quotePrefix="1" applyNumberFormat="1" applyFill="1" applyBorder="1" applyAlignment="1">
      <alignment horizontal="left"/>
    </xf>
    <xf numFmtId="0" fontId="193" fillId="59" borderId="62" xfId="0" quotePrefix="1" applyFont="1" applyFill="1" applyBorder="1" applyAlignment="1">
      <alignment horizontal="left"/>
    </xf>
    <xf numFmtId="1" fontId="75" fillId="0" borderId="63" xfId="0" applyNumberFormat="1" applyFont="1" applyFill="1" applyBorder="1" applyAlignment="1" applyProtection="1">
      <alignment horizontal="center"/>
      <protection locked="0"/>
    </xf>
    <xf numFmtId="0" fontId="196" fillId="0" borderId="0" xfId="0" applyFont="1" applyAlignment="1">
      <alignment horizontal="right" vertical="top"/>
    </xf>
    <xf numFmtId="0" fontId="134" fillId="0" borderId="0" xfId="0" applyFont="1" applyFill="1" applyAlignment="1"/>
    <xf numFmtId="3" fontId="75" fillId="0" borderId="0" xfId="0" applyNumberFormat="1" applyFont="1" applyFill="1" applyAlignment="1">
      <alignment vertical="top"/>
    </xf>
    <xf numFmtId="166" fontId="123" fillId="0" borderId="62" xfId="0" applyNumberFormat="1" applyFont="1" applyBorder="1" applyAlignment="1">
      <alignment horizontal="center"/>
    </xf>
    <xf numFmtId="0" fontId="4" fillId="0" borderId="95" xfId="14" applyFont="1" applyBorder="1" applyAlignment="1">
      <alignment horizontal="right"/>
    </xf>
    <xf numFmtId="2" fontId="19" fillId="0" borderId="65" xfId="15" quotePrefix="1" applyNumberFormat="1" applyFont="1" applyBorder="1" applyAlignment="1">
      <alignment horizontal="left"/>
    </xf>
    <xf numFmtId="40" fontId="30" fillId="0" borderId="62" xfId="0" applyNumberFormat="1" applyFont="1" applyFill="1" applyBorder="1" applyAlignment="1" applyProtection="1">
      <alignment vertical="center"/>
      <protection locked="0"/>
    </xf>
    <xf numFmtId="6" fontId="134" fillId="0" borderId="63" xfId="0" applyNumberFormat="1" applyFont="1" applyFill="1" applyBorder="1" applyAlignment="1" applyProtection="1">
      <alignment horizontal="right"/>
      <protection locked="0"/>
    </xf>
    <xf numFmtId="166" fontId="134" fillId="0" borderId="125" xfId="0" applyNumberFormat="1" applyFont="1" applyFill="1" applyBorder="1" applyAlignment="1" applyProtection="1">
      <alignment horizontal="right"/>
    </xf>
    <xf numFmtId="166" fontId="75" fillId="16" borderId="1" xfId="0" applyNumberFormat="1" applyFont="1" applyFill="1" applyBorder="1" applyAlignment="1"/>
    <xf numFmtId="166" fontId="75" fillId="59" borderId="20" xfId="0" applyNumberFormat="1" applyFont="1" applyFill="1" applyBorder="1" applyAlignment="1">
      <alignment horizontal="right"/>
    </xf>
    <xf numFmtId="3" fontId="48" fillId="16" borderId="1" xfId="0" applyNumberFormat="1" applyFont="1" applyFill="1" applyBorder="1" applyAlignment="1" applyProtection="1">
      <alignment horizontal="right"/>
      <protection locked="0"/>
    </xf>
    <xf numFmtId="0" fontId="45" fillId="18" borderId="6" xfId="0" applyFont="1" applyFill="1" applyBorder="1">
      <alignment vertical="top"/>
    </xf>
    <xf numFmtId="10" fontId="72" fillId="36" borderId="62" xfId="11" applyNumberFormat="1" applyFont="1" applyFill="1" applyBorder="1" applyAlignment="1">
      <alignment horizontal="right"/>
    </xf>
    <xf numFmtId="10" fontId="18" fillId="50" borderId="95" xfId="14" applyNumberFormat="1" applyFill="1" applyBorder="1" applyAlignment="1">
      <alignment horizontal="right"/>
    </xf>
    <xf numFmtId="0" fontId="115" fillId="0" borderId="0" xfId="0" applyFont="1" applyAlignment="1"/>
    <xf numFmtId="0" fontId="45" fillId="18" borderId="95" xfId="0" applyFont="1" applyFill="1" applyBorder="1">
      <alignment vertical="top"/>
    </xf>
    <xf numFmtId="0" fontId="45" fillId="0" borderId="1" xfId="0" quotePrefix="1" applyFont="1" applyBorder="1" applyAlignment="1">
      <alignment horizontal="left"/>
    </xf>
    <xf numFmtId="0" fontId="0" fillId="0" borderId="0" xfId="0" applyAlignment="1">
      <alignment vertical="top"/>
    </xf>
    <xf numFmtId="0" fontId="75" fillId="0" borderId="0" xfId="0" applyFont="1" applyBorder="1" applyAlignment="1">
      <alignment vertical="top"/>
    </xf>
    <xf numFmtId="0" fontId="48" fillId="0" borderId="0" xfId="0" applyFont="1" applyFill="1" applyBorder="1" applyAlignment="1"/>
    <xf numFmtId="0" fontId="75" fillId="0" borderId="0" xfId="0" applyFont="1" applyAlignment="1">
      <alignment vertical="top"/>
    </xf>
    <xf numFmtId="166" fontId="33" fillId="0" borderId="0" xfId="0" applyNumberFormat="1" applyFont="1" applyBorder="1" applyAlignment="1">
      <alignment horizontal="right"/>
    </xf>
    <xf numFmtId="0" fontId="139" fillId="0" borderId="0" xfId="0" applyFont="1" applyFill="1" applyAlignment="1">
      <alignment vertical="top" wrapText="1"/>
    </xf>
    <xf numFmtId="0" fontId="28" fillId="0" borderId="0" xfId="0" applyFont="1" applyFill="1" applyBorder="1" applyAlignment="1"/>
    <xf numFmtId="0" fontId="75" fillId="0" borderId="0" xfId="0" applyFont="1" applyFill="1" applyBorder="1" applyAlignment="1">
      <alignment horizontal="center" vertical="top"/>
    </xf>
    <xf numFmtId="0" fontId="41" fillId="0" borderId="15" xfId="0" applyFont="1" applyBorder="1" applyAlignment="1">
      <alignment horizontal="center" vertical="top"/>
    </xf>
    <xf numFmtId="0" fontId="75" fillId="0" borderId="0" xfId="0" applyFont="1" applyFill="1" applyBorder="1" applyAlignment="1">
      <alignment vertical="top"/>
    </xf>
    <xf numFmtId="49" fontId="75" fillId="0" borderId="0" xfId="0" applyNumberFormat="1" applyFont="1" applyFill="1" applyBorder="1" applyAlignment="1"/>
    <xf numFmtId="49" fontId="0" fillId="0" borderId="0" xfId="0" applyNumberFormat="1" applyAlignment="1"/>
    <xf numFmtId="0" fontId="41" fillId="0" borderId="0" xfId="0" applyFont="1" applyFill="1" applyBorder="1" applyAlignment="1">
      <alignment horizontal="center" vertical="center" wrapText="1"/>
    </xf>
    <xf numFmtId="0" fontId="41" fillId="0" borderId="206" xfId="0" applyFont="1" applyFill="1" applyBorder="1" applyAlignment="1">
      <alignment horizontal="center" vertical="center" wrapText="1"/>
    </xf>
    <xf numFmtId="49" fontId="75" fillId="0" borderId="207" xfId="0" applyNumberFormat="1" applyFont="1" applyFill="1" applyBorder="1" applyAlignment="1">
      <alignment horizontal="center"/>
    </xf>
    <xf numFmtId="0" fontId="41" fillId="0" borderId="157" xfId="0" applyFont="1" applyFill="1" applyBorder="1" applyAlignment="1">
      <alignment horizontal="center" vertical="top" wrapText="1"/>
    </xf>
    <xf numFmtId="0" fontId="28" fillId="0" borderId="0" xfId="0" applyFont="1" applyBorder="1">
      <alignment vertical="top"/>
    </xf>
    <xf numFmtId="0" fontId="45" fillId="0" borderId="0" xfId="0" applyFont="1" applyBorder="1">
      <alignment vertical="top"/>
    </xf>
    <xf numFmtId="1" fontId="75" fillId="0" borderId="0" xfId="0" applyNumberFormat="1" applyFont="1" applyFill="1" applyBorder="1" applyAlignment="1">
      <alignment horizontal="left"/>
    </xf>
    <xf numFmtId="0" fontId="216" fillId="0" borderId="0" xfId="0" applyFont="1" applyAlignment="1"/>
    <xf numFmtId="0" fontId="139" fillId="0" borderId="0" xfId="0" applyNumberFormat="1" applyFont="1" applyFill="1" applyAlignment="1">
      <alignment vertical="top" wrapText="1"/>
    </xf>
    <xf numFmtId="0" fontId="217" fillId="0" borderId="0" xfId="0" applyFont="1" applyAlignment="1" applyProtection="1">
      <alignment horizontal="center"/>
    </xf>
    <xf numFmtId="0" fontId="182" fillId="0" borderId="0" xfId="0" applyFont="1" applyAlignment="1">
      <alignment horizontal="right"/>
    </xf>
    <xf numFmtId="0" fontId="182" fillId="0" borderId="0" xfId="0" quotePrefix="1" applyFont="1" applyAlignment="1">
      <alignment horizontal="right"/>
    </xf>
    <xf numFmtId="166" fontId="75" fillId="37" borderId="0" xfId="0" applyNumberFormat="1" applyFont="1" applyFill="1" applyAlignment="1">
      <alignment horizontal="left" vertical="top"/>
    </xf>
    <xf numFmtId="0" fontId="220" fillId="0" borderId="0" xfId="0" quotePrefix="1" applyFont="1" applyAlignment="1">
      <alignment horizontal="left"/>
    </xf>
    <xf numFmtId="0" fontId="75" fillId="0" borderId="0" xfId="0" applyFont="1" applyAlignment="1">
      <alignment horizontal="left" vertical="top"/>
    </xf>
    <xf numFmtId="0" fontId="75" fillId="0" borderId="0" xfId="0" applyFont="1" applyAlignment="1">
      <alignment horizontal="left"/>
    </xf>
    <xf numFmtId="0" fontId="0" fillId="0" borderId="0" xfId="0" applyAlignment="1">
      <alignment vertical="top"/>
    </xf>
    <xf numFmtId="3" fontId="28" fillId="0" borderId="67" xfId="0" applyNumberFormat="1" applyFont="1" applyFill="1" applyBorder="1" applyAlignment="1">
      <alignment horizontal="left"/>
    </xf>
    <xf numFmtId="3" fontId="28" fillId="0" borderId="146" xfId="0" applyNumberFormat="1" applyFont="1" applyFill="1" applyBorder="1" applyAlignment="1">
      <alignment horizontal="left"/>
    </xf>
    <xf numFmtId="0" fontId="30" fillId="0" borderId="45" xfId="0" quotePrefix="1" applyFont="1" applyFill="1" applyBorder="1" applyAlignment="1">
      <alignment horizontal="center"/>
    </xf>
    <xf numFmtId="49" fontId="28" fillId="0" borderId="65" xfId="0" applyNumberFormat="1" applyFont="1" applyFill="1" applyBorder="1" applyAlignment="1">
      <alignment horizontal="left"/>
    </xf>
    <xf numFmtId="0" fontId="75" fillId="0" borderId="0" xfId="0" applyFont="1" applyAlignment="1">
      <alignment horizontal="right" vertical="top"/>
    </xf>
    <xf numFmtId="0" fontId="75" fillId="11" borderId="92" xfId="0" quotePrefix="1" applyFont="1" applyFill="1" applyBorder="1" applyAlignment="1">
      <alignment horizontal="center"/>
    </xf>
    <xf numFmtId="0" fontId="41" fillId="39" borderId="2" xfId="0" applyFont="1" applyFill="1" applyBorder="1" applyAlignment="1">
      <alignment horizontal="center"/>
    </xf>
    <xf numFmtId="0" fontId="0" fillId="0" borderId="0" xfId="0" applyAlignment="1">
      <alignment horizontal="center"/>
    </xf>
    <xf numFmtId="0" fontId="75" fillId="0" borderId="0" xfId="0" applyFont="1" applyBorder="1" applyAlignment="1">
      <alignment horizontal="left"/>
    </xf>
    <xf numFmtId="0" fontId="75" fillId="0" borderId="0" xfId="0" applyFont="1" applyAlignment="1">
      <alignment horizontal="right"/>
    </xf>
    <xf numFmtId="0" fontId="97" fillId="0" borderId="0" xfId="0" applyFont="1" applyAlignment="1">
      <alignment horizontal="center"/>
    </xf>
    <xf numFmtId="0" fontId="75" fillId="0" borderId="0" xfId="0" applyFont="1" applyAlignment="1">
      <alignment vertical="top"/>
    </xf>
    <xf numFmtId="0" fontId="75" fillId="0" borderId="1" xfId="0" applyFont="1" applyBorder="1" applyAlignment="1">
      <alignment horizontal="left"/>
    </xf>
    <xf numFmtId="0" fontId="115" fillId="0" borderId="0" xfId="0" applyFont="1" applyAlignment="1"/>
    <xf numFmtId="0" fontId="21" fillId="0" borderId="74" xfId="0" quotePrefix="1" applyFont="1" applyFill="1" applyBorder="1" applyAlignment="1">
      <alignment horizontal="center" wrapText="1"/>
    </xf>
    <xf numFmtId="0" fontId="0" fillId="0" borderId="0" xfId="0" applyAlignment="1">
      <alignment horizontal="center" vertical="top"/>
    </xf>
    <xf numFmtId="0" fontId="3" fillId="11" borderId="95" xfId="14" applyFont="1" applyFill="1" applyBorder="1" applyAlignment="1">
      <alignment horizontal="right" wrapText="1"/>
    </xf>
    <xf numFmtId="0" fontId="57" fillId="0" borderId="0" xfId="0" applyFont="1" applyBorder="1" applyAlignment="1">
      <alignment horizontal="center"/>
    </xf>
    <xf numFmtId="0" fontId="139" fillId="0" borderId="0" xfId="0" applyFont="1" applyFill="1" applyBorder="1" applyAlignment="1">
      <alignment vertical="top" wrapText="1"/>
    </xf>
    <xf numFmtId="166" fontId="28" fillId="0" borderId="0" xfId="0" applyNumberFormat="1" applyFont="1" applyFill="1" applyBorder="1" applyAlignment="1">
      <alignment horizontal="right"/>
    </xf>
    <xf numFmtId="166" fontId="28" fillId="0" borderId="0" xfId="0" applyNumberFormat="1" applyFont="1" applyBorder="1" applyAlignment="1">
      <alignment horizontal="right"/>
    </xf>
    <xf numFmtId="166" fontId="28" fillId="37" borderId="0" xfId="0" applyNumberFormat="1" applyFont="1" applyFill="1" applyBorder="1" applyAlignment="1">
      <alignment horizontal="right"/>
    </xf>
    <xf numFmtId="1" fontId="75" fillId="0" borderId="0" xfId="0" applyNumberFormat="1" applyFont="1" applyBorder="1" applyAlignment="1">
      <alignment horizontal="left"/>
    </xf>
    <xf numFmtId="40" fontId="15" fillId="50" borderId="62" xfId="14" applyNumberFormat="1" applyFont="1" applyFill="1" applyBorder="1" applyAlignment="1">
      <alignment horizontal="center"/>
    </xf>
    <xf numFmtId="43" fontId="15" fillId="0" borderId="62" xfId="14" applyNumberFormat="1" applyFont="1" applyBorder="1" applyAlignment="1">
      <alignment horizontal="center"/>
    </xf>
    <xf numFmtId="0" fontId="30" fillId="0" borderId="63" xfId="0" applyFont="1" applyBorder="1" applyAlignment="1"/>
    <xf numFmtId="40" fontId="30" fillId="0" borderId="63" xfId="0" applyNumberFormat="1" applyFont="1" applyBorder="1" applyAlignment="1">
      <alignment horizontal="left"/>
    </xf>
    <xf numFmtId="0" fontId="33" fillId="0" borderId="65" xfId="0" applyFont="1" applyBorder="1">
      <alignment vertical="top"/>
    </xf>
    <xf numFmtId="0" fontId="33" fillId="0" borderId="63" xfId="0" applyFont="1" applyBorder="1">
      <alignment vertical="top"/>
    </xf>
    <xf numFmtId="0" fontId="49" fillId="20" borderId="58" xfId="0" applyFont="1" applyFill="1" applyBorder="1">
      <alignment vertical="top"/>
    </xf>
    <xf numFmtId="0" fontId="49" fillId="22" borderId="58" xfId="0" applyFont="1" applyFill="1" applyBorder="1">
      <alignment vertical="top"/>
    </xf>
    <xf numFmtId="0" fontId="49" fillId="12" borderId="58" xfId="0" applyFont="1" applyFill="1" applyBorder="1">
      <alignment vertical="top"/>
    </xf>
    <xf numFmtId="0" fontId="75" fillId="0" borderId="4" xfId="0" applyFont="1" applyFill="1" applyBorder="1" applyAlignment="1">
      <alignment horizontal="left"/>
    </xf>
    <xf numFmtId="0" fontId="41" fillId="0" borderId="0" xfId="0" applyFont="1" applyBorder="1" applyAlignment="1">
      <alignment horizontal="left" vertical="center"/>
    </xf>
    <xf numFmtId="0" fontId="189" fillId="0" borderId="0" xfId="0" applyFont="1" applyBorder="1" applyAlignment="1">
      <alignment horizontal="left"/>
    </xf>
    <xf numFmtId="0" fontId="120" fillId="0" borderId="0" xfId="0" applyFont="1" applyBorder="1" applyAlignment="1">
      <alignment horizontal="left"/>
    </xf>
    <xf numFmtId="0" fontId="28" fillId="0" borderId="0" xfId="0" applyFont="1" applyBorder="1" applyAlignment="1">
      <alignment horizontal="center" vertical="center"/>
    </xf>
    <xf numFmtId="0" fontId="28" fillId="0" borderId="0" xfId="0" applyFont="1" applyBorder="1" applyAlignment="1">
      <alignment horizontal="right" vertical="top"/>
    </xf>
    <xf numFmtId="0" fontId="40" fillId="0" borderId="0" xfId="0" applyFont="1" applyBorder="1" applyAlignment="1">
      <alignment vertical="top"/>
    </xf>
    <xf numFmtId="0" fontId="10" fillId="0" borderId="177" xfId="14" applyFont="1" applyBorder="1" applyAlignment="1">
      <alignment horizontal="center"/>
    </xf>
    <xf numFmtId="40" fontId="192" fillId="0" borderId="177" xfId="14" applyNumberFormat="1" applyFont="1" applyBorder="1" applyAlignment="1">
      <alignment horizontal="center" wrapText="1"/>
    </xf>
    <xf numFmtId="40" fontId="166" fillId="0" borderId="177" xfId="14" applyNumberFormat="1" applyFont="1" applyBorder="1" applyAlignment="1">
      <alignment horizontal="center"/>
    </xf>
    <xf numFmtId="166" fontId="75" fillId="0" borderId="0" xfId="0" applyNumberFormat="1" applyFont="1" applyFill="1">
      <alignment vertical="top"/>
    </xf>
    <xf numFmtId="0" fontId="0" fillId="0" borderId="0" xfId="0" applyAlignment="1"/>
    <xf numFmtId="0" fontId="0" fillId="0" borderId="0" xfId="0" applyAlignment="1">
      <alignment vertical="top"/>
    </xf>
    <xf numFmtId="0" fontId="45" fillId="0" borderId="0" xfId="11" applyAlignment="1">
      <alignment vertical="top"/>
    </xf>
    <xf numFmtId="0" fontId="75" fillId="0" borderId="31" xfId="0" applyFont="1" applyFill="1" applyBorder="1" applyAlignment="1"/>
    <xf numFmtId="0" fontId="120" fillId="0" borderId="31" xfId="0" applyFont="1" applyFill="1" applyBorder="1" applyAlignment="1">
      <alignment horizontal="center" vertical="top" wrapText="1"/>
    </xf>
    <xf numFmtId="0" fontId="219" fillId="0" borderId="31" xfId="0" applyFont="1" applyFill="1" applyBorder="1" applyAlignment="1"/>
    <xf numFmtId="6" fontId="221" fillId="0" borderId="19" xfId="0" applyNumberFormat="1" applyFont="1" applyFill="1" applyBorder="1" applyAlignment="1">
      <alignment horizontal="right"/>
    </xf>
    <xf numFmtId="166" fontId="222" fillId="0" borderId="89" xfId="0" applyNumberFormat="1" applyFont="1" applyFill="1" applyBorder="1" applyAlignment="1">
      <alignment horizontal="right"/>
    </xf>
    <xf numFmtId="164" fontId="228" fillId="2" borderId="1" xfId="0" applyNumberFormat="1" applyFont="1" applyFill="1" applyBorder="1" applyAlignment="1" applyProtection="1">
      <alignment horizontal="left"/>
      <protection locked="0"/>
    </xf>
    <xf numFmtId="0" fontId="232" fillId="0" borderId="0" xfId="0" applyFont="1" applyAlignment="1"/>
    <xf numFmtId="0" fontId="233" fillId="0" borderId="1" xfId="0" applyFont="1" applyBorder="1" applyAlignment="1">
      <alignment horizontal="center"/>
    </xf>
    <xf numFmtId="0" fontId="232" fillId="0" borderId="0" xfId="0" applyFont="1">
      <alignment vertical="top"/>
    </xf>
    <xf numFmtId="0" fontId="221" fillId="0" borderId="0" xfId="0" applyFont="1" applyBorder="1" applyAlignment="1">
      <alignment horizontal="center"/>
    </xf>
    <xf numFmtId="0" fontId="221" fillId="0" borderId="0" xfId="0" applyFont="1" applyBorder="1" applyAlignment="1">
      <alignment horizontal="center" wrapText="1"/>
    </xf>
    <xf numFmtId="6" fontId="228" fillId="4" borderId="8" xfId="0" applyNumberFormat="1" applyFont="1" applyFill="1" applyBorder="1" applyAlignment="1"/>
    <xf numFmtId="0" fontId="232" fillId="0" borderId="19" xfId="0" applyFont="1" applyBorder="1" applyAlignment="1">
      <alignment wrapText="1"/>
    </xf>
    <xf numFmtId="6" fontId="228" fillId="4" borderId="15" xfId="0" applyNumberFormat="1" applyFont="1" applyFill="1" applyBorder="1" applyAlignment="1"/>
    <xf numFmtId="6" fontId="228" fillId="4" borderId="18" xfId="0" applyNumberFormat="1" applyFont="1" applyFill="1" applyBorder="1" applyAlignment="1"/>
    <xf numFmtId="6" fontId="228" fillId="4" borderId="14" xfId="0" applyNumberFormat="1" applyFont="1" applyFill="1" applyBorder="1" applyAlignment="1"/>
    <xf numFmtId="0" fontId="232" fillId="5" borderId="26" xfId="0" applyFont="1" applyFill="1" applyBorder="1" applyAlignment="1"/>
    <xf numFmtId="6" fontId="228" fillId="4" borderId="41" xfId="0" applyNumberFormat="1" applyFont="1" applyFill="1" applyBorder="1" applyAlignment="1"/>
    <xf numFmtId="0" fontId="232" fillId="0" borderId="0" xfId="0" applyFont="1" applyAlignment="1">
      <alignment horizontal="right" wrapText="1"/>
    </xf>
    <xf numFmtId="0" fontId="232" fillId="0" borderId="0" xfId="0" applyFont="1" applyAlignment="1">
      <alignment horizontal="right"/>
    </xf>
    <xf numFmtId="6" fontId="228" fillId="25" borderId="41" xfId="0" applyNumberFormat="1" applyFont="1" applyFill="1" applyBorder="1" applyAlignment="1"/>
    <xf numFmtId="0" fontId="228" fillId="0" borderId="0" xfId="0" applyFont="1" applyAlignment="1"/>
    <xf numFmtId="0" fontId="240" fillId="0" borderId="0" xfId="0" applyFont="1" applyFill="1" applyAlignment="1">
      <alignment horizontal="center"/>
    </xf>
    <xf numFmtId="0" fontId="241" fillId="0" borderId="0" xfId="0" applyFont="1" applyFill="1" applyAlignment="1"/>
    <xf numFmtId="0" fontId="242" fillId="0" borderId="0" xfId="0" quotePrefix="1" applyFont="1" applyFill="1" applyAlignment="1">
      <alignment horizontal="center"/>
    </xf>
    <xf numFmtId="0" fontId="241" fillId="0" borderId="0" xfId="0" applyFont="1" applyFill="1" applyAlignment="1">
      <alignment horizontal="center"/>
    </xf>
    <xf numFmtId="0" fontId="239" fillId="0" borderId="1" xfId="0" applyFont="1" applyFill="1" applyBorder="1" applyAlignment="1">
      <alignment horizontal="center"/>
    </xf>
    <xf numFmtId="0" fontId="240" fillId="0" borderId="1" xfId="0" applyFont="1" applyFill="1" applyBorder="1" applyAlignment="1">
      <alignment horizontal="center"/>
    </xf>
    <xf numFmtId="14" fontId="240" fillId="0" borderId="1" xfId="0" applyNumberFormat="1" applyFont="1" applyFill="1" applyBorder="1" applyAlignment="1">
      <alignment horizontal="center"/>
    </xf>
    <xf numFmtId="0" fontId="241" fillId="0" borderId="0" xfId="0" applyFont="1" applyFill="1" applyAlignment="1">
      <alignment horizontal="right"/>
    </xf>
    <xf numFmtId="6" fontId="239" fillId="0" borderId="8" xfId="0" applyNumberFormat="1" applyFont="1" applyFill="1" applyBorder="1" applyAlignment="1"/>
    <xf numFmtId="6" fontId="239" fillId="0" borderId="18" xfId="0" applyNumberFormat="1" applyFont="1" applyFill="1" applyBorder="1" applyAlignment="1"/>
    <xf numFmtId="6" fontId="239" fillId="4" borderId="41" xfId="0" applyNumberFormat="1" applyFont="1" applyFill="1" applyBorder="1" applyAlignment="1"/>
    <xf numFmtId="6" fontId="239" fillId="4" borderId="0" xfId="0" applyNumberFormat="1" applyFont="1" applyFill="1" applyBorder="1" applyAlignment="1"/>
    <xf numFmtId="9" fontId="241" fillId="27" borderId="62" xfId="0" applyNumberFormat="1" applyFont="1" applyFill="1" applyBorder="1" applyAlignment="1">
      <alignment horizontal="center"/>
    </xf>
    <xf numFmtId="6" fontId="240" fillId="30" borderId="41" xfId="0" applyNumberFormat="1" applyFont="1" applyFill="1" applyBorder="1" applyAlignment="1"/>
    <xf numFmtId="6" fontId="240" fillId="31" borderId="60" xfId="0" applyNumberFormat="1" applyFont="1" applyFill="1" applyBorder="1" applyAlignment="1"/>
    <xf numFmtId="6" fontId="241" fillId="32" borderId="42" xfId="0" applyNumberFormat="1" applyFont="1" applyFill="1" applyBorder="1" applyAlignment="1"/>
    <xf numFmtId="6" fontId="244" fillId="4" borderId="41" xfId="0" applyNumberFormat="1" applyFont="1" applyFill="1" applyBorder="1" applyAlignment="1"/>
    <xf numFmtId="6" fontId="244" fillId="4" borderId="4" xfId="0" applyNumberFormat="1" applyFont="1" applyFill="1" applyBorder="1" applyAlignment="1"/>
    <xf numFmtId="6" fontId="245" fillId="4" borderId="4" xfId="0" applyNumberFormat="1" applyFont="1" applyFill="1" applyBorder="1" applyAlignment="1"/>
    <xf numFmtId="6" fontId="244" fillId="4" borderId="60" xfId="0" applyNumberFormat="1" applyFont="1" applyFill="1" applyBorder="1" applyAlignment="1"/>
    <xf numFmtId="6" fontId="244" fillId="4" borderId="52" xfId="0" applyNumberFormat="1" applyFont="1" applyFill="1" applyBorder="1" applyAlignment="1"/>
    <xf numFmtId="6" fontId="245" fillId="4" borderId="52" xfId="0" applyNumberFormat="1" applyFont="1" applyFill="1" applyBorder="1" applyAlignment="1"/>
    <xf numFmtId="6" fontId="244" fillId="4" borderId="42" xfId="0" applyNumberFormat="1" applyFont="1" applyFill="1" applyBorder="1" applyAlignment="1"/>
    <xf numFmtId="6" fontId="244" fillId="4" borderId="8" xfId="0" applyNumberFormat="1" applyFont="1" applyFill="1" applyBorder="1" applyAlignment="1"/>
    <xf numFmtId="6" fontId="245" fillId="4" borderId="8" xfId="0" applyNumberFormat="1" applyFont="1" applyFill="1" applyBorder="1" applyAlignment="1"/>
    <xf numFmtId="6" fontId="244" fillId="4" borderId="62" xfId="0" applyNumberFormat="1" applyFont="1" applyFill="1" applyBorder="1" applyAlignment="1"/>
    <xf numFmtId="6" fontId="245" fillId="4" borderId="62" xfId="0" applyNumberFormat="1" applyFont="1" applyFill="1" applyBorder="1" applyAlignment="1"/>
    <xf numFmtId="0" fontId="222" fillId="0" borderId="45" xfId="0" applyFont="1" applyBorder="1" applyAlignment="1">
      <alignment horizontal="center"/>
    </xf>
    <xf numFmtId="0" fontId="243" fillId="0" borderId="45" xfId="0" applyFont="1" applyBorder="1" applyAlignment="1">
      <alignment horizontal="center" vertical="top"/>
    </xf>
    <xf numFmtId="0" fontId="222" fillId="0" borderId="0" xfId="0" applyFont="1" applyAlignment="1"/>
    <xf numFmtId="0" fontId="246" fillId="12" borderId="34" xfId="0" applyFont="1" applyFill="1" applyBorder="1" applyAlignment="1">
      <alignment horizontal="left" vertical="top"/>
    </xf>
    <xf numFmtId="0" fontId="246" fillId="12" borderId="28" xfId="0" applyFont="1" applyFill="1" applyBorder="1" applyAlignment="1">
      <alignment horizontal="left" vertical="top"/>
    </xf>
    <xf numFmtId="0" fontId="227" fillId="12" borderId="57" xfId="0" applyFont="1" applyFill="1" applyBorder="1" applyAlignment="1">
      <alignment horizontal="left"/>
    </xf>
    <xf numFmtId="6" fontId="244" fillId="4" borderId="39" xfId="0" applyNumberFormat="1" applyFont="1" applyFill="1" applyBorder="1" applyAlignment="1"/>
    <xf numFmtId="6" fontId="244" fillId="4" borderId="40" xfId="0" applyNumberFormat="1" applyFont="1" applyFill="1" applyBorder="1" applyAlignment="1"/>
    <xf numFmtId="6" fontId="244" fillId="12" borderId="39" xfId="0" applyNumberFormat="1" applyFont="1" applyFill="1" applyBorder="1" applyAlignment="1"/>
    <xf numFmtId="6" fontId="244" fillId="38" borderId="39" xfId="0" applyNumberFormat="1" applyFont="1" applyFill="1" applyBorder="1" applyAlignment="1"/>
    <xf numFmtId="6" fontId="244" fillId="38" borderId="112" xfId="0" applyNumberFormat="1" applyFont="1" applyFill="1" applyBorder="1" applyAlignment="1"/>
    <xf numFmtId="0" fontId="225" fillId="0" borderId="19" xfId="0" applyFont="1" applyFill="1" applyBorder="1" applyAlignment="1">
      <alignment vertical="center"/>
    </xf>
    <xf numFmtId="0" fontId="225" fillId="0" borderId="50" xfId="0" applyFont="1" applyFill="1" applyBorder="1" applyAlignment="1">
      <alignment vertical="center"/>
    </xf>
    <xf numFmtId="0" fontId="48" fillId="0" borderId="0" xfId="11" applyFont="1" applyAlignment="1"/>
    <xf numFmtId="0" fontId="36" fillId="0" borderId="0" xfId="0" applyFont="1" applyAlignment="1"/>
    <xf numFmtId="0" fontId="37" fillId="0" borderId="0" xfId="0" applyFont="1" applyAlignment="1"/>
    <xf numFmtId="164" fontId="239" fillId="0" borderId="1" xfId="0" applyNumberFormat="1" applyFont="1" applyBorder="1" applyAlignment="1">
      <alignment horizontal="center"/>
    </xf>
    <xf numFmtId="0" fontId="227" fillId="0" borderId="0" xfId="0" applyFont="1" applyAlignment="1">
      <alignment horizontal="left"/>
    </xf>
    <xf numFmtId="164" fontId="239" fillId="0" borderId="1" xfId="0" applyNumberFormat="1" applyFont="1" applyBorder="1" applyAlignment="1">
      <alignment horizontal="left"/>
    </xf>
    <xf numFmtId="0" fontId="249" fillId="0" borderId="0" xfId="0" applyFont="1" applyAlignment="1"/>
    <xf numFmtId="14" fontId="249" fillId="0" borderId="0" xfId="0" applyNumberFormat="1" applyFont="1" applyAlignment="1"/>
    <xf numFmtId="6" fontId="250" fillId="0" borderId="64" xfId="0" applyNumberFormat="1" applyFont="1" applyBorder="1" applyAlignment="1">
      <alignment horizontal="center"/>
    </xf>
    <xf numFmtId="6" fontId="250" fillId="0" borderId="65" xfId="0" applyNumberFormat="1" applyFont="1" applyBorder="1" applyAlignment="1">
      <alignment horizontal="center"/>
    </xf>
    <xf numFmtId="6" fontId="245" fillId="0" borderId="65" xfId="0" applyNumberFormat="1" applyFont="1" applyBorder="1" applyAlignment="1">
      <alignment horizontal="center"/>
    </xf>
    <xf numFmtId="6" fontId="245" fillId="0" borderId="62" xfId="0" applyNumberFormat="1" applyFont="1" applyBorder="1" applyAlignment="1">
      <alignment horizontal="center"/>
    </xf>
    <xf numFmtId="6" fontId="245" fillId="0" borderId="37" xfId="0" applyNumberFormat="1" applyFont="1" applyBorder="1" applyAlignment="1"/>
    <xf numFmtId="6" fontId="245" fillId="0" borderId="0" xfId="0" applyNumberFormat="1" applyFont="1" applyBorder="1" applyAlignment="1"/>
    <xf numFmtId="0" fontId="227" fillId="0" borderId="0" xfId="0" applyFont="1" applyAlignment="1">
      <alignment horizontal="left" vertical="top"/>
    </xf>
    <xf numFmtId="0" fontId="253" fillId="0" borderId="0" xfId="0" applyFont="1" applyFill="1" applyAlignment="1">
      <alignment horizontal="center" vertical="center"/>
    </xf>
    <xf numFmtId="6" fontId="240" fillId="0" borderId="0" xfId="0" applyNumberFormat="1" applyFont="1" applyBorder="1" applyAlignment="1" applyProtection="1">
      <alignment horizontal="left" vertical="justify"/>
      <protection locked="0"/>
    </xf>
    <xf numFmtId="6" fontId="244" fillId="19" borderId="58" xfId="0" applyNumberFormat="1" applyFont="1" applyFill="1" applyBorder="1" applyAlignment="1"/>
    <xf numFmtId="6" fontId="244" fillId="33" borderId="58" xfId="0" applyNumberFormat="1" applyFont="1" applyFill="1" applyBorder="1" applyAlignment="1"/>
    <xf numFmtId="6" fontId="244" fillId="33" borderId="39" xfId="0" applyNumberFormat="1" applyFont="1" applyFill="1" applyBorder="1" applyAlignment="1"/>
    <xf numFmtId="164" fontId="245" fillId="0" borderId="1" xfId="0" applyNumberFormat="1" applyFont="1" applyBorder="1" applyAlignment="1">
      <alignment horizontal="left"/>
    </xf>
    <xf numFmtId="6" fontId="254" fillId="4" borderId="62" xfId="0" applyNumberFormat="1" applyFont="1" applyFill="1" applyBorder="1" applyAlignment="1">
      <alignment horizontal="center"/>
    </xf>
    <xf numFmtId="40" fontId="255" fillId="0" borderId="62" xfId="14" applyNumberFormat="1" applyFont="1" applyBorder="1" applyAlignment="1">
      <alignment horizontal="right"/>
    </xf>
    <xf numFmtId="40" fontId="255" fillId="0" borderId="62" xfId="14" applyNumberFormat="1" applyFont="1" applyBorder="1"/>
    <xf numFmtId="40" fontId="255" fillId="24" borderId="62" xfId="14" applyNumberFormat="1" applyFont="1" applyFill="1" applyBorder="1"/>
    <xf numFmtId="164" fontId="256" fillId="0" borderId="1" xfId="0" applyNumberFormat="1" applyFont="1" applyBorder="1" applyAlignment="1">
      <alignment horizontal="left"/>
    </xf>
    <xf numFmtId="0" fontId="255" fillId="0" borderId="0" xfId="14" applyFont="1"/>
    <xf numFmtId="0" fontId="2" fillId="24" borderId="65" xfId="14" applyFont="1" applyFill="1" applyBorder="1" applyAlignment="1">
      <alignment horizontal="left"/>
    </xf>
    <xf numFmtId="0" fontId="2" fillId="18" borderId="65" xfId="14" applyFont="1" applyFill="1" applyBorder="1" applyAlignment="1">
      <alignment horizontal="left"/>
    </xf>
    <xf numFmtId="0" fontId="2" fillId="42" borderId="65" xfId="14" applyFont="1" applyFill="1" applyBorder="1" applyAlignment="1">
      <alignment horizontal="left"/>
    </xf>
    <xf numFmtId="0" fontId="2" fillId="36" borderId="64" xfId="14" applyFont="1" applyFill="1" applyBorder="1" applyAlignment="1">
      <alignment horizontal="left"/>
    </xf>
    <xf numFmtId="0" fontId="261" fillId="56" borderId="62" xfId="14" applyFont="1" applyFill="1" applyBorder="1" applyAlignment="1">
      <alignment horizontal="right"/>
    </xf>
    <xf numFmtId="0" fontId="247" fillId="0" borderId="58" xfId="0" applyFont="1" applyFill="1" applyBorder="1" applyAlignment="1"/>
    <xf numFmtId="0" fontId="255" fillId="0" borderId="0" xfId="14" applyFont="1" applyAlignment="1">
      <alignment horizontal="right"/>
    </xf>
    <xf numFmtId="0" fontId="37" fillId="0" borderId="0" xfId="0" applyFont="1" applyAlignment="1">
      <alignment vertical="top"/>
    </xf>
    <xf numFmtId="0" fontId="74" fillId="0" borderId="0" xfId="0" applyFont="1" applyAlignment="1"/>
    <xf numFmtId="0" fontId="97" fillId="0" borderId="0" xfId="0" applyFont="1" applyAlignment="1"/>
    <xf numFmtId="169" fontId="48" fillId="0" borderId="27" xfId="0" applyNumberFormat="1" applyFont="1" applyFill="1" applyBorder="1" applyAlignment="1">
      <alignment horizontal="left"/>
    </xf>
    <xf numFmtId="0" fontId="75" fillId="0" borderId="0" xfId="0" applyFont="1" applyFill="1" applyBorder="1" applyAlignment="1">
      <alignment horizontal="left"/>
    </xf>
    <xf numFmtId="0" fontId="75" fillId="0" borderId="0" xfId="0" applyFont="1" applyFill="1" applyBorder="1" applyAlignment="1">
      <alignment horizontal="left" vertical="top"/>
    </xf>
    <xf numFmtId="0" fontId="48" fillId="0" borderId="134" xfId="0" applyFont="1" applyBorder="1" applyAlignment="1">
      <alignment horizontal="right" wrapText="1"/>
    </xf>
    <xf numFmtId="0" fontId="38" fillId="0" borderId="137" xfId="0" applyFont="1" applyBorder="1" applyAlignment="1">
      <alignment horizontal="right" vertical="top" wrapText="1"/>
    </xf>
    <xf numFmtId="0" fontId="38" fillId="0" borderId="138" xfId="0" applyFont="1" applyBorder="1" applyAlignment="1">
      <alignment horizontal="right" vertical="top" wrapText="1"/>
    </xf>
    <xf numFmtId="0" fontId="222" fillId="0" borderId="31" xfId="0" applyFont="1" applyFill="1" applyBorder="1" applyAlignment="1">
      <alignment horizontal="center" wrapText="1"/>
    </xf>
    <xf numFmtId="0" fontId="131" fillId="0" borderId="31" xfId="0" applyFont="1" applyFill="1" applyBorder="1" applyAlignment="1">
      <alignment horizontal="center" wrapText="1"/>
    </xf>
    <xf numFmtId="0" fontId="131" fillId="0" borderId="31" xfId="0" applyFont="1" applyFill="1" applyBorder="1" applyAlignment="1">
      <alignment horizontal="center" vertical="top" wrapText="1"/>
    </xf>
    <xf numFmtId="0" fontId="120" fillId="0" borderId="31" xfId="0" applyFont="1" applyFill="1" applyBorder="1" applyAlignment="1">
      <alignment horizontal="center" vertical="top" wrapText="1"/>
    </xf>
    <xf numFmtId="0" fontId="75" fillId="0" borderId="0" xfId="0" applyFont="1" applyFill="1" applyAlignment="1">
      <alignment horizontal="right"/>
    </xf>
    <xf numFmtId="0" fontId="0" fillId="0" borderId="0" xfId="0" applyAlignment="1">
      <alignment horizontal="right"/>
    </xf>
    <xf numFmtId="0" fontId="48" fillId="0" borderId="27" xfId="0" applyFont="1" applyBorder="1" applyAlignment="1">
      <alignment horizontal="left"/>
    </xf>
    <xf numFmtId="0" fontId="48" fillId="0" borderId="27" xfId="0" applyFont="1" applyFill="1" applyBorder="1" applyAlignment="1">
      <alignment horizontal="left"/>
    </xf>
    <xf numFmtId="0" fontId="75" fillId="0" borderId="130" xfId="0" applyFont="1" applyFill="1" applyBorder="1" applyAlignment="1"/>
    <xf numFmtId="0" fontId="0" fillId="0" borderId="118" xfId="0" applyBorder="1" applyAlignment="1"/>
    <xf numFmtId="0" fontId="0" fillId="0" borderId="139" xfId="0" applyBorder="1" applyAlignment="1"/>
    <xf numFmtId="0" fontId="121" fillId="0" borderId="65" xfId="0" quotePrefix="1" applyFont="1" applyFill="1" applyBorder="1" applyAlignment="1">
      <alignment horizontal="left" wrapText="1"/>
    </xf>
    <xf numFmtId="0" fontId="136" fillId="0" borderId="20" xfId="0" applyFont="1" applyFill="1" applyBorder="1" applyAlignment="1">
      <alignment vertical="top" wrapText="1"/>
    </xf>
    <xf numFmtId="0" fontId="136" fillId="0" borderId="63" xfId="0" applyFont="1" applyFill="1" applyBorder="1" applyAlignment="1">
      <alignment vertical="top" wrapText="1"/>
    </xf>
    <xf numFmtId="0" fontId="121" fillId="0" borderId="20" xfId="0" applyFont="1" applyBorder="1" applyAlignment="1">
      <alignment wrapText="1"/>
    </xf>
    <xf numFmtId="0" fontId="121" fillId="0" borderId="63" xfId="0" applyFont="1" applyBorder="1" applyAlignment="1">
      <alignment wrapText="1"/>
    </xf>
    <xf numFmtId="166" fontId="48" fillId="0" borderId="27" xfId="0" applyNumberFormat="1" applyFont="1" applyFill="1" applyBorder="1" applyAlignment="1">
      <alignment horizontal="left"/>
    </xf>
    <xf numFmtId="0" fontId="75" fillId="0" borderId="92" xfId="0" quotePrefix="1" applyFont="1" applyFill="1" applyBorder="1" applyAlignment="1">
      <alignment horizontal="left" wrapText="1"/>
    </xf>
    <xf numFmtId="0" fontId="0" fillId="0" borderId="76" xfId="0" applyBorder="1" applyAlignment="1">
      <alignment vertical="top" wrapText="1"/>
    </xf>
    <xf numFmtId="0" fontId="0" fillId="0" borderId="169" xfId="0" applyBorder="1" applyAlignment="1">
      <alignment vertical="top" wrapText="1"/>
    </xf>
    <xf numFmtId="0" fontId="75" fillId="0" borderId="92" xfId="0" applyFont="1" applyFill="1" applyBorder="1" applyAlignment="1">
      <alignment wrapText="1"/>
    </xf>
    <xf numFmtId="0" fontId="0" fillId="0" borderId="76" xfId="0" applyBorder="1" applyAlignment="1"/>
    <xf numFmtId="0" fontId="0" fillId="0" borderId="77" xfId="0" applyBorder="1" applyAlignment="1"/>
    <xf numFmtId="0" fontId="48" fillId="0" borderId="92" xfId="0" quotePrefix="1" applyFont="1" applyFill="1" applyBorder="1" applyAlignment="1">
      <alignment horizontal="right" wrapText="1"/>
    </xf>
    <xf numFmtId="0" fontId="38" fillId="0" borderId="76" xfId="0" applyFont="1" applyBorder="1" applyAlignment="1">
      <alignment horizontal="right" wrapText="1"/>
    </xf>
    <xf numFmtId="0" fontId="38" fillId="0" borderId="77" xfId="0" applyFont="1" applyBorder="1" applyAlignment="1">
      <alignment horizontal="right" wrapText="1"/>
    </xf>
    <xf numFmtId="0" fontId="136" fillId="0" borderId="20" xfId="0" applyFont="1" applyBorder="1" applyAlignment="1">
      <alignment vertical="top" wrapText="1"/>
    </xf>
    <xf numFmtId="0" fontId="136" fillId="0" borderId="21" xfId="0" applyFont="1" applyBorder="1" applyAlignment="1">
      <alignment vertical="top" wrapText="1"/>
    </xf>
    <xf numFmtId="0" fontId="48" fillId="18" borderId="165" xfId="0" applyFont="1" applyFill="1" applyBorder="1" applyAlignment="1">
      <alignment horizontal="right"/>
    </xf>
    <xf numFmtId="0" fontId="38" fillId="18" borderId="70" xfId="0" applyFont="1" applyFill="1" applyBorder="1" applyAlignment="1">
      <alignment horizontal="right"/>
    </xf>
    <xf numFmtId="0" fontId="38" fillId="18" borderId="166" xfId="0" applyFont="1" applyFill="1" applyBorder="1" applyAlignment="1">
      <alignment horizontal="right"/>
    </xf>
    <xf numFmtId="0" fontId="48" fillId="46" borderId="135" xfId="0" quotePrefix="1" applyFont="1" applyFill="1" applyBorder="1" applyAlignment="1">
      <alignment horizontal="left"/>
    </xf>
    <xf numFmtId="0" fontId="0" fillId="46" borderId="136" xfId="0" applyFill="1" applyBorder="1" applyAlignment="1">
      <alignment horizontal="left"/>
    </xf>
    <xf numFmtId="0" fontId="0" fillId="46" borderId="124" xfId="0" applyFill="1" applyBorder="1" applyAlignment="1">
      <alignment horizontal="left"/>
    </xf>
    <xf numFmtId="0" fontId="75" fillId="0" borderId="126" xfId="0" applyFont="1" applyFill="1" applyBorder="1" applyAlignment="1">
      <alignment wrapText="1"/>
    </xf>
    <xf numFmtId="0" fontId="0" fillId="0" borderId="136" xfId="0" applyBorder="1" applyAlignment="1">
      <alignment vertical="top" wrapText="1"/>
    </xf>
    <xf numFmtId="0" fontId="0" fillId="0" borderId="124" xfId="0" applyBorder="1" applyAlignment="1">
      <alignment vertical="top" wrapText="1"/>
    </xf>
    <xf numFmtId="0" fontId="48" fillId="46" borderId="135" xfId="0" applyFont="1" applyFill="1" applyBorder="1" applyAlignment="1">
      <alignment horizontal="left"/>
    </xf>
    <xf numFmtId="0" fontId="0" fillId="46" borderId="136" xfId="0" applyFill="1" applyBorder="1" applyAlignment="1"/>
    <xf numFmtId="0" fontId="0" fillId="46" borderId="124" xfId="0" applyFill="1" applyBorder="1" applyAlignment="1"/>
    <xf numFmtId="0" fontId="75" fillId="18" borderId="65" xfId="0" applyFont="1" applyFill="1" applyBorder="1" applyAlignment="1">
      <alignment wrapText="1"/>
    </xf>
    <xf numFmtId="0" fontId="0" fillId="18" borderId="20" xfId="0" applyFill="1" applyBorder="1" applyAlignment="1">
      <alignment vertical="top" wrapText="1"/>
    </xf>
    <xf numFmtId="0" fontId="0" fillId="18" borderId="21" xfId="0" applyFill="1" applyBorder="1" applyAlignment="1">
      <alignment vertical="top" wrapText="1"/>
    </xf>
    <xf numFmtId="0" fontId="75" fillId="0" borderId="65" xfId="0" applyFont="1" applyFill="1" applyBorder="1" applyAlignment="1"/>
    <xf numFmtId="0" fontId="0" fillId="0" borderId="20" xfId="0" applyBorder="1" applyAlignment="1"/>
    <xf numFmtId="0" fontId="0" fillId="0" borderId="63" xfId="0" applyBorder="1" applyAlignment="1"/>
    <xf numFmtId="0" fontId="48" fillId="29" borderId="135" xfId="0" applyFont="1" applyFill="1" applyBorder="1" applyAlignment="1"/>
    <xf numFmtId="0" fontId="0" fillId="29" borderId="136" xfId="0" applyFill="1" applyBorder="1" applyAlignment="1"/>
    <xf numFmtId="0" fontId="0" fillId="29" borderId="124" xfId="0" applyFill="1" applyBorder="1" applyAlignment="1"/>
    <xf numFmtId="0" fontId="75" fillId="0" borderId="62" xfId="0" applyFont="1" applyFill="1" applyBorder="1" applyAlignment="1"/>
    <xf numFmtId="0" fontId="48" fillId="0" borderId="0" xfId="0" applyFont="1" applyBorder="1" applyAlignment="1">
      <alignment horizontal="right" vertical="top"/>
    </xf>
    <xf numFmtId="0" fontId="48" fillId="0" borderId="0" xfId="0" applyFont="1" applyBorder="1" applyAlignment="1">
      <alignment vertical="top"/>
    </xf>
    <xf numFmtId="0" fontId="48" fillId="0" borderId="0" xfId="0" applyFont="1" applyBorder="1" applyAlignment="1">
      <alignment horizontal="center"/>
    </xf>
    <xf numFmtId="0" fontId="48" fillId="0" borderId="0" xfId="0" applyFont="1" applyFill="1" applyBorder="1" applyAlignment="1"/>
    <xf numFmtId="0" fontId="38" fillId="0" borderId="0" xfId="0" applyFont="1" applyFill="1" applyBorder="1" applyAlignment="1">
      <alignment vertical="top"/>
    </xf>
    <xf numFmtId="0" fontId="93" fillId="0" borderId="0" xfId="0" applyFont="1" applyBorder="1" applyAlignment="1">
      <alignment horizontal="left"/>
    </xf>
    <xf numFmtId="0" fontId="51" fillId="0" borderId="0" xfId="0" applyFont="1" applyAlignment="1"/>
    <xf numFmtId="0" fontId="51" fillId="0" borderId="0" xfId="0" applyFont="1" applyAlignment="1">
      <alignment vertical="top"/>
    </xf>
    <xf numFmtId="0" fontId="48" fillId="0" borderId="99" xfId="0" applyFont="1" applyFill="1" applyBorder="1" applyAlignment="1">
      <alignment horizontal="center" wrapText="1"/>
    </xf>
    <xf numFmtId="0" fontId="75" fillId="0" borderId="89" xfId="0" applyFont="1" applyBorder="1" applyAlignment="1">
      <alignment horizontal="center" wrapText="1"/>
    </xf>
    <xf numFmtId="0" fontId="48" fillId="0" borderId="78" xfId="0" applyFont="1" applyFill="1" applyBorder="1" applyAlignment="1">
      <alignment horizontal="center" wrapText="1"/>
    </xf>
    <xf numFmtId="0" fontId="0" fillId="0" borderId="95" xfId="0" applyBorder="1" applyAlignment="1">
      <alignment horizontal="center" wrapText="1"/>
    </xf>
    <xf numFmtId="0" fontId="75" fillId="0" borderId="0" xfId="0" applyFont="1" applyAlignment="1">
      <alignment horizontal="left"/>
    </xf>
    <xf numFmtId="0" fontId="74" fillId="0" borderId="0" xfId="0" applyFont="1" applyAlignment="1">
      <alignment horizontal="center"/>
    </xf>
    <xf numFmtId="0" fontId="0" fillId="0" borderId="0" xfId="0" applyAlignment="1"/>
    <xf numFmtId="49" fontId="97" fillId="0" borderId="0" xfId="0" applyNumberFormat="1" applyFont="1" applyAlignment="1">
      <alignment horizontal="center"/>
    </xf>
    <xf numFmtId="49" fontId="74" fillId="0" borderId="0" xfId="0" applyNumberFormat="1" applyFont="1" applyAlignment="1">
      <alignment horizontal="center"/>
    </xf>
    <xf numFmtId="0" fontId="0" fillId="0" borderId="0" xfId="0" applyAlignment="1">
      <alignment vertical="top"/>
    </xf>
    <xf numFmtId="49" fontId="104" fillId="0" borderId="0" xfId="0" applyNumberFormat="1" applyFont="1" applyAlignment="1">
      <alignment horizontal="center"/>
    </xf>
    <xf numFmtId="49" fontId="105" fillId="0" borderId="0" xfId="0" applyNumberFormat="1" applyFont="1" applyAlignment="1">
      <alignment horizontal="center"/>
    </xf>
    <xf numFmtId="0" fontId="75" fillId="0" borderId="0" xfId="0" applyFont="1" applyBorder="1" applyAlignment="1">
      <alignment vertical="top"/>
    </xf>
    <xf numFmtId="0" fontId="0" fillId="0" borderId="0" xfId="0" applyBorder="1" applyAlignment="1">
      <alignment vertical="top"/>
    </xf>
    <xf numFmtId="0" fontId="30" fillId="0" borderId="0" xfId="0" applyFont="1" applyFill="1" applyBorder="1" applyAlignment="1">
      <alignment horizontal="center" wrapText="1"/>
    </xf>
    <xf numFmtId="0" fontId="137" fillId="29" borderId="140" xfId="0" applyFont="1" applyFill="1" applyBorder="1" applyAlignment="1">
      <alignment horizontal="left"/>
    </xf>
    <xf numFmtId="0" fontId="138" fillId="29" borderId="141" xfId="0" applyFont="1" applyFill="1" applyBorder="1" applyAlignment="1">
      <alignment horizontal="left" vertical="top"/>
    </xf>
    <xf numFmtId="0" fontId="0" fillId="0" borderId="141" xfId="0" applyBorder="1" applyAlignment="1">
      <alignment vertical="top"/>
    </xf>
    <xf numFmtId="3" fontId="28" fillId="0" borderId="62" xfId="0" applyNumberFormat="1" applyFont="1" applyFill="1" applyBorder="1" applyAlignment="1">
      <alignment horizontal="left"/>
    </xf>
    <xf numFmtId="3" fontId="28" fillId="0" borderId="72" xfId="0" applyNumberFormat="1" applyFont="1" applyFill="1" applyBorder="1" applyAlignment="1">
      <alignment horizontal="left"/>
    </xf>
    <xf numFmtId="0" fontId="48" fillId="18" borderId="2" xfId="0" applyFont="1" applyFill="1" applyBorder="1" applyAlignment="1">
      <alignment horizontal="right"/>
    </xf>
    <xf numFmtId="0" fontId="38" fillId="18" borderId="3" xfId="0" applyFont="1" applyFill="1" applyBorder="1" applyAlignment="1"/>
    <xf numFmtId="0" fontId="38" fillId="18" borderId="145" xfId="0" applyFont="1" applyFill="1" applyBorder="1" applyAlignment="1"/>
    <xf numFmtId="0" fontId="133" fillId="62" borderId="31" xfId="0" applyFont="1" applyFill="1" applyBorder="1" applyAlignment="1">
      <alignment horizontal="center" vertical="center" wrapText="1"/>
    </xf>
    <xf numFmtId="0" fontId="0" fillId="62" borderId="31" xfId="0" applyFill="1" applyBorder="1" applyAlignment="1">
      <alignment vertical="center"/>
    </xf>
    <xf numFmtId="0" fontId="224" fillId="0" borderId="143" xfId="0" applyFont="1" applyFill="1" applyBorder="1" applyAlignment="1">
      <alignment horizontal="center" wrapText="1"/>
    </xf>
    <xf numFmtId="0" fontId="224" fillId="0" borderId="143" xfId="0" applyFont="1" applyFill="1" applyBorder="1" applyAlignment="1">
      <alignment horizontal="center" vertical="top" wrapText="1"/>
    </xf>
    <xf numFmtId="0" fontId="225" fillId="0" borderId="144" xfId="0" applyFont="1" applyBorder="1" applyAlignment="1">
      <alignment horizontal="center" vertical="top" wrapText="1"/>
    </xf>
    <xf numFmtId="0" fontId="30" fillId="0" borderId="45" xfId="0" quotePrefix="1" applyFont="1" applyFill="1" applyBorder="1" applyAlignment="1">
      <alignment horizontal="center"/>
    </xf>
    <xf numFmtId="0" fontId="33" fillId="0" borderId="45" xfId="0" applyFont="1" applyBorder="1" applyAlignment="1">
      <alignment horizontal="center"/>
    </xf>
    <xf numFmtId="49" fontId="28" fillId="0" borderId="65" xfId="0" applyNumberFormat="1" applyFont="1" applyFill="1" applyBorder="1" applyAlignment="1">
      <alignment horizontal="left"/>
    </xf>
    <xf numFmtId="0" fontId="28" fillId="0" borderId="20" xfId="0" applyFont="1" applyBorder="1" applyAlignment="1">
      <alignment vertical="top"/>
    </xf>
    <xf numFmtId="0" fontId="28" fillId="0" borderId="147" xfId="0" applyFont="1" applyBorder="1" applyAlignment="1">
      <alignment vertical="top"/>
    </xf>
    <xf numFmtId="1" fontId="28" fillId="0" borderId="65" xfId="0" applyNumberFormat="1" applyFont="1" applyFill="1" applyBorder="1" applyAlignment="1">
      <alignment horizontal="left"/>
    </xf>
    <xf numFmtId="0" fontId="28" fillId="0" borderId="20" xfId="0" applyFont="1" applyBorder="1" applyAlignment="1">
      <alignment horizontal="left" vertical="top"/>
    </xf>
    <xf numFmtId="0" fontId="28" fillId="0" borderId="147" xfId="0" applyFont="1" applyBorder="1" applyAlignment="1">
      <alignment horizontal="left" vertical="top"/>
    </xf>
    <xf numFmtId="0" fontId="28" fillId="0" borderId="20" xfId="0" applyFont="1" applyBorder="1" applyAlignment="1">
      <alignment horizontal="left"/>
    </xf>
    <xf numFmtId="0" fontId="28" fillId="0" borderId="147" xfId="0" applyFont="1" applyBorder="1" applyAlignment="1">
      <alignment horizontal="left"/>
    </xf>
    <xf numFmtId="2" fontId="28" fillId="0" borderId="65" xfId="0" applyNumberFormat="1" applyFont="1" applyFill="1" applyBorder="1" applyAlignment="1" applyProtection="1">
      <alignment horizontal="left"/>
      <protection locked="0"/>
    </xf>
    <xf numFmtId="3" fontId="28" fillId="0" borderId="65" xfId="0" applyNumberFormat="1" applyFont="1" applyFill="1" applyBorder="1" applyAlignment="1">
      <alignment horizontal="left" wrapText="1"/>
    </xf>
    <xf numFmtId="0" fontId="28" fillId="0" borderId="20" xfId="0" applyFont="1" applyBorder="1" applyAlignment="1">
      <alignment horizontal="left" wrapText="1"/>
    </xf>
    <xf numFmtId="0" fontId="28" fillId="0" borderId="147" xfId="0" applyFont="1" applyBorder="1" applyAlignment="1">
      <alignment horizontal="left" wrapText="1"/>
    </xf>
    <xf numFmtId="2" fontId="28" fillId="0" borderId="65" xfId="0" applyNumberFormat="1" applyFont="1" applyFill="1" applyBorder="1" applyAlignment="1">
      <alignment horizontal="left"/>
    </xf>
    <xf numFmtId="3" fontId="28" fillId="0" borderId="62" xfId="0" applyNumberFormat="1" applyFont="1" applyFill="1" applyBorder="1" applyAlignment="1">
      <alignment horizontal="left" vertical="top" wrapText="1"/>
    </xf>
    <xf numFmtId="3" fontId="28" fillId="0" borderId="72" xfId="0" applyNumberFormat="1" applyFont="1" applyFill="1" applyBorder="1" applyAlignment="1">
      <alignment horizontal="left" vertical="top" wrapText="1"/>
    </xf>
    <xf numFmtId="1" fontId="28" fillId="0" borderId="65" xfId="0" applyNumberFormat="1" applyFont="1" applyFill="1" applyBorder="1" applyAlignment="1" applyProtection="1">
      <alignment horizontal="left" wrapText="1"/>
      <protection locked="0"/>
    </xf>
    <xf numFmtId="0" fontId="0" fillId="0" borderId="20" xfId="0" applyBorder="1" applyAlignment="1">
      <alignment horizontal="left" wrapText="1"/>
    </xf>
    <xf numFmtId="0" fontId="0" fillId="0" borderId="147" xfId="0" applyBorder="1" applyAlignment="1">
      <alignment horizontal="left" wrapText="1"/>
    </xf>
    <xf numFmtId="3" fontId="28" fillId="0" borderId="139" xfId="0" applyNumberFormat="1" applyFont="1" applyFill="1" applyBorder="1" applyAlignment="1">
      <alignment horizontal="left"/>
    </xf>
    <xf numFmtId="3" fontId="28" fillId="0" borderId="67" xfId="0" applyNumberFormat="1" applyFont="1" applyFill="1" applyBorder="1" applyAlignment="1">
      <alignment horizontal="left"/>
    </xf>
    <xf numFmtId="3" fontId="28" fillId="0" borderId="146" xfId="0" applyNumberFormat="1" applyFont="1" applyFill="1" applyBorder="1" applyAlignment="1">
      <alignment horizontal="left"/>
    </xf>
    <xf numFmtId="3" fontId="84" fillId="0" borderId="65" xfId="0" applyNumberFormat="1" applyFont="1" applyFill="1" applyBorder="1" applyAlignment="1">
      <alignment horizontal="left" wrapText="1"/>
    </xf>
    <xf numFmtId="0" fontId="84" fillId="0" borderId="20" xfId="0" applyFont="1" applyFill="1" applyBorder="1" applyAlignment="1">
      <alignment horizontal="left" wrapText="1"/>
    </xf>
    <xf numFmtId="0" fontId="84" fillId="0" borderId="147" xfId="0" applyFont="1" applyFill="1" applyBorder="1" applyAlignment="1">
      <alignment horizontal="left" wrapText="1"/>
    </xf>
    <xf numFmtId="3" fontId="28" fillId="0" borderId="63" xfId="0" applyNumberFormat="1" applyFont="1" applyFill="1" applyBorder="1" applyAlignment="1">
      <alignment horizontal="left"/>
    </xf>
    <xf numFmtId="3" fontId="28" fillId="0" borderId="95" xfId="0" applyNumberFormat="1" applyFont="1" applyFill="1" applyBorder="1" applyAlignment="1">
      <alignment horizontal="left"/>
    </xf>
    <xf numFmtId="3" fontId="28" fillId="0" borderId="203" xfId="0" applyNumberFormat="1" applyFont="1" applyFill="1" applyBorder="1" applyAlignment="1">
      <alignment horizontal="left"/>
    </xf>
    <xf numFmtId="3" fontId="84" fillId="0" borderId="65" xfId="0" applyNumberFormat="1" applyFont="1" applyFill="1" applyBorder="1" applyAlignment="1">
      <alignment horizontal="left" vertical="top" wrapText="1"/>
    </xf>
    <xf numFmtId="0" fontId="84" fillId="0" borderId="20" xfId="0" applyFont="1" applyBorder="1" applyAlignment="1">
      <alignment horizontal="left" vertical="top" wrapText="1"/>
    </xf>
    <xf numFmtId="0" fontId="84" fillId="0" borderId="147" xfId="0" applyFont="1" applyBorder="1" applyAlignment="1">
      <alignment horizontal="left" vertical="top" wrapText="1"/>
    </xf>
    <xf numFmtId="0" fontId="84" fillId="0" borderId="20" xfId="0" applyFont="1" applyBorder="1" applyAlignment="1">
      <alignment vertical="top" wrapText="1"/>
    </xf>
    <xf numFmtId="0" fontId="84" fillId="0" borderId="147" xfId="0" applyFont="1" applyBorder="1" applyAlignment="1">
      <alignment vertical="top" wrapText="1"/>
    </xf>
    <xf numFmtId="3" fontId="84" fillId="0" borderId="62" xfId="0" applyNumberFormat="1" applyFont="1" applyFill="1" applyBorder="1" applyAlignment="1">
      <alignment horizontal="left" vertical="top" wrapText="1"/>
    </xf>
    <xf numFmtId="3" fontId="84" fillId="0" borderId="72" xfId="0" applyNumberFormat="1" applyFont="1" applyFill="1" applyBorder="1" applyAlignment="1">
      <alignment horizontal="left" vertical="top" wrapText="1"/>
    </xf>
    <xf numFmtId="3" fontId="28" fillId="0" borderId="65" xfId="0" applyNumberFormat="1" applyFont="1" applyFill="1" applyBorder="1" applyAlignment="1">
      <alignment horizontal="left"/>
    </xf>
    <xf numFmtId="3" fontId="28" fillId="0" borderId="20" xfId="0" applyNumberFormat="1" applyFont="1" applyFill="1" applyBorder="1" applyAlignment="1">
      <alignment horizontal="left"/>
    </xf>
    <xf numFmtId="3" fontId="28" fillId="0" borderId="147" xfId="0" applyNumberFormat="1" applyFont="1" applyFill="1" applyBorder="1" applyAlignment="1">
      <alignment horizontal="left"/>
    </xf>
    <xf numFmtId="0" fontId="223" fillId="0" borderId="0" xfId="0" applyFont="1" applyAlignment="1">
      <alignment horizontal="center" vertical="center" wrapText="1"/>
    </xf>
    <xf numFmtId="0" fontId="22" fillId="39" borderId="3" xfId="0" applyNumberFormat="1" applyFont="1" applyFill="1" applyBorder="1" applyAlignment="1">
      <alignment horizontal="center" vertical="center"/>
    </xf>
    <xf numFmtId="0" fontId="22" fillId="39" borderId="3" xfId="0" applyFont="1" applyFill="1" applyBorder="1" applyAlignment="1">
      <alignment horizontal="center" vertical="center"/>
    </xf>
    <xf numFmtId="0" fontId="22" fillId="39" borderId="38" xfId="0" applyFont="1" applyFill="1" applyBorder="1" applyAlignment="1">
      <alignment horizontal="center" vertical="center"/>
    </xf>
    <xf numFmtId="0" fontId="41" fillId="39" borderId="2" xfId="0" applyFont="1" applyFill="1" applyBorder="1" applyAlignment="1">
      <alignment horizontal="center"/>
    </xf>
    <xf numFmtId="0" fontId="0" fillId="39" borderId="4" xfId="0" applyFill="1" applyBorder="1" applyAlignment="1">
      <alignment horizontal="center"/>
    </xf>
    <xf numFmtId="0" fontId="75" fillId="11" borderId="92" xfId="0" quotePrefix="1" applyFont="1" applyFill="1" applyBorder="1" applyAlignment="1">
      <alignment horizontal="center"/>
    </xf>
    <xf numFmtId="0" fontId="75" fillId="11" borderId="76" xfId="0" quotePrefix="1" applyFont="1" applyFill="1" applyBorder="1" applyAlignment="1">
      <alignment horizontal="center"/>
    </xf>
    <xf numFmtId="0" fontId="41" fillId="39" borderId="3" xfId="0" applyFont="1" applyFill="1" applyBorder="1" applyAlignment="1">
      <alignment horizontal="center"/>
    </xf>
    <xf numFmtId="0" fontId="0" fillId="39" borderId="142" xfId="0" applyFill="1" applyBorder="1" applyAlignment="1">
      <alignment horizontal="center" vertical="top"/>
    </xf>
    <xf numFmtId="0" fontId="75" fillId="11" borderId="148" xfId="0" quotePrefix="1" applyFont="1" applyFill="1" applyBorder="1" applyAlignment="1">
      <alignment horizontal="center" wrapText="1"/>
    </xf>
    <xf numFmtId="0" fontId="75" fillId="11" borderId="35" xfId="0" quotePrefix="1" applyFont="1" applyFill="1" applyBorder="1" applyAlignment="1">
      <alignment horizontal="center" wrapText="1"/>
    </xf>
    <xf numFmtId="0" fontId="48" fillId="0" borderId="0" xfId="0" quotePrefix="1" applyFont="1" applyAlignment="1">
      <alignment horizontal="center"/>
    </xf>
    <xf numFmtId="0" fontId="0" fillId="0" borderId="0" xfId="0" applyAlignment="1">
      <alignment horizontal="center"/>
    </xf>
    <xf numFmtId="0" fontId="75" fillId="0" borderId="0" xfId="0" applyFont="1" applyAlignment="1">
      <alignment horizontal="right" vertical="top"/>
    </xf>
    <xf numFmtId="0" fontId="0" fillId="0" borderId="0" xfId="0" applyAlignment="1">
      <alignment horizontal="right" vertical="top"/>
    </xf>
    <xf numFmtId="0" fontId="41" fillId="0" borderId="0" xfId="0" applyFont="1" applyBorder="1" applyAlignment="1">
      <alignment horizontal="left"/>
    </xf>
    <xf numFmtId="0" fontId="28" fillId="0" borderId="0" xfId="0" applyFont="1" applyAlignment="1">
      <alignment horizontal="left"/>
    </xf>
    <xf numFmtId="0" fontId="94" fillId="0" borderId="0" xfId="0" applyFont="1" applyAlignment="1"/>
    <xf numFmtId="0" fontId="218" fillId="0" borderId="0" xfId="0" quotePrefix="1" applyFont="1" applyAlignment="1">
      <alignment horizontal="right"/>
    </xf>
    <xf numFmtId="0" fontId="218" fillId="0" borderId="0" xfId="0" applyFont="1">
      <alignment vertical="top"/>
    </xf>
    <xf numFmtId="0" fontId="28" fillId="0" borderId="0" xfId="0" applyFont="1" applyFill="1" applyBorder="1" applyAlignment="1">
      <alignment horizontal="right"/>
    </xf>
    <xf numFmtId="0" fontId="28" fillId="0" borderId="0" xfId="0" applyFont="1" applyBorder="1" applyAlignment="1">
      <alignment horizontal="right"/>
    </xf>
    <xf numFmtId="0" fontId="41" fillId="0" borderId="0" xfId="0" applyFont="1" applyBorder="1" applyAlignment="1">
      <alignment horizontal="right"/>
    </xf>
    <xf numFmtId="0" fontId="41" fillId="0" borderId="0" xfId="0" applyFont="1" applyFill="1" applyBorder="1" applyAlignment="1">
      <alignment horizontal="right"/>
    </xf>
    <xf numFmtId="0" fontId="139" fillId="62" borderId="0" xfId="0" applyFont="1" applyFill="1" applyAlignment="1">
      <alignment vertical="top" wrapText="1"/>
    </xf>
    <xf numFmtId="3" fontId="75" fillId="0" borderId="62" xfId="0" applyNumberFormat="1" applyFont="1" applyFill="1" applyBorder="1" applyAlignment="1"/>
    <xf numFmtId="0" fontId="75" fillId="0" borderId="62" xfId="0" applyFont="1" applyFill="1" applyBorder="1" applyAlignment="1">
      <alignment vertical="top"/>
    </xf>
    <xf numFmtId="3" fontId="75" fillId="0" borderId="64" xfId="0" applyNumberFormat="1" applyFont="1" applyFill="1" applyBorder="1" applyAlignment="1"/>
    <xf numFmtId="0" fontId="75" fillId="0" borderId="1" xfId="0" applyFont="1" applyBorder="1" applyAlignment="1">
      <alignment vertical="top"/>
    </xf>
    <xf numFmtId="0" fontId="75" fillId="0" borderId="19" xfId="0" applyFont="1" applyBorder="1" applyAlignment="1">
      <alignment vertical="top"/>
    </xf>
    <xf numFmtId="0" fontId="48" fillId="0" borderId="149" xfId="0" applyFont="1" applyBorder="1" applyAlignment="1">
      <alignment horizontal="right"/>
    </xf>
    <xf numFmtId="0" fontId="75" fillId="0" borderId="137" xfId="0" applyFont="1" applyBorder="1" applyAlignment="1">
      <alignment horizontal="right"/>
    </xf>
    <xf numFmtId="0" fontId="75" fillId="0" borderId="128" xfId="0" applyFont="1" applyBorder="1" applyAlignment="1">
      <alignment horizontal="right"/>
    </xf>
    <xf numFmtId="0" fontId="84" fillId="0" borderId="0" xfId="0" quotePrefix="1" applyFont="1" applyAlignment="1">
      <alignment horizontal="right"/>
    </xf>
    <xf numFmtId="0" fontId="84" fillId="0" borderId="0" xfId="0" applyFont="1">
      <alignment vertical="top"/>
    </xf>
    <xf numFmtId="0" fontId="84" fillId="0" borderId="0" xfId="0" applyFont="1" applyFill="1" applyAlignment="1">
      <alignment horizontal="right" vertical="justify"/>
    </xf>
    <xf numFmtId="0" fontId="84" fillId="0" borderId="0" xfId="0" applyFont="1" applyAlignment="1">
      <alignment horizontal="right" vertical="justify"/>
    </xf>
    <xf numFmtId="0" fontId="75" fillId="0" borderId="0" xfId="0" applyFont="1" applyBorder="1" applyAlignment="1">
      <alignment horizontal="left"/>
    </xf>
    <xf numFmtId="0" fontId="0" fillId="0" borderId="0" xfId="0" applyAlignment="1">
      <alignment horizontal="left"/>
    </xf>
    <xf numFmtId="14" fontId="48" fillId="0" borderId="0" xfId="0" applyNumberFormat="1" applyFont="1" applyBorder="1" applyAlignment="1">
      <alignment horizontal="right" vertical="center"/>
    </xf>
    <xf numFmtId="0" fontId="104" fillId="0" borderId="0" xfId="0" applyFont="1" applyAlignment="1">
      <alignment horizontal="center" vertical="top"/>
    </xf>
    <xf numFmtId="3" fontId="75" fillId="0" borderId="65" xfId="0" applyNumberFormat="1" applyFont="1" applyFill="1" applyBorder="1" applyAlignment="1"/>
    <xf numFmtId="0" fontId="75" fillId="0" borderId="20" xfId="0" applyFont="1" applyBorder="1" applyAlignment="1">
      <alignment vertical="top"/>
    </xf>
    <xf numFmtId="0" fontId="75" fillId="0" borderId="63" xfId="0" applyFont="1" applyBorder="1" applyAlignment="1">
      <alignment vertical="top"/>
    </xf>
    <xf numFmtId="3" fontId="75" fillId="0" borderId="65" xfId="0" applyNumberFormat="1" applyFont="1" applyFill="1" applyBorder="1" applyAlignment="1">
      <alignment vertical="top"/>
    </xf>
    <xf numFmtId="3" fontId="75" fillId="0" borderId="65" xfId="0" applyNumberFormat="1" applyFont="1" applyFill="1" applyBorder="1" applyAlignment="1">
      <alignment wrapText="1"/>
    </xf>
    <xf numFmtId="0" fontId="75" fillId="0" borderId="20" xfId="0" applyFont="1" applyBorder="1" applyAlignment="1">
      <alignment wrapText="1"/>
    </xf>
    <xf numFmtId="0" fontId="75" fillId="0" borderId="63" xfId="0" applyFont="1" applyBorder="1" applyAlignment="1">
      <alignment wrapText="1"/>
    </xf>
    <xf numFmtId="0" fontId="75" fillId="0" borderId="62" xfId="0" applyFont="1" applyBorder="1" applyAlignment="1">
      <alignment vertical="top"/>
    </xf>
    <xf numFmtId="0" fontId="42" fillId="0" borderId="32" xfId="0" applyFont="1" applyBorder="1" applyAlignment="1">
      <alignment horizontal="center" wrapText="1"/>
    </xf>
    <xf numFmtId="0" fontId="0" fillId="0" borderId="3" xfId="0" applyBorder="1" applyAlignment="1">
      <alignment horizontal="center" wrapText="1"/>
    </xf>
    <xf numFmtId="0" fontId="0" fillId="0" borderId="38" xfId="0" applyBorder="1" applyAlignment="1">
      <alignment horizontal="center" wrapText="1"/>
    </xf>
    <xf numFmtId="0" fontId="75" fillId="0" borderId="20" xfId="0" applyFont="1" applyBorder="1" applyAlignment="1">
      <alignment vertical="top" wrapText="1"/>
    </xf>
    <xf numFmtId="0" fontId="75" fillId="0" borderId="63" xfId="0" applyFont="1" applyBorder="1" applyAlignment="1">
      <alignment vertical="top" wrapText="1"/>
    </xf>
    <xf numFmtId="0" fontId="33" fillId="0" borderId="1" xfId="0" applyFont="1" applyBorder="1" applyAlignment="1"/>
    <xf numFmtId="0" fontId="0" fillId="0" borderId="1" xfId="0" applyBorder="1" applyAlignment="1">
      <alignment vertical="top"/>
    </xf>
    <xf numFmtId="14" fontId="75" fillId="0" borderId="1" xfId="0" applyNumberFormat="1" applyFont="1" applyBorder="1" applyAlignment="1">
      <alignment horizontal="left"/>
    </xf>
    <xf numFmtId="14" fontId="0" fillId="0" borderId="1" xfId="0" applyNumberFormat="1" applyBorder="1" applyAlignment="1">
      <alignment vertical="top"/>
    </xf>
    <xf numFmtId="0" fontId="75" fillId="0" borderId="0" xfId="0" applyFont="1" applyAlignment="1">
      <alignment horizontal="right"/>
    </xf>
    <xf numFmtId="49" fontId="226" fillId="16" borderId="33" xfId="0" applyNumberFormat="1" applyFont="1" applyFill="1" applyBorder="1" applyAlignment="1">
      <alignment horizontal="center" vertical="center"/>
    </xf>
    <xf numFmtId="0" fontId="227" fillId="0" borderId="33" xfId="0" applyFont="1" applyBorder="1" applyAlignment="1">
      <alignment horizontal="center" vertical="center"/>
    </xf>
    <xf numFmtId="0" fontId="48" fillId="0" borderId="0" xfId="11" applyFont="1" applyAlignment="1">
      <alignment horizontal="center"/>
    </xf>
    <xf numFmtId="0" fontId="45" fillId="0" borderId="0" xfId="11" applyAlignment="1">
      <alignment vertical="top"/>
    </xf>
    <xf numFmtId="0" fontId="97" fillId="0" borderId="0" xfId="0" applyFont="1" applyAlignment="1">
      <alignment horizontal="center"/>
    </xf>
    <xf numFmtId="0" fontId="75" fillId="0" borderId="0" xfId="0" applyFont="1" applyAlignment="1">
      <alignment horizontal="center" vertical="top"/>
    </xf>
    <xf numFmtId="0" fontId="75" fillId="0" borderId="0" xfId="0" applyFont="1" applyAlignment="1">
      <alignment vertical="top"/>
    </xf>
    <xf numFmtId="0" fontId="42" fillId="0" borderId="32" xfId="0" applyFont="1" applyBorder="1" applyAlignment="1">
      <alignment horizontal="center" vertical="center"/>
    </xf>
    <xf numFmtId="0" fontId="42" fillId="0" borderId="3" xfId="0" applyFont="1" applyBorder="1" applyAlignment="1">
      <alignment horizontal="center" vertical="center"/>
    </xf>
    <xf numFmtId="0" fontId="42" fillId="0" borderId="38" xfId="0" applyFont="1" applyBorder="1" applyAlignment="1">
      <alignment horizontal="center" vertical="center"/>
    </xf>
    <xf numFmtId="3" fontId="75" fillId="0" borderId="95" xfId="0" applyNumberFormat="1" applyFont="1" applyFill="1" applyBorder="1" applyAlignment="1"/>
    <xf numFmtId="0" fontId="75" fillId="0" borderId="95" xfId="0" applyFont="1" applyFill="1" applyBorder="1" applyAlignment="1">
      <alignment vertical="top"/>
    </xf>
    <xf numFmtId="0" fontId="28" fillId="0" borderId="0" xfId="0" applyFont="1" applyAlignment="1">
      <alignment horizontal="left" vertical="center"/>
    </xf>
    <xf numFmtId="0" fontId="75" fillId="0" borderId="1" xfId="0" applyFont="1" applyBorder="1" applyAlignment="1">
      <alignment horizontal="left"/>
    </xf>
    <xf numFmtId="0" fontId="0" fillId="0" borderId="1" xfId="0" applyBorder="1" applyAlignment="1"/>
    <xf numFmtId="0" fontId="84" fillId="0" borderId="0" xfId="0" applyFont="1" applyFill="1" applyAlignment="1">
      <alignment horizontal="right"/>
    </xf>
    <xf numFmtId="0" fontId="84" fillId="0" borderId="0" xfId="0" applyFont="1" applyAlignment="1">
      <alignment horizontal="right"/>
    </xf>
    <xf numFmtId="0" fontId="200" fillId="0" borderId="0" xfId="14" applyFont="1" applyAlignment="1">
      <alignment horizontal="left"/>
    </xf>
    <xf numFmtId="0" fontId="74" fillId="0" borderId="0" xfId="0" applyFont="1" applyAlignment="1">
      <alignment vertical="top"/>
    </xf>
    <xf numFmtId="0" fontId="170" fillId="0" borderId="0" xfId="14" applyFont="1" applyAlignment="1">
      <alignment horizontal="center"/>
    </xf>
    <xf numFmtId="0" fontId="175" fillId="37" borderId="181" xfId="14" applyFont="1" applyFill="1" applyBorder="1" applyAlignment="1">
      <alignment horizontal="center" wrapText="1"/>
    </xf>
    <xf numFmtId="0" fontId="175" fillId="37" borderId="182" xfId="14" applyFont="1" applyFill="1" applyBorder="1" applyAlignment="1">
      <alignment horizontal="center" wrapText="1"/>
    </xf>
    <xf numFmtId="0" fontId="178" fillId="0" borderId="0" xfId="0" applyFont="1" applyAlignment="1">
      <alignment horizontal="center" vertical="center"/>
    </xf>
    <xf numFmtId="0" fontId="41" fillId="0" borderId="0" xfId="0" applyFont="1" applyAlignment="1">
      <alignment horizontal="center" vertical="center"/>
    </xf>
    <xf numFmtId="0" fontId="234" fillId="0" borderId="0" xfId="0" applyFont="1" applyBorder="1" applyAlignment="1">
      <alignment horizontal="center"/>
    </xf>
    <xf numFmtId="0" fontId="235" fillId="0" borderId="0" xfId="0" applyFont="1" applyAlignment="1"/>
    <xf numFmtId="0" fontId="233" fillId="0" borderId="0" xfId="0" applyFont="1" applyBorder="1" applyAlignment="1">
      <alignment horizontal="center"/>
    </xf>
    <xf numFmtId="0" fontId="228" fillId="0" borderId="1" xfId="0" applyFont="1" applyBorder="1" applyAlignment="1">
      <alignment horizontal="left"/>
    </xf>
    <xf numFmtId="0" fontId="233" fillId="0" borderId="1" xfId="0" applyFont="1" applyBorder="1" applyAlignment="1">
      <alignment horizontal="center"/>
    </xf>
    <xf numFmtId="0" fontId="229" fillId="0" borderId="0" xfId="0" applyFont="1" applyAlignment="1">
      <alignment horizontal="left"/>
    </xf>
    <xf numFmtId="164" fontId="228" fillId="2" borderId="0" xfId="0" applyNumberFormat="1" applyFont="1" applyFill="1" applyBorder="1" applyAlignment="1" applyProtection="1">
      <protection locked="0"/>
    </xf>
    <xf numFmtId="0" fontId="231" fillId="0" borderId="0" xfId="0" applyFont="1" applyAlignment="1"/>
    <xf numFmtId="0" fontId="230" fillId="0" borderId="0" xfId="0" applyFont="1" applyAlignment="1">
      <alignment horizontal="center"/>
    </xf>
    <xf numFmtId="0" fontId="231" fillId="0" borderId="1" xfId="0" applyFont="1" applyBorder="1" applyAlignment="1">
      <alignment horizontal="center"/>
    </xf>
    <xf numFmtId="0" fontId="235" fillId="0" borderId="0" xfId="0" applyFont="1" applyAlignment="1">
      <alignment vertical="top"/>
    </xf>
    <xf numFmtId="0" fontId="235" fillId="0" borderId="0" xfId="0" applyFont="1" applyBorder="1" applyAlignment="1"/>
    <xf numFmtId="0" fontId="231" fillId="0" borderId="1" xfId="0" applyFont="1" applyBorder="1" applyAlignment="1">
      <alignment horizontal="center" vertical="top"/>
    </xf>
    <xf numFmtId="0" fontId="228" fillId="0" borderId="0" xfId="0" applyFont="1" applyAlignment="1">
      <alignment horizontal="left"/>
    </xf>
    <xf numFmtId="0" fontId="231" fillId="0" borderId="0" xfId="0" applyFont="1" applyAlignment="1">
      <alignment horizontal="left"/>
    </xf>
    <xf numFmtId="0" fontId="231" fillId="0" borderId="0" xfId="0" applyFont="1" applyAlignment="1">
      <alignment horizontal="left" vertical="top"/>
    </xf>
    <xf numFmtId="0" fontId="141" fillId="0" borderId="130" xfId="0" applyFont="1" applyBorder="1" applyAlignment="1">
      <alignment vertical="top" wrapText="1"/>
    </xf>
    <xf numFmtId="0" fontId="142" fillId="0" borderId="118" xfId="0" applyFont="1" applyBorder="1" applyAlignment="1">
      <alignment vertical="top" wrapText="1"/>
    </xf>
    <xf numFmtId="0" fontId="142" fillId="0" borderId="64" xfId="0" applyFont="1" applyBorder="1" applyAlignment="1">
      <alignment vertical="top" wrapText="1"/>
    </xf>
    <xf numFmtId="0" fontId="142" fillId="0" borderId="1" xfId="0" applyFont="1" applyBorder="1" applyAlignment="1">
      <alignment vertical="top" wrapText="1"/>
    </xf>
    <xf numFmtId="0" fontId="141" fillId="0" borderId="74" xfId="0" applyFont="1" applyBorder="1" applyAlignment="1"/>
    <xf numFmtId="0" fontId="141" fillId="0" borderId="0" xfId="0" applyFont="1" applyAlignment="1"/>
    <xf numFmtId="0" fontId="141" fillId="0" borderId="150" xfId="0" applyFont="1" applyBorder="1" applyAlignment="1"/>
    <xf numFmtId="0" fontId="141" fillId="0" borderId="65" xfId="0" applyFont="1" applyBorder="1" applyAlignment="1">
      <alignment vertical="top" wrapText="1"/>
    </xf>
    <xf numFmtId="0" fontId="141" fillId="0" borderId="20" xfId="0" applyFont="1" applyBorder="1" applyAlignment="1">
      <alignment vertical="top" wrapText="1"/>
    </xf>
    <xf numFmtId="0" fontId="141" fillId="0" borderId="151" xfId="0" applyFont="1" applyBorder="1" applyAlignment="1">
      <alignment vertical="top" wrapText="1"/>
    </xf>
    <xf numFmtId="0" fontId="158" fillId="0" borderId="74" xfId="0" applyFont="1" applyBorder="1" applyAlignment="1">
      <alignment vertical="top" wrapText="1"/>
    </xf>
    <xf numFmtId="0" fontId="115" fillId="0" borderId="0" xfId="0" applyFont="1" applyBorder="1" applyAlignment="1">
      <alignment vertical="top" wrapText="1"/>
    </xf>
    <xf numFmtId="0" fontId="115" fillId="0" borderId="7" xfId="0" applyFont="1" applyBorder="1" applyAlignment="1">
      <alignment vertical="top" wrapText="1"/>
    </xf>
    <xf numFmtId="0" fontId="140" fillId="0" borderId="0" xfId="0" applyFont="1" applyAlignment="1">
      <alignment vertical="top"/>
    </xf>
    <xf numFmtId="0" fontId="149" fillId="0" borderId="0" xfId="0" applyFont="1" applyAlignment="1">
      <alignment vertical="top"/>
    </xf>
    <xf numFmtId="0" fontId="115" fillId="0" borderId="0" xfId="0" applyFont="1" applyBorder="1" applyAlignment="1"/>
    <xf numFmtId="0" fontId="158" fillId="0" borderId="74" xfId="0" applyFont="1" applyFill="1" applyBorder="1" applyAlignment="1"/>
    <xf numFmtId="0" fontId="158" fillId="0" borderId="0" xfId="0" applyFont="1" applyBorder="1" applyAlignment="1"/>
    <xf numFmtId="0" fontId="158" fillId="0" borderId="0" xfId="0" applyFont="1" applyAlignment="1"/>
    <xf numFmtId="0" fontId="158" fillId="0" borderId="7" xfId="0" applyFont="1" applyBorder="1" applyAlignment="1"/>
    <xf numFmtId="0" fontId="236" fillId="0" borderId="0" xfId="0" applyFont="1" applyBorder="1" applyAlignment="1">
      <alignment vertical="top" wrapText="1"/>
    </xf>
    <xf numFmtId="0" fontId="227" fillId="0" borderId="0" xfId="0" applyFont="1" applyAlignment="1">
      <alignment vertical="top" wrapText="1"/>
    </xf>
    <xf numFmtId="0" fontId="227" fillId="0" borderId="8" xfId="0" applyFont="1" applyBorder="1" applyAlignment="1">
      <alignment vertical="top" wrapText="1"/>
    </xf>
    <xf numFmtId="0" fontId="236" fillId="0" borderId="0" xfId="0" applyFont="1" applyAlignment="1">
      <alignment vertical="top" wrapText="1"/>
    </xf>
    <xf numFmtId="0" fontId="115" fillId="0" borderId="0" xfId="0" applyFont="1" applyFill="1" applyBorder="1" applyAlignment="1"/>
    <xf numFmtId="0" fontId="0" fillId="0" borderId="8" xfId="0" applyBorder="1" applyAlignment="1"/>
    <xf numFmtId="0" fontId="140" fillId="0" borderId="0" xfId="0" applyFont="1" applyAlignment="1">
      <alignment horizontal="right" wrapText="1"/>
    </xf>
    <xf numFmtId="0" fontId="140" fillId="0" borderId="153" xfId="0" applyFont="1" applyBorder="1" applyAlignment="1">
      <alignment horizontal="right" wrapText="1"/>
    </xf>
    <xf numFmtId="0" fontId="140" fillId="0" borderId="154" xfId="0" applyFont="1" applyBorder="1" applyAlignment="1"/>
    <xf numFmtId="0" fontId="142" fillId="0" borderId="35" xfId="0" applyFont="1" applyBorder="1" applyAlignment="1"/>
    <xf numFmtId="0" fontId="141" fillId="0" borderId="65" xfId="0" quotePrefix="1" applyFont="1" applyBorder="1" applyAlignment="1">
      <alignment horizontal="left" wrapText="1"/>
    </xf>
    <xf numFmtId="0" fontId="141" fillId="0" borderId="20" xfId="0" quotePrefix="1" applyFont="1" applyBorder="1" applyAlignment="1">
      <alignment horizontal="left" wrapText="1"/>
    </xf>
    <xf numFmtId="0" fontId="141" fillId="0" borderId="151" xfId="0" quotePrefix="1" applyFont="1" applyBorder="1" applyAlignment="1">
      <alignment horizontal="left" wrapText="1"/>
    </xf>
    <xf numFmtId="165" fontId="140" fillId="0" borderId="27" xfId="0" applyNumberFormat="1" applyFont="1" applyBorder="1" applyAlignment="1">
      <alignment horizontal="center"/>
    </xf>
    <xf numFmtId="0" fontId="141" fillId="0" borderId="65" xfId="0" applyFont="1" applyBorder="1" applyAlignment="1">
      <alignment horizontal="left" wrapText="1"/>
    </xf>
    <xf numFmtId="0" fontId="141" fillId="0" borderId="20" xfId="0" applyFont="1" applyBorder="1" applyAlignment="1">
      <alignment horizontal="left" wrapText="1"/>
    </xf>
    <xf numFmtId="0" fontId="141" fillId="0" borderId="151" xfId="0" applyFont="1" applyBorder="1" applyAlignment="1">
      <alignment horizontal="left" wrapText="1"/>
    </xf>
    <xf numFmtId="0" fontId="141" fillId="0" borderId="130" xfId="0" applyFont="1" applyBorder="1" applyAlignment="1"/>
    <xf numFmtId="0" fontId="141" fillId="0" borderId="118" xfId="0" applyFont="1" applyBorder="1" applyAlignment="1"/>
    <xf numFmtId="0" fontId="141" fillId="0" borderId="152" xfId="0" applyFont="1" applyBorder="1" applyAlignment="1"/>
    <xf numFmtId="6" fontId="233" fillId="0" borderId="27" xfId="0" applyNumberFormat="1" applyFont="1" applyBorder="1" applyAlignment="1">
      <alignment horizontal="center"/>
    </xf>
    <xf numFmtId="0" fontId="142" fillId="0" borderId="20" xfId="0" applyFont="1" applyBorder="1" applyAlignment="1">
      <alignment horizontal="left" wrapText="1"/>
    </xf>
    <xf numFmtId="0" fontId="142" fillId="0" borderId="151" xfId="0" applyFont="1" applyBorder="1" applyAlignment="1">
      <alignment horizontal="left" wrapText="1"/>
    </xf>
    <xf numFmtId="0" fontId="228" fillId="0" borderId="0" xfId="0" applyFont="1" applyAlignment="1">
      <alignment horizontal="left" wrapText="1"/>
    </xf>
    <xf numFmtId="0" fontId="231" fillId="0" borderId="0" xfId="0" applyFont="1" applyAlignment="1">
      <alignment horizontal="left" wrapText="1"/>
    </xf>
    <xf numFmtId="0" fontId="71" fillId="0" borderId="0" xfId="0" applyFont="1" applyBorder="1" applyAlignment="1">
      <alignment vertical="top" wrapText="1"/>
    </xf>
    <xf numFmtId="6" fontId="30" fillId="0" borderId="96" xfId="0" applyNumberFormat="1" applyFont="1" applyFill="1" applyBorder="1" applyAlignment="1" applyProtection="1">
      <alignment horizontal="left" vertical="top" wrapText="1"/>
      <protection locked="0"/>
    </xf>
    <xf numFmtId="6" fontId="30" fillId="0" borderId="16" xfId="0" applyNumberFormat="1" applyFont="1" applyFill="1" applyBorder="1" applyAlignment="1" applyProtection="1">
      <alignment horizontal="left" vertical="top" wrapText="1"/>
      <protection locked="0"/>
    </xf>
    <xf numFmtId="0" fontId="41" fillId="0" borderId="3" xfId="0" applyFont="1" applyFill="1" applyBorder="1" applyAlignment="1">
      <alignment horizontal="center"/>
    </xf>
    <xf numFmtId="0" fontId="0" fillId="0" borderId="142" xfId="0" applyBorder="1" applyAlignment="1">
      <alignment horizontal="center" vertical="top"/>
    </xf>
    <xf numFmtId="6" fontId="43" fillId="0" borderId="18" xfId="0" applyNumberFormat="1" applyFont="1" applyFill="1" applyBorder="1" applyAlignment="1" applyProtection="1">
      <alignment horizontal="left" vertical="top" wrapText="1"/>
      <protection locked="0"/>
    </xf>
    <xf numFmtId="6" fontId="43" fillId="0" borderId="8" xfId="0" applyNumberFormat="1" applyFont="1" applyFill="1" applyBorder="1" applyAlignment="1" applyProtection="1">
      <alignment horizontal="left" vertical="top" wrapText="1"/>
      <protection locked="0"/>
    </xf>
    <xf numFmtId="6" fontId="30" fillId="0" borderId="15" xfId="0" applyNumberFormat="1" applyFont="1" applyFill="1" applyBorder="1" applyAlignment="1" applyProtection="1">
      <alignment horizontal="left" vertical="top" wrapText="1"/>
      <protection locked="0"/>
    </xf>
    <xf numFmtId="6" fontId="30" fillId="0" borderId="42" xfId="0" applyNumberFormat="1" applyFont="1" applyFill="1" applyBorder="1" applyAlignment="1" applyProtection="1">
      <alignment horizontal="left" vertical="top" wrapText="1"/>
      <protection locked="0"/>
    </xf>
    <xf numFmtId="6" fontId="30" fillId="0" borderId="78" xfId="0" applyNumberFormat="1" applyFont="1" applyFill="1" applyBorder="1" applyAlignment="1" applyProtection="1">
      <alignment vertical="top" wrapText="1"/>
      <protection locked="0"/>
    </xf>
    <xf numFmtId="6" fontId="30" fillId="0" borderId="6" xfId="0" applyNumberFormat="1" applyFont="1" applyFill="1" applyBorder="1" applyAlignment="1" applyProtection="1">
      <alignment vertical="top" wrapText="1"/>
      <protection locked="0"/>
    </xf>
    <xf numFmtId="6" fontId="43" fillId="0" borderId="99" xfId="0" applyNumberFormat="1" applyFont="1" applyFill="1" applyBorder="1" applyAlignment="1" applyProtection="1">
      <alignment horizontal="left" vertical="top" wrapText="1"/>
      <protection locked="0"/>
    </xf>
    <xf numFmtId="6" fontId="43" fillId="0" borderId="17" xfId="0" applyNumberFormat="1" applyFont="1" applyFill="1" applyBorder="1" applyAlignment="1" applyProtection="1">
      <alignment horizontal="left" vertical="top" wrapText="1"/>
      <protection locked="0"/>
    </xf>
    <xf numFmtId="6" fontId="30" fillId="0" borderId="99" xfId="0" applyNumberFormat="1" applyFont="1" applyFill="1" applyBorder="1" applyAlignment="1" applyProtection="1">
      <alignment vertical="top" wrapText="1"/>
      <protection locked="0"/>
    </xf>
    <xf numFmtId="6" fontId="33" fillId="0" borderId="17" xfId="0" applyNumberFormat="1" applyFont="1" applyFill="1" applyBorder="1" applyAlignment="1" applyProtection="1">
      <alignment vertical="top" wrapText="1"/>
      <protection locked="0"/>
    </xf>
    <xf numFmtId="0" fontId="22" fillId="0" borderId="2" xfId="0" applyNumberFormat="1" applyFont="1" applyFill="1" applyBorder="1" applyAlignment="1">
      <alignment horizontal="center" vertical="center"/>
    </xf>
    <xf numFmtId="0" fontId="22" fillId="0" borderId="3" xfId="0" applyFont="1" applyFill="1" applyBorder="1" applyAlignment="1">
      <alignment horizontal="center" vertical="center"/>
    </xf>
    <xf numFmtId="0" fontId="22" fillId="0" borderId="38" xfId="0" applyFont="1" applyFill="1" applyBorder="1" applyAlignment="1">
      <alignment horizontal="center" vertical="center"/>
    </xf>
    <xf numFmtId="0" fontId="22" fillId="11" borderId="56" xfId="0" applyFont="1" applyFill="1" applyBorder="1" applyAlignment="1">
      <alignment horizontal="center"/>
    </xf>
    <xf numFmtId="0" fontId="0" fillId="0" borderId="58" xfId="0" applyBorder="1" applyAlignment="1">
      <alignment horizontal="center"/>
    </xf>
    <xf numFmtId="0" fontId="243" fillId="0" borderId="65" xfId="0" applyFont="1" applyFill="1" applyBorder="1" applyAlignment="1">
      <alignment horizontal="left" vertical="justify"/>
    </xf>
    <xf numFmtId="0" fontId="227" fillId="0" borderId="20" xfId="0" applyFont="1" applyBorder="1" applyAlignment="1">
      <alignment horizontal="left" vertical="justify"/>
    </xf>
    <xf numFmtId="0" fontId="227" fillId="0" borderId="63" xfId="0" applyFont="1" applyBorder="1" applyAlignment="1">
      <alignment horizontal="left" vertical="justify"/>
    </xf>
    <xf numFmtId="6" fontId="43" fillId="0" borderId="15" xfId="0" applyNumberFormat="1" applyFont="1" applyFill="1" applyBorder="1" applyAlignment="1" applyProtection="1">
      <alignment horizontal="left" vertical="top" wrapText="1"/>
      <protection locked="0"/>
    </xf>
    <xf numFmtId="6" fontId="43" fillId="0" borderId="42" xfId="0" applyNumberFormat="1" applyFont="1" applyFill="1" applyBorder="1" applyAlignment="1" applyProtection="1">
      <alignment horizontal="left" vertical="top" wrapText="1"/>
      <protection locked="0"/>
    </xf>
    <xf numFmtId="6" fontId="78" fillId="0" borderId="42" xfId="0" applyNumberFormat="1" applyFont="1" applyFill="1" applyBorder="1" applyAlignment="1" applyProtection="1">
      <alignment horizontal="left" vertical="top" wrapText="1"/>
      <protection locked="0"/>
    </xf>
    <xf numFmtId="0" fontId="41" fillId="0" borderId="0" xfId="0" applyFont="1" applyFill="1" applyBorder="1" applyAlignment="1">
      <alignment horizontal="center" wrapText="1"/>
    </xf>
    <xf numFmtId="0" fontId="0" fillId="0" borderId="0" xfId="0" applyBorder="1" applyAlignment="1">
      <alignment vertical="top" wrapText="1"/>
    </xf>
    <xf numFmtId="6" fontId="43" fillId="0" borderId="78" xfId="0" applyNumberFormat="1" applyFont="1" applyFill="1" applyBorder="1" applyAlignment="1" applyProtection="1">
      <alignment vertical="top" wrapText="1"/>
      <protection locked="0"/>
    </xf>
    <xf numFmtId="6" fontId="43" fillId="0" borderId="6" xfId="0" applyNumberFormat="1" applyFont="1" applyFill="1" applyBorder="1" applyAlignment="1" applyProtection="1">
      <alignment vertical="top" wrapText="1"/>
      <protection locked="0"/>
    </xf>
    <xf numFmtId="0" fontId="41" fillId="8" borderId="154" xfId="0" applyFont="1" applyFill="1" applyBorder="1" applyAlignment="1">
      <alignment horizontal="justify" vertical="top"/>
    </xf>
    <xf numFmtId="0" fontId="0" fillId="0" borderId="35" xfId="0" applyBorder="1" applyAlignment="1">
      <alignment horizontal="justify" vertical="top"/>
    </xf>
    <xf numFmtId="0" fontId="0" fillId="0" borderId="5" xfId="0" applyBorder="1" applyAlignment="1">
      <alignment horizontal="justify" vertical="top"/>
    </xf>
    <xf numFmtId="0" fontId="0" fillId="0" borderId="27" xfId="0" applyBorder="1" applyAlignment="1">
      <alignment horizontal="justify" vertical="top"/>
    </xf>
    <xf numFmtId="0" fontId="41" fillId="0" borderId="0" xfId="0" quotePrefix="1" applyFont="1" applyFill="1" applyBorder="1" applyAlignment="1">
      <alignment horizontal="center" wrapText="1"/>
    </xf>
    <xf numFmtId="0" fontId="0" fillId="0" borderId="0" xfId="0" applyFill="1" applyBorder="1" applyAlignment="1">
      <alignment horizontal="center" wrapText="1"/>
    </xf>
    <xf numFmtId="0" fontId="0" fillId="0" borderId="0" xfId="0" applyFill="1" applyBorder="1" applyAlignment="1">
      <alignment horizontal="center" vertical="top" wrapText="1"/>
    </xf>
    <xf numFmtId="0" fontId="49" fillId="12" borderId="34" xfId="0" applyFont="1" applyFill="1" applyBorder="1">
      <alignment vertical="top"/>
    </xf>
    <xf numFmtId="0" fontId="49" fillId="12" borderId="156" xfId="0" applyFont="1" applyFill="1" applyBorder="1">
      <alignment vertical="top"/>
    </xf>
    <xf numFmtId="0" fontId="243" fillId="0" borderId="118" xfId="0" applyFont="1" applyBorder="1" applyAlignment="1">
      <alignment vertical="top" wrapText="1"/>
    </xf>
    <xf numFmtId="0" fontId="243" fillId="0" borderId="0" xfId="0" applyFont="1" applyBorder="1" applyAlignment="1">
      <alignment vertical="top" wrapText="1"/>
    </xf>
    <xf numFmtId="0" fontId="243" fillId="0" borderId="0" xfId="0" applyFont="1" applyAlignment="1">
      <alignment vertical="top" wrapText="1"/>
    </xf>
    <xf numFmtId="0" fontId="239" fillId="0" borderId="0" xfId="0" applyFont="1" applyFill="1" applyAlignment="1">
      <alignment horizontal="center" vertical="center" wrapText="1"/>
    </xf>
    <xf numFmtId="0" fontId="21" fillId="0" borderId="74" xfId="0" quotePrefix="1" applyFont="1" applyFill="1" applyBorder="1" applyAlignment="1">
      <alignment horizontal="center" wrapText="1"/>
    </xf>
    <xf numFmtId="0" fontId="21" fillId="0" borderId="0" xfId="0" quotePrefix="1" applyFont="1" applyFill="1" applyAlignment="1">
      <alignment horizontal="center" wrapText="1"/>
    </xf>
    <xf numFmtId="0" fontId="21" fillId="0" borderId="8" xfId="0" quotePrefix="1" applyFont="1" applyFill="1" applyBorder="1" applyAlignment="1">
      <alignment horizontal="center" wrapText="1"/>
    </xf>
    <xf numFmtId="0" fontId="42" fillId="0" borderId="115" xfId="0" quotePrefix="1" applyFont="1" applyFill="1" applyBorder="1" applyAlignment="1">
      <alignment horizontal="center"/>
    </xf>
    <xf numFmtId="0" fontId="42" fillId="0" borderId="33" xfId="0" quotePrefix="1" applyFont="1" applyFill="1" applyBorder="1" applyAlignment="1">
      <alignment horizontal="center"/>
    </xf>
    <xf numFmtId="0" fontId="42" fillId="0" borderId="52" xfId="0" quotePrefix="1" applyFont="1" applyFill="1" applyBorder="1" applyAlignment="1">
      <alignment horizontal="center"/>
    </xf>
    <xf numFmtId="0" fontId="44" fillId="0" borderId="29" xfId="0" applyNumberFormat="1" applyFont="1" applyFill="1" applyBorder="1" applyAlignment="1" applyProtection="1">
      <alignment vertical="top" wrapText="1"/>
      <protection locked="0"/>
    </xf>
    <xf numFmtId="0" fontId="44" fillId="0" borderId="31" xfId="0" applyNumberFormat="1" applyFont="1" applyFill="1" applyBorder="1" applyAlignment="1" applyProtection="1">
      <alignment vertical="top" wrapText="1"/>
      <protection locked="0"/>
    </xf>
    <xf numFmtId="0" fontId="44" fillId="0" borderId="79" xfId="0" applyNumberFormat="1" applyFont="1" applyFill="1" applyBorder="1" applyAlignment="1" applyProtection="1">
      <alignment vertical="top" wrapText="1"/>
      <protection locked="0"/>
    </xf>
    <xf numFmtId="0" fontId="44" fillId="0" borderId="5" xfId="0" applyNumberFormat="1" applyFont="1" applyFill="1" applyBorder="1" applyAlignment="1" applyProtection="1">
      <alignment vertical="top" wrapText="1"/>
      <protection locked="0"/>
    </xf>
    <xf numFmtId="0" fontId="44" fillId="0" borderId="0" xfId="0" applyNumberFormat="1" applyFont="1" applyFill="1" applyBorder="1" applyAlignment="1" applyProtection="1">
      <alignment vertical="top" wrapText="1"/>
      <protection locked="0"/>
    </xf>
    <xf numFmtId="0" fontId="44" fillId="0" borderId="7" xfId="0" applyNumberFormat="1" applyFont="1" applyFill="1" applyBorder="1" applyAlignment="1" applyProtection="1">
      <alignment vertical="top" wrapText="1"/>
      <protection locked="0"/>
    </xf>
    <xf numFmtId="0" fontId="44" fillId="0" borderId="0" xfId="0" applyNumberFormat="1" applyFont="1" applyFill="1" applyBorder="1" applyAlignment="1" applyProtection="1">
      <alignment horizontal="right" wrapText="1"/>
      <protection locked="0"/>
    </xf>
    <xf numFmtId="0" fontId="44" fillId="0" borderId="7" xfId="0" applyNumberFormat="1" applyFont="1" applyFill="1" applyBorder="1" applyAlignment="1" applyProtection="1">
      <alignment horizontal="right" wrapText="1"/>
      <protection locked="0"/>
    </xf>
    <xf numFmtId="0" fontId="71" fillId="0" borderId="157" xfId="0" applyFont="1" applyBorder="1" applyAlignment="1">
      <alignment vertical="top" wrapText="1"/>
    </xf>
    <xf numFmtId="0" fontId="71" fillId="0" borderId="158" xfId="0" applyFont="1" applyBorder="1" applyAlignment="1">
      <alignment vertical="top" wrapText="1"/>
    </xf>
    <xf numFmtId="0" fontId="71" fillId="0" borderId="159" xfId="0" applyFont="1" applyBorder="1" applyAlignment="1">
      <alignment vertical="top" wrapText="1"/>
    </xf>
    <xf numFmtId="0" fontId="41" fillId="0" borderId="45" xfId="0" quotePrefix="1" applyFont="1" applyFill="1" applyBorder="1" applyAlignment="1">
      <alignment horizontal="center"/>
    </xf>
    <xf numFmtId="0" fontId="0" fillId="0" borderId="45" xfId="0" applyBorder="1" applyAlignment="1">
      <alignment horizontal="center"/>
    </xf>
    <xf numFmtId="0" fontId="239" fillId="0" borderId="0" xfId="0" applyFont="1" applyFill="1" applyAlignment="1">
      <alignment horizontal="left" wrapText="1"/>
    </xf>
    <xf numFmtId="0" fontId="239" fillId="0" borderId="155" xfId="0" applyFont="1" applyFill="1" applyBorder="1" applyAlignment="1">
      <alignment horizontal="left" wrapText="1"/>
    </xf>
    <xf numFmtId="0" fontId="239" fillId="0" borderId="0" xfId="0" applyFont="1" applyFill="1" applyBorder="1" applyAlignment="1">
      <alignment horizontal="left"/>
    </xf>
    <xf numFmtId="0" fontId="227" fillId="0" borderId="0" xfId="0" applyFont="1" applyAlignment="1">
      <alignment horizontal="left"/>
    </xf>
    <xf numFmtId="6" fontId="43" fillId="0" borderId="78" xfId="0" applyNumberFormat="1" applyFont="1" applyFill="1" applyBorder="1" applyAlignment="1">
      <alignment vertical="top" wrapText="1"/>
    </xf>
    <xf numFmtId="6" fontId="43" fillId="0" borderId="6" xfId="0" applyNumberFormat="1" applyFont="1" applyFill="1" applyBorder="1" applyAlignment="1">
      <alignment vertical="top" wrapText="1"/>
    </xf>
    <xf numFmtId="0" fontId="21" fillId="0" borderId="42" xfId="0" applyFont="1" applyFill="1" applyBorder="1" applyAlignment="1">
      <alignment vertical="top" wrapText="1"/>
    </xf>
    <xf numFmtId="0" fontId="0" fillId="0" borderId="42" xfId="0" applyBorder="1" applyAlignment="1">
      <alignment vertical="top" wrapText="1"/>
    </xf>
    <xf numFmtId="0" fontId="21" fillId="0" borderId="15" xfId="0" applyFont="1" applyFill="1" applyBorder="1" applyAlignment="1">
      <alignment vertical="top" wrapText="1"/>
    </xf>
    <xf numFmtId="0" fontId="84" fillId="0" borderId="0" xfId="0" applyFont="1" applyAlignment="1"/>
    <xf numFmtId="0" fontId="239" fillId="0" borderId="1" xfId="0" applyFont="1" applyFill="1" applyBorder="1" applyAlignment="1">
      <alignment horizontal="left"/>
    </xf>
    <xf numFmtId="0" fontId="41" fillId="0" borderId="0" xfId="0" applyFont="1" applyFill="1" applyBorder="1" applyAlignment="1">
      <alignment horizontal="center"/>
    </xf>
    <xf numFmtId="0" fontId="41" fillId="0" borderId="2" xfId="0" applyFont="1" applyFill="1" applyBorder="1" applyAlignment="1">
      <alignment horizontal="center"/>
    </xf>
    <xf numFmtId="0" fontId="0" fillId="0" borderId="4" xfId="0" applyBorder="1" applyAlignment="1">
      <alignment horizontal="center"/>
    </xf>
    <xf numFmtId="0" fontId="49" fillId="0" borderId="30" xfId="0" applyFont="1" applyBorder="1" applyAlignment="1">
      <alignment horizontal="left" vertical="top" wrapText="1"/>
    </xf>
    <xf numFmtId="0" fontId="40" fillId="0" borderId="31" xfId="0" applyFont="1" applyBorder="1" applyAlignment="1">
      <alignment vertical="top" wrapText="1"/>
    </xf>
    <xf numFmtId="0" fontId="40" fillId="0" borderId="79" xfId="0" applyFont="1" applyBorder="1" applyAlignment="1">
      <alignment vertical="top" wrapText="1"/>
    </xf>
    <xf numFmtId="0" fontId="40" fillId="0" borderId="74" xfId="0" applyFont="1" applyBorder="1" applyAlignment="1">
      <alignment vertical="top" wrapText="1"/>
    </xf>
    <xf numFmtId="0" fontId="40" fillId="0" borderId="0" xfId="0" applyFont="1" applyAlignment="1">
      <alignment vertical="top" wrapText="1"/>
    </xf>
    <xf numFmtId="0" fontId="40" fillId="0" borderId="7" xfId="0" applyFont="1" applyBorder="1" applyAlignment="1">
      <alignment vertical="top" wrapText="1"/>
    </xf>
    <xf numFmtId="0" fontId="239" fillId="0" borderId="0" xfId="0" applyFont="1" applyBorder="1" applyAlignment="1">
      <alignment horizontal="center" vertical="center"/>
    </xf>
    <xf numFmtId="0" fontId="221" fillId="0" borderId="0" xfId="0" applyFont="1" applyAlignment="1">
      <alignment horizontal="center" vertical="center"/>
    </xf>
    <xf numFmtId="0" fontId="221" fillId="0" borderId="51" xfId="0" applyFont="1" applyBorder="1" applyAlignment="1">
      <alignment horizontal="center" vertical="center"/>
    </xf>
    <xf numFmtId="0" fontId="40" fillId="0" borderId="30" xfId="0" applyFont="1" applyBorder="1" applyAlignment="1">
      <alignment horizontal="center" wrapText="1"/>
    </xf>
    <xf numFmtId="0" fontId="0" fillId="0" borderId="31" xfId="0" applyBorder="1" applyAlignment="1">
      <alignment horizontal="center" wrapText="1"/>
    </xf>
    <xf numFmtId="0" fontId="0" fillId="0" borderId="79" xfId="0" applyBorder="1" applyAlignment="1">
      <alignment horizontal="center" wrapText="1"/>
    </xf>
    <xf numFmtId="0" fontId="40" fillId="0" borderId="32" xfId="0" applyFont="1" applyBorder="1" applyAlignment="1">
      <alignment horizontal="center"/>
    </xf>
    <xf numFmtId="0" fontId="0" fillId="0" borderId="3" xfId="0" applyBorder="1" applyAlignment="1">
      <alignment horizontal="center"/>
    </xf>
    <xf numFmtId="0" fontId="0" fillId="0" borderId="38" xfId="0" applyBorder="1" applyAlignment="1">
      <alignment horizontal="center"/>
    </xf>
    <xf numFmtId="6" fontId="49" fillId="0" borderId="30" xfId="0" applyNumberFormat="1" applyFont="1" applyBorder="1" applyAlignment="1" applyProtection="1">
      <alignment horizontal="left" vertical="top" wrapText="1"/>
      <protection locked="0"/>
    </xf>
    <xf numFmtId="0" fontId="28" fillId="0" borderId="31" xfId="0" applyFont="1" applyBorder="1" applyAlignment="1">
      <alignment horizontal="left" vertical="top" wrapText="1"/>
    </xf>
    <xf numFmtId="0" fontId="28" fillId="0" borderId="79" xfId="0" applyFont="1" applyBorder="1" applyAlignment="1">
      <alignment horizontal="left" vertical="top" wrapText="1"/>
    </xf>
    <xf numFmtId="0" fontId="40" fillId="0" borderId="74" xfId="0" applyFont="1" applyBorder="1" applyAlignment="1">
      <alignment horizontal="left" vertical="top" wrapText="1"/>
    </xf>
    <xf numFmtId="0" fontId="28" fillId="0" borderId="0" xfId="0" applyFont="1" applyAlignment="1">
      <alignment horizontal="left" vertical="top" wrapText="1"/>
    </xf>
    <xf numFmtId="0" fontId="28" fillId="0" borderId="7" xfId="0" applyFont="1" applyBorder="1" applyAlignment="1">
      <alignment horizontal="left" vertical="top" wrapText="1"/>
    </xf>
    <xf numFmtId="0" fontId="40" fillId="0" borderId="64" xfId="0" applyFont="1" applyBorder="1" applyAlignment="1">
      <alignment horizontal="left" vertical="top" wrapText="1"/>
    </xf>
    <xf numFmtId="0" fontId="28" fillId="0" borderId="1" xfId="0" applyFont="1" applyBorder="1" applyAlignment="1">
      <alignment horizontal="left" vertical="top" wrapText="1"/>
    </xf>
    <xf numFmtId="0" fontId="28" fillId="0" borderId="19" xfId="0" applyFont="1" applyBorder="1" applyAlignment="1">
      <alignment horizontal="left" vertical="top" wrapText="1"/>
    </xf>
    <xf numFmtId="0" fontId="45" fillId="0" borderId="0" xfId="0" applyFont="1" applyAlignment="1">
      <alignment horizontal="right"/>
    </xf>
    <xf numFmtId="0" fontId="252" fillId="0" borderId="0" xfId="0" applyFont="1" applyAlignment="1">
      <alignment wrapText="1"/>
    </xf>
    <xf numFmtId="0" fontId="227" fillId="0" borderId="0" xfId="0" applyFont="1" applyAlignment="1">
      <alignment wrapText="1"/>
    </xf>
    <xf numFmtId="0" fontId="251" fillId="0" borderId="118" xfId="0" applyFont="1" applyBorder="1" applyAlignment="1">
      <alignment horizontal="center" vertical="center" wrapText="1"/>
    </xf>
    <xf numFmtId="0" fontId="251" fillId="0" borderId="0" xfId="0" applyFont="1" applyAlignment="1">
      <alignment horizontal="center" vertical="center" wrapText="1"/>
    </xf>
    <xf numFmtId="0" fontId="45" fillId="0" borderId="0" xfId="0" applyFont="1" applyAlignment="1">
      <alignment wrapText="1"/>
    </xf>
    <xf numFmtId="0" fontId="40" fillId="0" borderId="78" xfId="0" applyFont="1" applyBorder="1" applyAlignment="1">
      <alignment vertical="top" wrapText="1"/>
    </xf>
    <xf numFmtId="0" fontId="40" fillId="0" borderId="6" xfId="0" applyFont="1" applyBorder="1" applyAlignment="1">
      <alignment vertical="top"/>
    </xf>
    <xf numFmtId="0" fontId="40" fillId="0" borderId="95" xfId="0" applyFont="1" applyBorder="1" applyAlignment="1">
      <alignment vertical="top"/>
    </xf>
    <xf numFmtId="0" fontId="49" fillId="0" borderId="78" xfId="0" applyFont="1" applyBorder="1" applyAlignment="1">
      <alignment vertical="top" wrapText="1"/>
    </xf>
    <xf numFmtId="164" fontId="245" fillId="0" borderId="0" xfId="0" applyNumberFormat="1" applyFont="1" applyBorder="1" applyAlignment="1">
      <alignment horizontal="left"/>
    </xf>
    <xf numFmtId="6" fontId="49" fillId="34" borderId="78" xfId="0" applyNumberFormat="1" applyFont="1" applyFill="1" applyBorder="1" applyAlignment="1" applyProtection="1">
      <alignment horizontal="left" vertical="top" wrapText="1"/>
      <protection locked="0"/>
    </xf>
    <xf numFmtId="0" fontId="40" fillId="34" borderId="6" xfId="0" applyFont="1" applyFill="1" applyBorder="1" applyAlignment="1">
      <alignment horizontal="left" vertical="top" wrapText="1"/>
    </xf>
    <xf numFmtId="0" fontId="40" fillId="34" borderId="95" xfId="0" applyFont="1" applyFill="1" applyBorder="1" applyAlignment="1">
      <alignment horizontal="left" vertical="top" wrapText="1"/>
    </xf>
    <xf numFmtId="6" fontId="34" fillId="0" borderId="119" xfId="0" applyNumberFormat="1" applyFont="1" applyBorder="1" applyAlignment="1" applyProtection="1">
      <alignment vertical="top" wrapText="1"/>
      <protection locked="0"/>
    </xf>
    <xf numFmtId="0" fontId="45" fillId="0" borderId="17" xfId="0" applyFont="1" applyBorder="1" applyAlignment="1">
      <alignment vertical="top" wrapText="1"/>
    </xf>
    <xf numFmtId="0" fontId="45" fillId="0" borderId="55" xfId="0" applyFont="1" applyBorder="1" applyAlignment="1">
      <alignment vertical="top" wrapText="1"/>
    </xf>
    <xf numFmtId="49" fontId="226" fillId="0" borderId="33" xfId="0" applyNumberFormat="1" applyFont="1" applyFill="1" applyBorder="1" applyAlignment="1">
      <alignment horizontal="center" vertical="center"/>
    </xf>
    <xf numFmtId="0" fontId="227" fillId="0" borderId="33" xfId="0" applyFont="1" applyFill="1" applyBorder="1" applyAlignment="1">
      <alignment horizontal="center" vertical="center"/>
    </xf>
    <xf numFmtId="0" fontId="108" fillId="34" borderId="83" xfId="0" applyFont="1" applyFill="1" applyBorder="1" applyAlignment="1">
      <alignment horizontal="center" vertical="center"/>
    </xf>
    <xf numFmtId="0" fontId="0" fillId="0" borderId="46" xfId="0" applyBorder="1" applyAlignment="1">
      <alignment vertical="top"/>
    </xf>
    <xf numFmtId="0" fontId="34" fillId="0" borderId="0" xfId="0" applyFont="1" applyBorder="1" applyAlignment="1">
      <alignment vertical="top" wrapText="1"/>
    </xf>
    <xf numFmtId="49" fontId="169" fillId="0" borderId="0" xfId="14" applyNumberFormat="1" applyFont="1" applyAlignment="1">
      <alignment horizontal="center" vertical="top"/>
    </xf>
    <xf numFmtId="0" fontId="170" fillId="0" borderId="0" xfId="14" applyFont="1" applyAlignment="1">
      <alignment horizontal="center" vertical="center"/>
    </xf>
    <xf numFmtId="0" fontId="178" fillId="0" borderId="0" xfId="0" applyFont="1" applyAlignment="1">
      <alignment horizontal="left" vertical="center"/>
    </xf>
    <xf numFmtId="0" fontId="41" fillId="0" borderId="0" xfId="0" applyFont="1" applyAlignment="1">
      <alignment horizontal="left" vertical="center"/>
    </xf>
    <xf numFmtId="0" fontId="139" fillId="62" borderId="0" xfId="0" applyFont="1" applyFill="1" applyAlignment="1">
      <alignment wrapText="1"/>
    </xf>
    <xf numFmtId="0" fontId="0" fillId="62" borderId="0" xfId="0" applyFill="1" applyAlignment="1">
      <alignment vertical="top" wrapText="1"/>
    </xf>
    <xf numFmtId="0" fontId="84" fillId="0" borderId="0" xfId="0" applyFont="1" applyFill="1" applyAlignment="1">
      <alignment horizontal="center" vertical="justify"/>
    </xf>
    <xf numFmtId="0" fontId="0" fillId="0" borderId="0" xfId="0" applyAlignment="1">
      <alignment vertical="justify"/>
    </xf>
    <xf numFmtId="0" fontId="97" fillId="0" borderId="0" xfId="0" applyFont="1" applyAlignment="1">
      <alignment horizontal="center" vertical="top"/>
    </xf>
    <xf numFmtId="0" fontId="45" fillId="0" borderId="0" xfId="0" applyFont="1" applyAlignment="1">
      <alignment vertical="top"/>
    </xf>
    <xf numFmtId="0" fontId="28" fillId="0" borderId="0" xfId="0" applyFont="1" applyAlignment="1">
      <alignment horizontal="center"/>
    </xf>
    <xf numFmtId="0" fontId="28" fillId="0" borderId="0" xfId="0" applyFont="1" applyAlignment="1">
      <alignment horizontal="center" vertical="top"/>
    </xf>
    <xf numFmtId="0" fontId="48" fillId="0" borderId="0" xfId="0" applyFont="1" applyAlignment="1">
      <alignment vertical="top"/>
    </xf>
    <xf numFmtId="0" fontId="75" fillId="0" borderId="0" xfId="0" applyFont="1" applyAlignment="1">
      <alignment vertical="top" wrapText="1"/>
    </xf>
    <xf numFmtId="0" fontId="0" fillId="0" borderId="0" xfId="0" applyAlignment="1">
      <alignment vertical="top" wrapText="1"/>
    </xf>
  </cellXfs>
  <cellStyles count="16">
    <cellStyle name="ç" xfId="1" xr:uid="{00000000-0005-0000-0000-000000000000}"/>
    <cellStyle name="Comma" xfId="12" builtinId="3"/>
    <cellStyle name="Currency [0]" xfId="13" builtinId="7"/>
    <cellStyle name="F2" xfId="2" xr:uid="{00000000-0005-0000-0000-000003000000}"/>
    <cellStyle name="F3" xfId="3" xr:uid="{00000000-0005-0000-0000-000004000000}"/>
    <cellStyle name="F4" xfId="4" xr:uid="{00000000-0005-0000-0000-000005000000}"/>
    <cellStyle name="F5" xfId="5" xr:uid="{00000000-0005-0000-0000-000006000000}"/>
    <cellStyle name="F6" xfId="6" xr:uid="{00000000-0005-0000-0000-000007000000}"/>
    <cellStyle name="F7" xfId="7" xr:uid="{00000000-0005-0000-0000-000008000000}"/>
    <cellStyle name="F8" xfId="8" xr:uid="{00000000-0005-0000-0000-000009000000}"/>
    <cellStyle name="Hyperlink 2" xfId="9" xr:uid="{00000000-0005-0000-0000-00000A000000}"/>
    <cellStyle name="Normal" xfId="0" builtinId="0"/>
    <cellStyle name="Normal 2" xfId="10" xr:uid="{00000000-0005-0000-0000-00000C000000}"/>
    <cellStyle name="Normal 3" xfId="11" xr:uid="{00000000-0005-0000-0000-00000D000000}"/>
    <cellStyle name="Normal 4" xfId="15" xr:uid="{00000000-0005-0000-0000-00000E000000}"/>
    <cellStyle name="Normal 5 2" xfId="14" xr:uid="{00000000-0005-0000-0000-00000F000000}"/>
  </cellStyles>
  <dxfs count="1">
    <dxf>
      <font>
        <color theme="0"/>
      </font>
      <fill>
        <patternFill>
          <bgColor rgb="FFFF0000"/>
        </patternFill>
      </fill>
    </dxf>
  </dxfs>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8080FF"/>
      <rgbColor rgb="00802060"/>
      <rgbColor rgb="00FFFFC0"/>
      <rgbColor rgb="00A0E0E0"/>
      <rgbColor rgb="00600080"/>
      <rgbColor rgb="00FF8080"/>
      <rgbColor rgb="000080C0"/>
      <rgbColor rgb="00C0C0FF"/>
      <rgbColor rgb="00000080"/>
      <rgbColor rgb="00FF00FF"/>
      <rgbColor rgb="00FFFF00"/>
      <rgbColor rgb="0000FFFF"/>
      <rgbColor rgb="00800080"/>
      <rgbColor rgb="00800000"/>
      <rgbColor rgb="00008080"/>
      <rgbColor rgb="000000FF"/>
      <rgbColor rgb="0000CCFF"/>
      <rgbColor rgb="0069FFFF"/>
      <rgbColor rgb="00CCFFCC"/>
      <rgbColor rgb="00FFFF99"/>
      <rgbColor rgb="00A6CAF0"/>
      <rgbColor rgb="00CC9CCC"/>
      <rgbColor rgb="00CC99FF"/>
      <rgbColor rgb="00E3E3E3"/>
      <rgbColor rgb="003366FF"/>
      <rgbColor rgb="0033CCCC"/>
      <rgbColor rgb="00339933"/>
      <rgbColor rgb="00999933"/>
      <rgbColor rgb="00996633"/>
      <rgbColor rgb="00996666"/>
      <rgbColor rgb="00666699"/>
      <rgbColor rgb="00969696"/>
      <rgbColor rgb="003333CC"/>
      <rgbColor rgb="00336666"/>
      <rgbColor rgb="00003300"/>
      <rgbColor rgb="00333300"/>
      <rgbColor rgb="00663300"/>
      <rgbColor rgb="00993366"/>
      <rgbColor rgb="00333399"/>
      <rgbColor rgb="00424242"/>
    </indexedColors>
    <mruColors>
      <color rgb="FFD0EDB5"/>
      <color rgb="FFEBF1DE"/>
      <color rgb="FFDCE6F1"/>
      <color rgb="FFCC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styles" Target="styles.xml"/><Relationship Id="rId3" Type="http://schemas.openxmlformats.org/officeDocument/2006/relationships/worksheet" Target="worksheets/sheet3.xml"/><Relationship Id="rId21" Type="http://schemas.openxmlformats.org/officeDocument/2006/relationships/calcChain" Target="calcChain.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theme" Target="theme/theme1.xml"/><Relationship Id="rId25" Type="http://schemas.openxmlformats.org/officeDocument/2006/relationships/customXml" Target="../customXml/item4.xml"/><Relationship Id="rId2" Type="http://schemas.openxmlformats.org/officeDocument/2006/relationships/worksheet" Target="worksheets/sheet2.xml"/><Relationship Id="rId16" Type="http://schemas.openxmlformats.org/officeDocument/2006/relationships/externalLink" Target="externalLinks/externalLink2.xml"/><Relationship Id="rId20" Type="http://schemas.openxmlformats.org/officeDocument/2006/relationships/sheetMetadata" Target="metadata.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customXml" Target="../customXml/item3.xml"/><Relationship Id="rId5" Type="http://schemas.openxmlformats.org/officeDocument/2006/relationships/worksheet" Target="worksheets/sheet5.xml"/><Relationship Id="rId15" Type="http://schemas.openxmlformats.org/officeDocument/2006/relationships/externalLink" Target="externalLinks/externalLink1.xml"/><Relationship Id="rId23" Type="http://schemas.openxmlformats.org/officeDocument/2006/relationships/customXml" Target="../customXml/item2.xml"/><Relationship Id="rId10" Type="http://schemas.openxmlformats.org/officeDocument/2006/relationships/worksheet" Target="worksheets/sheet10.xml"/><Relationship Id="rId19"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customXml" Target="../customXml/item1.xml"/></Relationships>
</file>

<file path=xl/ctrlProps/ctrlProp1.xml><?xml version="1.0" encoding="utf-8"?>
<formControlPr xmlns="http://schemas.microsoft.com/office/spreadsheetml/2009/9/main" objectType="CheckBox" lockText="1" noThreeD="1"/>
</file>

<file path=xl/ctrlProps/ctrlProp2.xml><?xml version="1.0" encoding="utf-8"?>
<formControlPr xmlns="http://schemas.microsoft.com/office/spreadsheetml/2009/9/main" objectType="CheckBox" lockText="1" noThreeD="1"/>
</file>

<file path=xl/drawings/drawing1.xml><?xml version="1.0" encoding="utf-8"?>
<xdr:wsDr xmlns:xdr="http://schemas.openxmlformats.org/drawingml/2006/spreadsheetDrawing" xmlns:a="http://schemas.openxmlformats.org/drawingml/2006/main">
  <xdr:twoCellAnchor editAs="oneCell">
    <xdr:from>
      <xdr:col>7</xdr:col>
      <xdr:colOff>342900</xdr:colOff>
      <xdr:row>50</xdr:row>
      <xdr:rowOff>0</xdr:rowOff>
    </xdr:from>
    <xdr:to>
      <xdr:col>7</xdr:col>
      <xdr:colOff>457200</xdr:colOff>
      <xdr:row>51</xdr:row>
      <xdr:rowOff>19050</xdr:rowOff>
    </xdr:to>
    <xdr:sp macro="" textlink="">
      <xdr:nvSpPr>
        <xdr:cNvPr id="1033" name="Text Box 49">
          <a:extLst>
            <a:ext uri="{FF2B5EF4-FFF2-40B4-BE49-F238E27FC236}">
              <a16:creationId xmlns:a16="http://schemas.microsoft.com/office/drawing/2014/main" id="{00000000-0008-0000-0000-000009040000}"/>
            </a:ext>
          </a:extLst>
        </xdr:cNvPr>
        <xdr:cNvSpPr txBox="1">
          <a:spLocks noChangeArrowheads="1"/>
        </xdr:cNvSpPr>
      </xdr:nvSpPr>
      <xdr:spPr bwMode="auto">
        <a:xfrm>
          <a:off x="7915275" y="15982950"/>
          <a:ext cx="114300" cy="2476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mc:AlternateContent xmlns:mc="http://schemas.openxmlformats.org/markup-compatibility/2006">
    <mc:Choice xmlns:a14="http://schemas.microsoft.com/office/drawing/2010/main" Requires="a14">
      <xdr:twoCellAnchor editAs="oneCell">
        <xdr:from>
          <xdr:col>1</xdr:col>
          <xdr:colOff>1200150</xdr:colOff>
          <xdr:row>23</xdr:row>
          <xdr:rowOff>0</xdr:rowOff>
        </xdr:from>
        <xdr:to>
          <xdr:col>2</xdr:col>
          <xdr:colOff>85725</xdr:colOff>
          <xdr:row>23</xdr:row>
          <xdr:rowOff>104775</xdr:rowOff>
        </xdr:to>
        <xdr:sp macro="" textlink="">
          <xdr:nvSpPr>
            <xdr:cNvPr id="1032" name="Check Box 8" hidden="1">
              <a:extLst>
                <a:ext uri="{63B3BB69-23CF-44E3-9099-C40C66FF867C}">
                  <a14:compatExt spid="_x0000_s1032"/>
                </a:ext>
                <a:ext uri="{FF2B5EF4-FFF2-40B4-BE49-F238E27FC236}">
                  <a16:creationId xmlns:a16="http://schemas.microsoft.com/office/drawing/2014/main" id="{00000000-0008-0000-0000-000008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twoCellAnchor editAs="oneCell">
    <xdr:from>
      <xdr:col>7</xdr:col>
      <xdr:colOff>342900</xdr:colOff>
      <xdr:row>53</xdr:row>
      <xdr:rowOff>0</xdr:rowOff>
    </xdr:from>
    <xdr:to>
      <xdr:col>7</xdr:col>
      <xdr:colOff>457200</xdr:colOff>
      <xdr:row>54</xdr:row>
      <xdr:rowOff>19049</xdr:rowOff>
    </xdr:to>
    <xdr:sp macro="" textlink="">
      <xdr:nvSpPr>
        <xdr:cNvPr id="4" name="Text Box 49">
          <a:extLst>
            <a:ext uri="{FF2B5EF4-FFF2-40B4-BE49-F238E27FC236}">
              <a16:creationId xmlns:a16="http://schemas.microsoft.com/office/drawing/2014/main" id="{00000000-0008-0000-0000-000004000000}"/>
            </a:ext>
          </a:extLst>
        </xdr:cNvPr>
        <xdr:cNvSpPr txBox="1">
          <a:spLocks noChangeArrowheads="1"/>
        </xdr:cNvSpPr>
      </xdr:nvSpPr>
      <xdr:spPr bwMode="auto">
        <a:xfrm>
          <a:off x="7915275" y="15982950"/>
          <a:ext cx="114300" cy="2476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mc:AlternateContent xmlns:mc="http://schemas.openxmlformats.org/markup-compatibility/2006">
    <mc:Choice xmlns:a14="http://schemas.microsoft.com/office/drawing/2010/main" Requires="a14">
      <xdr:twoCellAnchor editAs="oneCell">
        <xdr:from>
          <xdr:col>1</xdr:col>
          <xdr:colOff>1200150</xdr:colOff>
          <xdr:row>24</xdr:row>
          <xdr:rowOff>190500</xdr:rowOff>
        </xdr:from>
        <xdr:to>
          <xdr:col>2</xdr:col>
          <xdr:colOff>85725</xdr:colOff>
          <xdr:row>24</xdr:row>
          <xdr:rowOff>295275</xdr:rowOff>
        </xdr:to>
        <xdr:sp macro="" textlink="">
          <xdr:nvSpPr>
            <xdr:cNvPr id="2" name="Check Box 9" hidden="1">
              <a:extLst>
                <a:ext uri="{63B3BB69-23CF-44E3-9099-C40C66FF867C}">
                  <a14:compatExt spid="_x0000_s1033"/>
                </a:ext>
                <a:ext uri="{FF2B5EF4-FFF2-40B4-BE49-F238E27FC236}">
                  <a16:creationId xmlns:a16="http://schemas.microsoft.com/office/drawing/2014/main" id="{00000000-0008-0000-0000-0000020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drawings/drawing2.xml><?xml version="1.0" encoding="utf-8"?>
<xdr:wsDr xmlns:xdr="http://schemas.openxmlformats.org/drawingml/2006/spreadsheetDrawing" xmlns:a="http://schemas.openxmlformats.org/drawingml/2006/main">
  <xdr:twoCellAnchor editAs="oneCell">
    <xdr:from>
      <xdr:col>7</xdr:col>
      <xdr:colOff>371475</xdr:colOff>
      <xdr:row>61</xdr:row>
      <xdr:rowOff>0</xdr:rowOff>
    </xdr:from>
    <xdr:to>
      <xdr:col>7</xdr:col>
      <xdr:colOff>466725</xdr:colOff>
      <xdr:row>61</xdr:row>
      <xdr:rowOff>200025</xdr:rowOff>
    </xdr:to>
    <xdr:sp macro="" textlink="">
      <xdr:nvSpPr>
        <xdr:cNvPr id="8193" name="Text Box 1">
          <a:extLst>
            <a:ext uri="{FF2B5EF4-FFF2-40B4-BE49-F238E27FC236}">
              <a16:creationId xmlns:a16="http://schemas.microsoft.com/office/drawing/2014/main" id="{00000000-0008-0000-0700-000001200000}"/>
            </a:ext>
          </a:extLst>
        </xdr:cNvPr>
        <xdr:cNvSpPr txBox="1">
          <a:spLocks noChangeArrowheads="1"/>
        </xdr:cNvSpPr>
      </xdr:nvSpPr>
      <xdr:spPr bwMode="auto">
        <a:xfrm>
          <a:off x="8410575" y="14773275"/>
          <a:ext cx="95250" cy="2000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wsDr>
</file>

<file path=xl/drawings/drawing3.xml><?xml version="1.0" encoding="utf-8"?>
<xdr:wsDr xmlns:xdr="http://schemas.openxmlformats.org/drawingml/2006/spreadsheetDrawing" xmlns:a="http://schemas.openxmlformats.org/drawingml/2006/main">
  <xdr:twoCellAnchor>
    <xdr:from>
      <xdr:col>4</xdr:col>
      <xdr:colOff>990600</xdr:colOff>
      <xdr:row>14</xdr:row>
      <xdr:rowOff>28575</xdr:rowOff>
    </xdr:from>
    <xdr:to>
      <xdr:col>4</xdr:col>
      <xdr:colOff>1152525</xdr:colOff>
      <xdr:row>15</xdr:row>
      <xdr:rowOff>171450</xdr:rowOff>
    </xdr:to>
    <xdr:sp macro="" textlink="">
      <xdr:nvSpPr>
        <xdr:cNvPr id="5121" name="WordArt 1">
          <a:extLst>
            <a:ext uri="{FF2B5EF4-FFF2-40B4-BE49-F238E27FC236}">
              <a16:creationId xmlns:a16="http://schemas.microsoft.com/office/drawing/2014/main" id="{00000000-0008-0000-0800-000001140000}"/>
            </a:ext>
          </a:extLst>
        </xdr:cNvPr>
        <xdr:cNvSpPr>
          <a:spLocks noChangeArrowheads="1" noChangeShapeType="1" noTextEdit="1"/>
        </xdr:cNvSpPr>
      </xdr:nvSpPr>
      <xdr:spPr bwMode="auto">
        <a:xfrm>
          <a:off x="3924300" y="3228975"/>
          <a:ext cx="161925" cy="552450"/>
        </a:xfrm>
        <a:prstGeom prst="rect">
          <a:avLst/>
        </a:prstGeom>
        <a:extLst>
          <a:ext uri="{AF507438-7753-43E0-B8FC-AC1667EBCBE1}">
            <a14:hiddenEffects xmlns:a14="http://schemas.microsoft.com/office/drawing/2010/main">
              <a:effectLst/>
            </a14:hiddenEffects>
          </a:ext>
        </a:extLst>
      </xdr:spPr>
      <xdr:txBody>
        <a:bodyPr wrap="none" fromWordArt="1">
          <a:prstTxWarp prst="textPlain">
            <a:avLst>
              <a:gd name="adj" fmla="val 50000"/>
            </a:avLst>
          </a:prstTxWarp>
        </a:bodyPr>
        <a:lstStyle/>
        <a:p>
          <a:pPr algn="ctr" rtl="0">
            <a:buNone/>
          </a:pPr>
          <a:r>
            <a:rPr lang="en-US" sz="1800" kern="10" spc="0">
              <a:ln w="9525">
                <a:solidFill>
                  <a:srgbClr xmlns:mc="http://schemas.openxmlformats.org/markup-compatibility/2006" xmlns:a14="http://schemas.microsoft.com/office/drawing/2010/main" val="FF0000" mc:Ignorable="a14" a14:legacySpreadsheetColorIndex="10"/>
                </a:solidFill>
                <a:round/>
                <a:headEnd/>
                <a:tailEnd/>
              </a:ln>
              <a:solidFill>
                <a:srgbClr xmlns:mc="http://schemas.openxmlformats.org/markup-compatibility/2006" xmlns:a14="http://schemas.microsoft.com/office/drawing/2010/main" val="000000" mc:Ignorable="a14" a14:legacySpreadsheetColorIndex="8"/>
              </a:solidFill>
              <a:effectLst/>
              <a:latin typeface="Arial Black"/>
            </a:rPr>
            <a:t>1</a:t>
          </a:r>
        </a:p>
      </xdr:txBody>
    </xdr:sp>
    <xdr:clientData/>
  </xdr:twoCellAnchor>
  <xdr:twoCellAnchor>
    <xdr:from>
      <xdr:col>6</xdr:col>
      <xdr:colOff>1076325</xdr:colOff>
      <xdr:row>13</xdr:row>
      <xdr:rowOff>219075</xdr:rowOff>
    </xdr:from>
    <xdr:to>
      <xdr:col>6</xdr:col>
      <xdr:colOff>1257300</xdr:colOff>
      <xdr:row>15</xdr:row>
      <xdr:rowOff>219075</xdr:rowOff>
    </xdr:to>
    <xdr:sp macro="" textlink="">
      <xdr:nvSpPr>
        <xdr:cNvPr id="5124" name="WordArt 4">
          <a:extLst>
            <a:ext uri="{FF2B5EF4-FFF2-40B4-BE49-F238E27FC236}">
              <a16:creationId xmlns:a16="http://schemas.microsoft.com/office/drawing/2014/main" id="{00000000-0008-0000-0800-000004140000}"/>
            </a:ext>
          </a:extLst>
        </xdr:cNvPr>
        <xdr:cNvSpPr>
          <a:spLocks noChangeArrowheads="1" noChangeShapeType="1" noTextEdit="1"/>
        </xdr:cNvSpPr>
      </xdr:nvSpPr>
      <xdr:spPr bwMode="auto">
        <a:xfrm>
          <a:off x="6648450" y="3190875"/>
          <a:ext cx="180975" cy="638175"/>
        </a:xfrm>
        <a:prstGeom prst="rect">
          <a:avLst/>
        </a:prstGeom>
        <a:extLst>
          <a:ext uri="{AF507438-7753-43E0-B8FC-AC1667EBCBE1}">
            <a14:hiddenEffects xmlns:a14="http://schemas.microsoft.com/office/drawing/2010/main">
              <a:effectLst/>
            </a14:hiddenEffects>
          </a:ext>
        </a:extLst>
      </xdr:spPr>
      <xdr:txBody>
        <a:bodyPr wrap="none" fromWordArt="1">
          <a:prstTxWarp prst="textPlain">
            <a:avLst>
              <a:gd name="adj" fmla="val 50000"/>
            </a:avLst>
          </a:prstTxWarp>
        </a:bodyPr>
        <a:lstStyle/>
        <a:p>
          <a:pPr algn="ctr" rtl="0">
            <a:buNone/>
          </a:pPr>
          <a:r>
            <a:rPr lang="en-US" sz="1800" kern="10" spc="0">
              <a:ln w="9525">
                <a:solidFill>
                  <a:srgbClr xmlns:mc="http://schemas.openxmlformats.org/markup-compatibility/2006" xmlns:a14="http://schemas.microsoft.com/office/drawing/2010/main" val="FF0000" mc:Ignorable="a14" a14:legacySpreadsheetColorIndex="10"/>
                </a:solidFill>
                <a:round/>
                <a:headEnd/>
                <a:tailEnd/>
              </a:ln>
              <a:solidFill>
                <a:srgbClr xmlns:mc="http://schemas.openxmlformats.org/markup-compatibility/2006" xmlns:a14="http://schemas.microsoft.com/office/drawing/2010/main" val="000000" mc:Ignorable="a14" a14:legacySpreadsheetColorIndex="8"/>
              </a:solidFill>
              <a:effectLst/>
              <a:latin typeface="Arial Black"/>
            </a:rPr>
            <a:t>3</a:t>
          </a:r>
        </a:p>
      </xdr:txBody>
    </xdr:sp>
    <xdr:clientData/>
  </xdr:twoCellAnchor>
  <xdr:twoCellAnchor>
    <xdr:from>
      <xdr:col>5</xdr:col>
      <xdr:colOff>1028700</xdr:colOff>
      <xdr:row>14</xdr:row>
      <xdr:rowOff>76200</xdr:rowOff>
    </xdr:from>
    <xdr:to>
      <xdr:col>5</xdr:col>
      <xdr:colOff>1209675</xdr:colOff>
      <xdr:row>16</xdr:row>
      <xdr:rowOff>19050</xdr:rowOff>
    </xdr:to>
    <xdr:sp macro="" textlink="">
      <xdr:nvSpPr>
        <xdr:cNvPr id="5125" name="WordArt 5">
          <a:extLst>
            <a:ext uri="{FF2B5EF4-FFF2-40B4-BE49-F238E27FC236}">
              <a16:creationId xmlns:a16="http://schemas.microsoft.com/office/drawing/2014/main" id="{00000000-0008-0000-0800-000005140000}"/>
            </a:ext>
          </a:extLst>
        </xdr:cNvPr>
        <xdr:cNvSpPr>
          <a:spLocks noChangeArrowheads="1" noChangeShapeType="1" noTextEdit="1"/>
        </xdr:cNvSpPr>
      </xdr:nvSpPr>
      <xdr:spPr bwMode="auto">
        <a:xfrm>
          <a:off x="5343525" y="3276600"/>
          <a:ext cx="180975" cy="581025"/>
        </a:xfrm>
        <a:prstGeom prst="rect">
          <a:avLst/>
        </a:prstGeom>
        <a:extLst>
          <a:ext uri="{AF507438-7753-43E0-B8FC-AC1667EBCBE1}">
            <a14:hiddenEffects xmlns:a14="http://schemas.microsoft.com/office/drawing/2010/main">
              <a:effectLst/>
            </a14:hiddenEffects>
          </a:ext>
        </a:extLst>
      </xdr:spPr>
      <xdr:txBody>
        <a:bodyPr vertOverflow="clip" wrap="none" lIns="18288" tIns="0" rIns="0" bIns="0" fromWordArt="1" anchor="t">
          <a:prstTxWarp prst="textPlain">
            <a:avLst>
              <a:gd name="adj" fmla="val 50000"/>
            </a:avLst>
          </a:prstTxWarp>
        </a:bodyPr>
        <a:lstStyle/>
        <a:p>
          <a:pPr algn="ctr" rtl="0">
            <a:buNone/>
          </a:pPr>
          <a:r>
            <a:rPr lang="en-US" sz="1800" kern="10" spc="0">
              <a:ln w="9525">
                <a:solidFill>
                  <a:srgbClr xmlns:mc="http://schemas.openxmlformats.org/markup-compatibility/2006" xmlns:a14="http://schemas.microsoft.com/office/drawing/2010/main" val="FF0000" mc:Ignorable="a14" a14:legacySpreadsheetColorIndex="10"/>
                </a:solidFill>
                <a:round/>
                <a:headEnd/>
                <a:tailEnd/>
              </a:ln>
              <a:solidFill>
                <a:srgbClr xmlns:mc="http://schemas.openxmlformats.org/markup-compatibility/2006" xmlns:a14="http://schemas.microsoft.com/office/drawing/2010/main" val="000000" mc:Ignorable="a14" a14:legacySpreadsheetColorIndex="8"/>
              </a:solidFill>
              <a:effectLst/>
              <a:latin typeface="Arial Black"/>
            </a:rPr>
            <a:t>2</a:t>
          </a:r>
        </a:p>
      </xdr:txBody>
    </xdr:sp>
    <xdr:clientData/>
  </xdr:twoCellAnchor>
  <xdr:twoCellAnchor>
    <xdr:from>
      <xdr:col>7</xdr:col>
      <xdr:colOff>1143000</xdr:colOff>
      <xdr:row>14</xdr:row>
      <xdr:rowOff>28575</xdr:rowOff>
    </xdr:from>
    <xdr:to>
      <xdr:col>7</xdr:col>
      <xdr:colOff>1323975</xdr:colOff>
      <xdr:row>15</xdr:row>
      <xdr:rowOff>180975</xdr:rowOff>
    </xdr:to>
    <xdr:sp macro="" textlink="">
      <xdr:nvSpPr>
        <xdr:cNvPr id="5126" name="WordArt 6">
          <a:extLst>
            <a:ext uri="{FF2B5EF4-FFF2-40B4-BE49-F238E27FC236}">
              <a16:creationId xmlns:a16="http://schemas.microsoft.com/office/drawing/2014/main" id="{00000000-0008-0000-0800-000006140000}"/>
            </a:ext>
          </a:extLst>
        </xdr:cNvPr>
        <xdr:cNvSpPr>
          <a:spLocks noChangeArrowheads="1" noChangeShapeType="1" noTextEdit="1"/>
        </xdr:cNvSpPr>
      </xdr:nvSpPr>
      <xdr:spPr bwMode="auto">
        <a:xfrm>
          <a:off x="8029575" y="3228975"/>
          <a:ext cx="180975" cy="561975"/>
        </a:xfrm>
        <a:prstGeom prst="rect">
          <a:avLst/>
        </a:prstGeom>
        <a:extLst>
          <a:ext uri="{AF507438-7753-43E0-B8FC-AC1667EBCBE1}">
            <a14:hiddenEffects xmlns:a14="http://schemas.microsoft.com/office/drawing/2010/main">
              <a:effectLst/>
            </a14:hiddenEffects>
          </a:ext>
        </a:extLst>
      </xdr:spPr>
      <xdr:txBody>
        <a:bodyPr wrap="none" fromWordArt="1">
          <a:prstTxWarp prst="textPlain">
            <a:avLst>
              <a:gd name="adj" fmla="val 50000"/>
            </a:avLst>
          </a:prstTxWarp>
        </a:bodyPr>
        <a:lstStyle/>
        <a:p>
          <a:pPr algn="ctr" rtl="0">
            <a:buNone/>
          </a:pPr>
          <a:r>
            <a:rPr lang="en-US" sz="1800" kern="10" spc="0">
              <a:ln w="9525">
                <a:solidFill>
                  <a:srgbClr xmlns:mc="http://schemas.openxmlformats.org/markup-compatibility/2006" xmlns:a14="http://schemas.microsoft.com/office/drawing/2010/main" val="FF0000" mc:Ignorable="a14" a14:legacySpreadsheetColorIndex="10"/>
                </a:solidFill>
                <a:round/>
                <a:headEnd/>
                <a:tailEnd/>
              </a:ln>
              <a:solidFill>
                <a:srgbClr xmlns:mc="http://schemas.openxmlformats.org/markup-compatibility/2006" xmlns:a14="http://schemas.microsoft.com/office/drawing/2010/main" val="000000" mc:Ignorable="a14" a14:legacySpreadsheetColorIndex="8"/>
              </a:solidFill>
              <a:effectLst/>
              <a:latin typeface="Arial Black"/>
            </a:rPr>
            <a:t>4</a:t>
          </a:r>
        </a:p>
      </xdr:txBody>
    </xdr:sp>
    <xdr:clientData/>
  </xdr:twoCellAnchor>
  <xdr:twoCellAnchor>
    <xdr:from>
      <xdr:col>10</xdr:col>
      <xdr:colOff>1193801</xdr:colOff>
      <xdr:row>14</xdr:row>
      <xdr:rowOff>9525</xdr:rowOff>
    </xdr:from>
    <xdr:to>
      <xdr:col>10</xdr:col>
      <xdr:colOff>1504951</xdr:colOff>
      <xdr:row>15</xdr:row>
      <xdr:rowOff>209550</xdr:rowOff>
    </xdr:to>
    <xdr:sp macro="" textlink="">
      <xdr:nvSpPr>
        <xdr:cNvPr id="5130" name="WordArt 10">
          <a:extLst>
            <a:ext uri="{FF2B5EF4-FFF2-40B4-BE49-F238E27FC236}">
              <a16:creationId xmlns:a16="http://schemas.microsoft.com/office/drawing/2014/main" id="{00000000-0008-0000-0800-00000A140000}"/>
            </a:ext>
          </a:extLst>
        </xdr:cNvPr>
        <xdr:cNvSpPr>
          <a:spLocks noChangeArrowheads="1" noChangeShapeType="1" noTextEdit="1"/>
        </xdr:cNvSpPr>
      </xdr:nvSpPr>
      <xdr:spPr bwMode="auto">
        <a:xfrm>
          <a:off x="12534901" y="3209925"/>
          <a:ext cx="311150" cy="809625"/>
        </a:xfrm>
        <a:prstGeom prst="rect">
          <a:avLst/>
        </a:prstGeom>
        <a:extLst>
          <a:ext uri="{AF507438-7753-43E0-B8FC-AC1667EBCBE1}">
            <a14:hiddenEffects xmlns:a14="http://schemas.microsoft.com/office/drawing/2010/main">
              <a:effectLst/>
            </a14:hiddenEffects>
          </a:ext>
        </a:extLst>
      </xdr:spPr>
      <xdr:txBody>
        <a:bodyPr wrap="none" fromWordArt="1">
          <a:prstTxWarp prst="textPlain">
            <a:avLst>
              <a:gd name="adj" fmla="val 50000"/>
            </a:avLst>
          </a:prstTxWarp>
        </a:bodyPr>
        <a:lstStyle/>
        <a:p>
          <a:pPr algn="ctr" rtl="0">
            <a:buNone/>
          </a:pPr>
          <a:r>
            <a:rPr lang="en-US" sz="1800" kern="10" spc="0">
              <a:ln w="9525">
                <a:solidFill>
                  <a:srgbClr xmlns:mc="http://schemas.openxmlformats.org/markup-compatibility/2006" xmlns:a14="http://schemas.microsoft.com/office/drawing/2010/main" val="FF0000" mc:Ignorable="a14" a14:legacySpreadsheetColorIndex="10"/>
                </a:solidFill>
                <a:round/>
                <a:headEnd/>
                <a:tailEnd/>
              </a:ln>
              <a:solidFill>
                <a:srgbClr xmlns:mc="http://schemas.openxmlformats.org/markup-compatibility/2006" xmlns:a14="http://schemas.microsoft.com/office/drawing/2010/main" val="000000" mc:Ignorable="a14" a14:legacySpreadsheetColorIndex="8"/>
              </a:solidFill>
              <a:effectLst/>
              <a:latin typeface="Arial Black"/>
            </a:rPr>
            <a:t>7</a:t>
          </a:r>
        </a:p>
      </xdr:txBody>
    </xdr:sp>
    <xdr:clientData/>
  </xdr:twoCellAnchor>
  <xdr:twoCellAnchor>
    <xdr:from>
      <xdr:col>9</xdr:col>
      <xdr:colOff>1323975</xdr:colOff>
      <xdr:row>14</xdr:row>
      <xdr:rowOff>28575</xdr:rowOff>
    </xdr:from>
    <xdr:to>
      <xdr:col>9</xdr:col>
      <xdr:colOff>1504950</xdr:colOff>
      <xdr:row>15</xdr:row>
      <xdr:rowOff>219075</xdr:rowOff>
    </xdr:to>
    <xdr:sp macro="" textlink="">
      <xdr:nvSpPr>
        <xdr:cNvPr id="5131" name="WordArt 11">
          <a:extLst>
            <a:ext uri="{FF2B5EF4-FFF2-40B4-BE49-F238E27FC236}">
              <a16:creationId xmlns:a16="http://schemas.microsoft.com/office/drawing/2014/main" id="{00000000-0008-0000-0800-00000B140000}"/>
            </a:ext>
          </a:extLst>
        </xdr:cNvPr>
        <xdr:cNvSpPr>
          <a:spLocks noChangeArrowheads="1" noChangeShapeType="1" noTextEdit="1"/>
        </xdr:cNvSpPr>
      </xdr:nvSpPr>
      <xdr:spPr bwMode="auto">
        <a:xfrm>
          <a:off x="11068050" y="3228975"/>
          <a:ext cx="180975" cy="600075"/>
        </a:xfrm>
        <a:prstGeom prst="rect">
          <a:avLst/>
        </a:prstGeom>
        <a:extLst>
          <a:ext uri="{AF507438-7753-43E0-B8FC-AC1667EBCBE1}">
            <a14:hiddenEffects xmlns:a14="http://schemas.microsoft.com/office/drawing/2010/main">
              <a:effectLst/>
            </a14:hiddenEffects>
          </a:ext>
        </a:extLst>
      </xdr:spPr>
      <xdr:txBody>
        <a:bodyPr wrap="none" fromWordArt="1">
          <a:prstTxWarp prst="textPlain">
            <a:avLst>
              <a:gd name="adj" fmla="val 50000"/>
            </a:avLst>
          </a:prstTxWarp>
        </a:bodyPr>
        <a:lstStyle/>
        <a:p>
          <a:pPr algn="ctr" rtl="0">
            <a:buNone/>
          </a:pPr>
          <a:r>
            <a:rPr lang="en-US" sz="1800" kern="10" spc="0">
              <a:ln w="9525">
                <a:solidFill>
                  <a:srgbClr xmlns:mc="http://schemas.openxmlformats.org/markup-compatibility/2006" xmlns:a14="http://schemas.microsoft.com/office/drawing/2010/main" val="FF0000" mc:Ignorable="a14" a14:legacySpreadsheetColorIndex="10"/>
                </a:solidFill>
                <a:round/>
                <a:headEnd/>
                <a:tailEnd/>
              </a:ln>
              <a:solidFill>
                <a:srgbClr xmlns:mc="http://schemas.openxmlformats.org/markup-compatibility/2006" xmlns:a14="http://schemas.microsoft.com/office/drawing/2010/main" val="000000" mc:Ignorable="a14" a14:legacySpreadsheetColorIndex="8"/>
              </a:solidFill>
              <a:effectLst/>
              <a:latin typeface="Arial Black"/>
            </a:rPr>
            <a:t>6</a:t>
          </a:r>
        </a:p>
      </xdr:txBody>
    </xdr:sp>
    <xdr:clientData/>
  </xdr:twoCellAnchor>
  <xdr:twoCellAnchor>
    <xdr:from>
      <xdr:col>8</xdr:col>
      <xdr:colOff>1323975</xdr:colOff>
      <xdr:row>14</xdr:row>
      <xdr:rowOff>9525</xdr:rowOff>
    </xdr:from>
    <xdr:to>
      <xdr:col>8</xdr:col>
      <xdr:colOff>1504950</xdr:colOff>
      <xdr:row>16</xdr:row>
      <xdr:rowOff>9525</xdr:rowOff>
    </xdr:to>
    <xdr:sp macro="" textlink="">
      <xdr:nvSpPr>
        <xdr:cNvPr id="5132" name="WordArt 12">
          <a:extLst>
            <a:ext uri="{FF2B5EF4-FFF2-40B4-BE49-F238E27FC236}">
              <a16:creationId xmlns:a16="http://schemas.microsoft.com/office/drawing/2014/main" id="{00000000-0008-0000-0800-00000C140000}"/>
            </a:ext>
          </a:extLst>
        </xdr:cNvPr>
        <xdr:cNvSpPr>
          <a:spLocks noChangeArrowheads="1" noChangeShapeType="1" noTextEdit="1"/>
        </xdr:cNvSpPr>
      </xdr:nvSpPr>
      <xdr:spPr bwMode="auto">
        <a:xfrm>
          <a:off x="9544050" y="3209925"/>
          <a:ext cx="180975" cy="638175"/>
        </a:xfrm>
        <a:prstGeom prst="rect">
          <a:avLst/>
        </a:prstGeom>
        <a:extLst>
          <a:ext uri="{AF507438-7753-43E0-B8FC-AC1667EBCBE1}">
            <a14:hiddenEffects xmlns:a14="http://schemas.microsoft.com/office/drawing/2010/main">
              <a:effectLst/>
            </a14:hiddenEffects>
          </a:ext>
        </a:extLst>
      </xdr:spPr>
      <xdr:txBody>
        <a:bodyPr wrap="none" fromWordArt="1">
          <a:prstTxWarp prst="textPlain">
            <a:avLst>
              <a:gd name="adj" fmla="val 50000"/>
            </a:avLst>
          </a:prstTxWarp>
        </a:bodyPr>
        <a:lstStyle/>
        <a:p>
          <a:pPr algn="ctr" rtl="0">
            <a:buNone/>
          </a:pPr>
          <a:r>
            <a:rPr lang="en-US" sz="1800" kern="10" spc="0">
              <a:ln w="9525">
                <a:solidFill>
                  <a:srgbClr xmlns:mc="http://schemas.openxmlformats.org/markup-compatibility/2006" xmlns:a14="http://schemas.microsoft.com/office/drawing/2010/main" val="FF0000" mc:Ignorable="a14" a14:legacySpreadsheetColorIndex="10"/>
                </a:solidFill>
                <a:round/>
                <a:headEnd/>
                <a:tailEnd/>
              </a:ln>
              <a:solidFill>
                <a:srgbClr xmlns:mc="http://schemas.openxmlformats.org/markup-compatibility/2006" xmlns:a14="http://schemas.microsoft.com/office/drawing/2010/main" val="000000" mc:Ignorable="a14" a14:legacySpreadsheetColorIndex="8"/>
              </a:solidFill>
              <a:effectLst/>
              <a:latin typeface="Arial Black"/>
            </a:rPr>
            <a:t>5</a:t>
          </a:r>
        </a:p>
      </xdr:txBody>
    </xdr:sp>
    <xdr:clientData/>
  </xdr:twoCellAnchor>
  <xdr:twoCellAnchor>
    <xdr:from>
      <xdr:col>13</xdr:col>
      <xdr:colOff>1600200</xdr:colOff>
      <xdr:row>13</xdr:row>
      <xdr:rowOff>219075</xdr:rowOff>
    </xdr:from>
    <xdr:to>
      <xdr:col>13</xdr:col>
      <xdr:colOff>1924050</xdr:colOff>
      <xdr:row>15</xdr:row>
      <xdr:rowOff>200025</xdr:rowOff>
    </xdr:to>
    <xdr:sp macro="" textlink="">
      <xdr:nvSpPr>
        <xdr:cNvPr id="5133" name="WordArt 13">
          <a:extLst>
            <a:ext uri="{FF2B5EF4-FFF2-40B4-BE49-F238E27FC236}">
              <a16:creationId xmlns:a16="http://schemas.microsoft.com/office/drawing/2014/main" id="{00000000-0008-0000-0800-00000D140000}"/>
            </a:ext>
          </a:extLst>
        </xdr:cNvPr>
        <xdr:cNvSpPr>
          <a:spLocks noChangeArrowheads="1" noChangeShapeType="1" noTextEdit="1"/>
        </xdr:cNvSpPr>
      </xdr:nvSpPr>
      <xdr:spPr bwMode="auto">
        <a:xfrm>
          <a:off x="18840450" y="3190875"/>
          <a:ext cx="323850" cy="619125"/>
        </a:xfrm>
        <a:prstGeom prst="rect">
          <a:avLst/>
        </a:prstGeom>
        <a:extLst>
          <a:ext uri="{AF507438-7753-43E0-B8FC-AC1667EBCBE1}">
            <a14:hiddenEffects xmlns:a14="http://schemas.microsoft.com/office/drawing/2010/main">
              <a:effectLst/>
            </a14:hiddenEffects>
          </a:ext>
        </a:extLst>
      </xdr:spPr>
      <xdr:txBody>
        <a:bodyPr wrap="none" fromWordArt="1">
          <a:prstTxWarp prst="textPlain">
            <a:avLst>
              <a:gd name="adj" fmla="val 50000"/>
            </a:avLst>
          </a:prstTxWarp>
        </a:bodyPr>
        <a:lstStyle/>
        <a:p>
          <a:pPr algn="ctr" rtl="0">
            <a:buNone/>
          </a:pPr>
          <a:r>
            <a:rPr lang="en-US" sz="1800" kern="10" spc="0">
              <a:ln w="9525">
                <a:solidFill>
                  <a:srgbClr xmlns:mc="http://schemas.openxmlformats.org/markup-compatibility/2006" xmlns:a14="http://schemas.microsoft.com/office/drawing/2010/main" val="FF0000" mc:Ignorable="a14" a14:legacySpreadsheetColorIndex="10"/>
                </a:solidFill>
                <a:round/>
                <a:headEnd/>
                <a:tailEnd/>
              </a:ln>
              <a:solidFill>
                <a:srgbClr xmlns:mc="http://schemas.openxmlformats.org/markup-compatibility/2006" xmlns:a14="http://schemas.microsoft.com/office/drawing/2010/main" val="000000" mc:Ignorable="a14" a14:legacySpreadsheetColorIndex="8"/>
              </a:solidFill>
              <a:effectLst/>
              <a:latin typeface="Arial Black"/>
            </a:rPr>
            <a:t>10</a:t>
          </a:r>
        </a:p>
      </xdr:txBody>
    </xdr:sp>
    <xdr:clientData/>
  </xdr:twoCellAnchor>
  <xdr:twoCellAnchor>
    <xdr:from>
      <xdr:col>16</xdr:col>
      <xdr:colOff>0</xdr:colOff>
      <xdr:row>14</xdr:row>
      <xdr:rowOff>9525</xdr:rowOff>
    </xdr:from>
    <xdr:to>
      <xdr:col>16</xdr:col>
      <xdr:colOff>0</xdr:colOff>
      <xdr:row>15</xdr:row>
      <xdr:rowOff>161925</xdr:rowOff>
    </xdr:to>
    <xdr:sp macro="" textlink="">
      <xdr:nvSpPr>
        <xdr:cNvPr id="5134" name="WordArt 14">
          <a:extLst>
            <a:ext uri="{FF2B5EF4-FFF2-40B4-BE49-F238E27FC236}">
              <a16:creationId xmlns:a16="http://schemas.microsoft.com/office/drawing/2014/main" id="{00000000-0008-0000-0800-00000E140000}"/>
            </a:ext>
          </a:extLst>
        </xdr:cNvPr>
        <xdr:cNvSpPr>
          <a:spLocks noChangeArrowheads="1" noChangeShapeType="1" noTextEdit="1"/>
        </xdr:cNvSpPr>
      </xdr:nvSpPr>
      <xdr:spPr bwMode="auto">
        <a:xfrm>
          <a:off x="22640925" y="3209925"/>
          <a:ext cx="0" cy="561975"/>
        </a:xfrm>
        <a:prstGeom prst="rect">
          <a:avLst/>
        </a:prstGeom>
        <a:extLst>
          <a:ext uri="{AF507438-7753-43E0-B8FC-AC1667EBCBE1}">
            <a14:hiddenEffects xmlns:a14="http://schemas.microsoft.com/office/drawing/2010/main">
              <a:effectLst/>
            </a14:hiddenEffects>
          </a:ext>
        </a:extLst>
      </xdr:spPr>
      <xdr:txBody>
        <a:bodyPr wrap="none" fromWordArt="1">
          <a:prstTxWarp prst="textPlain">
            <a:avLst>
              <a:gd name="adj" fmla="val 50000"/>
            </a:avLst>
          </a:prstTxWarp>
        </a:bodyPr>
        <a:lstStyle/>
        <a:p>
          <a:pPr algn="ctr" rtl="0">
            <a:buNone/>
          </a:pPr>
          <a:r>
            <a:rPr lang="en-US" sz="1800" kern="10" spc="0">
              <a:ln w="9525">
                <a:solidFill>
                  <a:srgbClr xmlns:mc="http://schemas.openxmlformats.org/markup-compatibility/2006" xmlns:a14="http://schemas.microsoft.com/office/drawing/2010/main" val="FF0000" mc:Ignorable="a14" a14:legacySpreadsheetColorIndex="10"/>
                </a:solidFill>
                <a:round/>
                <a:headEnd/>
                <a:tailEnd/>
              </a:ln>
              <a:solidFill>
                <a:srgbClr xmlns:mc="http://schemas.openxmlformats.org/markup-compatibility/2006" xmlns:a14="http://schemas.microsoft.com/office/drawing/2010/main" val="000000" mc:Ignorable="a14" a14:legacySpreadsheetColorIndex="8"/>
              </a:solidFill>
              <a:effectLst/>
              <a:latin typeface="Arial Black"/>
            </a:rPr>
            <a:t>14</a:t>
          </a:r>
        </a:p>
      </xdr:txBody>
    </xdr:sp>
    <xdr:clientData/>
  </xdr:twoCellAnchor>
  <xdr:twoCellAnchor>
    <xdr:from>
      <xdr:col>16</xdr:col>
      <xdr:colOff>1171575</xdr:colOff>
      <xdr:row>14</xdr:row>
      <xdr:rowOff>9525</xdr:rowOff>
    </xdr:from>
    <xdr:to>
      <xdr:col>16</xdr:col>
      <xdr:colOff>1447800</xdr:colOff>
      <xdr:row>15</xdr:row>
      <xdr:rowOff>219075</xdr:rowOff>
    </xdr:to>
    <xdr:sp macro="" textlink="">
      <xdr:nvSpPr>
        <xdr:cNvPr id="5135" name="WordArt 15">
          <a:extLst>
            <a:ext uri="{FF2B5EF4-FFF2-40B4-BE49-F238E27FC236}">
              <a16:creationId xmlns:a16="http://schemas.microsoft.com/office/drawing/2014/main" id="{00000000-0008-0000-0800-00000F140000}"/>
            </a:ext>
          </a:extLst>
        </xdr:cNvPr>
        <xdr:cNvSpPr>
          <a:spLocks noChangeArrowheads="1" noChangeShapeType="1" noTextEdit="1"/>
        </xdr:cNvSpPr>
      </xdr:nvSpPr>
      <xdr:spPr bwMode="auto">
        <a:xfrm>
          <a:off x="23812500" y="3209925"/>
          <a:ext cx="276225" cy="619125"/>
        </a:xfrm>
        <a:prstGeom prst="rect">
          <a:avLst/>
        </a:prstGeom>
        <a:extLst>
          <a:ext uri="{AF507438-7753-43E0-B8FC-AC1667EBCBE1}">
            <a14:hiddenEffects xmlns:a14="http://schemas.microsoft.com/office/drawing/2010/main">
              <a:effectLst/>
            </a14:hiddenEffects>
          </a:ext>
        </a:extLst>
      </xdr:spPr>
      <xdr:txBody>
        <a:bodyPr wrap="none" fromWordArt="1">
          <a:prstTxWarp prst="textPlain">
            <a:avLst>
              <a:gd name="adj" fmla="val 50000"/>
            </a:avLst>
          </a:prstTxWarp>
        </a:bodyPr>
        <a:lstStyle/>
        <a:p>
          <a:pPr algn="ctr" rtl="0">
            <a:buNone/>
          </a:pPr>
          <a:r>
            <a:rPr lang="en-US" sz="1800" kern="10" spc="0">
              <a:ln w="9525">
                <a:solidFill>
                  <a:srgbClr xmlns:mc="http://schemas.openxmlformats.org/markup-compatibility/2006" xmlns:a14="http://schemas.microsoft.com/office/drawing/2010/main" val="FF0000" mc:Ignorable="a14" a14:legacySpreadsheetColorIndex="10"/>
                </a:solidFill>
                <a:round/>
                <a:headEnd/>
                <a:tailEnd/>
              </a:ln>
              <a:solidFill>
                <a:srgbClr xmlns:mc="http://schemas.openxmlformats.org/markup-compatibility/2006" xmlns:a14="http://schemas.microsoft.com/office/drawing/2010/main" val="000000" mc:Ignorable="a14" a14:legacySpreadsheetColorIndex="8"/>
              </a:solidFill>
              <a:effectLst/>
              <a:latin typeface="Arial Black"/>
            </a:rPr>
            <a:t>13</a:t>
          </a:r>
        </a:p>
      </xdr:txBody>
    </xdr:sp>
    <xdr:clientData/>
  </xdr:twoCellAnchor>
  <xdr:twoCellAnchor>
    <xdr:from>
      <xdr:col>17</xdr:col>
      <xdr:colOff>1666875</xdr:colOff>
      <xdr:row>14</xdr:row>
      <xdr:rowOff>28575</xdr:rowOff>
    </xdr:from>
    <xdr:to>
      <xdr:col>17</xdr:col>
      <xdr:colOff>1943100</xdr:colOff>
      <xdr:row>15</xdr:row>
      <xdr:rowOff>180975</xdr:rowOff>
    </xdr:to>
    <xdr:sp macro="" textlink="">
      <xdr:nvSpPr>
        <xdr:cNvPr id="5144" name="WordArt 24">
          <a:extLst>
            <a:ext uri="{FF2B5EF4-FFF2-40B4-BE49-F238E27FC236}">
              <a16:creationId xmlns:a16="http://schemas.microsoft.com/office/drawing/2014/main" id="{00000000-0008-0000-0800-000018140000}"/>
            </a:ext>
          </a:extLst>
        </xdr:cNvPr>
        <xdr:cNvSpPr>
          <a:spLocks noChangeArrowheads="1" noChangeShapeType="1" noTextEdit="1"/>
        </xdr:cNvSpPr>
      </xdr:nvSpPr>
      <xdr:spPr bwMode="auto">
        <a:xfrm>
          <a:off x="25869900" y="3228975"/>
          <a:ext cx="276225" cy="561975"/>
        </a:xfrm>
        <a:prstGeom prst="rect">
          <a:avLst/>
        </a:prstGeom>
        <a:extLst>
          <a:ext uri="{AF507438-7753-43E0-B8FC-AC1667EBCBE1}">
            <a14:hiddenEffects xmlns:a14="http://schemas.microsoft.com/office/drawing/2010/main">
              <a:effectLst/>
            </a14:hiddenEffects>
          </a:ext>
        </a:extLst>
      </xdr:spPr>
      <xdr:txBody>
        <a:bodyPr wrap="none" fromWordArt="1">
          <a:prstTxWarp prst="textPlain">
            <a:avLst>
              <a:gd name="adj" fmla="val 50000"/>
            </a:avLst>
          </a:prstTxWarp>
        </a:bodyPr>
        <a:lstStyle/>
        <a:p>
          <a:pPr algn="ctr" rtl="0">
            <a:buNone/>
          </a:pPr>
          <a:r>
            <a:rPr lang="en-US" sz="1800" kern="10" spc="0">
              <a:ln w="9525">
                <a:solidFill>
                  <a:srgbClr xmlns:mc="http://schemas.openxmlformats.org/markup-compatibility/2006" xmlns:a14="http://schemas.microsoft.com/office/drawing/2010/main" val="FF0000" mc:Ignorable="a14" a14:legacySpreadsheetColorIndex="10"/>
                </a:solidFill>
                <a:round/>
                <a:headEnd/>
                <a:tailEnd/>
              </a:ln>
              <a:solidFill>
                <a:srgbClr xmlns:mc="http://schemas.openxmlformats.org/markup-compatibility/2006" xmlns:a14="http://schemas.microsoft.com/office/drawing/2010/main" val="000000" mc:Ignorable="a14" a14:legacySpreadsheetColorIndex="8"/>
              </a:solidFill>
              <a:effectLst/>
              <a:latin typeface="Arial Black"/>
            </a:rPr>
            <a:t>14</a:t>
          </a:r>
        </a:p>
      </xdr:txBody>
    </xdr:sp>
    <xdr:clientData/>
  </xdr:twoCellAnchor>
  <xdr:twoCellAnchor>
    <xdr:from>
      <xdr:col>11</xdr:col>
      <xdr:colOff>2247900</xdr:colOff>
      <xdr:row>13</xdr:row>
      <xdr:rowOff>152400</xdr:rowOff>
    </xdr:from>
    <xdr:to>
      <xdr:col>12</xdr:col>
      <xdr:colOff>25400</xdr:colOff>
      <xdr:row>15</xdr:row>
      <xdr:rowOff>114300</xdr:rowOff>
    </xdr:to>
    <xdr:sp macro="" textlink="">
      <xdr:nvSpPr>
        <xdr:cNvPr id="5146" name="WordArt 26">
          <a:extLst>
            <a:ext uri="{FF2B5EF4-FFF2-40B4-BE49-F238E27FC236}">
              <a16:creationId xmlns:a16="http://schemas.microsoft.com/office/drawing/2014/main" id="{00000000-0008-0000-0800-00001A140000}"/>
            </a:ext>
          </a:extLst>
        </xdr:cNvPr>
        <xdr:cNvSpPr>
          <a:spLocks noChangeArrowheads="1" noChangeShapeType="1" noTextEdit="1"/>
        </xdr:cNvSpPr>
      </xdr:nvSpPr>
      <xdr:spPr bwMode="auto">
        <a:xfrm>
          <a:off x="15138400" y="3124200"/>
          <a:ext cx="165100" cy="1003300"/>
        </a:xfrm>
        <a:prstGeom prst="rect">
          <a:avLst/>
        </a:prstGeom>
        <a:extLst>
          <a:ext uri="{AF507438-7753-43E0-B8FC-AC1667EBCBE1}">
            <a14:hiddenEffects xmlns:a14="http://schemas.microsoft.com/office/drawing/2010/main">
              <a:effectLst/>
            </a14:hiddenEffects>
          </a:ext>
        </a:extLst>
      </xdr:spPr>
      <xdr:txBody>
        <a:bodyPr wrap="none" fromWordArt="1">
          <a:prstTxWarp prst="textPlain">
            <a:avLst>
              <a:gd name="adj" fmla="val 50000"/>
            </a:avLst>
          </a:prstTxWarp>
        </a:bodyPr>
        <a:lstStyle/>
        <a:p>
          <a:pPr algn="ctr" rtl="0">
            <a:buNone/>
          </a:pPr>
          <a:r>
            <a:rPr lang="en-US" sz="1800" kern="10" spc="0">
              <a:ln w="9525">
                <a:solidFill>
                  <a:srgbClr xmlns:mc="http://schemas.openxmlformats.org/markup-compatibility/2006" xmlns:a14="http://schemas.microsoft.com/office/drawing/2010/main" val="FF0000" mc:Ignorable="a14" a14:legacySpreadsheetColorIndex="10"/>
                </a:solidFill>
                <a:round/>
                <a:headEnd/>
                <a:tailEnd/>
              </a:ln>
              <a:solidFill>
                <a:srgbClr xmlns:mc="http://schemas.openxmlformats.org/markup-compatibility/2006" xmlns:a14="http://schemas.microsoft.com/office/drawing/2010/main" val="000000" mc:Ignorable="a14" a14:legacySpreadsheetColorIndex="8"/>
              </a:solidFill>
              <a:effectLst/>
              <a:latin typeface="Arial Black"/>
            </a:rPr>
            <a:t>8</a:t>
          </a:r>
        </a:p>
      </xdr:txBody>
    </xdr:sp>
    <xdr:clientData/>
  </xdr:twoCellAnchor>
  <xdr:twoCellAnchor>
    <xdr:from>
      <xdr:col>12</xdr:col>
      <xdr:colOff>1819275</xdr:colOff>
      <xdr:row>14</xdr:row>
      <xdr:rowOff>28575</xdr:rowOff>
    </xdr:from>
    <xdr:to>
      <xdr:col>12</xdr:col>
      <xdr:colOff>2095500</xdr:colOff>
      <xdr:row>15</xdr:row>
      <xdr:rowOff>200025</xdr:rowOff>
    </xdr:to>
    <xdr:sp macro="" textlink="">
      <xdr:nvSpPr>
        <xdr:cNvPr id="5148" name="WordArt 28">
          <a:extLst>
            <a:ext uri="{FF2B5EF4-FFF2-40B4-BE49-F238E27FC236}">
              <a16:creationId xmlns:a16="http://schemas.microsoft.com/office/drawing/2014/main" id="{00000000-0008-0000-0800-00001C140000}"/>
            </a:ext>
          </a:extLst>
        </xdr:cNvPr>
        <xdr:cNvSpPr>
          <a:spLocks noChangeArrowheads="1" noChangeShapeType="1" noTextEdit="1"/>
        </xdr:cNvSpPr>
      </xdr:nvSpPr>
      <xdr:spPr bwMode="auto">
        <a:xfrm>
          <a:off x="16944975" y="3228975"/>
          <a:ext cx="276225" cy="581025"/>
        </a:xfrm>
        <a:prstGeom prst="rect">
          <a:avLst/>
        </a:prstGeom>
        <a:extLst>
          <a:ext uri="{AF507438-7753-43E0-B8FC-AC1667EBCBE1}">
            <a14:hiddenEffects xmlns:a14="http://schemas.microsoft.com/office/drawing/2010/main">
              <a:effectLst/>
            </a14:hiddenEffects>
          </a:ext>
        </a:extLst>
      </xdr:spPr>
      <xdr:txBody>
        <a:bodyPr wrap="none" fromWordArt="1">
          <a:prstTxWarp prst="textPlain">
            <a:avLst>
              <a:gd name="adj" fmla="val 50000"/>
            </a:avLst>
          </a:prstTxWarp>
        </a:bodyPr>
        <a:lstStyle/>
        <a:p>
          <a:pPr algn="ctr" rtl="0">
            <a:buNone/>
          </a:pPr>
          <a:r>
            <a:rPr lang="en-US" sz="1800" kern="10" spc="0">
              <a:ln w="9525">
                <a:solidFill>
                  <a:srgbClr xmlns:mc="http://schemas.openxmlformats.org/markup-compatibility/2006" xmlns:a14="http://schemas.microsoft.com/office/drawing/2010/main" val="FF0000" mc:Ignorable="a14" a14:legacySpreadsheetColorIndex="10"/>
                </a:solidFill>
                <a:round/>
                <a:headEnd/>
                <a:tailEnd/>
              </a:ln>
              <a:solidFill>
                <a:srgbClr xmlns:mc="http://schemas.openxmlformats.org/markup-compatibility/2006" xmlns:a14="http://schemas.microsoft.com/office/drawing/2010/main" val="000000" mc:Ignorable="a14" a14:legacySpreadsheetColorIndex="8"/>
              </a:solidFill>
              <a:effectLst/>
              <a:latin typeface="Arial Black"/>
            </a:rPr>
            <a:t>9</a:t>
          </a:r>
        </a:p>
      </xdr:txBody>
    </xdr:sp>
    <xdr:clientData/>
  </xdr:twoCellAnchor>
  <xdr:twoCellAnchor>
    <xdr:from>
      <xdr:col>3</xdr:col>
      <xdr:colOff>542925</xdr:colOff>
      <xdr:row>13</xdr:row>
      <xdr:rowOff>161925</xdr:rowOff>
    </xdr:from>
    <xdr:to>
      <xdr:col>3</xdr:col>
      <xdr:colOff>695325</xdr:colOff>
      <xdr:row>15</xdr:row>
      <xdr:rowOff>123825</xdr:rowOff>
    </xdr:to>
    <xdr:sp macro="" textlink="">
      <xdr:nvSpPr>
        <xdr:cNvPr id="5149" name="WordArt 29">
          <a:extLst>
            <a:ext uri="{FF2B5EF4-FFF2-40B4-BE49-F238E27FC236}">
              <a16:creationId xmlns:a16="http://schemas.microsoft.com/office/drawing/2014/main" id="{00000000-0008-0000-0800-00001D140000}"/>
            </a:ext>
          </a:extLst>
        </xdr:cNvPr>
        <xdr:cNvSpPr>
          <a:spLocks noChangeArrowheads="1" noChangeShapeType="1" noTextEdit="1"/>
        </xdr:cNvSpPr>
      </xdr:nvSpPr>
      <xdr:spPr bwMode="auto">
        <a:xfrm>
          <a:off x="2695575" y="3133725"/>
          <a:ext cx="152400" cy="600075"/>
        </a:xfrm>
        <a:prstGeom prst="rect">
          <a:avLst/>
        </a:prstGeom>
        <a:extLst>
          <a:ext uri="{AF507438-7753-43E0-B8FC-AC1667EBCBE1}">
            <a14:hiddenEffects xmlns:a14="http://schemas.microsoft.com/office/drawing/2010/main">
              <a:effectLst/>
            </a14:hiddenEffects>
          </a:ext>
        </a:extLst>
      </xdr:spPr>
      <xdr:txBody>
        <a:bodyPr wrap="none" fromWordArt="1">
          <a:prstTxWarp prst="textPlain">
            <a:avLst>
              <a:gd name="adj" fmla="val 50000"/>
            </a:avLst>
          </a:prstTxWarp>
        </a:bodyPr>
        <a:lstStyle/>
        <a:p>
          <a:pPr algn="ctr" rtl="0">
            <a:buNone/>
          </a:pPr>
          <a:r>
            <a:rPr lang="en-US" sz="1800" kern="10" spc="0">
              <a:ln w="9525">
                <a:solidFill>
                  <a:srgbClr xmlns:mc="http://schemas.openxmlformats.org/markup-compatibility/2006" xmlns:a14="http://schemas.microsoft.com/office/drawing/2010/main" val="FF0000" mc:Ignorable="a14" a14:legacySpreadsheetColorIndex="10"/>
                </a:solidFill>
                <a:round/>
                <a:headEnd/>
                <a:tailEnd/>
              </a:ln>
              <a:solidFill>
                <a:srgbClr xmlns:mc="http://schemas.openxmlformats.org/markup-compatibility/2006" xmlns:a14="http://schemas.microsoft.com/office/drawing/2010/main" val="000000" mc:Ignorable="a14" a14:legacySpreadsheetColorIndex="8"/>
              </a:solidFill>
              <a:effectLst/>
              <a:latin typeface="Arial Black"/>
            </a:rPr>
            <a:t>B</a:t>
          </a:r>
        </a:p>
      </xdr:txBody>
    </xdr:sp>
    <xdr:clientData/>
  </xdr:twoCellAnchor>
  <xdr:twoCellAnchor>
    <xdr:from>
      <xdr:col>0</xdr:col>
      <xdr:colOff>428625</xdr:colOff>
      <xdr:row>13</xdr:row>
      <xdr:rowOff>152400</xdr:rowOff>
    </xdr:from>
    <xdr:to>
      <xdr:col>1</xdr:col>
      <xdr:colOff>19050</xdr:colOff>
      <xdr:row>15</xdr:row>
      <xdr:rowOff>114300</xdr:rowOff>
    </xdr:to>
    <xdr:sp macro="" textlink="">
      <xdr:nvSpPr>
        <xdr:cNvPr id="5150" name="WordArt 30">
          <a:extLst>
            <a:ext uri="{FF2B5EF4-FFF2-40B4-BE49-F238E27FC236}">
              <a16:creationId xmlns:a16="http://schemas.microsoft.com/office/drawing/2014/main" id="{00000000-0008-0000-0800-00001E140000}"/>
            </a:ext>
          </a:extLst>
        </xdr:cNvPr>
        <xdr:cNvSpPr>
          <a:spLocks noChangeArrowheads="1" noChangeShapeType="1" noTextEdit="1"/>
        </xdr:cNvSpPr>
      </xdr:nvSpPr>
      <xdr:spPr bwMode="auto">
        <a:xfrm>
          <a:off x="428625" y="3124200"/>
          <a:ext cx="180975" cy="600075"/>
        </a:xfrm>
        <a:prstGeom prst="rect">
          <a:avLst/>
        </a:prstGeom>
        <a:extLst>
          <a:ext uri="{AF507438-7753-43E0-B8FC-AC1667EBCBE1}">
            <a14:hiddenEffects xmlns:a14="http://schemas.microsoft.com/office/drawing/2010/main">
              <a:effectLst/>
            </a14:hiddenEffects>
          </a:ext>
        </a:extLst>
      </xdr:spPr>
      <xdr:txBody>
        <a:bodyPr wrap="none" fromWordArt="1">
          <a:prstTxWarp prst="textPlain">
            <a:avLst>
              <a:gd name="adj" fmla="val 50000"/>
            </a:avLst>
          </a:prstTxWarp>
        </a:bodyPr>
        <a:lstStyle/>
        <a:p>
          <a:pPr algn="ctr" rtl="0">
            <a:buNone/>
          </a:pPr>
          <a:r>
            <a:rPr lang="en-US" sz="1800" kern="10" spc="0">
              <a:ln w="9525">
                <a:solidFill>
                  <a:srgbClr xmlns:mc="http://schemas.openxmlformats.org/markup-compatibility/2006" xmlns:a14="http://schemas.microsoft.com/office/drawing/2010/main" val="FF0000" mc:Ignorable="a14" a14:legacySpreadsheetColorIndex="10"/>
                </a:solidFill>
                <a:round/>
                <a:headEnd/>
                <a:tailEnd/>
              </a:ln>
              <a:solidFill>
                <a:srgbClr xmlns:mc="http://schemas.openxmlformats.org/markup-compatibility/2006" xmlns:a14="http://schemas.microsoft.com/office/drawing/2010/main" val="000000" mc:Ignorable="a14" a14:legacySpreadsheetColorIndex="8"/>
              </a:solidFill>
              <a:effectLst/>
              <a:latin typeface="Arial Black"/>
            </a:rPr>
            <a:t>A</a:t>
          </a:r>
        </a:p>
      </xdr:txBody>
    </xdr:sp>
    <xdr:clientData/>
  </xdr:twoCellAnchor>
  <xdr:twoCellAnchor>
    <xdr:from>
      <xdr:col>14</xdr:col>
      <xdr:colOff>1457325</xdr:colOff>
      <xdr:row>14</xdr:row>
      <xdr:rowOff>38100</xdr:rowOff>
    </xdr:from>
    <xdr:to>
      <xdr:col>14</xdr:col>
      <xdr:colOff>1733550</xdr:colOff>
      <xdr:row>15</xdr:row>
      <xdr:rowOff>190500</xdr:rowOff>
    </xdr:to>
    <xdr:sp macro="" textlink="">
      <xdr:nvSpPr>
        <xdr:cNvPr id="5152" name="WordArt 32">
          <a:extLst>
            <a:ext uri="{FF2B5EF4-FFF2-40B4-BE49-F238E27FC236}">
              <a16:creationId xmlns:a16="http://schemas.microsoft.com/office/drawing/2014/main" id="{00000000-0008-0000-0800-000020140000}"/>
            </a:ext>
          </a:extLst>
        </xdr:cNvPr>
        <xdr:cNvSpPr>
          <a:spLocks noChangeArrowheads="1" noChangeShapeType="1" noTextEdit="1"/>
        </xdr:cNvSpPr>
      </xdr:nvSpPr>
      <xdr:spPr bwMode="auto">
        <a:xfrm>
          <a:off x="20631150" y="3238500"/>
          <a:ext cx="276225" cy="561975"/>
        </a:xfrm>
        <a:prstGeom prst="rect">
          <a:avLst/>
        </a:prstGeom>
        <a:extLst>
          <a:ext uri="{AF507438-7753-43E0-B8FC-AC1667EBCBE1}">
            <a14:hiddenEffects xmlns:a14="http://schemas.microsoft.com/office/drawing/2010/main">
              <a:effectLst/>
            </a14:hiddenEffects>
          </a:ext>
        </a:extLst>
      </xdr:spPr>
      <xdr:txBody>
        <a:bodyPr wrap="none" fromWordArt="1">
          <a:prstTxWarp prst="textPlain">
            <a:avLst>
              <a:gd name="adj" fmla="val 50000"/>
            </a:avLst>
          </a:prstTxWarp>
        </a:bodyPr>
        <a:lstStyle/>
        <a:p>
          <a:pPr algn="ctr" rtl="0">
            <a:buNone/>
          </a:pPr>
          <a:r>
            <a:rPr lang="en-US" sz="1800" kern="10" spc="0">
              <a:ln w="9525">
                <a:solidFill>
                  <a:srgbClr xmlns:mc="http://schemas.openxmlformats.org/markup-compatibility/2006" xmlns:a14="http://schemas.microsoft.com/office/drawing/2010/main" val="FF0000" mc:Ignorable="a14" a14:legacySpreadsheetColorIndex="10"/>
                </a:solidFill>
                <a:round/>
                <a:headEnd/>
                <a:tailEnd/>
              </a:ln>
              <a:solidFill>
                <a:srgbClr xmlns:mc="http://schemas.openxmlformats.org/markup-compatibility/2006" xmlns:a14="http://schemas.microsoft.com/office/drawing/2010/main" val="000000" mc:Ignorable="a14" a14:legacySpreadsheetColorIndex="8"/>
              </a:solidFill>
              <a:effectLst/>
              <a:latin typeface="Arial Black"/>
            </a:rPr>
            <a:t>11</a:t>
          </a:r>
        </a:p>
      </xdr:txBody>
    </xdr:sp>
    <xdr:clientData/>
  </xdr:twoCellAnchor>
  <xdr:twoCellAnchor>
    <xdr:from>
      <xdr:col>16</xdr:col>
      <xdr:colOff>0</xdr:colOff>
      <xdr:row>14</xdr:row>
      <xdr:rowOff>9525</xdr:rowOff>
    </xdr:from>
    <xdr:to>
      <xdr:col>16</xdr:col>
      <xdr:colOff>0</xdr:colOff>
      <xdr:row>15</xdr:row>
      <xdr:rowOff>161925</xdr:rowOff>
    </xdr:to>
    <xdr:sp macro="" textlink="">
      <xdr:nvSpPr>
        <xdr:cNvPr id="5153" name="WordArt 33">
          <a:extLst>
            <a:ext uri="{FF2B5EF4-FFF2-40B4-BE49-F238E27FC236}">
              <a16:creationId xmlns:a16="http://schemas.microsoft.com/office/drawing/2014/main" id="{00000000-0008-0000-0800-000021140000}"/>
            </a:ext>
          </a:extLst>
        </xdr:cNvPr>
        <xdr:cNvSpPr>
          <a:spLocks noChangeArrowheads="1" noChangeShapeType="1" noTextEdit="1"/>
        </xdr:cNvSpPr>
      </xdr:nvSpPr>
      <xdr:spPr bwMode="auto">
        <a:xfrm>
          <a:off x="22640925" y="3209925"/>
          <a:ext cx="0" cy="561975"/>
        </a:xfrm>
        <a:prstGeom prst="rect">
          <a:avLst/>
        </a:prstGeom>
        <a:extLst>
          <a:ext uri="{AF507438-7753-43E0-B8FC-AC1667EBCBE1}">
            <a14:hiddenEffects xmlns:a14="http://schemas.microsoft.com/office/drawing/2010/main">
              <a:effectLst/>
            </a14:hiddenEffects>
          </a:ext>
        </a:extLst>
      </xdr:spPr>
      <xdr:txBody>
        <a:bodyPr wrap="none" fromWordArt="1">
          <a:prstTxWarp prst="textPlain">
            <a:avLst>
              <a:gd name="adj" fmla="val 50000"/>
            </a:avLst>
          </a:prstTxWarp>
        </a:bodyPr>
        <a:lstStyle/>
        <a:p>
          <a:pPr algn="ctr" rtl="0">
            <a:buNone/>
          </a:pPr>
          <a:r>
            <a:rPr lang="en-US" sz="1800" kern="10" spc="0">
              <a:ln w="9525">
                <a:solidFill>
                  <a:srgbClr xmlns:mc="http://schemas.openxmlformats.org/markup-compatibility/2006" xmlns:a14="http://schemas.microsoft.com/office/drawing/2010/main" val="FF0000" mc:Ignorable="a14" a14:legacySpreadsheetColorIndex="10"/>
                </a:solidFill>
                <a:round/>
                <a:headEnd/>
                <a:tailEnd/>
              </a:ln>
              <a:solidFill>
                <a:srgbClr xmlns:mc="http://schemas.openxmlformats.org/markup-compatibility/2006" xmlns:a14="http://schemas.microsoft.com/office/drawing/2010/main" val="000000" mc:Ignorable="a14" a14:legacySpreadsheetColorIndex="8"/>
              </a:solidFill>
              <a:effectLst/>
              <a:latin typeface="Arial Black"/>
            </a:rPr>
            <a:t>15</a:t>
          </a:r>
        </a:p>
      </xdr:txBody>
    </xdr:sp>
    <xdr:clientData/>
  </xdr:twoCellAnchor>
  <xdr:twoCellAnchor>
    <xdr:from>
      <xdr:col>15</xdr:col>
      <xdr:colOff>1400175</xdr:colOff>
      <xdr:row>14</xdr:row>
      <xdr:rowOff>38100</xdr:rowOff>
    </xdr:from>
    <xdr:to>
      <xdr:col>15</xdr:col>
      <xdr:colOff>1676400</xdr:colOff>
      <xdr:row>15</xdr:row>
      <xdr:rowOff>190500</xdr:rowOff>
    </xdr:to>
    <xdr:sp macro="" textlink="">
      <xdr:nvSpPr>
        <xdr:cNvPr id="5155" name="WordArt 35">
          <a:extLst>
            <a:ext uri="{FF2B5EF4-FFF2-40B4-BE49-F238E27FC236}">
              <a16:creationId xmlns:a16="http://schemas.microsoft.com/office/drawing/2014/main" id="{00000000-0008-0000-0800-000023140000}"/>
            </a:ext>
          </a:extLst>
        </xdr:cNvPr>
        <xdr:cNvSpPr>
          <a:spLocks noChangeArrowheads="1" noChangeShapeType="1" noTextEdit="1"/>
        </xdr:cNvSpPr>
      </xdr:nvSpPr>
      <xdr:spPr bwMode="auto">
        <a:xfrm>
          <a:off x="22326600" y="3238500"/>
          <a:ext cx="276225" cy="561975"/>
        </a:xfrm>
        <a:prstGeom prst="rect">
          <a:avLst/>
        </a:prstGeom>
        <a:extLst>
          <a:ext uri="{AF507438-7753-43E0-B8FC-AC1667EBCBE1}">
            <a14:hiddenEffects xmlns:a14="http://schemas.microsoft.com/office/drawing/2010/main">
              <a:effectLst/>
            </a14:hiddenEffects>
          </a:ext>
        </a:extLst>
      </xdr:spPr>
      <xdr:txBody>
        <a:bodyPr wrap="none" fromWordArt="1">
          <a:prstTxWarp prst="textPlain">
            <a:avLst>
              <a:gd name="adj" fmla="val 50000"/>
            </a:avLst>
          </a:prstTxWarp>
        </a:bodyPr>
        <a:lstStyle/>
        <a:p>
          <a:pPr algn="ctr" rtl="0">
            <a:buNone/>
          </a:pPr>
          <a:r>
            <a:rPr lang="en-US" sz="1800" kern="10" spc="0">
              <a:ln w="9525">
                <a:solidFill>
                  <a:srgbClr xmlns:mc="http://schemas.openxmlformats.org/markup-compatibility/2006" xmlns:a14="http://schemas.microsoft.com/office/drawing/2010/main" val="FF0000" mc:Ignorable="a14" a14:legacySpreadsheetColorIndex="10"/>
                </a:solidFill>
                <a:round/>
                <a:headEnd/>
                <a:tailEnd/>
              </a:ln>
              <a:solidFill>
                <a:srgbClr xmlns:mc="http://schemas.openxmlformats.org/markup-compatibility/2006" xmlns:a14="http://schemas.microsoft.com/office/drawing/2010/main" val="000000" mc:Ignorable="a14" a14:legacySpreadsheetColorIndex="8"/>
              </a:solidFill>
              <a:effectLst/>
              <a:latin typeface="Arial Black"/>
            </a:rPr>
            <a:t>12</a:t>
          </a:r>
        </a:p>
      </xdr:txBody>
    </xdr:sp>
    <xdr:clientData/>
  </xdr:twoCellAnchor>
  <xdr:twoCellAnchor>
    <xdr:from>
      <xdr:col>16</xdr:col>
      <xdr:colOff>0</xdr:colOff>
      <xdr:row>14</xdr:row>
      <xdr:rowOff>9525</xdr:rowOff>
    </xdr:from>
    <xdr:to>
      <xdr:col>16</xdr:col>
      <xdr:colOff>0</xdr:colOff>
      <xdr:row>15</xdr:row>
      <xdr:rowOff>180975</xdr:rowOff>
    </xdr:to>
    <xdr:sp macro="" textlink="">
      <xdr:nvSpPr>
        <xdr:cNvPr id="5156" name="WordArt 36">
          <a:extLst>
            <a:ext uri="{FF2B5EF4-FFF2-40B4-BE49-F238E27FC236}">
              <a16:creationId xmlns:a16="http://schemas.microsoft.com/office/drawing/2014/main" id="{00000000-0008-0000-0800-000024140000}"/>
            </a:ext>
          </a:extLst>
        </xdr:cNvPr>
        <xdr:cNvSpPr>
          <a:spLocks noChangeArrowheads="1" noChangeShapeType="1" noTextEdit="1"/>
        </xdr:cNvSpPr>
      </xdr:nvSpPr>
      <xdr:spPr bwMode="auto">
        <a:xfrm>
          <a:off x="22640925" y="3209925"/>
          <a:ext cx="0" cy="581025"/>
        </a:xfrm>
        <a:prstGeom prst="rect">
          <a:avLst/>
        </a:prstGeom>
        <a:extLst>
          <a:ext uri="{AF507438-7753-43E0-B8FC-AC1667EBCBE1}">
            <a14:hiddenEffects xmlns:a14="http://schemas.microsoft.com/office/drawing/2010/main">
              <a:effectLst/>
            </a14:hiddenEffects>
          </a:ext>
        </a:extLst>
      </xdr:spPr>
      <xdr:txBody>
        <a:bodyPr wrap="none" fromWordArt="1">
          <a:prstTxWarp prst="textPlain">
            <a:avLst>
              <a:gd name="adj" fmla="val 50000"/>
            </a:avLst>
          </a:prstTxWarp>
        </a:bodyPr>
        <a:lstStyle/>
        <a:p>
          <a:pPr algn="ctr" rtl="0">
            <a:buNone/>
          </a:pPr>
          <a:r>
            <a:rPr lang="en-US" sz="1800" kern="10" spc="0">
              <a:ln w="9525">
                <a:solidFill>
                  <a:srgbClr xmlns:mc="http://schemas.openxmlformats.org/markup-compatibility/2006" xmlns:a14="http://schemas.microsoft.com/office/drawing/2010/main" val="FF0000" mc:Ignorable="a14" a14:legacySpreadsheetColorIndex="10"/>
                </a:solidFill>
                <a:round/>
                <a:headEnd/>
                <a:tailEnd/>
              </a:ln>
              <a:solidFill>
                <a:srgbClr xmlns:mc="http://schemas.openxmlformats.org/markup-compatibility/2006" xmlns:a14="http://schemas.microsoft.com/office/drawing/2010/main" val="000000" mc:Ignorable="a14" a14:legacySpreadsheetColorIndex="8"/>
              </a:solidFill>
              <a:effectLst/>
              <a:latin typeface="Arial Black"/>
            </a:rPr>
            <a:t>12</a:t>
          </a:r>
        </a:p>
      </xdr:txBody>
    </xdr:sp>
    <xdr:clientData/>
  </xdr:twoCellAnchor>
  <xdr:twoCellAnchor>
    <xdr:from>
      <xdr:col>16</xdr:col>
      <xdr:colOff>0</xdr:colOff>
      <xdr:row>14</xdr:row>
      <xdr:rowOff>9525</xdr:rowOff>
    </xdr:from>
    <xdr:to>
      <xdr:col>16</xdr:col>
      <xdr:colOff>0</xdr:colOff>
      <xdr:row>15</xdr:row>
      <xdr:rowOff>161925</xdr:rowOff>
    </xdr:to>
    <xdr:sp macro="" textlink="">
      <xdr:nvSpPr>
        <xdr:cNvPr id="5157" name="WordArt 37">
          <a:extLst>
            <a:ext uri="{FF2B5EF4-FFF2-40B4-BE49-F238E27FC236}">
              <a16:creationId xmlns:a16="http://schemas.microsoft.com/office/drawing/2014/main" id="{00000000-0008-0000-0800-000025140000}"/>
            </a:ext>
          </a:extLst>
        </xdr:cNvPr>
        <xdr:cNvSpPr>
          <a:spLocks noChangeArrowheads="1" noChangeShapeType="1" noTextEdit="1"/>
        </xdr:cNvSpPr>
      </xdr:nvSpPr>
      <xdr:spPr bwMode="auto">
        <a:xfrm>
          <a:off x="22640925" y="3209925"/>
          <a:ext cx="0" cy="561975"/>
        </a:xfrm>
        <a:prstGeom prst="rect">
          <a:avLst/>
        </a:prstGeom>
        <a:extLst>
          <a:ext uri="{AF507438-7753-43E0-B8FC-AC1667EBCBE1}">
            <a14:hiddenEffects xmlns:a14="http://schemas.microsoft.com/office/drawing/2010/main">
              <a:effectLst/>
            </a14:hiddenEffects>
          </a:ext>
        </a:extLst>
      </xdr:spPr>
      <xdr:txBody>
        <a:bodyPr wrap="none" fromWordArt="1">
          <a:prstTxWarp prst="textPlain">
            <a:avLst>
              <a:gd name="adj" fmla="val 50000"/>
            </a:avLst>
          </a:prstTxWarp>
        </a:bodyPr>
        <a:lstStyle/>
        <a:p>
          <a:pPr algn="ctr" rtl="0">
            <a:buNone/>
          </a:pPr>
          <a:r>
            <a:rPr lang="en-US" sz="1800" kern="10" spc="0">
              <a:ln w="9525">
                <a:solidFill>
                  <a:srgbClr xmlns:mc="http://schemas.openxmlformats.org/markup-compatibility/2006" xmlns:a14="http://schemas.microsoft.com/office/drawing/2010/main" val="FF0000" mc:Ignorable="a14" a14:legacySpreadsheetColorIndex="10"/>
                </a:solidFill>
                <a:round/>
                <a:headEnd/>
                <a:tailEnd/>
              </a:ln>
              <a:solidFill>
                <a:srgbClr xmlns:mc="http://schemas.openxmlformats.org/markup-compatibility/2006" xmlns:a14="http://schemas.microsoft.com/office/drawing/2010/main" val="000000" mc:Ignorable="a14" a14:legacySpreadsheetColorIndex="8"/>
              </a:solidFill>
              <a:effectLst/>
              <a:latin typeface="Arial Black"/>
            </a:rPr>
            <a:t>14</a:t>
          </a:r>
        </a:p>
      </xdr:txBody>
    </xdr:sp>
    <xdr:clientData/>
  </xdr:twoCellAnchor>
  <xdr:twoCellAnchor>
    <xdr:from>
      <xdr:col>19</xdr:col>
      <xdr:colOff>1171575</xdr:colOff>
      <xdr:row>14</xdr:row>
      <xdr:rowOff>9525</xdr:rowOff>
    </xdr:from>
    <xdr:to>
      <xdr:col>19</xdr:col>
      <xdr:colOff>1447800</xdr:colOff>
      <xdr:row>15</xdr:row>
      <xdr:rowOff>219075</xdr:rowOff>
    </xdr:to>
    <xdr:sp macro="" textlink="">
      <xdr:nvSpPr>
        <xdr:cNvPr id="22" name="WordArt 15">
          <a:extLst>
            <a:ext uri="{FF2B5EF4-FFF2-40B4-BE49-F238E27FC236}">
              <a16:creationId xmlns:a16="http://schemas.microsoft.com/office/drawing/2014/main" id="{00000000-0008-0000-0800-000016000000}"/>
            </a:ext>
          </a:extLst>
        </xdr:cNvPr>
        <xdr:cNvSpPr>
          <a:spLocks noChangeArrowheads="1" noChangeShapeType="1" noTextEdit="1"/>
        </xdr:cNvSpPr>
      </xdr:nvSpPr>
      <xdr:spPr bwMode="auto">
        <a:xfrm>
          <a:off x="24018875" y="3209925"/>
          <a:ext cx="276225" cy="819150"/>
        </a:xfrm>
        <a:prstGeom prst="rect">
          <a:avLst/>
        </a:prstGeom>
        <a:extLst>
          <a:ext uri="{AF507438-7753-43E0-B8FC-AC1667EBCBE1}">
            <a14:hiddenEffects xmlns:a14="http://schemas.microsoft.com/office/drawing/2010/main">
              <a:effectLst/>
            </a14:hiddenEffects>
          </a:ext>
        </a:extLst>
      </xdr:spPr>
      <xdr:txBody>
        <a:bodyPr wrap="none" fromWordArt="1">
          <a:prstTxWarp prst="textPlain">
            <a:avLst>
              <a:gd name="adj" fmla="val 50000"/>
            </a:avLst>
          </a:prstTxWarp>
        </a:bodyPr>
        <a:lstStyle/>
        <a:p>
          <a:pPr algn="ctr" rtl="0">
            <a:buNone/>
          </a:pPr>
          <a:r>
            <a:rPr lang="en-US" sz="1800" kern="10" spc="0">
              <a:ln w="9525">
                <a:solidFill>
                  <a:srgbClr xmlns:mc="http://schemas.openxmlformats.org/markup-compatibility/2006" xmlns:a14="http://schemas.microsoft.com/office/drawing/2010/main" val="FF0000" mc:Ignorable="a14" a14:legacySpreadsheetColorIndex="10"/>
                </a:solidFill>
                <a:round/>
                <a:headEnd/>
                <a:tailEnd/>
              </a:ln>
              <a:solidFill>
                <a:srgbClr xmlns:mc="http://schemas.openxmlformats.org/markup-compatibility/2006" xmlns:a14="http://schemas.microsoft.com/office/drawing/2010/main" val="000000" mc:Ignorable="a14" a14:legacySpreadsheetColorIndex="8"/>
              </a:solidFill>
              <a:effectLst/>
              <a:latin typeface="Arial Black"/>
            </a:rPr>
            <a:t>13</a:t>
          </a:r>
        </a:p>
      </xdr:txBody>
    </xdr:sp>
    <xdr:clientData/>
  </xdr:twoCellAnchor>
  <xdr:twoCellAnchor>
    <xdr:from>
      <xdr:col>19</xdr:col>
      <xdr:colOff>1666875</xdr:colOff>
      <xdr:row>14</xdr:row>
      <xdr:rowOff>28575</xdr:rowOff>
    </xdr:from>
    <xdr:to>
      <xdr:col>19</xdr:col>
      <xdr:colOff>1943100</xdr:colOff>
      <xdr:row>15</xdr:row>
      <xdr:rowOff>180975</xdr:rowOff>
    </xdr:to>
    <xdr:sp macro="" textlink="">
      <xdr:nvSpPr>
        <xdr:cNvPr id="24" name="WordArt 24">
          <a:extLst>
            <a:ext uri="{FF2B5EF4-FFF2-40B4-BE49-F238E27FC236}">
              <a16:creationId xmlns:a16="http://schemas.microsoft.com/office/drawing/2014/main" id="{00000000-0008-0000-0800-000018000000}"/>
            </a:ext>
          </a:extLst>
        </xdr:cNvPr>
        <xdr:cNvSpPr>
          <a:spLocks noChangeArrowheads="1" noChangeShapeType="1" noTextEdit="1"/>
        </xdr:cNvSpPr>
      </xdr:nvSpPr>
      <xdr:spPr bwMode="auto">
        <a:xfrm>
          <a:off x="26076275" y="3228975"/>
          <a:ext cx="276225" cy="762000"/>
        </a:xfrm>
        <a:prstGeom prst="rect">
          <a:avLst/>
        </a:prstGeom>
        <a:extLst>
          <a:ext uri="{AF507438-7753-43E0-B8FC-AC1667EBCBE1}">
            <a14:hiddenEffects xmlns:a14="http://schemas.microsoft.com/office/drawing/2010/main">
              <a:effectLst/>
            </a14:hiddenEffects>
          </a:ext>
        </a:extLst>
      </xdr:spPr>
      <xdr:txBody>
        <a:bodyPr wrap="none" fromWordArt="1">
          <a:prstTxWarp prst="textPlain">
            <a:avLst>
              <a:gd name="adj" fmla="val 50000"/>
            </a:avLst>
          </a:prstTxWarp>
        </a:bodyPr>
        <a:lstStyle/>
        <a:p>
          <a:pPr algn="ctr" rtl="0">
            <a:buNone/>
          </a:pPr>
          <a:r>
            <a:rPr lang="en-US" sz="1800" kern="10" spc="0">
              <a:ln w="9525">
                <a:solidFill>
                  <a:srgbClr xmlns:mc="http://schemas.openxmlformats.org/markup-compatibility/2006" xmlns:a14="http://schemas.microsoft.com/office/drawing/2010/main" val="FF0000" mc:Ignorable="a14" a14:legacySpreadsheetColorIndex="10"/>
                </a:solidFill>
                <a:round/>
                <a:headEnd/>
                <a:tailEnd/>
              </a:ln>
              <a:solidFill>
                <a:srgbClr xmlns:mc="http://schemas.openxmlformats.org/markup-compatibility/2006" xmlns:a14="http://schemas.microsoft.com/office/drawing/2010/main" val="000000" mc:Ignorable="a14" a14:legacySpreadsheetColorIndex="8"/>
              </a:solidFill>
              <a:effectLst/>
              <a:latin typeface="Arial Black"/>
            </a:rPr>
            <a:t>14</a:t>
          </a:r>
        </a:p>
      </xdr:txBody>
    </xdr:sp>
    <xdr:clientData/>
  </xdr:twoCellAnchor>
  <xdr:twoCellAnchor>
    <xdr:from>
      <xdr:col>19</xdr:col>
      <xdr:colOff>147319</xdr:colOff>
      <xdr:row>10</xdr:row>
      <xdr:rowOff>177800</xdr:rowOff>
    </xdr:from>
    <xdr:to>
      <xdr:col>19</xdr:col>
      <xdr:colOff>482600</xdr:colOff>
      <xdr:row>18</xdr:row>
      <xdr:rowOff>215900</xdr:rowOff>
    </xdr:to>
    <xdr:sp macro="" textlink="">
      <xdr:nvSpPr>
        <xdr:cNvPr id="32" name="WordArt 24">
          <a:extLst>
            <a:ext uri="{FF2B5EF4-FFF2-40B4-BE49-F238E27FC236}">
              <a16:creationId xmlns:a16="http://schemas.microsoft.com/office/drawing/2014/main" id="{00000000-0008-0000-0800-000020000000}"/>
            </a:ext>
          </a:extLst>
        </xdr:cNvPr>
        <xdr:cNvSpPr>
          <a:spLocks noChangeArrowheads="1" noChangeShapeType="1" noTextEdit="1"/>
        </xdr:cNvSpPr>
      </xdr:nvSpPr>
      <xdr:spPr bwMode="auto">
        <a:xfrm flipH="1">
          <a:off x="26614119" y="2463800"/>
          <a:ext cx="335281" cy="2247900"/>
        </a:xfrm>
        <a:prstGeom prst="rect">
          <a:avLst/>
        </a:prstGeom>
        <a:extLst>
          <a:ext uri="{AF507438-7753-43E0-B8FC-AC1667EBCBE1}">
            <a14:hiddenEffects xmlns:a14="http://schemas.microsoft.com/office/drawing/2010/main">
              <a:effectLst/>
            </a14:hiddenEffects>
          </a:ext>
        </a:extLst>
      </xdr:spPr>
      <xdr:txBody>
        <a:bodyPr wrap="none" fromWordArt="1">
          <a:prstTxWarp prst="textPlain">
            <a:avLst>
              <a:gd name="adj" fmla="val 50000"/>
            </a:avLst>
          </a:prstTxWarp>
        </a:bodyPr>
        <a:lstStyle/>
        <a:p>
          <a:pPr lvl="1" algn="r" rtl="0">
            <a:buNone/>
          </a:pPr>
          <a:endParaRPr lang="en-US" sz="1800" kern="10" spc="0">
            <a:ln w="9525">
              <a:solidFill>
                <a:srgbClr xmlns:mc="http://schemas.openxmlformats.org/markup-compatibility/2006" xmlns:a14="http://schemas.microsoft.com/office/drawing/2010/main" val="FF0000" mc:Ignorable="a14" a14:legacySpreadsheetColorIndex="10"/>
              </a:solidFill>
              <a:round/>
              <a:headEnd/>
              <a:tailEnd/>
            </a:ln>
            <a:solidFill>
              <a:srgbClr xmlns:mc="http://schemas.openxmlformats.org/markup-compatibility/2006" xmlns:a14="http://schemas.microsoft.com/office/drawing/2010/main" val="000000" mc:Ignorable="a14" a14:legacySpreadsheetColorIndex="8"/>
            </a:solidFill>
            <a:effectLst/>
            <a:latin typeface="Arial Black"/>
          </a:endParaRPr>
        </a:p>
      </xdr:txBody>
    </xdr:sp>
    <xdr:clientData/>
  </xdr:twoCellAnchor>
  <xdr:twoCellAnchor>
    <xdr:from>
      <xdr:col>19</xdr:col>
      <xdr:colOff>647700</xdr:colOff>
      <xdr:row>13</xdr:row>
      <xdr:rowOff>203200</xdr:rowOff>
    </xdr:from>
    <xdr:to>
      <xdr:col>19</xdr:col>
      <xdr:colOff>889000</xdr:colOff>
      <xdr:row>16</xdr:row>
      <xdr:rowOff>76200</xdr:rowOff>
    </xdr:to>
    <xdr:sp macro="" textlink="">
      <xdr:nvSpPr>
        <xdr:cNvPr id="33" name="WordArt 24">
          <a:extLst>
            <a:ext uri="{FF2B5EF4-FFF2-40B4-BE49-F238E27FC236}">
              <a16:creationId xmlns:a16="http://schemas.microsoft.com/office/drawing/2014/main" id="{00000000-0008-0000-0800-000021000000}"/>
            </a:ext>
          </a:extLst>
        </xdr:cNvPr>
        <xdr:cNvSpPr>
          <a:spLocks noChangeArrowheads="1" noChangeShapeType="1" noTextEdit="1"/>
        </xdr:cNvSpPr>
      </xdr:nvSpPr>
      <xdr:spPr bwMode="auto">
        <a:xfrm>
          <a:off x="27114500" y="3175000"/>
          <a:ext cx="241300" cy="1143000"/>
        </a:xfrm>
        <a:prstGeom prst="rect">
          <a:avLst/>
        </a:prstGeom>
        <a:extLst>
          <a:ext uri="{AF507438-7753-43E0-B8FC-AC1667EBCBE1}">
            <a14:hiddenEffects xmlns:a14="http://schemas.microsoft.com/office/drawing/2010/main">
              <a:effectLst/>
            </a14:hiddenEffects>
          </a:ext>
        </a:extLst>
      </xdr:spPr>
      <xdr:txBody>
        <a:bodyPr wrap="none" fromWordArt="1">
          <a:prstTxWarp prst="textPlain">
            <a:avLst>
              <a:gd name="adj" fmla="val 50000"/>
            </a:avLst>
          </a:prstTxWarp>
        </a:bodyPr>
        <a:lstStyle/>
        <a:p>
          <a:pPr algn="ctr" rtl="0">
            <a:buNone/>
          </a:pPr>
          <a:r>
            <a:rPr lang="en-US" sz="1800" kern="10" spc="0">
              <a:ln w="9525">
                <a:solidFill>
                  <a:srgbClr xmlns:mc="http://schemas.openxmlformats.org/markup-compatibility/2006" xmlns:a14="http://schemas.microsoft.com/office/drawing/2010/main" val="FF0000" mc:Ignorable="a14" a14:legacySpreadsheetColorIndex="10"/>
                </a:solidFill>
                <a:round/>
                <a:headEnd/>
                <a:tailEnd/>
              </a:ln>
              <a:solidFill>
                <a:srgbClr xmlns:mc="http://schemas.openxmlformats.org/markup-compatibility/2006" xmlns:a14="http://schemas.microsoft.com/office/drawing/2010/main" val="000000" mc:Ignorable="a14" a14:legacySpreadsheetColorIndex="8"/>
              </a:solidFill>
              <a:effectLst/>
              <a:latin typeface="Arial Black"/>
            </a:rPr>
            <a:t>15</a:t>
          </a:r>
        </a:p>
      </xdr:txBody>
    </xdr:sp>
    <xdr:clientData/>
  </xdr:twoCellAnchor>
  <xdr:twoCellAnchor>
    <xdr:from>
      <xdr:col>20</xdr:col>
      <xdr:colOff>1171575</xdr:colOff>
      <xdr:row>14</xdr:row>
      <xdr:rowOff>9525</xdr:rowOff>
    </xdr:from>
    <xdr:to>
      <xdr:col>20</xdr:col>
      <xdr:colOff>1447800</xdr:colOff>
      <xdr:row>15</xdr:row>
      <xdr:rowOff>219075</xdr:rowOff>
    </xdr:to>
    <xdr:sp macro="" textlink="">
      <xdr:nvSpPr>
        <xdr:cNvPr id="28" name="WordArt 15">
          <a:extLst>
            <a:ext uri="{FF2B5EF4-FFF2-40B4-BE49-F238E27FC236}">
              <a16:creationId xmlns:a16="http://schemas.microsoft.com/office/drawing/2014/main" id="{00000000-0008-0000-0800-00001C000000}"/>
            </a:ext>
          </a:extLst>
        </xdr:cNvPr>
        <xdr:cNvSpPr>
          <a:spLocks noChangeArrowheads="1" noChangeShapeType="1" noTextEdit="1"/>
        </xdr:cNvSpPr>
      </xdr:nvSpPr>
      <xdr:spPr bwMode="auto">
        <a:xfrm>
          <a:off x="27362150" y="3209925"/>
          <a:ext cx="0" cy="819150"/>
        </a:xfrm>
        <a:prstGeom prst="rect">
          <a:avLst/>
        </a:prstGeom>
        <a:extLst>
          <a:ext uri="{AF507438-7753-43E0-B8FC-AC1667EBCBE1}">
            <a14:hiddenEffects xmlns:a14="http://schemas.microsoft.com/office/drawing/2010/main">
              <a:effectLst/>
            </a14:hiddenEffects>
          </a:ext>
        </a:extLst>
      </xdr:spPr>
      <xdr:txBody>
        <a:bodyPr wrap="none" fromWordArt="1">
          <a:prstTxWarp prst="textPlain">
            <a:avLst>
              <a:gd name="adj" fmla="val 50000"/>
            </a:avLst>
          </a:prstTxWarp>
        </a:bodyPr>
        <a:lstStyle/>
        <a:p>
          <a:pPr algn="ctr" rtl="0">
            <a:buNone/>
          </a:pPr>
          <a:r>
            <a:rPr lang="en-US" sz="1800" kern="10" spc="0">
              <a:ln w="9525">
                <a:solidFill>
                  <a:srgbClr xmlns:mc="http://schemas.openxmlformats.org/markup-compatibility/2006" xmlns:a14="http://schemas.microsoft.com/office/drawing/2010/main" val="FF0000" mc:Ignorable="a14" a14:legacySpreadsheetColorIndex="10"/>
                </a:solidFill>
                <a:round/>
                <a:headEnd/>
                <a:tailEnd/>
              </a:ln>
              <a:solidFill>
                <a:srgbClr xmlns:mc="http://schemas.openxmlformats.org/markup-compatibility/2006" xmlns:a14="http://schemas.microsoft.com/office/drawing/2010/main" val="000000" mc:Ignorable="a14" a14:legacySpreadsheetColorIndex="8"/>
              </a:solidFill>
              <a:effectLst/>
              <a:latin typeface="Arial Black"/>
            </a:rPr>
            <a:t>13</a:t>
          </a:r>
        </a:p>
      </xdr:txBody>
    </xdr:sp>
    <xdr:clientData/>
  </xdr:twoCellAnchor>
  <xdr:twoCellAnchor>
    <xdr:from>
      <xdr:col>20</xdr:col>
      <xdr:colOff>1666875</xdr:colOff>
      <xdr:row>14</xdr:row>
      <xdr:rowOff>28575</xdr:rowOff>
    </xdr:from>
    <xdr:to>
      <xdr:col>20</xdr:col>
      <xdr:colOff>1943100</xdr:colOff>
      <xdr:row>15</xdr:row>
      <xdr:rowOff>180975</xdr:rowOff>
    </xdr:to>
    <xdr:sp macro="" textlink="">
      <xdr:nvSpPr>
        <xdr:cNvPr id="29" name="WordArt 24">
          <a:extLst>
            <a:ext uri="{FF2B5EF4-FFF2-40B4-BE49-F238E27FC236}">
              <a16:creationId xmlns:a16="http://schemas.microsoft.com/office/drawing/2014/main" id="{00000000-0008-0000-0800-00001D000000}"/>
            </a:ext>
          </a:extLst>
        </xdr:cNvPr>
        <xdr:cNvSpPr>
          <a:spLocks noChangeArrowheads="1" noChangeShapeType="1" noTextEdit="1"/>
        </xdr:cNvSpPr>
      </xdr:nvSpPr>
      <xdr:spPr bwMode="auto">
        <a:xfrm>
          <a:off x="27362150" y="3228975"/>
          <a:ext cx="0" cy="762000"/>
        </a:xfrm>
        <a:prstGeom prst="rect">
          <a:avLst/>
        </a:prstGeom>
        <a:extLst>
          <a:ext uri="{AF507438-7753-43E0-B8FC-AC1667EBCBE1}">
            <a14:hiddenEffects xmlns:a14="http://schemas.microsoft.com/office/drawing/2010/main">
              <a:effectLst/>
            </a14:hiddenEffects>
          </a:ext>
        </a:extLst>
      </xdr:spPr>
      <xdr:txBody>
        <a:bodyPr wrap="none" fromWordArt="1">
          <a:prstTxWarp prst="textPlain">
            <a:avLst>
              <a:gd name="adj" fmla="val 50000"/>
            </a:avLst>
          </a:prstTxWarp>
        </a:bodyPr>
        <a:lstStyle/>
        <a:p>
          <a:pPr algn="ctr" rtl="0">
            <a:buNone/>
          </a:pPr>
          <a:r>
            <a:rPr lang="en-US" sz="1800" kern="10" spc="0">
              <a:ln w="9525">
                <a:solidFill>
                  <a:srgbClr xmlns:mc="http://schemas.openxmlformats.org/markup-compatibility/2006" xmlns:a14="http://schemas.microsoft.com/office/drawing/2010/main" val="FF0000" mc:Ignorable="a14" a14:legacySpreadsheetColorIndex="10"/>
                </a:solidFill>
                <a:round/>
                <a:headEnd/>
                <a:tailEnd/>
              </a:ln>
              <a:solidFill>
                <a:srgbClr xmlns:mc="http://schemas.openxmlformats.org/markup-compatibility/2006" xmlns:a14="http://schemas.microsoft.com/office/drawing/2010/main" val="000000" mc:Ignorable="a14" a14:legacySpreadsheetColorIndex="8"/>
              </a:solidFill>
              <a:effectLst/>
              <a:latin typeface="Arial Black"/>
            </a:rPr>
            <a:t>14</a:t>
          </a:r>
        </a:p>
      </xdr:txBody>
    </xdr:sp>
    <xdr:clientData/>
  </xdr:twoCellAnchor>
  <xdr:twoCellAnchor>
    <xdr:from>
      <xdr:col>20</xdr:col>
      <xdr:colOff>635000</xdr:colOff>
      <xdr:row>14</xdr:row>
      <xdr:rowOff>0</xdr:rowOff>
    </xdr:from>
    <xdr:to>
      <xdr:col>20</xdr:col>
      <xdr:colOff>876300</xdr:colOff>
      <xdr:row>16</xdr:row>
      <xdr:rowOff>101600</xdr:rowOff>
    </xdr:to>
    <xdr:sp macro="" textlink="">
      <xdr:nvSpPr>
        <xdr:cNvPr id="34" name="WordArt 24">
          <a:extLst>
            <a:ext uri="{FF2B5EF4-FFF2-40B4-BE49-F238E27FC236}">
              <a16:creationId xmlns:a16="http://schemas.microsoft.com/office/drawing/2014/main" id="{00000000-0008-0000-0800-000022000000}"/>
            </a:ext>
          </a:extLst>
        </xdr:cNvPr>
        <xdr:cNvSpPr>
          <a:spLocks noChangeArrowheads="1" noChangeShapeType="1" noTextEdit="1"/>
        </xdr:cNvSpPr>
      </xdr:nvSpPr>
      <xdr:spPr bwMode="auto">
        <a:xfrm>
          <a:off x="28003500" y="3200400"/>
          <a:ext cx="241300" cy="1346200"/>
        </a:xfrm>
        <a:prstGeom prst="rect">
          <a:avLst/>
        </a:prstGeom>
        <a:extLst>
          <a:ext uri="{AF507438-7753-43E0-B8FC-AC1667EBCBE1}">
            <a14:hiddenEffects xmlns:a14="http://schemas.microsoft.com/office/drawing/2010/main">
              <a:effectLst/>
            </a14:hiddenEffects>
          </a:ext>
        </a:extLst>
      </xdr:spPr>
      <xdr:txBody>
        <a:bodyPr wrap="none" fromWordArt="1">
          <a:prstTxWarp prst="textPlain">
            <a:avLst>
              <a:gd name="adj" fmla="val 50000"/>
            </a:avLst>
          </a:prstTxWarp>
        </a:bodyPr>
        <a:lstStyle/>
        <a:p>
          <a:pPr algn="ctr" rtl="0">
            <a:buNone/>
          </a:pPr>
          <a:r>
            <a:rPr lang="en-US" sz="1800" kern="10" spc="0">
              <a:ln w="9525">
                <a:solidFill>
                  <a:srgbClr xmlns:mc="http://schemas.openxmlformats.org/markup-compatibility/2006" xmlns:a14="http://schemas.microsoft.com/office/drawing/2010/main" val="FF0000" mc:Ignorable="a14" a14:legacySpreadsheetColorIndex="10"/>
                </a:solidFill>
                <a:round/>
                <a:headEnd/>
                <a:tailEnd/>
              </a:ln>
              <a:solidFill>
                <a:srgbClr xmlns:mc="http://schemas.openxmlformats.org/markup-compatibility/2006" xmlns:a14="http://schemas.microsoft.com/office/drawing/2010/main" val="000000" mc:Ignorable="a14" a14:legacySpreadsheetColorIndex="8"/>
              </a:solidFill>
              <a:effectLst/>
              <a:latin typeface="Arial Black"/>
            </a:rPr>
            <a:t>15</a:t>
          </a:r>
        </a:p>
      </xdr:txBody>
    </xdr:sp>
    <xdr:clientData/>
  </xdr:twoCellAnchor>
  <xdr:twoCellAnchor>
    <xdr:from>
      <xdr:col>20</xdr:col>
      <xdr:colOff>1188718</xdr:colOff>
      <xdr:row>8</xdr:row>
      <xdr:rowOff>152400</xdr:rowOff>
    </xdr:from>
    <xdr:to>
      <xdr:col>21</xdr:col>
      <xdr:colOff>0</xdr:colOff>
      <xdr:row>14</xdr:row>
      <xdr:rowOff>558800</xdr:rowOff>
    </xdr:to>
    <xdr:sp macro="" textlink="">
      <xdr:nvSpPr>
        <xdr:cNvPr id="35" name="WordArt 24">
          <a:extLst>
            <a:ext uri="{FF2B5EF4-FFF2-40B4-BE49-F238E27FC236}">
              <a16:creationId xmlns:a16="http://schemas.microsoft.com/office/drawing/2014/main" id="{00000000-0008-0000-0800-000023000000}"/>
            </a:ext>
          </a:extLst>
        </xdr:cNvPr>
        <xdr:cNvSpPr>
          <a:spLocks noChangeArrowheads="1" noChangeShapeType="1" noTextEdit="1"/>
        </xdr:cNvSpPr>
      </xdr:nvSpPr>
      <xdr:spPr bwMode="auto">
        <a:xfrm flipH="1">
          <a:off x="28595318" y="1981200"/>
          <a:ext cx="335281" cy="1778000"/>
        </a:xfrm>
        <a:prstGeom prst="rect">
          <a:avLst/>
        </a:prstGeom>
        <a:extLst>
          <a:ext uri="{AF507438-7753-43E0-B8FC-AC1667EBCBE1}">
            <a14:hiddenEffects xmlns:a14="http://schemas.microsoft.com/office/drawing/2010/main">
              <a:effectLst/>
            </a14:hiddenEffects>
          </a:ext>
        </a:extLst>
      </xdr:spPr>
      <xdr:txBody>
        <a:bodyPr wrap="none" fromWordArt="1">
          <a:prstTxWarp prst="textPlain">
            <a:avLst>
              <a:gd name="adj" fmla="val 50000"/>
            </a:avLst>
          </a:prstTxWarp>
        </a:bodyPr>
        <a:lstStyle/>
        <a:p>
          <a:pPr lvl="1" algn="r" rtl="0">
            <a:buNone/>
          </a:pPr>
          <a:endParaRPr lang="en-US" sz="1800" kern="10" spc="0">
            <a:ln w="9525">
              <a:solidFill>
                <a:srgbClr xmlns:mc="http://schemas.openxmlformats.org/markup-compatibility/2006" xmlns:a14="http://schemas.microsoft.com/office/drawing/2010/main" val="FF0000" mc:Ignorable="a14" a14:legacySpreadsheetColorIndex="10"/>
              </a:solidFill>
              <a:round/>
              <a:headEnd/>
              <a:tailEnd/>
            </a:ln>
            <a:solidFill>
              <a:srgbClr xmlns:mc="http://schemas.openxmlformats.org/markup-compatibility/2006" xmlns:a14="http://schemas.microsoft.com/office/drawing/2010/main" val="000000" mc:Ignorable="a14" a14:legacySpreadsheetColorIndex="8"/>
            </a:solidFill>
            <a:effectLst/>
            <a:latin typeface="Arial Black"/>
          </a:endParaRPr>
        </a:p>
      </xdr:txBody>
    </xdr:sp>
    <xdr:clientData/>
  </xdr:twoCellAnchor>
</xdr:wsDr>
</file>

<file path=xl/drawings/drawing4.xml><?xml version="1.0" encoding="utf-8"?>
<xdr:wsDr xmlns:xdr="http://schemas.openxmlformats.org/drawingml/2006/spreadsheetDrawing" xmlns:a="http://schemas.openxmlformats.org/drawingml/2006/main">
  <xdr:twoCellAnchor>
    <xdr:from>
      <xdr:col>4</xdr:col>
      <xdr:colOff>400050</xdr:colOff>
      <xdr:row>46</xdr:row>
      <xdr:rowOff>0</xdr:rowOff>
    </xdr:from>
    <xdr:to>
      <xdr:col>4</xdr:col>
      <xdr:colOff>400050</xdr:colOff>
      <xdr:row>46</xdr:row>
      <xdr:rowOff>209550</xdr:rowOff>
    </xdr:to>
    <xdr:cxnSp macro="">
      <xdr:nvCxnSpPr>
        <xdr:cNvPr id="10241" name="Straight Arrow Connector 2">
          <a:extLst>
            <a:ext uri="{FF2B5EF4-FFF2-40B4-BE49-F238E27FC236}">
              <a16:creationId xmlns:a16="http://schemas.microsoft.com/office/drawing/2014/main" id="{00000000-0008-0000-0900-000001280000}"/>
            </a:ext>
          </a:extLst>
        </xdr:cNvPr>
        <xdr:cNvCxnSpPr>
          <a:cxnSpLocks noChangeShapeType="1"/>
        </xdr:cNvCxnSpPr>
      </xdr:nvCxnSpPr>
      <xdr:spPr bwMode="auto">
        <a:xfrm flipV="1">
          <a:off x="4171950" y="10248900"/>
          <a:ext cx="0" cy="209550"/>
        </a:xfrm>
        <a:prstGeom prst="straightConnector1">
          <a:avLst/>
        </a:prstGeom>
        <a:noFill/>
        <a:ln w="22225" algn="ctr">
          <a:solidFill>
            <a:srgbClr val="FF0000"/>
          </a:solidFill>
          <a:round/>
          <a:headEnd/>
          <a:tailEnd type="arrow" w="med" len="med"/>
        </a:ln>
        <a:effectLst/>
        <a:extLst>
          <a:ext uri="{909E8E84-426E-40DD-AFC4-6F175D3DCCD1}">
            <a14:hiddenFill xmlns:a14="http://schemas.microsoft.com/office/drawing/2010/main">
              <a:noFill/>
            </a14:hiddenFill>
          </a:ext>
          <a:ext uri="{AF507438-7753-43E0-B8FC-AC1667EBCBE1}">
            <a14:hiddenEffects xmlns:a14="http://schemas.microsoft.com/office/drawing/2010/main">
              <a:effectLst>
                <a:outerShdw dist="35921" dir="2700000" algn="ctr" rotWithShape="0">
                  <a:srgbClr val="808080"/>
                </a:outerShdw>
              </a:effectLst>
            </a14:hiddenEffects>
          </a:ext>
        </a:extLst>
      </xdr:spPr>
    </xdr:cxnSp>
    <xdr:clientData/>
  </xdr:twoCellAnchor>
  <xdr:twoCellAnchor>
    <xdr:from>
      <xdr:col>4</xdr:col>
      <xdr:colOff>1190625</xdr:colOff>
      <xdr:row>45</xdr:row>
      <xdr:rowOff>304800</xdr:rowOff>
    </xdr:from>
    <xdr:to>
      <xdr:col>6</xdr:col>
      <xdr:colOff>476250</xdr:colOff>
      <xdr:row>48</xdr:row>
      <xdr:rowOff>57150</xdr:rowOff>
    </xdr:to>
    <xdr:cxnSp macro="">
      <xdr:nvCxnSpPr>
        <xdr:cNvPr id="10242" name="Straight Arrow Connector 6">
          <a:extLst>
            <a:ext uri="{FF2B5EF4-FFF2-40B4-BE49-F238E27FC236}">
              <a16:creationId xmlns:a16="http://schemas.microsoft.com/office/drawing/2014/main" id="{00000000-0008-0000-0900-000002280000}"/>
            </a:ext>
          </a:extLst>
        </xdr:cNvPr>
        <xdr:cNvCxnSpPr>
          <a:cxnSpLocks noChangeShapeType="1"/>
        </xdr:cNvCxnSpPr>
      </xdr:nvCxnSpPr>
      <xdr:spPr bwMode="auto">
        <a:xfrm flipH="1" flipV="1">
          <a:off x="4962525" y="10210800"/>
          <a:ext cx="819150" cy="514350"/>
        </a:xfrm>
        <a:prstGeom prst="straightConnector1">
          <a:avLst/>
        </a:prstGeom>
        <a:noFill/>
        <a:ln w="22225" algn="ctr">
          <a:solidFill>
            <a:srgbClr val="FF0000"/>
          </a:solidFill>
          <a:round/>
          <a:headEnd/>
          <a:tailEnd type="arrow" w="med" len="med"/>
        </a:ln>
        <a:effectLst/>
        <a:extLst>
          <a:ext uri="{909E8E84-426E-40DD-AFC4-6F175D3DCCD1}">
            <a14:hiddenFill xmlns:a14="http://schemas.microsoft.com/office/drawing/2010/main">
              <a:noFill/>
            </a14:hiddenFill>
          </a:ext>
          <a:ext uri="{AF507438-7753-43E0-B8FC-AC1667EBCBE1}">
            <a14:hiddenEffects xmlns:a14="http://schemas.microsoft.com/office/drawing/2010/main">
              <a:effectLst>
                <a:outerShdw dist="35921" dir="2700000" algn="ctr" rotWithShape="0">
                  <a:srgbClr val="808080"/>
                </a:outerShdw>
              </a:effectLst>
            </a14:hiddenEffects>
          </a:ext>
        </a:extLst>
      </xdr:spPr>
    </xdr:cxnSp>
    <xdr:clientData/>
  </xdr:twoCellAnchor>
</xdr:wsDr>
</file>

<file path=xl/drawings/drawing5.xml><?xml version="1.0" encoding="utf-8"?>
<xdr:wsDr xmlns:xdr="http://schemas.openxmlformats.org/drawingml/2006/spreadsheetDrawing" xmlns:a="http://schemas.openxmlformats.org/drawingml/2006/main">
  <xdr:twoCellAnchor>
    <xdr:from>
      <xdr:col>2</xdr:col>
      <xdr:colOff>390525</xdr:colOff>
      <xdr:row>16</xdr:row>
      <xdr:rowOff>123825</xdr:rowOff>
    </xdr:from>
    <xdr:to>
      <xdr:col>3</xdr:col>
      <xdr:colOff>466725</xdr:colOff>
      <xdr:row>18</xdr:row>
      <xdr:rowOff>66675</xdr:rowOff>
    </xdr:to>
    <xdr:sp macro="" textlink="">
      <xdr:nvSpPr>
        <xdr:cNvPr id="15375" name="Oval 4">
          <a:extLst>
            <a:ext uri="{FF2B5EF4-FFF2-40B4-BE49-F238E27FC236}">
              <a16:creationId xmlns:a16="http://schemas.microsoft.com/office/drawing/2014/main" id="{00000000-0008-0000-0B00-00000F3C0000}"/>
            </a:ext>
          </a:extLst>
        </xdr:cNvPr>
        <xdr:cNvSpPr>
          <a:spLocks noChangeArrowheads="1"/>
        </xdr:cNvSpPr>
      </xdr:nvSpPr>
      <xdr:spPr bwMode="auto">
        <a:xfrm>
          <a:off x="2667000" y="4838700"/>
          <a:ext cx="571500" cy="342900"/>
        </a:xfrm>
        <a:prstGeom prst="ellipse">
          <a:avLst/>
        </a:prstGeom>
        <a:noFill/>
        <a:ln w="19050" algn="ctr">
          <a:solidFill>
            <a:srgbClr val="FF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1</xdr:col>
      <xdr:colOff>571500</xdr:colOff>
      <xdr:row>20</xdr:row>
      <xdr:rowOff>180975</xdr:rowOff>
    </xdr:from>
    <xdr:to>
      <xdr:col>2</xdr:col>
      <xdr:colOff>381000</xdr:colOff>
      <xdr:row>22</xdr:row>
      <xdr:rowOff>38100</xdr:rowOff>
    </xdr:to>
    <xdr:sp macro="" textlink="">
      <xdr:nvSpPr>
        <xdr:cNvPr id="15376" name="Oval 5">
          <a:extLst>
            <a:ext uri="{FF2B5EF4-FFF2-40B4-BE49-F238E27FC236}">
              <a16:creationId xmlns:a16="http://schemas.microsoft.com/office/drawing/2014/main" id="{00000000-0008-0000-0B00-0000103C0000}"/>
            </a:ext>
          </a:extLst>
        </xdr:cNvPr>
        <xdr:cNvSpPr>
          <a:spLocks noChangeArrowheads="1"/>
        </xdr:cNvSpPr>
      </xdr:nvSpPr>
      <xdr:spPr bwMode="auto">
        <a:xfrm>
          <a:off x="1943100" y="5753100"/>
          <a:ext cx="714375" cy="314325"/>
        </a:xfrm>
        <a:prstGeom prst="ellipse">
          <a:avLst/>
        </a:prstGeom>
        <a:noFill/>
        <a:ln w="19050" algn="ctr">
          <a:solidFill>
            <a:srgbClr val="FF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3</xdr:col>
      <xdr:colOff>609600</xdr:colOff>
      <xdr:row>18</xdr:row>
      <xdr:rowOff>200025</xdr:rowOff>
    </xdr:from>
    <xdr:to>
      <xdr:col>3</xdr:col>
      <xdr:colOff>1266825</xdr:colOff>
      <xdr:row>20</xdr:row>
      <xdr:rowOff>66675</xdr:rowOff>
    </xdr:to>
    <xdr:sp macro="" textlink="">
      <xdr:nvSpPr>
        <xdr:cNvPr id="15377" name="Oval 6">
          <a:extLst>
            <a:ext uri="{FF2B5EF4-FFF2-40B4-BE49-F238E27FC236}">
              <a16:creationId xmlns:a16="http://schemas.microsoft.com/office/drawing/2014/main" id="{00000000-0008-0000-0B00-0000113C0000}"/>
            </a:ext>
          </a:extLst>
        </xdr:cNvPr>
        <xdr:cNvSpPr>
          <a:spLocks noChangeArrowheads="1"/>
        </xdr:cNvSpPr>
      </xdr:nvSpPr>
      <xdr:spPr bwMode="auto">
        <a:xfrm>
          <a:off x="3381375" y="5314950"/>
          <a:ext cx="657225" cy="323850"/>
        </a:xfrm>
        <a:prstGeom prst="ellipse">
          <a:avLst/>
        </a:prstGeom>
        <a:noFill/>
        <a:ln w="19050" algn="ctr">
          <a:solidFill>
            <a:srgbClr val="FF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2</xdr:col>
      <xdr:colOff>276225</xdr:colOff>
      <xdr:row>20</xdr:row>
      <xdr:rowOff>19050</xdr:rowOff>
    </xdr:from>
    <xdr:to>
      <xdr:col>3</xdr:col>
      <xdr:colOff>704850</xdr:colOff>
      <xdr:row>20</xdr:row>
      <xdr:rowOff>228600</xdr:rowOff>
    </xdr:to>
    <xdr:cxnSp macro="">
      <xdr:nvCxnSpPr>
        <xdr:cNvPr id="15378" name="Straight Connector 8">
          <a:extLst>
            <a:ext uri="{FF2B5EF4-FFF2-40B4-BE49-F238E27FC236}">
              <a16:creationId xmlns:a16="http://schemas.microsoft.com/office/drawing/2014/main" id="{00000000-0008-0000-0B00-0000123C0000}"/>
            </a:ext>
          </a:extLst>
        </xdr:cNvPr>
        <xdr:cNvCxnSpPr>
          <a:cxnSpLocks noChangeShapeType="1"/>
          <a:stCxn id="15376" idx="7"/>
          <a:endCxn id="15377" idx="3"/>
        </xdr:cNvCxnSpPr>
      </xdr:nvCxnSpPr>
      <xdr:spPr bwMode="auto">
        <a:xfrm flipV="1">
          <a:off x="2552700" y="5591175"/>
          <a:ext cx="923925" cy="209550"/>
        </a:xfrm>
        <a:prstGeom prst="line">
          <a:avLst/>
        </a:prstGeom>
        <a:noFill/>
        <a:ln w="9525" algn="ctr">
          <a:solidFill>
            <a:srgbClr val="FF0000"/>
          </a:solidFill>
          <a:round/>
          <a:headEnd/>
          <a:tailEn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cxnSp>
    <xdr:clientData/>
  </xdr:twoCellAnchor>
  <xdr:twoCellAnchor>
    <xdr:from>
      <xdr:col>3</xdr:col>
      <xdr:colOff>390525</xdr:colOff>
      <xdr:row>18</xdr:row>
      <xdr:rowOff>9525</xdr:rowOff>
    </xdr:from>
    <xdr:to>
      <xdr:col>3</xdr:col>
      <xdr:colOff>809625</xdr:colOff>
      <xdr:row>18</xdr:row>
      <xdr:rowOff>200025</xdr:rowOff>
    </xdr:to>
    <xdr:cxnSp macro="">
      <xdr:nvCxnSpPr>
        <xdr:cNvPr id="15379" name="Straight Connector 10">
          <a:extLst>
            <a:ext uri="{FF2B5EF4-FFF2-40B4-BE49-F238E27FC236}">
              <a16:creationId xmlns:a16="http://schemas.microsoft.com/office/drawing/2014/main" id="{00000000-0008-0000-0B00-0000133C0000}"/>
            </a:ext>
          </a:extLst>
        </xdr:cNvPr>
        <xdr:cNvCxnSpPr>
          <a:cxnSpLocks noChangeShapeType="1"/>
          <a:endCxn id="15375" idx="5"/>
        </xdr:cNvCxnSpPr>
      </xdr:nvCxnSpPr>
      <xdr:spPr bwMode="auto">
        <a:xfrm flipH="1" flipV="1">
          <a:off x="3162300" y="5124450"/>
          <a:ext cx="419100" cy="190500"/>
        </a:xfrm>
        <a:prstGeom prst="line">
          <a:avLst/>
        </a:prstGeom>
        <a:noFill/>
        <a:ln w="9525" algn="ctr">
          <a:solidFill>
            <a:srgbClr xmlns:mc="http://schemas.openxmlformats.org/markup-compatibility/2006" xmlns:a14="http://schemas.microsoft.com/office/drawing/2010/main" val="000000" mc:Ignorable="a14" a14:legacySpreadsheetColorIndex="64"/>
          </a:solidFill>
          <a:round/>
          <a:headEnd/>
          <a:tailEn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cxnSp>
    <xdr:clientData/>
  </xdr:twoCellAnchor>
  <xdr:twoCellAnchor>
    <xdr:from>
      <xdr:col>3</xdr:col>
      <xdr:colOff>1257300</xdr:colOff>
      <xdr:row>14</xdr:row>
      <xdr:rowOff>695325</xdr:rowOff>
    </xdr:from>
    <xdr:to>
      <xdr:col>3</xdr:col>
      <xdr:colOff>1257300</xdr:colOff>
      <xdr:row>19</xdr:row>
      <xdr:rowOff>142875</xdr:rowOff>
    </xdr:to>
    <xdr:cxnSp macro="">
      <xdr:nvCxnSpPr>
        <xdr:cNvPr id="15380" name="Straight Arrow Connector 12">
          <a:extLst>
            <a:ext uri="{FF2B5EF4-FFF2-40B4-BE49-F238E27FC236}">
              <a16:creationId xmlns:a16="http://schemas.microsoft.com/office/drawing/2014/main" id="{00000000-0008-0000-0B00-0000143C0000}"/>
            </a:ext>
          </a:extLst>
        </xdr:cNvPr>
        <xdr:cNvCxnSpPr>
          <a:cxnSpLocks noChangeShapeType="1"/>
        </xdr:cNvCxnSpPr>
      </xdr:nvCxnSpPr>
      <xdr:spPr bwMode="auto">
        <a:xfrm flipV="1">
          <a:off x="4029075" y="4095750"/>
          <a:ext cx="0" cy="1390650"/>
        </a:xfrm>
        <a:prstGeom prst="straightConnector1">
          <a:avLst/>
        </a:prstGeom>
        <a:noFill/>
        <a:ln w="28575" algn="ctr">
          <a:solidFill>
            <a:srgbClr val="FF0000"/>
          </a:solidFill>
          <a:round/>
          <a:headEnd/>
          <a:tailEnd type="triangl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cxnSp>
    <xdr:clientData/>
  </xdr:twoCellAnchor>
  <xdr:twoCellAnchor>
    <xdr:from>
      <xdr:col>9</xdr:col>
      <xdr:colOff>190500</xdr:colOff>
      <xdr:row>25</xdr:row>
      <xdr:rowOff>28575</xdr:rowOff>
    </xdr:from>
    <xdr:to>
      <xdr:col>9</xdr:col>
      <xdr:colOff>990600</xdr:colOff>
      <xdr:row>25</xdr:row>
      <xdr:rowOff>180975</xdr:rowOff>
    </xdr:to>
    <xdr:cxnSp macro="">
      <xdr:nvCxnSpPr>
        <xdr:cNvPr id="15381" name="Straight Connector 37">
          <a:extLst>
            <a:ext uri="{FF2B5EF4-FFF2-40B4-BE49-F238E27FC236}">
              <a16:creationId xmlns:a16="http://schemas.microsoft.com/office/drawing/2014/main" id="{00000000-0008-0000-0B00-0000153C0000}"/>
            </a:ext>
          </a:extLst>
        </xdr:cNvPr>
        <xdr:cNvCxnSpPr>
          <a:cxnSpLocks noChangeShapeType="1"/>
        </xdr:cNvCxnSpPr>
      </xdr:nvCxnSpPr>
      <xdr:spPr bwMode="auto">
        <a:xfrm flipV="1">
          <a:off x="10048875" y="6743700"/>
          <a:ext cx="800100" cy="152400"/>
        </a:xfrm>
        <a:prstGeom prst="line">
          <a:avLst/>
        </a:prstGeom>
        <a:noFill/>
        <a:ln w="28575" algn="ctr">
          <a:solidFill>
            <a:srgbClr val="FF0000"/>
          </a:solidFill>
          <a:round/>
          <a:headEnd/>
          <a:tailEnd type="triangl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cxnSp>
    <xdr:clientData/>
  </xdr:twoCellAnchor>
  <xdr:twoCellAnchor>
    <xdr:from>
      <xdr:col>9</xdr:col>
      <xdr:colOff>200025</xdr:colOff>
      <xdr:row>24</xdr:row>
      <xdr:rowOff>85725</xdr:rowOff>
    </xdr:from>
    <xdr:to>
      <xdr:col>9</xdr:col>
      <xdr:colOff>914400</xdr:colOff>
      <xdr:row>24</xdr:row>
      <xdr:rowOff>104775</xdr:rowOff>
    </xdr:to>
    <xdr:cxnSp macro="">
      <xdr:nvCxnSpPr>
        <xdr:cNvPr id="15382" name="Straight Connector 40">
          <a:extLst>
            <a:ext uri="{FF2B5EF4-FFF2-40B4-BE49-F238E27FC236}">
              <a16:creationId xmlns:a16="http://schemas.microsoft.com/office/drawing/2014/main" id="{00000000-0008-0000-0B00-0000163C0000}"/>
            </a:ext>
          </a:extLst>
        </xdr:cNvPr>
        <xdr:cNvCxnSpPr>
          <a:cxnSpLocks noChangeShapeType="1"/>
        </xdr:cNvCxnSpPr>
      </xdr:nvCxnSpPr>
      <xdr:spPr bwMode="auto">
        <a:xfrm>
          <a:off x="10058400" y="6572250"/>
          <a:ext cx="714375" cy="19050"/>
        </a:xfrm>
        <a:prstGeom prst="line">
          <a:avLst/>
        </a:prstGeom>
        <a:noFill/>
        <a:ln w="28575" algn="ctr">
          <a:solidFill>
            <a:srgbClr val="FF0000"/>
          </a:solidFill>
          <a:round/>
          <a:headEnd/>
          <a:tailEnd type="triangl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cxnSp>
    <xdr:clientData/>
  </xdr:twoCellAnchor>
  <xdr:twoCellAnchor>
    <xdr:from>
      <xdr:col>9</xdr:col>
      <xdr:colOff>371475</xdr:colOff>
      <xdr:row>22</xdr:row>
      <xdr:rowOff>76200</xdr:rowOff>
    </xdr:from>
    <xdr:to>
      <xdr:col>9</xdr:col>
      <xdr:colOff>952500</xdr:colOff>
      <xdr:row>23</xdr:row>
      <xdr:rowOff>190500</xdr:rowOff>
    </xdr:to>
    <xdr:cxnSp macro="">
      <xdr:nvCxnSpPr>
        <xdr:cNvPr id="15383" name="Straight Connector 42">
          <a:extLst>
            <a:ext uri="{FF2B5EF4-FFF2-40B4-BE49-F238E27FC236}">
              <a16:creationId xmlns:a16="http://schemas.microsoft.com/office/drawing/2014/main" id="{00000000-0008-0000-0B00-0000173C0000}"/>
            </a:ext>
          </a:extLst>
        </xdr:cNvPr>
        <xdr:cNvCxnSpPr>
          <a:cxnSpLocks noChangeShapeType="1"/>
        </xdr:cNvCxnSpPr>
      </xdr:nvCxnSpPr>
      <xdr:spPr bwMode="auto">
        <a:xfrm>
          <a:off x="10229850" y="6105525"/>
          <a:ext cx="581025" cy="342900"/>
        </a:xfrm>
        <a:prstGeom prst="line">
          <a:avLst/>
        </a:prstGeom>
        <a:noFill/>
        <a:ln w="28575" algn="ctr">
          <a:solidFill>
            <a:srgbClr val="FF0000"/>
          </a:solidFill>
          <a:round/>
          <a:headEnd/>
          <a:tailEnd type="triangl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cxnSp>
    <xdr:clientData/>
  </xdr:twoCellAnchor>
</xdr:wsDr>
</file>

<file path=xl/drawings/drawing6.xml><?xml version="1.0" encoding="utf-8"?>
<xdr:wsDr xmlns:xdr="http://schemas.openxmlformats.org/drawingml/2006/spreadsheetDrawing" xmlns:a="http://schemas.openxmlformats.org/drawingml/2006/main">
  <xdr:twoCellAnchor>
    <xdr:from>
      <xdr:col>0</xdr:col>
      <xdr:colOff>0</xdr:colOff>
      <xdr:row>48</xdr:row>
      <xdr:rowOff>0</xdr:rowOff>
    </xdr:from>
    <xdr:to>
      <xdr:col>10</xdr:col>
      <xdr:colOff>38100</xdr:colOff>
      <xdr:row>48</xdr:row>
      <xdr:rowOff>0</xdr:rowOff>
    </xdr:to>
    <xdr:sp macro="" textlink="">
      <xdr:nvSpPr>
        <xdr:cNvPr id="16385" name="Rectangle 5">
          <a:extLst>
            <a:ext uri="{FF2B5EF4-FFF2-40B4-BE49-F238E27FC236}">
              <a16:creationId xmlns:a16="http://schemas.microsoft.com/office/drawing/2014/main" id="{00000000-0008-0000-0F00-000001400000}"/>
            </a:ext>
          </a:extLst>
        </xdr:cNvPr>
        <xdr:cNvSpPr>
          <a:spLocks noChangeArrowheads="1"/>
        </xdr:cNvSpPr>
      </xdr:nvSpPr>
      <xdr:spPr bwMode="auto">
        <a:xfrm>
          <a:off x="0" y="8991600"/>
          <a:ext cx="9639300" cy="0"/>
        </a:xfrm>
        <a:prstGeom prst="rect">
          <a:avLst/>
        </a:prstGeom>
        <a:noFill/>
        <a:ln w="9525">
          <a:solidFill>
            <a:srgbClr val="000000"/>
          </a:solidFill>
          <a:miter lim="800000"/>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0</xdr:col>
      <xdr:colOff>0</xdr:colOff>
      <xdr:row>48</xdr:row>
      <xdr:rowOff>0</xdr:rowOff>
    </xdr:from>
    <xdr:to>
      <xdr:col>10</xdr:col>
      <xdr:colOff>123825</xdr:colOff>
      <xdr:row>48</xdr:row>
      <xdr:rowOff>0</xdr:rowOff>
    </xdr:to>
    <xdr:sp macro="" textlink="">
      <xdr:nvSpPr>
        <xdr:cNvPr id="16386" name="Rectangle 3">
          <a:extLst>
            <a:ext uri="{FF2B5EF4-FFF2-40B4-BE49-F238E27FC236}">
              <a16:creationId xmlns:a16="http://schemas.microsoft.com/office/drawing/2014/main" id="{00000000-0008-0000-0F00-000002400000}"/>
            </a:ext>
          </a:extLst>
        </xdr:cNvPr>
        <xdr:cNvSpPr>
          <a:spLocks noChangeArrowheads="1"/>
        </xdr:cNvSpPr>
      </xdr:nvSpPr>
      <xdr:spPr bwMode="auto">
        <a:xfrm>
          <a:off x="0" y="8991600"/>
          <a:ext cx="9725025" cy="0"/>
        </a:xfrm>
        <a:prstGeom prst="rect">
          <a:avLst/>
        </a:prstGeom>
        <a:noFill/>
        <a:ln w="9525">
          <a:solidFill>
            <a:srgbClr val="000000"/>
          </a:solidFill>
          <a:miter lim="800000"/>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0</xdr:col>
      <xdr:colOff>0</xdr:colOff>
      <xdr:row>48</xdr:row>
      <xdr:rowOff>0</xdr:rowOff>
    </xdr:from>
    <xdr:to>
      <xdr:col>10</xdr:col>
      <xdr:colOff>123825</xdr:colOff>
      <xdr:row>48</xdr:row>
      <xdr:rowOff>0</xdr:rowOff>
    </xdr:to>
    <xdr:sp macro="" textlink="">
      <xdr:nvSpPr>
        <xdr:cNvPr id="16387" name="Rectangle 4">
          <a:extLst>
            <a:ext uri="{FF2B5EF4-FFF2-40B4-BE49-F238E27FC236}">
              <a16:creationId xmlns:a16="http://schemas.microsoft.com/office/drawing/2014/main" id="{00000000-0008-0000-0F00-000003400000}"/>
            </a:ext>
          </a:extLst>
        </xdr:cNvPr>
        <xdr:cNvSpPr>
          <a:spLocks noChangeArrowheads="1"/>
        </xdr:cNvSpPr>
      </xdr:nvSpPr>
      <xdr:spPr bwMode="auto">
        <a:xfrm>
          <a:off x="0" y="8991600"/>
          <a:ext cx="9725025" cy="0"/>
        </a:xfrm>
        <a:prstGeom prst="rect">
          <a:avLst/>
        </a:prstGeom>
        <a:noFill/>
        <a:ln w="9525">
          <a:solidFill>
            <a:srgbClr val="000000"/>
          </a:solidFill>
          <a:miter lim="800000"/>
          <a:headEnd/>
          <a:tailEnd/>
        </a:ln>
        <a:extLst>
          <a:ext uri="{909E8E84-426E-40DD-AFC4-6F175D3DCCD1}">
            <a14:hiddenFill xmlns:a14="http://schemas.microsoft.com/office/drawing/2010/main">
              <a:solidFill>
                <a:srgbClr val="FFFFFF"/>
              </a:solidFill>
            </a14:hiddenFill>
          </a:ext>
        </a:extLst>
      </xdr:spPr>
    </xdr:sp>
    <xdr:clientData/>
  </xdr:twoCellAnchor>
</xdr:wsDr>
</file>

<file path=xl/externalLinks/_rels/externalLink1.xml.rels><?xml version="1.0" encoding="UTF-8" standalone="yes"?>
<Relationships xmlns="http://schemas.openxmlformats.org/package/2006/relationships"><Relationship Id="rId1" Type="http://schemas.microsoft.com/office/2006/relationships/xlExternalLinkPath/xlPathMissing" Target="General%20ledger%20with%20budget%20comparison1"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http://www.oregon.gov/Documents%20and%20Settings/or0203102/Local%20Settings/Temporary%20Internet%20Files/Content.Outlook/UYJFBG43/play_w_transfer_line%20.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YTD BUDGET SUMMARY"/>
      <sheetName val="MONTHLY EXPENSES SUMMARY"/>
      <sheetName val="ITEMIZED EXPENSES"/>
      <sheetName val="CHARITABLES &amp; SPONSORSHIPS"/>
    </sheetNames>
    <sheetDataSet>
      <sheetData sheetId="0">
        <row r="2">
          <cell r="G2">
            <v>2019</v>
          </cell>
        </row>
      </sheetData>
      <sheetData sheetId="1"/>
      <sheetData sheetId="2"/>
      <sheetData sheetId="3"/>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APD 150 Pg1"/>
      <sheetName val="150 Pg1 Instructions"/>
      <sheetName val="150 Pg2 Instructions"/>
      <sheetName val="148 Instructions"/>
      <sheetName val="Service Category Lookup Val "/>
      <sheetName val="AAA Lookup Values"/>
      <sheetName val="WWW Resources"/>
      <sheetName val="III-B Minimun Exps"/>
    </sheetNames>
    <sheetDataSet>
      <sheetData sheetId="0"/>
      <sheetData sheetId="1"/>
      <sheetData sheetId="2"/>
      <sheetData sheetId="3"/>
      <sheetData sheetId="4"/>
      <sheetData sheetId="5">
        <row r="2">
          <cell r="A2" t="str">
            <v>Select</v>
          </cell>
          <cell r="C2" t="str">
            <v>Select</v>
          </cell>
          <cell r="E2" t="str">
            <v>Select</v>
          </cell>
          <cell r="J2" t="str">
            <v>Select</v>
          </cell>
          <cell r="K2" t="str">
            <v>Select</v>
          </cell>
          <cell r="L2" t="str">
            <v>Select</v>
          </cell>
          <cell r="M2" t="str">
            <v>Select</v>
          </cell>
          <cell r="N2" t="str">
            <v>Select</v>
          </cell>
        </row>
        <row r="3">
          <cell r="A3">
            <v>33631</v>
          </cell>
          <cell r="C3" t="str">
            <v>Dist 12</v>
          </cell>
          <cell r="E3" t="str">
            <v>Community Action Program of East Central Oregon</v>
          </cell>
          <cell r="J3" t="str">
            <v>Patty Ewing-Broker</v>
          </cell>
          <cell r="K3" t="str">
            <v>(541) 278-5690</v>
          </cell>
          <cell r="L3" t="str">
            <v>Marci McMurphy</v>
          </cell>
          <cell r="M3" t="str">
            <v>Marci McMurphy,  Executive Director</v>
          </cell>
          <cell r="N3">
            <v>143006</v>
          </cell>
        </row>
        <row r="4">
          <cell r="A4">
            <v>33159</v>
          </cell>
          <cell r="C4" t="str">
            <v>Dist 2 Co</v>
          </cell>
          <cell r="E4" t="str">
            <v>Community Action Team</v>
          </cell>
          <cell r="J4" t="str">
            <v>Juliann Davis</v>
          </cell>
          <cell r="K4" t="str">
            <v>(503) 366-6584</v>
          </cell>
          <cell r="L4" t="str">
            <v>Ginger Johnson</v>
          </cell>
          <cell r="M4" t="str">
            <v>Ginger Johnson, Fiscal Director</v>
          </cell>
          <cell r="N4">
            <v>143001</v>
          </cell>
        </row>
        <row r="5">
          <cell r="A5">
            <v>33682</v>
          </cell>
          <cell r="C5" t="str">
            <v>Dist 13 C</v>
          </cell>
          <cell r="E5" t="str">
            <v>Community Connection of Northeast Oregon</v>
          </cell>
          <cell r="J5" t="str">
            <v>Roberta Miller</v>
          </cell>
          <cell r="K5" t="str">
            <v>(541) 963-3186</v>
          </cell>
          <cell r="L5" t="str">
            <v>Margaret Davidson</v>
          </cell>
          <cell r="M5" t="str">
            <v>Margaret Davidson, Executive Director</v>
          </cell>
          <cell r="N5">
            <v>143004</v>
          </cell>
        </row>
        <row r="6">
          <cell r="A6">
            <v>33160</v>
          </cell>
          <cell r="C6" t="str">
            <v>Dist 2 Cl</v>
          </cell>
          <cell r="E6" t="str">
            <v>Clackamas County Social Services</v>
          </cell>
          <cell r="J6" t="str">
            <v>Stefanie Reid</v>
          </cell>
          <cell r="K6" t="str">
            <v>(503) 655-8330</v>
          </cell>
          <cell r="L6" t="str">
            <v>Brenda Durbin</v>
          </cell>
          <cell r="M6" t="str">
            <v>Brenda Durbin, SSD Director</v>
          </cell>
          <cell r="N6">
            <v>142998</v>
          </cell>
        </row>
        <row r="7">
          <cell r="A7">
            <v>33531</v>
          </cell>
          <cell r="C7" t="str">
            <v>Dist 10</v>
          </cell>
          <cell r="E7" t="str">
            <v>Central Oregon Council on Aging</v>
          </cell>
          <cell r="J7" t="str">
            <v>Michelle De La Pena</v>
          </cell>
          <cell r="K7" t="str">
            <v>(541) 678-5483</v>
          </cell>
          <cell r="L7" t="str">
            <v>Pamela Norr</v>
          </cell>
          <cell r="M7" t="str">
            <v>Pamela Norr, Executive Director</v>
          </cell>
          <cell r="N7">
            <v>143003</v>
          </cell>
        </row>
        <row r="8">
          <cell r="A8">
            <v>33332</v>
          </cell>
          <cell r="C8" t="str">
            <v>Dist 6</v>
          </cell>
          <cell r="E8" t="str">
            <v>Douglas County Senior &amp; Disabilities Services Division</v>
          </cell>
          <cell r="J8" t="str">
            <v>Catherine Patton</v>
          </cell>
          <cell r="K8" t="str">
            <v>(541) 440-3613</v>
          </cell>
          <cell r="L8" t="str">
            <v>Jeanne Wright</v>
          </cell>
          <cell r="M8" t="str">
            <v>Jeanne Wright, Interim AAA Director</v>
          </cell>
          <cell r="N8">
            <v>143103</v>
          </cell>
        </row>
        <row r="9">
          <cell r="A9">
            <v>33733</v>
          </cell>
          <cell r="C9" t="str">
            <v>Dist 14 H</v>
          </cell>
          <cell r="E9" t="str">
            <v>Harney County Senior &amp; Community Services Center</v>
          </cell>
          <cell r="J9" t="str">
            <v>Sue Taylor</v>
          </cell>
          <cell r="K9" t="str">
            <v>(541) 573-6024</v>
          </cell>
          <cell r="L9" t="str">
            <v>Angela Lamborn</v>
          </cell>
          <cell r="M9" t="str">
            <v>Angela Lamborn, Executive Director</v>
          </cell>
          <cell r="N9">
            <v>143005</v>
          </cell>
        </row>
        <row r="10">
          <cell r="A10">
            <v>33580</v>
          </cell>
          <cell r="C10" t="str">
            <v>Dist 11 K</v>
          </cell>
          <cell r="E10" t="str">
            <v>Klamath &amp; Lake Counties Council on Aging</v>
          </cell>
          <cell r="J10" t="str">
            <v>Marcy Krupicka</v>
          </cell>
          <cell r="K10" t="str">
            <v>(541) 205.5400 X104</v>
          </cell>
          <cell r="L10" t="str">
            <v>Pam Norr</v>
          </cell>
          <cell r="M10" t="str">
            <v>Pam Norr, COCOA Exec. Director/Contracted Operations for KLCCOA</v>
          </cell>
          <cell r="N10">
            <v>143008</v>
          </cell>
        </row>
        <row r="11">
          <cell r="A11">
            <v>33282</v>
          </cell>
          <cell r="C11" t="str">
            <v>Dist 5</v>
          </cell>
          <cell r="E11" t="str">
            <v>Lane Council of Governments SDS</v>
          </cell>
          <cell r="J11" t="str">
            <v>Diane Hunter</v>
          </cell>
          <cell r="K11" t="str">
            <v>(541) 682-3384</v>
          </cell>
          <cell r="L11" t="str">
            <v>Jody Cline</v>
          </cell>
          <cell r="M11" t="str">
            <v>Jody Cline, S&amp;DS Director</v>
          </cell>
          <cell r="N11">
            <v>143129</v>
          </cell>
        </row>
        <row r="12">
          <cell r="A12">
            <v>33146</v>
          </cell>
          <cell r="C12" t="str">
            <v>Dist 2 M</v>
          </cell>
          <cell r="E12" t="str">
            <v>Multnomah Aging Services Division</v>
          </cell>
          <cell r="J12" t="str">
            <v>Indirani Thirunamam</v>
          </cell>
          <cell r="K12" t="str">
            <v>(503) 988-3620</v>
          </cell>
          <cell r="L12" t="str">
            <v>Peggy Brey</v>
          </cell>
          <cell r="M12" t="str">
            <v>Peggy Brey, Division Director</v>
          </cell>
          <cell r="N12">
            <v>143130</v>
          </cell>
        </row>
        <row r="13">
          <cell r="A13">
            <v>33481</v>
          </cell>
          <cell r="C13" t="str">
            <v>Dist 9</v>
          </cell>
          <cell r="E13" t="str">
            <v>Mid-Columbia Council of Governments</v>
          </cell>
          <cell r="J13" t="str">
            <v>Sarah Brumbaugh</v>
          </cell>
          <cell r="K13" t="str">
            <v>(541) 298-4101 x213</v>
          </cell>
          <cell r="L13" t="str">
            <v>Marvin Pohl</v>
          </cell>
          <cell r="M13" t="str">
            <v>Marvin Pohl, AAA Director</v>
          </cell>
          <cell r="N13">
            <v>143133</v>
          </cell>
        </row>
        <row r="14">
          <cell r="A14">
            <v>33737</v>
          </cell>
          <cell r="C14" t="str">
            <v>Dist 14 M</v>
          </cell>
          <cell r="E14" t="str">
            <v>Malheur Council on Aging &amp; Community Services</v>
          </cell>
          <cell r="J14" t="str">
            <v>Connie Campbell</v>
          </cell>
          <cell r="K14" t="str">
            <v>(541) 889-7651 x222</v>
          </cell>
          <cell r="L14" t="str">
            <v>Loni Debban</v>
          </cell>
          <cell r="M14" t="str">
            <v>Loni Debban, Executive Director</v>
          </cell>
          <cell r="N14">
            <v>143002</v>
          </cell>
        </row>
        <row r="15">
          <cell r="A15">
            <v>33184</v>
          </cell>
          <cell r="C15" t="str">
            <v>Dist 3</v>
          </cell>
          <cell r="E15" t="str">
            <v>NorthWest Senior &amp; Disability Services</v>
          </cell>
          <cell r="J15" t="str">
            <v>Becky Ray</v>
          </cell>
          <cell r="K15" t="str">
            <v>(503) 304-3427</v>
          </cell>
          <cell r="L15" t="str">
            <v>Rodney Schroeder</v>
          </cell>
          <cell r="M15" t="str">
            <v>Rodney Schroeder, Admin Services Manager</v>
          </cell>
          <cell r="N15">
            <v>143132</v>
          </cell>
        </row>
        <row r="16">
          <cell r="A16">
            <v>33231</v>
          </cell>
          <cell r="C16" t="str">
            <v>Dist 4</v>
          </cell>
          <cell r="E16" t="str">
            <v>Oregon Cascades West Council of Governments SDS</v>
          </cell>
          <cell r="J16" t="str">
            <v>Alison Covey</v>
          </cell>
          <cell r="K16" t="str">
            <v>(541) 924-8435</v>
          </cell>
          <cell r="L16" t="str">
            <v>Scott Bond</v>
          </cell>
          <cell r="M16" t="str">
            <v>Scott Bond, Director of Senior and Disability Service</v>
          </cell>
          <cell r="N16">
            <v>143131</v>
          </cell>
        </row>
        <row r="17">
          <cell r="A17">
            <v>33433</v>
          </cell>
          <cell r="C17" t="str">
            <v>Dist 8</v>
          </cell>
          <cell r="E17" t="str">
            <v>Rogue Valley Council of Governments SDS</v>
          </cell>
          <cell r="J17" t="str">
            <v>Alan Hudson</v>
          </cell>
          <cell r="K17" t="str">
            <v>(541) 423-1376</v>
          </cell>
          <cell r="L17" t="str">
            <v>Dave Toler</v>
          </cell>
          <cell r="M17" t="str">
            <v>Dave Toler, AAA Director</v>
          </cell>
          <cell r="N17">
            <v>143102</v>
          </cell>
        </row>
        <row r="18">
          <cell r="A18">
            <v>33384</v>
          </cell>
          <cell r="C18" t="str">
            <v>Dist 7</v>
          </cell>
          <cell r="E18" t="str">
            <v>South Coast Business Employment Corporation</v>
          </cell>
          <cell r="J18" t="str">
            <v>Merry Coil</v>
          </cell>
          <cell r="K18" t="str">
            <v>(541) 269-2013</v>
          </cell>
          <cell r="L18" t="str">
            <v>Lori Austin</v>
          </cell>
          <cell r="M18" t="str">
            <v>Lori Austin, AAA Director</v>
          </cell>
          <cell r="N18">
            <v>143007</v>
          </cell>
        </row>
        <row r="19">
          <cell r="A19">
            <v>33161</v>
          </cell>
          <cell r="C19" t="str">
            <v>Dist 2 W</v>
          </cell>
          <cell r="E19" t="str">
            <v>Washington County Disability, Aging &amp; Veteran Services</v>
          </cell>
          <cell r="J19" t="str">
            <v>Connie Prentice</v>
          </cell>
          <cell r="K19" t="str">
            <v>(503) 846-2812</v>
          </cell>
          <cell r="L19" t="str">
            <v>Jeff Hill</v>
          </cell>
          <cell r="M19" t="str">
            <v>Jeff Hill, Director, AAA Director</v>
          </cell>
          <cell r="N19">
            <v>143999</v>
          </cell>
        </row>
        <row r="21">
          <cell r="A21" t="str">
            <v>Select</v>
          </cell>
          <cell r="B21" t="str">
            <v>Select</v>
          </cell>
          <cell r="C21" t="str">
            <v>Select</v>
          </cell>
          <cell r="D21" t="str">
            <v>Select</v>
          </cell>
        </row>
        <row r="22">
          <cell r="A22" t="str">
            <v>No</v>
          </cell>
          <cell r="B22" t="str">
            <v>Cash</v>
          </cell>
          <cell r="C22" t="str">
            <v>No</v>
          </cell>
          <cell r="D22" t="str">
            <v>No</v>
          </cell>
        </row>
        <row r="23">
          <cell r="A23" t="str">
            <v>Yes</v>
          </cell>
          <cell r="B23" t="str">
            <v>Accrual</v>
          </cell>
          <cell r="C23" t="str">
            <v>Yes</v>
          </cell>
          <cell r="D23" t="str">
            <v>Yes</v>
          </cell>
        </row>
      </sheetData>
      <sheetData sheetId="6"/>
      <sheetData sheetId="7"/>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noFill/>
        <a:ln w="19050" cap="flat" cmpd="sng" algn="ctr">
          <a:solidFill>
            <a:srgbClr val="FF0000"/>
          </a:solidFill>
          <a:prstDash val="solid"/>
          <a:round/>
          <a:headEnd type="none" w="med" len="med"/>
          <a:tailEnd type="none" w="med" len="med"/>
        </a:ln>
        <a:effectLst/>
      </a:spPr>
      <a:bodyPr vertOverflow="clip" horzOverflow="clip" wrap="square" lIns="18288" tIns="0" rIns="0" bIns="0" rtlCol="0" anchor="t" upright="1"/>
      <a:lstStyle>
        <a:defPPr algn="l">
          <a:defRPr sz="1100"/>
        </a:defPPr>
      </a:lstStyle>
    </a:spDef>
    <a:lnDef>
      <a:spPr bwMode="auto">
        <a:solidFill>
          <a:srgbClr xmlns:mc="http://schemas.openxmlformats.org/markup-compatibility/2006" xmlns:a14="http://schemas.microsoft.com/office/drawing/2010/main" val="FFFFFF" mc:Ignorable="a14" a14:legacySpreadsheetColorIndex="9"/>
        </a:solidFill>
        <a:ln w="28575" cap="flat" cmpd="sng" algn="ctr">
          <a:solidFill>
            <a:srgbClr val="FF0000"/>
          </a:solidFill>
          <a:prstDash val="solid"/>
          <a:round/>
          <a:headEnd type="none" w="med" len="med"/>
          <a:tailEnd type="triangle"/>
        </a:ln>
        <a:effectLst/>
        <a:extLst>
          <a:ext uri="{AF507438-7753-43E0-B8FC-AC1667EBCBE1}">
            <a14:hiddenEffects xmlns:a14="http://schemas.microsoft.com/office/drawing/2010/main">
              <a:effectLst>
                <a:outerShdw dist="35921" dir="2700000" algn="ctr" rotWithShape="0">
                  <a:srgbClr val="808080"/>
                </a:outerShdw>
              </a:effectLst>
            </a14:hiddenEffects>
          </a:ext>
        </a:extLst>
      </a:spPr>
      <a:bodyPr/>
      <a:lstStyle/>
    </a:lnDef>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5" Type="http://schemas.openxmlformats.org/officeDocument/2006/relationships/ctrlProp" Target="../ctrlProps/ctrlProp2.xml"/><Relationship Id="rId4" Type="http://schemas.openxmlformats.org/officeDocument/2006/relationships/ctrlProp" Target="../ctrlProps/ctrlProp1.xml"/></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5.xml"/><Relationship Id="rId1" Type="http://schemas.openxmlformats.org/officeDocument/2006/relationships/printerSettings" Target="../printerSettings/printerSettings9.bin"/><Relationship Id="rId4" Type="http://schemas.openxmlformats.org/officeDocument/2006/relationships/comments" Target="../comments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ransitionEvaluation="1" codeName="Sheet1">
    <tabColor rgb="FFFFFF00"/>
    <pageSetUpPr fitToPage="1"/>
  </sheetPr>
  <dimension ref="A1:IT91"/>
  <sheetViews>
    <sheetView tabSelected="1" zoomScale="70" zoomScaleNormal="70" zoomScaleSheetLayoutView="75" workbookViewId="0">
      <selection activeCell="C6" sqref="C6:F6"/>
    </sheetView>
  </sheetViews>
  <sheetFormatPr defaultColWidth="9" defaultRowHeight="18"/>
  <cols>
    <col min="1" max="1" width="5.140625" style="151" customWidth="1"/>
    <col min="2" max="2" width="20" style="151" customWidth="1"/>
    <col min="3" max="3" width="9.85546875" style="151" customWidth="1"/>
    <col min="4" max="4" width="7.42578125" style="151" customWidth="1"/>
    <col min="5" max="5" width="25.42578125" style="151" customWidth="1"/>
    <col min="6" max="12" width="17.28515625" style="151" customWidth="1"/>
    <col min="13" max="13" width="18.85546875" style="151" customWidth="1"/>
    <col min="14" max="15" width="17.28515625" style="151" customWidth="1"/>
    <col min="16" max="16" width="22.85546875" style="151" customWidth="1"/>
    <col min="17" max="17" width="2.28515625" style="151" customWidth="1"/>
    <col min="18" max="16384" width="9" style="151"/>
  </cols>
  <sheetData>
    <row r="1" spans="1:254" ht="22.5" customHeight="1">
      <c r="A1" s="317" t="s">
        <v>980</v>
      </c>
      <c r="B1" s="317"/>
      <c r="C1" s="317"/>
      <c r="D1" s="317"/>
      <c r="E1" s="296"/>
      <c r="F1" s="1667" t="s">
        <v>935</v>
      </c>
      <c r="G1" s="1668"/>
      <c r="H1" s="1668"/>
      <c r="I1" s="1668"/>
      <c r="J1" s="1668"/>
      <c r="K1" s="1668"/>
      <c r="L1" s="1668"/>
      <c r="M1" s="1668"/>
      <c r="N1" s="208"/>
      <c r="P1" s="296"/>
      <c r="Q1" s="305"/>
      <c r="R1" s="305"/>
      <c r="S1" s="305"/>
      <c r="T1" s="305"/>
      <c r="U1" s="305"/>
      <c r="V1" s="305"/>
      <c r="W1" s="305"/>
      <c r="X1" s="305"/>
      <c r="Y1" s="305"/>
      <c r="Z1" s="305"/>
      <c r="AA1" s="305"/>
      <c r="AB1" s="305"/>
      <c r="AC1" s="305"/>
      <c r="AD1" s="305"/>
      <c r="AE1" s="305"/>
      <c r="AF1" s="305"/>
      <c r="AG1" s="305"/>
      <c r="AH1" s="305"/>
      <c r="AI1" s="305"/>
      <c r="AJ1" s="305"/>
      <c r="AK1" s="305"/>
      <c r="AL1" s="305"/>
      <c r="AM1" s="305"/>
      <c r="AN1" s="305"/>
      <c r="AO1" s="305"/>
      <c r="AP1" s="305"/>
      <c r="AQ1" s="305"/>
      <c r="AR1" s="305"/>
      <c r="AS1" s="305"/>
      <c r="AT1" s="305"/>
      <c r="AU1" s="305"/>
      <c r="AV1" s="305"/>
      <c r="AW1" s="305"/>
      <c r="AX1" s="305"/>
      <c r="AY1" s="305"/>
      <c r="AZ1" s="305"/>
      <c r="BA1" s="305"/>
      <c r="BB1" s="305"/>
      <c r="BC1" s="305"/>
      <c r="BD1" s="305"/>
      <c r="BE1" s="305"/>
      <c r="BF1" s="305"/>
      <c r="BG1" s="305"/>
      <c r="BH1" s="305"/>
      <c r="BI1" s="305"/>
      <c r="BJ1" s="305"/>
      <c r="BK1" s="305"/>
      <c r="BL1" s="305"/>
      <c r="BM1" s="305"/>
      <c r="BN1" s="305"/>
      <c r="BO1" s="305"/>
      <c r="BP1" s="305"/>
      <c r="BQ1" s="305"/>
      <c r="BR1" s="305"/>
      <c r="BS1" s="305"/>
      <c r="BT1" s="305"/>
      <c r="BU1" s="305"/>
      <c r="BV1" s="305"/>
      <c r="BW1" s="305"/>
      <c r="BX1" s="305"/>
      <c r="BY1" s="305"/>
      <c r="BZ1" s="305"/>
      <c r="CA1" s="305"/>
      <c r="CB1" s="305"/>
      <c r="CC1" s="305"/>
      <c r="CD1" s="305"/>
      <c r="CE1" s="305"/>
      <c r="CF1" s="305"/>
      <c r="CG1" s="305"/>
      <c r="CH1" s="305"/>
      <c r="CI1" s="305"/>
      <c r="CJ1" s="305"/>
      <c r="CK1" s="305"/>
      <c r="CL1" s="305"/>
      <c r="CM1" s="305"/>
      <c r="CN1" s="305"/>
      <c r="CO1" s="305"/>
      <c r="CP1" s="305"/>
    </row>
    <row r="2" spans="1:254" ht="22.5" customHeight="1">
      <c r="A2" s="296" t="s">
        <v>211</v>
      </c>
      <c r="B2" s="296"/>
      <c r="C2" s="296"/>
      <c r="D2" s="296"/>
      <c r="E2" s="296"/>
      <c r="F2" s="318"/>
      <c r="G2" s="1738" t="s">
        <v>684</v>
      </c>
      <c r="H2" s="1739"/>
      <c r="I2" s="1739"/>
      <c r="J2" s="1739"/>
      <c r="K2" s="1739"/>
      <c r="L2" s="323"/>
      <c r="M2" s="323"/>
      <c r="N2" s="323"/>
      <c r="P2" s="296"/>
      <c r="Q2" s="305"/>
      <c r="R2" s="305"/>
      <c r="S2" s="305"/>
      <c r="T2" s="305"/>
      <c r="U2" s="305"/>
      <c r="V2" s="305"/>
      <c r="W2" s="305"/>
      <c r="X2" s="305"/>
      <c r="Y2" s="305"/>
      <c r="Z2" s="305"/>
      <c r="AA2" s="305"/>
      <c r="AB2" s="305"/>
      <c r="AC2" s="305"/>
      <c r="AD2" s="305"/>
      <c r="AE2" s="305"/>
      <c r="AF2" s="305"/>
      <c r="AG2" s="305"/>
      <c r="AH2" s="305"/>
      <c r="AI2" s="305"/>
      <c r="AJ2" s="305"/>
      <c r="AK2" s="305"/>
      <c r="AL2" s="305"/>
      <c r="AM2" s="305"/>
      <c r="AN2" s="305"/>
      <c r="AO2" s="305"/>
      <c r="AP2" s="305"/>
      <c r="AQ2" s="305"/>
      <c r="AR2" s="305"/>
      <c r="AS2" s="305"/>
      <c r="AT2" s="305"/>
      <c r="AU2" s="305"/>
      <c r="AV2" s="305"/>
      <c r="AW2" s="305"/>
      <c r="AX2" s="305"/>
      <c r="AY2" s="305"/>
      <c r="AZ2" s="305"/>
      <c r="BA2" s="305"/>
      <c r="BB2" s="305"/>
      <c r="BC2" s="305"/>
      <c r="BD2" s="305"/>
      <c r="BE2" s="305"/>
      <c r="BF2" s="305"/>
      <c r="BG2" s="305"/>
      <c r="BH2" s="305"/>
      <c r="BI2" s="305"/>
      <c r="BJ2" s="305"/>
      <c r="BK2" s="305"/>
      <c r="BL2" s="305"/>
      <c r="BM2" s="305"/>
      <c r="BN2" s="305"/>
      <c r="BO2" s="305"/>
      <c r="BP2" s="305"/>
      <c r="BQ2" s="305"/>
      <c r="BR2" s="305"/>
      <c r="BS2" s="305"/>
      <c r="BT2" s="305"/>
      <c r="BU2" s="305"/>
      <c r="BV2" s="305"/>
      <c r="BW2" s="305"/>
      <c r="BX2" s="305"/>
      <c r="BY2" s="305"/>
      <c r="BZ2" s="305"/>
      <c r="CA2" s="305"/>
      <c r="CB2" s="305"/>
      <c r="CC2" s="305"/>
      <c r="CD2" s="305"/>
      <c r="CE2" s="305"/>
      <c r="CF2" s="305"/>
      <c r="CG2" s="305"/>
      <c r="CH2" s="305"/>
      <c r="CI2" s="305"/>
      <c r="CJ2" s="305"/>
      <c r="CK2" s="305"/>
      <c r="CL2" s="305"/>
      <c r="CM2" s="305"/>
      <c r="CN2" s="305"/>
      <c r="CO2" s="305"/>
      <c r="CP2" s="305"/>
      <c r="CQ2" s="305"/>
    </row>
    <row r="3" spans="1:254" ht="22.5" customHeight="1">
      <c r="A3" s="296"/>
      <c r="B3" s="296"/>
      <c r="C3" s="296"/>
      <c r="D3" s="296"/>
      <c r="E3" s="296"/>
      <c r="F3" s="296"/>
      <c r="G3" s="417" t="s">
        <v>203</v>
      </c>
      <c r="H3" s="1740" t="s">
        <v>486</v>
      </c>
      <c r="I3" s="1741"/>
      <c r="J3" s="1742"/>
      <c r="K3" s="321"/>
      <c r="L3" s="296"/>
      <c r="M3" s="296"/>
      <c r="N3" s="1129"/>
      <c r="P3" s="855"/>
      <c r="Q3" s="305"/>
      <c r="R3" s="305"/>
      <c r="S3" s="305"/>
      <c r="T3" s="305"/>
      <c r="U3" s="305"/>
      <c r="V3" s="305"/>
      <c r="W3" s="305"/>
      <c r="X3" s="305"/>
      <c r="Y3" s="305"/>
      <c r="Z3" s="305"/>
      <c r="AA3" s="305"/>
      <c r="AB3" s="305"/>
      <c r="AC3" s="305"/>
      <c r="AD3" s="305"/>
      <c r="AE3" s="305"/>
      <c r="AF3" s="305"/>
      <c r="AG3" s="305"/>
      <c r="AH3" s="305"/>
      <c r="AI3" s="305"/>
      <c r="AJ3" s="305"/>
      <c r="AK3" s="305"/>
      <c r="AL3" s="305"/>
      <c r="AM3" s="305"/>
      <c r="AN3" s="305"/>
      <c r="AO3" s="305"/>
      <c r="AP3" s="305"/>
      <c r="AQ3" s="305"/>
      <c r="AR3" s="305"/>
      <c r="AS3" s="305"/>
      <c r="AT3" s="305"/>
      <c r="AU3" s="305"/>
      <c r="AV3" s="305"/>
      <c r="AW3" s="305"/>
      <c r="AX3" s="305"/>
      <c r="AY3" s="305"/>
      <c r="AZ3" s="305"/>
      <c r="BA3" s="305"/>
      <c r="BB3" s="305"/>
      <c r="BC3" s="305"/>
      <c r="BD3" s="305"/>
      <c r="BE3" s="305"/>
      <c r="BF3" s="305"/>
      <c r="BG3" s="305"/>
      <c r="BH3" s="305"/>
      <c r="BI3" s="305"/>
      <c r="BJ3" s="305"/>
      <c r="BK3" s="305"/>
      <c r="BL3" s="305"/>
      <c r="BM3" s="305"/>
      <c r="BN3" s="305"/>
      <c r="BO3" s="305"/>
      <c r="BP3" s="305"/>
      <c r="BQ3" s="305"/>
      <c r="BR3" s="305"/>
      <c r="BS3" s="305"/>
      <c r="BT3" s="305"/>
      <c r="BU3" s="305"/>
      <c r="BV3" s="305"/>
      <c r="BW3" s="305"/>
      <c r="BX3" s="305"/>
      <c r="BY3" s="305"/>
      <c r="BZ3" s="305"/>
      <c r="CA3" s="305"/>
      <c r="CB3" s="305"/>
      <c r="CC3" s="305"/>
      <c r="CD3" s="305"/>
      <c r="CE3" s="305"/>
      <c r="CF3" s="305"/>
      <c r="CG3" s="305"/>
      <c r="CH3" s="305"/>
      <c r="CI3" s="305"/>
      <c r="CJ3" s="305"/>
      <c r="CK3" s="305"/>
      <c r="CL3" s="305"/>
      <c r="CM3" s="305"/>
      <c r="CN3" s="305"/>
      <c r="CO3" s="305"/>
      <c r="CP3" s="305"/>
      <c r="CQ3" s="305"/>
    </row>
    <row r="4" spans="1:254" s="864" customFormat="1" ht="22.5" customHeight="1">
      <c r="A4" s="856" t="s">
        <v>296</v>
      </c>
      <c r="B4" s="856"/>
      <c r="C4" s="861" t="s">
        <v>228</v>
      </c>
      <c r="E4" s="860"/>
      <c r="F4" s="151"/>
      <c r="H4" s="1743" t="s">
        <v>938</v>
      </c>
      <c r="I4" s="1744"/>
      <c r="J4" s="1742"/>
      <c r="L4" s="296"/>
      <c r="M4" s="296"/>
      <c r="O4" s="855" t="s">
        <v>348</v>
      </c>
      <c r="P4" s="862" t="s">
        <v>228</v>
      </c>
      <c r="Q4" s="858"/>
      <c r="R4" s="858"/>
      <c r="S4" s="858"/>
      <c r="T4" s="858"/>
      <c r="U4" s="858"/>
      <c r="V4" s="858"/>
      <c r="W4" s="858"/>
      <c r="X4" s="858"/>
      <c r="Y4" s="858"/>
      <c r="AB4" s="858"/>
      <c r="AC4" s="858"/>
      <c r="AD4" s="858"/>
      <c r="AE4" s="858"/>
      <c r="AF4" s="858"/>
      <c r="AG4" s="862"/>
      <c r="AH4" s="858"/>
      <c r="AI4" s="858"/>
      <c r="AJ4" s="858"/>
      <c r="AK4" s="858"/>
      <c r="AL4" s="858"/>
      <c r="AM4" s="858"/>
      <c r="AN4" s="858"/>
      <c r="AO4" s="858"/>
      <c r="AP4" s="858"/>
      <c r="AQ4" s="858"/>
      <c r="AR4" s="858"/>
      <c r="AS4" s="858"/>
      <c r="AT4" s="858"/>
      <c r="AU4" s="858"/>
      <c r="AV4" s="858"/>
      <c r="AW4" s="858"/>
      <c r="AX4" s="858"/>
      <c r="AY4" s="858"/>
      <c r="AZ4" s="858"/>
      <c r="BA4" s="858"/>
      <c r="BB4" s="858"/>
      <c r="BC4" s="858"/>
      <c r="BD4" s="858"/>
      <c r="BE4" s="858"/>
      <c r="BF4" s="858"/>
      <c r="BG4" s="858"/>
      <c r="BH4" s="858"/>
      <c r="BI4" s="858"/>
      <c r="BJ4" s="858"/>
      <c r="BK4" s="858"/>
      <c r="BL4" s="858"/>
      <c r="BM4" s="858"/>
      <c r="BN4" s="858"/>
      <c r="BO4" s="858"/>
      <c r="BP4" s="858"/>
      <c r="BQ4" s="858"/>
      <c r="BR4" s="858"/>
      <c r="BS4" s="858"/>
      <c r="BT4" s="858"/>
      <c r="BU4" s="858"/>
      <c r="BV4" s="858"/>
      <c r="BW4" s="858"/>
      <c r="BX4" s="858"/>
      <c r="BY4" s="858"/>
      <c r="BZ4" s="858"/>
      <c r="CA4" s="858"/>
      <c r="CB4" s="858"/>
      <c r="CC4" s="858"/>
      <c r="CD4" s="858"/>
      <c r="CE4" s="858"/>
      <c r="CF4" s="858"/>
      <c r="CG4" s="858"/>
      <c r="CH4" s="858"/>
      <c r="CI4" s="858"/>
      <c r="CJ4" s="858"/>
      <c r="CK4" s="858"/>
      <c r="CL4" s="858"/>
      <c r="CM4" s="858"/>
      <c r="CN4" s="858"/>
      <c r="CO4" s="858"/>
      <c r="CP4" s="858"/>
      <c r="CQ4" s="858"/>
    </row>
    <row r="5" spans="1:254" ht="22.5" customHeight="1">
      <c r="A5" s="1737"/>
      <c r="B5" s="1737"/>
      <c r="C5" s="856"/>
      <c r="E5" s="296"/>
      <c r="K5" s="1745"/>
      <c r="L5" s="1746"/>
      <c r="M5" s="859"/>
      <c r="O5" s="296"/>
      <c r="P5" s="323"/>
      <c r="Q5" s="305"/>
      <c r="R5" s="305"/>
      <c r="S5" s="305"/>
      <c r="T5" s="305"/>
      <c r="U5" s="305"/>
      <c r="V5" s="305"/>
      <c r="W5" s="305"/>
      <c r="X5" s="305"/>
      <c r="Y5" s="305"/>
      <c r="AB5" s="305"/>
      <c r="AC5" s="305"/>
      <c r="AD5" s="305"/>
      <c r="AE5" s="305"/>
      <c r="AF5" s="305"/>
      <c r="AG5" s="856"/>
      <c r="AH5" s="305"/>
      <c r="AI5" s="305"/>
      <c r="AJ5" s="305"/>
      <c r="AK5" s="305"/>
      <c r="AL5" s="305"/>
      <c r="AM5" s="305"/>
      <c r="AN5" s="305"/>
      <c r="AO5" s="305"/>
      <c r="AP5" s="305"/>
      <c r="AQ5" s="305"/>
      <c r="AR5" s="305"/>
      <c r="AS5" s="305"/>
      <c r="AT5" s="305"/>
      <c r="AU5" s="305"/>
      <c r="AV5" s="305"/>
      <c r="AW5" s="305"/>
      <c r="AX5" s="305"/>
      <c r="AY5" s="305"/>
      <c r="AZ5" s="305"/>
      <c r="BA5" s="305"/>
      <c r="BB5" s="305"/>
      <c r="BC5" s="305"/>
      <c r="BD5" s="305"/>
      <c r="BE5" s="305"/>
      <c r="BF5" s="305"/>
      <c r="BG5" s="305"/>
      <c r="BH5" s="305"/>
      <c r="BI5" s="305"/>
      <c r="BJ5" s="305"/>
      <c r="BK5" s="305"/>
      <c r="BL5" s="305"/>
      <c r="BM5" s="305"/>
      <c r="BN5" s="305"/>
      <c r="BO5" s="305"/>
      <c r="BP5" s="305"/>
      <c r="BQ5" s="305"/>
      <c r="BR5" s="305"/>
      <c r="BS5" s="305"/>
      <c r="BT5" s="305"/>
      <c r="BU5" s="305"/>
      <c r="BV5" s="305"/>
      <c r="BW5" s="305"/>
      <c r="BX5" s="305"/>
      <c r="BY5" s="305"/>
      <c r="BZ5" s="305"/>
      <c r="CA5" s="305"/>
      <c r="CB5" s="305"/>
      <c r="CC5" s="305"/>
      <c r="CD5" s="305"/>
      <c r="CE5" s="305"/>
      <c r="CF5" s="305"/>
      <c r="CG5" s="305"/>
      <c r="CH5" s="305"/>
      <c r="CI5" s="305"/>
      <c r="CJ5" s="305"/>
      <c r="CK5" s="305"/>
      <c r="CL5" s="305"/>
      <c r="CM5" s="305"/>
      <c r="CN5" s="305"/>
      <c r="CO5" s="305"/>
      <c r="CP5" s="305"/>
      <c r="CQ5" s="305"/>
    </row>
    <row r="6" spans="1:254" ht="22.5" customHeight="1">
      <c r="A6" s="1737" t="s">
        <v>206</v>
      </c>
      <c r="B6" s="1737"/>
      <c r="C6" s="1730" t="s">
        <v>228</v>
      </c>
      <c r="D6" s="1731"/>
      <c r="E6" s="1731"/>
      <c r="F6" s="1732"/>
      <c r="K6" s="296"/>
      <c r="L6" s="296"/>
      <c r="M6" s="296"/>
      <c r="O6" s="855" t="s">
        <v>349</v>
      </c>
      <c r="P6" s="1251">
        <v>45869</v>
      </c>
      <c r="Q6" s="305"/>
      <c r="R6" s="305"/>
      <c r="S6" s="305"/>
      <c r="T6" s="305"/>
      <c r="U6" s="305"/>
      <c r="V6" s="305"/>
      <c r="W6" s="305"/>
      <c r="X6" s="305"/>
      <c r="Y6" s="305"/>
      <c r="AB6" s="305"/>
      <c r="AC6" s="305"/>
      <c r="AD6" s="305"/>
      <c r="AE6" s="305"/>
      <c r="AF6" s="305"/>
      <c r="AG6" s="746"/>
      <c r="AH6" s="305"/>
      <c r="AI6" s="305"/>
      <c r="AJ6" s="305"/>
      <c r="AK6" s="305"/>
      <c r="AL6" s="305"/>
      <c r="AM6" s="305"/>
      <c r="AN6" s="305"/>
      <c r="AO6" s="305"/>
      <c r="AP6" s="305"/>
      <c r="AQ6" s="305"/>
      <c r="AR6" s="305"/>
      <c r="AS6" s="305"/>
      <c r="AT6" s="305"/>
      <c r="AU6" s="305"/>
      <c r="AV6" s="305"/>
      <c r="AW6" s="305"/>
      <c r="AX6" s="305"/>
      <c r="AY6" s="305"/>
      <c r="AZ6" s="305"/>
      <c r="BA6" s="305"/>
      <c r="BB6" s="305"/>
      <c r="BC6" s="305"/>
      <c r="BD6" s="305"/>
      <c r="BE6" s="305"/>
      <c r="BF6" s="305"/>
      <c r="BG6" s="305"/>
      <c r="BH6" s="305"/>
      <c r="BI6" s="305"/>
      <c r="BJ6" s="305"/>
      <c r="BK6" s="305"/>
      <c r="BL6" s="305"/>
      <c r="BM6" s="305"/>
      <c r="BN6" s="305"/>
      <c r="BO6" s="305"/>
      <c r="BP6" s="305"/>
      <c r="BQ6" s="305"/>
      <c r="BR6" s="305"/>
      <c r="BS6" s="305"/>
      <c r="BT6" s="305"/>
      <c r="BU6" s="305"/>
      <c r="BV6" s="305"/>
      <c r="BW6" s="305"/>
      <c r="BX6" s="305"/>
      <c r="BY6" s="305"/>
      <c r="BZ6" s="305"/>
      <c r="CA6" s="305"/>
      <c r="CB6" s="305"/>
      <c r="CC6" s="305"/>
      <c r="CD6" s="305"/>
      <c r="CE6" s="305"/>
      <c r="CF6" s="305"/>
      <c r="CG6" s="305"/>
      <c r="CH6" s="305"/>
      <c r="CI6" s="305"/>
      <c r="CJ6" s="305"/>
      <c r="CK6" s="305"/>
      <c r="CL6" s="305"/>
      <c r="CM6" s="305"/>
      <c r="CN6" s="305"/>
      <c r="CO6" s="305"/>
      <c r="CP6" s="305"/>
      <c r="CQ6" s="305"/>
    </row>
    <row r="7" spans="1:254" ht="22.5" customHeight="1">
      <c r="A7" s="855"/>
      <c r="B7" s="296"/>
      <c r="D7" s="296"/>
      <c r="E7" s="296"/>
      <c r="F7" s="296"/>
      <c r="G7" s="391" t="s">
        <v>355</v>
      </c>
      <c r="H7" s="1725" t="s">
        <v>583</v>
      </c>
      <c r="I7" s="1726"/>
      <c r="J7" s="755">
        <v>45869</v>
      </c>
      <c r="K7" s="857"/>
      <c r="M7" s="1096"/>
      <c r="O7" s="1096" t="s">
        <v>697</v>
      </c>
      <c r="P7" s="748"/>
      <c r="Q7" s="305"/>
      <c r="R7" s="305"/>
      <c r="S7" s="305"/>
      <c r="T7" s="305"/>
      <c r="U7" s="305"/>
      <c r="V7" s="305"/>
      <c r="W7" s="305"/>
      <c r="X7" s="305"/>
      <c r="Y7" s="305"/>
      <c r="AB7" s="305"/>
      <c r="AC7" s="305"/>
      <c r="AD7" s="305"/>
      <c r="AE7" s="305"/>
      <c r="AF7" s="305"/>
      <c r="AG7" s="745"/>
      <c r="AH7" s="305"/>
      <c r="AI7" s="305"/>
      <c r="AJ7" s="305"/>
      <c r="AK7" s="305"/>
      <c r="AL7" s="305"/>
      <c r="AM7" s="305"/>
      <c r="AN7" s="305"/>
      <c r="AO7" s="305"/>
      <c r="AP7" s="305"/>
      <c r="AQ7" s="305"/>
      <c r="AR7" s="305"/>
      <c r="AS7" s="305"/>
      <c r="AT7" s="305"/>
      <c r="AU7" s="305"/>
      <c r="AV7" s="305"/>
      <c r="AW7" s="305"/>
      <c r="AX7" s="305"/>
      <c r="AY7" s="305"/>
      <c r="AZ7" s="305"/>
      <c r="BA7" s="305"/>
      <c r="BB7" s="305"/>
      <c r="BC7" s="305"/>
      <c r="BD7" s="305"/>
      <c r="BE7" s="305"/>
      <c r="BF7" s="305"/>
      <c r="BG7" s="305"/>
      <c r="BH7" s="305"/>
      <c r="BI7" s="305"/>
      <c r="BJ7" s="305"/>
      <c r="BK7" s="305"/>
      <c r="BL7" s="305"/>
      <c r="BM7" s="305"/>
      <c r="BN7" s="305"/>
      <c r="BO7" s="305"/>
      <c r="BP7" s="305"/>
      <c r="BQ7" s="305"/>
      <c r="BR7" s="305"/>
      <c r="BS7" s="305"/>
      <c r="BT7" s="305"/>
      <c r="BU7" s="305"/>
      <c r="BV7" s="305"/>
      <c r="BW7" s="305"/>
      <c r="BX7" s="305"/>
      <c r="BY7" s="305"/>
      <c r="BZ7" s="305"/>
      <c r="CA7" s="305"/>
      <c r="CB7" s="305"/>
      <c r="CC7" s="305"/>
      <c r="CD7" s="305"/>
      <c r="CE7" s="305"/>
      <c r="CF7" s="305"/>
      <c r="CG7" s="305"/>
      <c r="CH7" s="305"/>
      <c r="CI7" s="305"/>
      <c r="CJ7" s="305"/>
      <c r="CK7" s="305"/>
      <c r="CL7" s="305"/>
      <c r="CM7" s="305"/>
      <c r="CN7" s="305"/>
      <c r="CO7" s="305"/>
      <c r="CP7" s="305"/>
      <c r="CQ7" s="305"/>
    </row>
    <row r="8" spans="1:254" ht="22.5" customHeight="1">
      <c r="A8" s="296"/>
      <c r="B8" s="296"/>
      <c r="C8" s="296"/>
      <c r="D8" s="327"/>
      <c r="E8" s="327"/>
      <c r="F8" s="296"/>
      <c r="G8" s="296"/>
      <c r="K8" s="296"/>
      <c r="L8" s="296"/>
      <c r="M8" s="296"/>
      <c r="O8" s="296"/>
      <c r="P8" s="856"/>
      <c r="Q8" s="305"/>
      <c r="R8" s="305"/>
      <c r="S8" s="305"/>
      <c r="T8" s="305"/>
      <c r="U8" s="305"/>
      <c r="V8" s="305"/>
      <c r="W8" s="305"/>
      <c r="X8" s="305"/>
      <c r="Y8" s="305"/>
      <c r="AB8" s="305"/>
      <c r="AC8" s="305"/>
      <c r="AD8" s="305"/>
      <c r="AE8" s="305"/>
      <c r="AF8" s="305"/>
      <c r="AG8" s="856"/>
      <c r="AH8" s="305"/>
      <c r="AI8" s="305"/>
      <c r="AJ8" s="305"/>
      <c r="AK8" s="305"/>
      <c r="AL8" s="305"/>
      <c r="AM8" s="305"/>
      <c r="AN8" s="305"/>
      <c r="AO8" s="305"/>
      <c r="AP8" s="305"/>
      <c r="AQ8" s="305"/>
      <c r="AR8" s="305"/>
      <c r="AS8" s="305"/>
      <c r="AT8" s="305"/>
      <c r="AU8" s="305"/>
      <c r="AV8" s="305"/>
      <c r="AW8" s="305"/>
      <c r="AX8" s="305"/>
      <c r="AY8" s="305"/>
      <c r="AZ8" s="305"/>
      <c r="BA8" s="305"/>
      <c r="BB8" s="305"/>
      <c r="BC8" s="305"/>
      <c r="BD8" s="305"/>
      <c r="BE8" s="305"/>
      <c r="BF8" s="305"/>
      <c r="BG8" s="305"/>
      <c r="BH8" s="305"/>
      <c r="BI8" s="305"/>
      <c r="BJ8" s="305"/>
      <c r="BK8" s="305"/>
      <c r="BL8" s="305"/>
      <c r="BM8" s="305"/>
      <c r="BN8" s="305"/>
      <c r="BO8" s="305"/>
      <c r="BP8" s="305"/>
      <c r="BQ8" s="305"/>
      <c r="BR8" s="305"/>
      <c r="BS8" s="305"/>
      <c r="BT8" s="305"/>
      <c r="BU8" s="305"/>
      <c r="BV8" s="305"/>
      <c r="BW8" s="305"/>
      <c r="BX8" s="305"/>
      <c r="BY8" s="305"/>
      <c r="BZ8" s="305"/>
      <c r="CA8" s="305"/>
      <c r="CB8" s="305"/>
      <c r="CC8" s="305"/>
      <c r="CD8" s="305"/>
      <c r="CE8" s="305"/>
      <c r="CF8" s="305"/>
      <c r="CG8" s="305"/>
      <c r="CH8" s="305"/>
      <c r="CI8" s="305"/>
      <c r="CJ8" s="305"/>
      <c r="CK8" s="305"/>
      <c r="CL8" s="305"/>
      <c r="CM8" s="305"/>
      <c r="CN8" s="305"/>
      <c r="CO8" s="305"/>
      <c r="CP8" s="305"/>
      <c r="CQ8" s="305"/>
    </row>
    <row r="9" spans="1:254" ht="22.5" customHeight="1">
      <c r="A9" s="296" t="s">
        <v>306</v>
      </c>
      <c r="C9" s="861" t="s">
        <v>228</v>
      </c>
      <c r="D9" s="328"/>
      <c r="E9" s="328"/>
      <c r="F9" s="313"/>
      <c r="G9" s="296"/>
      <c r="H9" s="208"/>
      <c r="I9" s="208"/>
      <c r="J9" s="323"/>
      <c r="K9" s="323"/>
      <c r="L9" s="296"/>
      <c r="M9" s="296"/>
      <c r="O9" s="855" t="s">
        <v>350</v>
      </c>
      <c r="P9" s="862" t="s">
        <v>228</v>
      </c>
      <c r="Q9" s="305"/>
      <c r="R9" s="305"/>
      <c r="S9" s="305"/>
      <c r="T9" s="305"/>
      <c r="U9" s="305"/>
      <c r="V9" s="305"/>
      <c r="W9" s="305"/>
      <c r="X9" s="305"/>
      <c r="Y9" s="305"/>
      <c r="AB9" s="305"/>
      <c r="AC9" s="305"/>
      <c r="AD9" s="305"/>
      <c r="AE9" s="305"/>
      <c r="AF9" s="305"/>
      <c r="AG9" s="862"/>
      <c r="AH9" s="305"/>
      <c r="AI9" s="305"/>
      <c r="AJ9" s="305"/>
      <c r="AK9" s="305"/>
      <c r="AL9" s="305"/>
      <c r="AM9" s="305"/>
      <c r="AN9" s="305"/>
      <c r="AO9" s="305"/>
      <c r="AP9" s="305"/>
      <c r="AQ9" s="305"/>
      <c r="AR9" s="305"/>
      <c r="AS9" s="305"/>
      <c r="AT9" s="305"/>
      <c r="AU9" s="305"/>
      <c r="AV9" s="305"/>
      <c r="AW9" s="305"/>
      <c r="AX9" s="305"/>
      <c r="AY9" s="305"/>
      <c r="AZ9" s="305"/>
      <c r="BA9" s="305"/>
      <c r="BB9" s="305"/>
      <c r="BC9" s="305"/>
      <c r="BD9" s="305"/>
      <c r="BE9" s="305"/>
      <c r="BF9" s="305"/>
      <c r="BG9" s="305"/>
      <c r="BH9" s="305"/>
      <c r="BI9" s="305"/>
      <c r="BJ9" s="305"/>
      <c r="BK9" s="305"/>
      <c r="BL9" s="305"/>
      <c r="BM9" s="305"/>
      <c r="BN9" s="305"/>
      <c r="BO9" s="305"/>
      <c r="BP9" s="305"/>
      <c r="BQ9" s="305"/>
      <c r="BR9" s="305"/>
      <c r="BS9" s="305"/>
      <c r="BT9" s="305"/>
      <c r="BU9" s="305"/>
      <c r="BV9" s="305"/>
      <c r="BW9" s="305"/>
      <c r="BX9" s="305"/>
      <c r="BY9" s="305"/>
      <c r="BZ9" s="305"/>
      <c r="CA9" s="305"/>
      <c r="CB9" s="305"/>
      <c r="CC9" s="305"/>
      <c r="CD9" s="305"/>
      <c r="CE9" s="305"/>
      <c r="CF9" s="305"/>
      <c r="CG9" s="305"/>
      <c r="CH9" s="305"/>
      <c r="CI9" s="305"/>
      <c r="CJ9" s="305"/>
      <c r="CK9" s="305"/>
      <c r="CL9" s="305"/>
      <c r="CM9" s="305"/>
      <c r="CN9" s="305"/>
      <c r="CO9" s="305"/>
      <c r="CP9" s="305"/>
      <c r="CQ9" s="305"/>
    </row>
    <row r="10" spans="1:254" ht="22.5" customHeight="1">
      <c r="A10" s="296" t="s">
        <v>308</v>
      </c>
      <c r="C10" s="861" t="s">
        <v>228</v>
      </c>
      <c r="D10" s="328"/>
      <c r="E10" s="328"/>
      <c r="F10" s="296"/>
      <c r="G10" s="393" t="s">
        <v>672</v>
      </c>
      <c r="H10" s="969" t="s">
        <v>673</v>
      </c>
      <c r="I10" s="1728" t="s">
        <v>936</v>
      </c>
      <c r="J10" s="1729"/>
      <c r="K10" s="1729"/>
      <c r="L10" s="1729"/>
      <c r="M10" s="1729"/>
      <c r="O10" s="855" t="s">
        <v>351</v>
      </c>
      <c r="P10" s="1230" t="s">
        <v>228</v>
      </c>
      <c r="Q10" s="305"/>
      <c r="R10" s="305"/>
      <c r="S10" s="305"/>
      <c r="T10" s="305"/>
      <c r="U10" s="305"/>
      <c r="V10" s="305"/>
      <c r="W10" s="305"/>
      <c r="X10" s="305"/>
      <c r="Y10" s="305"/>
      <c r="Z10" s="305"/>
      <c r="AA10" s="305"/>
      <c r="AB10" s="305"/>
      <c r="AC10" s="305"/>
      <c r="AD10" s="305"/>
      <c r="AE10" s="305"/>
      <c r="AF10" s="305"/>
      <c r="AG10" s="305"/>
      <c r="AH10" s="305"/>
      <c r="AI10" s="305"/>
      <c r="AJ10" s="305"/>
      <c r="AK10" s="305"/>
      <c r="AL10" s="305"/>
      <c r="AM10" s="305"/>
      <c r="AN10" s="305"/>
      <c r="AO10" s="305"/>
      <c r="AP10" s="305"/>
      <c r="AQ10" s="305"/>
      <c r="AR10" s="305"/>
      <c r="AS10" s="305"/>
      <c r="AT10" s="305"/>
      <c r="AU10" s="305"/>
      <c r="AV10" s="305"/>
      <c r="AW10" s="305"/>
      <c r="AX10" s="305"/>
      <c r="AY10" s="305"/>
      <c r="AZ10" s="305"/>
      <c r="BA10" s="305"/>
      <c r="BB10" s="305"/>
      <c r="BC10" s="305"/>
      <c r="BD10" s="305"/>
      <c r="BE10" s="305"/>
      <c r="BF10" s="305"/>
      <c r="BG10" s="305"/>
      <c r="BH10" s="305"/>
      <c r="BI10" s="305"/>
      <c r="BJ10" s="305"/>
      <c r="BK10" s="305"/>
      <c r="BL10" s="305"/>
      <c r="BM10" s="305"/>
      <c r="BN10" s="305"/>
      <c r="BO10" s="305"/>
      <c r="BP10" s="305"/>
      <c r="BQ10" s="305"/>
      <c r="BR10" s="305"/>
      <c r="BS10" s="305"/>
      <c r="BT10" s="305"/>
      <c r="BU10" s="305"/>
      <c r="BV10" s="305"/>
      <c r="BW10" s="305"/>
      <c r="BX10" s="305"/>
      <c r="BY10" s="305"/>
      <c r="BZ10" s="305"/>
      <c r="CA10" s="305"/>
      <c r="CB10" s="305"/>
      <c r="CC10" s="305"/>
      <c r="CD10" s="305"/>
      <c r="CE10" s="305"/>
      <c r="CF10" s="305"/>
      <c r="CG10" s="305"/>
      <c r="CH10" s="305"/>
      <c r="CI10" s="305"/>
      <c r="CJ10" s="305"/>
      <c r="CK10" s="305"/>
      <c r="CL10" s="305"/>
      <c r="CM10" s="305"/>
      <c r="CN10" s="305"/>
      <c r="CO10" s="305"/>
      <c r="CP10" s="305"/>
      <c r="CQ10" s="305"/>
    </row>
    <row r="11" spans="1:254" ht="22.5" customHeight="1">
      <c r="A11" s="296" t="s">
        <v>192</v>
      </c>
      <c r="C11" s="861" t="s">
        <v>228</v>
      </c>
      <c r="D11" s="328"/>
      <c r="E11" s="329"/>
      <c r="F11" s="296"/>
      <c r="G11" s="331"/>
      <c r="H11" s="968" t="s">
        <v>671</v>
      </c>
      <c r="I11" s="1728" t="s">
        <v>937</v>
      </c>
      <c r="J11" s="1729"/>
      <c r="K11" s="1729"/>
      <c r="L11" s="1729"/>
      <c r="M11" s="1729"/>
      <c r="O11" s="331" t="s">
        <v>695</v>
      </c>
      <c r="P11" s="1229" t="s">
        <v>713</v>
      </c>
      <c r="Q11" s="305"/>
      <c r="R11" s="305"/>
      <c r="S11" s="305"/>
      <c r="T11" s="305"/>
      <c r="U11" s="305"/>
      <c r="V11" s="305"/>
      <c r="W11" s="305"/>
      <c r="X11" s="305"/>
      <c r="Y11" s="305"/>
      <c r="Z11" s="305"/>
      <c r="AA11" s="305"/>
      <c r="AB11" s="305"/>
      <c r="AC11" s="305"/>
      <c r="AD11" s="305"/>
      <c r="AE11" s="305"/>
      <c r="AF11" s="305"/>
      <c r="AG11" s="305"/>
      <c r="AH11" s="305"/>
      <c r="AI11" s="305"/>
      <c r="AJ11" s="305"/>
      <c r="AK11" s="305"/>
      <c r="AL11" s="305"/>
      <c r="AM11" s="305"/>
      <c r="AN11" s="305"/>
      <c r="AO11" s="305"/>
      <c r="AP11" s="305"/>
      <c r="AQ11" s="305"/>
      <c r="AR11" s="305"/>
      <c r="AS11" s="305"/>
      <c r="AT11" s="305"/>
      <c r="AU11" s="305"/>
      <c r="AV11" s="305"/>
      <c r="AW11" s="305"/>
      <c r="AX11" s="305"/>
      <c r="AY11" s="305"/>
      <c r="AZ11" s="305"/>
      <c r="BA11" s="305"/>
      <c r="BB11" s="305"/>
      <c r="BC11" s="305"/>
      <c r="BD11" s="305"/>
      <c r="BE11" s="305"/>
      <c r="BF11" s="305"/>
      <c r="BG11" s="305"/>
      <c r="BH11" s="305"/>
      <c r="BI11" s="305"/>
      <c r="BJ11" s="305"/>
      <c r="BK11" s="305"/>
      <c r="BL11" s="305"/>
      <c r="BM11" s="305"/>
      <c r="BN11" s="305"/>
      <c r="BO11" s="305"/>
      <c r="BP11" s="305"/>
      <c r="BQ11" s="305"/>
      <c r="BR11" s="305"/>
      <c r="BS11" s="305"/>
      <c r="BT11" s="305"/>
      <c r="BU11" s="305"/>
      <c r="BV11" s="305"/>
      <c r="BW11" s="305"/>
      <c r="BX11" s="305"/>
      <c r="BY11" s="305"/>
      <c r="BZ11" s="305"/>
      <c r="CA11" s="305"/>
      <c r="CB11" s="305"/>
      <c r="CC11" s="305"/>
      <c r="CD11" s="305"/>
      <c r="CE11" s="305"/>
      <c r="CF11" s="305"/>
      <c r="CG11" s="305"/>
      <c r="CH11" s="305"/>
      <c r="CI11" s="305"/>
      <c r="CJ11" s="305"/>
      <c r="CK11" s="305"/>
      <c r="CL11" s="305"/>
      <c r="CM11" s="305"/>
      <c r="CN11" s="305"/>
      <c r="CO11" s="305"/>
      <c r="CP11" s="305"/>
      <c r="CQ11" s="305"/>
    </row>
    <row r="12" spans="1:254" ht="22.5" customHeight="1">
      <c r="A12" s="296" t="s">
        <v>309</v>
      </c>
      <c r="C12" s="861" t="s">
        <v>228</v>
      </c>
      <c r="D12" s="1727"/>
      <c r="E12" s="1727"/>
      <c r="F12" s="296"/>
      <c r="G12" s="313"/>
      <c r="H12" s="296"/>
      <c r="I12" s="296"/>
      <c r="J12" s="296"/>
      <c r="K12" s="296"/>
      <c r="L12" s="296"/>
      <c r="M12" s="296"/>
      <c r="O12" s="1225"/>
      <c r="Q12" s="305"/>
      <c r="R12" s="305"/>
      <c r="S12" s="305"/>
      <c r="T12" s="305"/>
      <c r="U12" s="305"/>
      <c r="V12" s="305"/>
      <c r="W12" s="305"/>
      <c r="X12" s="305"/>
      <c r="Y12" s="305"/>
      <c r="Z12" s="305"/>
      <c r="AA12" s="305"/>
      <c r="AB12" s="305"/>
      <c r="AC12" s="305"/>
      <c r="AD12" s="305"/>
      <c r="AE12" s="305"/>
      <c r="AF12" s="305"/>
      <c r="AG12" s="305"/>
      <c r="AH12" s="305"/>
      <c r="AI12" s="305"/>
      <c r="AJ12" s="305"/>
      <c r="AK12" s="305"/>
      <c r="AL12" s="305"/>
      <c r="AM12" s="305"/>
      <c r="AN12" s="305"/>
      <c r="AO12" s="305"/>
      <c r="AP12" s="305"/>
      <c r="AQ12" s="305"/>
      <c r="AR12" s="305"/>
      <c r="AS12" s="305"/>
      <c r="AT12" s="305"/>
      <c r="AU12" s="305"/>
      <c r="AV12" s="305"/>
      <c r="AW12" s="305"/>
      <c r="AX12" s="305"/>
      <c r="AY12" s="305"/>
      <c r="AZ12" s="305"/>
      <c r="BA12" s="305"/>
      <c r="BB12" s="305"/>
      <c r="BC12" s="305"/>
      <c r="BD12" s="305"/>
      <c r="BE12" s="305"/>
      <c r="BF12" s="305"/>
      <c r="BG12" s="305"/>
      <c r="BH12" s="305"/>
      <c r="BI12" s="305"/>
      <c r="BJ12" s="305"/>
      <c r="BK12" s="305"/>
      <c r="BL12" s="305"/>
      <c r="BM12" s="305"/>
      <c r="BN12" s="305"/>
      <c r="BO12" s="305"/>
      <c r="BP12" s="305"/>
      <c r="BQ12" s="305"/>
      <c r="BR12" s="305"/>
      <c r="BS12" s="305"/>
      <c r="BT12" s="305"/>
      <c r="BU12" s="305"/>
      <c r="BV12" s="305"/>
      <c r="BW12" s="305"/>
      <c r="BX12" s="305"/>
      <c r="BY12" s="305"/>
      <c r="BZ12" s="305"/>
      <c r="CA12" s="305"/>
      <c r="CB12" s="305"/>
      <c r="CC12" s="305"/>
      <c r="CD12" s="305"/>
      <c r="CE12" s="305"/>
      <c r="CF12" s="305"/>
      <c r="CG12" s="305"/>
      <c r="CH12" s="305"/>
      <c r="CI12" s="305"/>
      <c r="CJ12" s="305"/>
      <c r="CK12" s="305"/>
      <c r="CL12" s="305"/>
      <c r="CM12" s="305"/>
      <c r="CN12" s="305"/>
      <c r="CO12" s="305"/>
      <c r="CP12" s="305"/>
      <c r="CQ12" s="305"/>
      <c r="CR12" s="305"/>
      <c r="CS12" s="305"/>
      <c r="CT12" s="305"/>
      <c r="CU12" s="305"/>
      <c r="CV12" s="305"/>
      <c r="CW12" s="305"/>
      <c r="CX12" s="305"/>
      <c r="CY12" s="305"/>
      <c r="CZ12" s="305"/>
      <c r="DA12" s="305"/>
      <c r="DB12" s="305"/>
      <c r="DC12" s="305"/>
      <c r="DD12" s="305"/>
      <c r="DE12" s="305"/>
      <c r="DF12" s="305"/>
      <c r="DG12" s="305"/>
      <c r="DH12" s="305"/>
      <c r="DI12" s="305"/>
      <c r="DJ12" s="305"/>
      <c r="DK12" s="305"/>
      <c r="DL12" s="305"/>
      <c r="DM12" s="305"/>
      <c r="DN12" s="305"/>
      <c r="DO12" s="305"/>
      <c r="DP12" s="305"/>
      <c r="DQ12" s="305"/>
      <c r="DR12" s="305"/>
      <c r="DS12" s="305"/>
      <c r="DT12" s="305"/>
      <c r="DU12" s="305"/>
      <c r="DV12" s="305"/>
      <c r="DW12" s="305"/>
      <c r="DX12" s="305"/>
      <c r="DY12" s="305"/>
      <c r="DZ12" s="305"/>
      <c r="EA12" s="305"/>
      <c r="EB12" s="305"/>
      <c r="EC12" s="305"/>
      <c r="ED12" s="305"/>
      <c r="EE12" s="305"/>
      <c r="EF12" s="305"/>
      <c r="EG12" s="305"/>
      <c r="EH12" s="305"/>
      <c r="EI12" s="305"/>
      <c r="EJ12" s="305"/>
      <c r="EK12" s="305"/>
      <c r="EL12" s="305"/>
      <c r="EM12" s="305"/>
      <c r="EN12" s="305"/>
      <c r="EO12" s="305"/>
      <c r="EP12" s="305"/>
      <c r="EQ12" s="305"/>
      <c r="ER12" s="305"/>
      <c r="ES12" s="305"/>
      <c r="ET12" s="305"/>
      <c r="EU12" s="305"/>
      <c r="EV12" s="305"/>
      <c r="EW12" s="305"/>
      <c r="EX12" s="305"/>
      <c r="EY12" s="305"/>
      <c r="EZ12" s="305"/>
      <c r="FA12" s="305"/>
      <c r="FB12" s="305"/>
      <c r="FC12" s="305"/>
      <c r="FD12" s="305"/>
      <c r="FE12" s="305"/>
      <c r="FF12" s="305"/>
      <c r="FG12" s="305"/>
      <c r="FH12" s="305"/>
      <c r="FI12" s="305"/>
      <c r="FJ12" s="305"/>
      <c r="FK12" s="305"/>
      <c r="FL12" s="305"/>
      <c r="FM12" s="305"/>
      <c r="FN12" s="305"/>
      <c r="FO12" s="305"/>
      <c r="FP12" s="305"/>
      <c r="FQ12" s="305"/>
      <c r="FR12" s="305"/>
      <c r="FS12" s="305"/>
      <c r="FT12" s="305"/>
      <c r="FU12" s="305"/>
      <c r="FV12" s="305"/>
      <c r="FW12" s="305"/>
      <c r="FX12" s="305"/>
      <c r="FY12" s="305"/>
      <c r="FZ12" s="305"/>
      <c r="GA12" s="305"/>
      <c r="GB12" s="305"/>
      <c r="GC12" s="305"/>
      <c r="GD12" s="305"/>
      <c r="GE12" s="305"/>
      <c r="GF12" s="305"/>
      <c r="GG12" s="305"/>
      <c r="GH12" s="305"/>
      <c r="GI12" s="305"/>
      <c r="GJ12" s="305"/>
      <c r="GK12" s="305"/>
      <c r="GL12" s="305"/>
      <c r="GM12" s="305"/>
      <c r="GN12" s="305"/>
      <c r="GO12" s="305"/>
      <c r="GP12" s="305"/>
      <c r="GQ12" s="305"/>
      <c r="GR12" s="305"/>
      <c r="GS12" s="305"/>
      <c r="GT12" s="305"/>
      <c r="GU12" s="305"/>
      <c r="GV12" s="305"/>
      <c r="GW12" s="305"/>
      <c r="GX12" s="305"/>
      <c r="GY12" s="305"/>
      <c r="GZ12" s="305"/>
      <c r="HA12" s="305"/>
      <c r="HB12" s="305"/>
      <c r="HC12" s="305"/>
      <c r="HD12" s="305"/>
      <c r="HE12" s="305"/>
      <c r="HF12" s="305"/>
      <c r="HG12" s="305"/>
      <c r="HH12" s="305"/>
      <c r="HI12" s="305"/>
      <c r="HJ12" s="305"/>
      <c r="HK12" s="305"/>
      <c r="HL12" s="305"/>
      <c r="HM12" s="305"/>
      <c r="HN12" s="305"/>
      <c r="HO12" s="305"/>
      <c r="HP12" s="305"/>
      <c r="HQ12" s="305"/>
      <c r="HR12" s="305"/>
      <c r="HS12" s="305"/>
      <c r="HT12" s="305"/>
      <c r="HU12" s="305"/>
      <c r="HV12" s="305"/>
      <c r="HW12" s="305"/>
      <c r="HX12" s="305"/>
      <c r="HY12" s="305"/>
      <c r="HZ12" s="305"/>
      <c r="IA12" s="305"/>
      <c r="IB12" s="305"/>
      <c r="IC12" s="305"/>
      <c r="ID12" s="305"/>
      <c r="IE12" s="305"/>
      <c r="IF12" s="305"/>
      <c r="IG12" s="305"/>
      <c r="IH12" s="305"/>
      <c r="II12" s="305"/>
      <c r="IJ12" s="305"/>
      <c r="IK12" s="305"/>
      <c r="IL12" s="305"/>
      <c r="IM12" s="305"/>
      <c r="IN12" s="305"/>
      <c r="IO12" s="305"/>
      <c r="IP12" s="305"/>
      <c r="IQ12" s="305"/>
      <c r="IR12" s="305"/>
      <c r="IS12" s="305"/>
      <c r="IT12" s="305"/>
    </row>
    <row r="13" spans="1:254" ht="21" customHeight="1">
      <c r="A13" s="296"/>
      <c r="B13" s="296"/>
      <c r="C13" s="296"/>
      <c r="D13" s="319"/>
      <c r="E13" s="330"/>
      <c r="F13" s="331"/>
      <c r="G13" s="331"/>
      <c r="H13" s="855" t="s">
        <v>533</v>
      </c>
      <c r="I13" s="860" t="s">
        <v>228</v>
      </c>
      <c r="K13" s="331"/>
      <c r="L13" s="331"/>
      <c r="M13" s="331"/>
      <c r="N13" s="331"/>
      <c r="P13" s="330"/>
      <c r="Q13" s="305"/>
      <c r="R13" s="305"/>
      <c r="S13" s="305"/>
      <c r="T13" s="305"/>
      <c r="U13" s="305"/>
      <c r="V13" s="305"/>
      <c r="W13" s="305"/>
      <c r="X13" s="305"/>
      <c r="Y13" s="305"/>
      <c r="Z13" s="305"/>
      <c r="AA13" s="305"/>
      <c r="AB13" s="305"/>
      <c r="AC13" s="305"/>
      <c r="AD13" s="305"/>
      <c r="AE13" s="305"/>
      <c r="AF13" s="305"/>
      <c r="AG13" s="305"/>
      <c r="AH13" s="305"/>
      <c r="AI13" s="305"/>
      <c r="AJ13" s="305"/>
      <c r="AK13" s="305"/>
      <c r="AL13" s="305"/>
      <c r="AM13" s="305"/>
      <c r="AN13" s="305"/>
      <c r="AO13" s="305"/>
      <c r="AP13" s="305"/>
      <c r="AQ13" s="305"/>
      <c r="AR13" s="305"/>
      <c r="AS13" s="305"/>
      <c r="AT13" s="305"/>
      <c r="AU13" s="305"/>
      <c r="AV13" s="305"/>
      <c r="AW13" s="305"/>
      <c r="AX13" s="305"/>
      <c r="AY13" s="305"/>
      <c r="AZ13" s="305"/>
      <c r="BA13" s="305"/>
      <c r="BB13" s="305"/>
      <c r="BC13" s="305"/>
      <c r="BD13" s="305"/>
      <c r="BE13" s="305"/>
      <c r="BF13" s="305"/>
      <c r="BG13" s="305"/>
      <c r="BH13" s="305"/>
      <c r="BI13" s="305"/>
      <c r="BJ13" s="305"/>
      <c r="BK13" s="305"/>
      <c r="BL13" s="305"/>
      <c r="BM13" s="305"/>
      <c r="BN13" s="305"/>
      <c r="BO13" s="305"/>
      <c r="BP13" s="305"/>
      <c r="BQ13" s="305"/>
      <c r="BR13" s="305"/>
      <c r="BS13" s="305"/>
      <c r="BT13" s="305"/>
      <c r="BU13" s="305"/>
      <c r="BV13" s="305"/>
      <c r="BW13" s="305"/>
      <c r="BX13" s="305"/>
      <c r="BY13" s="305"/>
      <c r="BZ13" s="305"/>
      <c r="CA13" s="305"/>
      <c r="CB13" s="305"/>
      <c r="CC13" s="305"/>
      <c r="CD13" s="305"/>
      <c r="CE13" s="305"/>
      <c r="CF13" s="305"/>
      <c r="CG13" s="305"/>
      <c r="CH13" s="305"/>
      <c r="CI13" s="305"/>
      <c r="CJ13" s="305"/>
      <c r="CK13" s="305"/>
      <c r="CL13" s="305"/>
      <c r="CM13" s="305"/>
      <c r="CN13" s="305"/>
      <c r="CO13" s="305"/>
      <c r="CP13" s="305"/>
      <c r="CQ13" s="305"/>
      <c r="CR13" s="305"/>
      <c r="CS13" s="305"/>
      <c r="CT13" s="305"/>
      <c r="CU13" s="305"/>
      <c r="CV13" s="305"/>
      <c r="CW13" s="305"/>
      <c r="CX13" s="305"/>
      <c r="CY13" s="305"/>
      <c r="CZ13" s="305"/>
      <c r="DA13" s="305"/>
      <c r="DB13" s="305"/>
      <c r="DC13" s="305"/>
      <c r="DD13" s="305"/>
      <c r="DE13" s="305"/>
      <c r="DF13" s="305"/>
      <c r="DG13" s="305"/>
      <c r="DH13" s="305"/>
      <c r="DI13" s="305"/>
      <c r="DJ13" s="305"/>
      <c r="DK13" s="305"/>
      <c r="DL13" s="305"/>
      <c r="DM13" s="305"/>
      <c r="DN13" s="305"/>
      <c r="DO13" s="305"/>
      <c r="DP13" s="305"/>
      <c r="DQ13" s="305"/>
      <c r="DR13" s="305"/>
      <c r="DS13" s="305"/>
      <c r="DT13" s="305"/>
      <c r="DU13" s="305"/>
      <c r="DV13" s="305"/>
      <c r="DW13" s="305"/>
      <c r="DX13" s="305"/>
      <c r="DY13" s="305"/>
      <c r="DZ13" s="305"/>
      <c r="EA13" s="305"/>
      <c r="EB13" s="305"/>
      <c r="EC13" s="305"/>
      <c r="ED13" s="305"/>
      <c r="EE13" s="305"/>
      <c r="EF13" s="305"/>
      <c r="EG13" s="305"/>
      <c r="EH13" s="305"/>
      <c r="EI13" s="305"/>
      <c r="EJ13" s="305"/>
      <c r="EK13" s="305"/>
      <c r="EL13" s="305"/>
      <c r="EM13" s="305"/>
      <c r="EN13" s="305"/>
      <c r="EO13" s="305"/>
      <c r="EP13" s="305"/>
      <c r="EQ13" s="305"/>
      <c r="ER13" s="305"/>
      <c r="ES13" s="305"/>
      <c r="ET13" s="305"/>
      <c r="EU13" s="305"/>
      <c r="EV13" s="305"/>
      <c r="EW13" s="305"/>
      <c r="EX13" s="305"/>
      <c r="EY13" s="305"/>
      <c r="EZ13" s="305"/>
      <c r="FA13" s="305"/>
      <c r="FB13" s="305"/>
      <c r="FC13" s="305"/>
      <c r="FD13" s="305"/>
      <c r="FE13" s="305"/>
      <c r="FF13" s="305"/>
      <c r="FG13" s="305"/>
      <c r="FH13" s="305"/>
      <c r="FI13" s="305"/>
      <c r="FJ13" s="305"/>
      <c r="FK13" s="305"/>
      <c r="FL13" s="305"/>
      <c r="FM13" s="305"/>
      <c r="FN13" s="305"/>
      <c r="FO13" s="305"/>
      <c r="FP13" s="305"/>
      <c r="FQ13" s="305"/>
      <c r="FR13" s="305"/>
      <c r="FS13" s="305"/>
      <c r="FT13" s="305"/>
      <c r="FU13" s="305"/>
      <c r="FV13" s="305"/>
      <c r="FW13" s="305"/>
      <c r="FX13" s="305"/>
      <c r="FY13" s="305"/>
      <c r="FZ13" s="305"/>
      <c r="GA13" s="305"/>
      <c r="GB13" s="305"/>
      <c r="GC13" s="305"/>
      <c r="GD13" s="305"/>
      <c r="GE13" s="305"/>
      <c r="GF13" s="305"/>
      <c r="GG13" s="305"/>
      <c r="GH13" s="305"/>
      <c r="GI13" s="305"/>
      <c r="GJ13" s="305"/>
      <c r="GK13" s="305"/>
      <c r="GL13" s="305"/>
      <c r="GM13" s="305"/>
      <c r="GN13" s="305"/>
      <c r="GO13" s="305"/>
      <c r="GP13" s="305"/>
      <c r="GQ13" s="305"/>
      <c r="GR13" s="305"/>
      <c r="GS13" s="305"/>
      <c r="GT13" s="305"/>
      <c r="GU13" s="305"/>
      <c r="GV13" s="305"/>
      <c r="GW13" s="305"/>
      <c r="GX13" s="305"/>
      <c r="GY13" s="305"/>
      <c r="GZ13" s="305"/>
      <c r="HA13" s="305"/>
      <c r="HB13" s="305"/>
      <c r="HC13" s="305"/>
      <c r="HD13" s="305"/>
      <c r="HE13" s="305"/>
      <c r="HF13" s="305"/>
      <c r="HG13" s="305"/>
      <c r="HH13" s="305"/>
      <c r="HI13" s="305"/>
      <c r="HJ13" s="305"/>
      <c r="HK13" s="305"/>
      <c r="HL13" s="305"/>
      <c r="HM13" s="305"/>
      <c r="HN13" s="305"/>
      <c r="HO13" s="305"/>
      <c r="HP13" s="305"/>
      <c r="HQ13" s="305"/>
      <c r="HR13" s="305"/>
      <c r="HS13" s="305"/>
      <c r="HT13" s="305"/>
      <c r="HU13" s="305"/>
      <c r="HV13" s="305"/>
      <c r="HW13" s="305"/>
      <c r="HX13" s="305"/>
      <c r="HY13" s="305"/>
      <c r="HZ13" s="305"/>
      <c r="IA13" s="305"/>
      <c r="IB13" s="305"/>
      <c r="IC13" s="305"/>
      <c r="ID13" s="305"/>
      <c r="IE13" s="305"/>
      <c r="IF13" s="305"/>
      <c r="IG13" s="305"/>
      <c r="IH13" s="305"/>
      <c r="II13" s="305"/>
      <c r="IJ13" s="305"/>
      <c r="IK13" s="305"/>
      <c r="IL13" s="305"/>
      <c r="IM13" s="305"/>
      <c r="IN13" s="305"/>
      <c r="IO13" s="305"/>
      <c r="IP13" s="305"/>
      <c r="IQ13" s="305"/>
      <c r="IR13" s="305"/>
      <c r="IS13" s="305"/>
      <c r="IT13" s="305"/>
    </row>
    <row r="14" spans="1:254" ht="22.5" customHeight="1">
      <c r="A14" s="296"/>
      <c r="B14" s="296"/>
      <c r="C14" s="296"/>
      <c r="D14" s="319"/>
      <c r="E14" s="330"/>
      <c r="F14" s="331"/>
      <c r="G14" s="331"/>
      <c r="H14" s="609" t="s">
        <v>690</v>
      </c>
      <c r="I14" s="1091" t="s">
        <v>228</v>
      </c>
      <c r="J14" s="331"/>
      <c r="K14" s="331"/>
      <c r="L14" s="331"/>
      <c r="M14" s="331"/>
      <c r="N14" s="331"/>
      <c r="O14" s="331"/>
      <c r="P14" s="330"/>
      <c r="Q14" s="305"/>
      <c r="R14" s="305"/>
      <c r="S14" s="305"/>
      <c r="T14" s="305"/>
      <c r="U14" s="305"/>
      <c r="V14" s="305"/>
      <c r="W14" s="305"/>
      <c r="X14" s="305"/>
      <c r="Y14" s="305"/>
      <c r="Z14" s="305"/>
      <c r="AA14" s="305"/>
      <c r="AB14" s="305"/>
      <c r="AC14" s="305"/>
      <c r="AD14" s="305"/>
      <c r="AE14" s="305"/>
      <c r="AF14" s="305"/>
      <c r="AG14" s="305"/>
      <c r="AH14" s="305"/>
      <c r="AI14" s="305"/>
      <c r="AJ14" s="305"/>
      <c r="AK14" s="305"/>
      <c r="AL14" s="305"/>
      <c r="AM14" s="305"/>
      <c r="AN14" s="305"/>
      <c r="AO14" s="305"/>
      <c r="AP14" s="305"/>
      <c r="AQ14" s="305"/>
      <c r="AR14" s="305"/>
      <c r="AS14" s="305"/>
      <c r="AT14" s="305"/>
      <c r="AU14" s="305"/>
      <c r="AV14" s="305"/>
      <c r="AW14" s="305"/>
      <c r="AX14" s="305"/>
      <c r="AY14" s="305"/>
      <c r="AZ14" s="305"/>
      <c r="BA14" s="305"/>
      <c r="BB14" s="305"/>
      <c r="BC14" s="305"/>
      <c r="BD14" s="305"/>
      <c r="BE14" s="305"/>
      <c r="BF14" s="305"/>
      <c r="BG14" s="305"/>
      <c r="BH14" s="305"/>
      <c r="BI14" s="305"/>
      <c r="BJ14" s="305"/>
      <c r="BK14" s="305"/>
      <c r="BL14" s="305"/>
      <c r="BM14" s="305"/>
      <c r="BN14" s="305"/>
      <c r="BO14" s="305"/>
      <c r="BP14" s="305"/>
      <c r="BQ14" s="305"/>
      <c r="BR14" s="305"/>
      <c r="BS14" s="305"/>
      <c r="BT14" s="305"/>
      <c r="BU14" s="305"/>
      <c r="BV14" s="305"/>
      <c r="BW14" s="305"/>
      <c r="BX14" s="305"/>
      <c r="BY14" s="305"/>
      <c r="BZ14" s="305"/>
      <c r="CA14" s="305"/>
      <c r="CB14" s="305"/>
      <c r="CC14" s="305"/>
      <c r="CD14" s="305"/>
      <c r="CE14" s="305"/>
      <c r="CF14" s="305"/>
      <c r="CG14" s="305"/>
      <c r="CH14" s="305"/>
      <c r="CI14" s="305"/>
      <c r="CJ14" s="305"/>
      <c r="CK14" s="305"/>
      <c r="CL14" s="305"/>
      <c r="CM14" s="305"/>
      <c r="CN14" s="305"/>
      <c r="CO14" s="305"/>
      <c r="CP14" s="305"/>
      <c r="CQ14" s="305"/>
      <c r="CR14" s="305"/>
      <c r="CS14" s="305"/>
      <c r="CT14" s="305"/>
      <c r="CU14" s="305"/>
      <c r="CV14" s="305"/>
      <c r="CW14" s="305"/>
      <c r="CX14" s="305"/>
      <c r="CY14" s="305"/>
      <c r="CZ14" s="305"/>
      <c r="DA14" s="305"/>
      <c r="DB14" s="305"/>
      <c r="DC14" s="305"/>
      <c r="DD14" s="305"/>
      <c r="DE14" s="305"/>
      <c r="DF14" s="305"/>
      <c r="DG14" s="305"/>
      <c r="DH14" s="305"/>
      <c r="DI14" s="305"/>
      <c r="DJ14" s="305"/>
      <c r="DK14" s="305"/>
      <c r="DL14" s="305"/>
      <c r="DM14" s="305"/>
      <c r="DN14" s="305"/>
      <c r="DO14" s="305"/>
      <c r="DP14" s="305"/>
      <c r="DQ14" s="305"/>
      <c r="DR14" s="305"/>
      <c r="DS14" s="305"/>
      <c r="DT14" s="305"/>
      <c r="DU14" s="305"/>
      <c r="DV14" s="305"/>
      <c r="DW14" s="305"/>
      <c r="DX14" s="305"/>
      <c r="DY14" s="305"/>
      <c r="DZ14" s="305"/>
      <c r="EA14" s="305"/>
      <c r="EB14" s="305"/>
      <c r="EC14" s="305"/>
      <c r="ED14" s="305"/>
      <c r="EE14" s="305"/>
      <c r="EF14" s="305"/>
      <c r="EG14" s="305"/>
      <c r="EH14" s="305"/>
      <c r="EI14" s="305"/>
      <c r="EJ14" s="305"/>
      <c r="EK14" s="305"/>
      <c r="EL14" s="305"/>
      <c r="EM14" s="305"/>
      <c r="EN14" s="305"/>
      <c r="EO14" s="305"/>
      <c r="EP14" s="305"/>
      <c r="EQ14" s="305"/>
      <c r="ER14" s="305"/>
      <c r="ES14" s="305"/>
      <c r="ET14" s="305"/>
      <c r="EU14" s="305"/>
      <c r="EV14" s="305"/>
      <c r="EW14" s="305"/>
      <c r="EX14" s="305"/>
      <c r="EY14" s="305"/>
      <c r="EZ14" s="305"/>
      <c r="FA14" s="305"/>
      <c r="FB14" s="305"/>
      <c r="FC14" s="305"/>
      <c r="FD14" s="305"/>
      <c r="FE14" s="305"/>
      <c r="FF14" s="305"/>
      <c r="FG14" s="305"/>
      <c r="FH14" s="305"/>
      <c r="FI14" s="305"/>
      <c r="FJ14" s="305"/>
      <c r="FK14" s="305"/>
      <c r="FL14" s="305"/>
      <c r="FM14" s="305"/>
      <c r="FN14" s="305"/>
      <c r="FO14" s="305"/>
      <c r="FP14" s="305"/>
      <c r="FQ14" s="305"/>
      <c r="FR14" s="305"/>
      <c r="FS14" s="305"/>
      <c r="FT14" s="305"/>
      <c r="FU14" s="305"/>
      <c r="FV14" s="305"/>
      <c r="FW14" s="305"/>
      <c r="FX14" s="305"/>
      <c r="FY14" s="305"/>
      <c r="FZ14" s="305"/>
      <c r="GA14" s="305"/>
      <c r="GB14" s="305"/>
      <c r="GC14" s="305"/>
      <c r="GD14" s="305"/>
      <c r="GE14" s="305"/>
      <c r="GF14" s="305"/>
      <c r="GG14" s="305"/>
      <c r="GH14" s="305"/>
      <c r="GI14" s="305"/>
      <c r="GJ14" s="305"/>
      <c r="GK14" s="305"/>
      <c r="GL14" s="305"/>
      <c r="GM14" s="305"/>
      <c r="GN14" s="305"/>
      <c r="GO14" s="305"/>
      <c r="GP14" s="305"/>
      <c r="GQ14" s="305"/>
      <c r="GR14" s="305"/>
      <c r="GS14" s="305"/>
      <c r="GT14" s="305"/>
      <c r="GU14" s="305"/>
      <c r="GV14" s="305"/>
      <c r="GW14" s="305"/>
      <c r="GX14" s="305"/>
      <c r="GY14" s="305"/>
      <c r="GZ14" s="305"/>
      <c r="HA14" s="305"/>
      <c r="HB14" s="305"/>
      <c r="HC14" s="305"/>
      <c r="HD14" s="305"/>
      <c r="HE14" s="305"/>
      <c r="HF14" s="305"/>
      <c r="HG14" s="305"/>
      <c r="HH14" s="305"/>
      <c r="HI14" s="305"/>
      <c r="HJ14" s="305"/>
      <c r="HK14" s="305"/>
      <c r="HL14" s="305"/>
      <c r="HM14" s="305"/>
      <c r="HN14" s="305"/>
      <c r="HO14" s="305"/>
      <c r="HP14" s="305"/>
      <c r="HQ14" s="305"/>
      <c r="HR14" s="305"/>
      <c r="HS14" s="305"/>
      <c r="HT14" s="305"/>
      <c r="HU14" s="305"/>
      <c r="HV14" s="305"/>
      <c r="HW14" s="305"/>
      <c r="HX14" s="305"/>
      <c r="HY14" s="305"/>
      <c r="HZ14" s="305"/>
      <c r="IA14" s="305"/>
      <c r="IB14" s="305"/>
      <c r="IC14" s="305"/>
      <c r="ID14" s="305"/>
      <c r="IE14" s="305"/>
      <c r="IF14" s="305"/>
      <c r="IG14" s="305"/>
      <c r="IH14" s="305"/>
      <c r="II14" s="305"/>
      <c r="IJ14" s="305"/>
      <c r="IK14" s="305"/>
      <c r="IL14" s="305"/>
      <c r="IM14" s="305"/>
      <c r="IN14" s="305"/>
      <c r="IO14" s="305"/>
      <c r="IP14" s="305"/>
      <c r="IQ14" s="305"/>
      <c r="IR14" s="305"/>
      <c r="IS14" s="305"/>
      <c r="IT14" s="305"/>
    </row>
    <row r="15" spans="1:254" ht="22.5" customHeight="1" thickBot="1">
      <c r="A15" s="296"/>
      <c r="B15" s="296"/>
      <c r="C15" s="296"/>
      <c r="D15" s="296"/>
      <c r="E15" s="331"/>
      <c r="F15" s="331"/>
      <c r="G15" s="331"/>
      <c r="H15" s="331"/>
      <c r="I15" s="331"/>
      <c r="J15" s="331"/>
      <c r="K15" s="332"/>
      <c r="L15" s="331"/>
      <c r="M15" s="331"/>
      <c r="N15" s="331"/>
      <c r="O15" s="331"/>
      <c r="P15" s="331"/>
      <c r="Q15" s="305"/>
      <c r="R15" s="305"/>
      <c r="S15" s="305"/>
      <c r="T15" s="305"/>
      <c r="U15" s="305"/>
      <c r="V15" s="305"/>
      <c r="W15" s="305"/>
      <c r="X15" s="305"/>
      <c r="Y15" s="305"/>
      <c r="Z15" s="305"/>
      <c r="AA15" s="305"/>
      <c r="AB15" s="305"/>
      <c r="AC15" s="305"/>
      <c r="AD15" s="305"/>
      <c r="AE15" s="305"/>
      <c r="AF15" s="305"/>
      <c r="AG15" s="305"/>
      <c r="AH15" s="305"/>
      <c r="AI15" s="305"/>
      <c r="AJ15" s="305"/>
      <c r="AK15" s="305"/>
      <c r="AL15" s="305"/>
      <c r="AM15" s="305"/>
      <c r="AN15" s="305"/>
      <c r="AO15" s="305"/>
      <c r="AP15" s="305"/>
      <c r="AQ15" s="305"/>
      <c r="AR15" s="305"/>
      <c r="AS15" s="305"/>
      <c r="AT15" s="305"/>
      <c r="AU15" s="305"/>
      <c r="AV15" s="305"/>
      <c r="AW15" s="305"/>
      <c r="AX15" s="305"/>
      <c r="AY15" s="305"/>
      <c r="AZ15" s="305"/>
      <c r="BA15" s="305"/>
      <c r="BB15" s="305"/>
      <c r="BC15" s="305"/>
      <c r="BD15" s="305"/>
      <c r="BE15" s="305"/>
      <c r="BF15" s="305"/>
      <c r="BG15" s="305"/>
      <c r="BH15" s="305"/>
      <c r="BI15" s="305"/>
      <c r="BJ15" s="305"/>
      <c r="BK15" s="305"/>
      <c r="BL15" s="305"/>
      <c r="BM15" s="305"/>
      <c r="BN15" s="305"/>
      <c r="BO15" s="305"/>
      <c r="BP15" s="305"/>
      <c r="BQ15" s="305"/>
      <c r="BR15" s="305"/>
      <c r="BS15" s="305"/>
      <c r="BT15" s="305"/>
      <c r="BU15" s="305"/>
      <c r="BV15" s="305"/>
      <c r="BW15" s="305"/>
      <c r="BX15" s="305"/>
      <c r="BY15" s="305"/>
      <c r="BZ15" s="305"/>
      <c r="CA15" s="305"/>
      <c r="CB15" s="305"/>
      <c r="CC15" s="305"/>
      <c r="CD15" s="305"/>
      <c r="CE15" s="305"/>
      <c r="CF15" s="305"/>
      <c r="CG15" s="305"/>
      <c r="CH15" s="305"/>
      <c r="CI15" s="305"/>
      <c r="CJ15" s="305"/>
      <c r="CK15" s="305"/>
      <c r="CL15" s="305"/>
      <c r="CM15" s="305"/>
      <c r="CN15" s="305"/>
      <c r="CO15" s="305"/>
      <c r="CP15" s="305"/>
      <c r="CQ15" s="305"/>
      <c r="CR15" s="305"/>
      <c r="CS15" s="305"/>
      <c r="CT15" s="305"/>
      <c r="CU15" s="305"/>
      <c r="CV15" s="305"/>
      <c r="CW15" s="305"/>
      <c r="CX15" s="305"/>
      <c r="CY15" s="305"/>
      <c r="CZ15" s="305"/>
      <c r="DA15" s="305"/>
      <c r="DB15" s="305"/>
      <c r="DC15" s="305"/>
      <c r="DD15" s="305"/>
      <c r="DE15" s="305"/>
      <c r="DF15" s="305"/>
      <c r="DG15" s="305"/>
      <c r="DH15" s="305"/>
      <c r="DI15" s="305"/>
      <c r="DJ15" s="305"/>
      <c r="DK15" s="305"/>
      <c r="DL15" s="305"/>
      <c r="DM15" s="305"/>
      <c r="DN15" s="305"/>
      <c r="DO15" s="305"/>
      <c r="DP15" s="305"/>
      <c r="DQ15" s="305"/>
      <c r="DR15" s="305"/>
      <c r="DS15" s="305"/>
      <c r="DT15" s="305"/>
      <c r="DU15" s="305"/>
      <c r="DV15" s="305"/>
      <c r="DW15" s="305"/>
      <c r="DX15" s="305"/>
      <c r="DY15" s="305"/>
      <c r="DZ15" s="305"/>
      <c r="EA15" s="305"/>
      <c r="EB15" s="305"/>
      <c r="EC15" s="305"/>
      <c r="ED15" s="305"/>
      <c r="EE15" s="305"/>
      <c r="EF15" s="305"/>
      <c r="EG15" s="305"/>
      <c r="EH15" s="305"/>
      <c r="EI15" s="305"/>
      <c r="EJ15" s="305"/>
      <c r="EK15" s="305"/>
      <c r="EL15" s="305"/>
      <c r="EM15" s="305"/>
      <c r="EN15" s="305"/>
      <c r="EO15" s="305"/>
      <c r="EP15" s="305"/>
      <c r="EQ15" s="305"/>
      <c r="ER15" s="305"/>
      <c r="ES15" s="305"/>
      <c r="ET15" s="305"/>
      <c r="EU15" s="305"/>
      <c r="EV15" s="305"/>
      <c r="EW15" s="305"/>
      <c r="EX15" s="305"/>
      <c r="EY15" s="305"/>
      <c r="EZ15" s="305"/>
      <c r="FA15" s="305"/>
      <c r="FB15" s="305"/>
      <c r="FC15" s="305"/>
      <c r="FD15" s="305"/>
      <c r="FE15" s="305"/>
      <c r="FF15" s="305"/>
      <c r="FG15" s="305"/>
      <c r="FH15" s="305"/>
      <c r="FI15" s="305"/>
      <c r="FJ15" s="305"/>
      <c r="FK15" s="305"/>
      <c r="FL15" s="305"/>
      <c r="FM15" s="305"/>
      <c r="FN15" s="305"/>
      <c r="FO15" s="305"/>
      <c r="FP15" s="305"/>
      <c r="FQ15" s="305"/>
      <c r="FR15" s="305"/>
      <c r="FS15" s="305"/>
      <c r="FT15" s="305"/>
      <c r="FU15" s="305"/>
      <c r="FV15" s="305"/>
      <c r="FW15" s="305"/>
      <c r="FX15" s="305"/>
      <c r="FY15" s="305"/>
      <c r="FZ15" s="305"/>
      <c r="GA15" s="305"/>
      <c r="GB15" s="305"/>
      <c r="GC15" s="305"/>
      <c r="GD15" s="305"/>
      <c r="GE15" s="305"/>
      <c r="GF15" s="305"/>
      <c r="GG15" s="305"/>
      <c r="GH15" s="305"/>
      <c r="GI15" s="305"/>
      <c r="GJ15" s="305"/>
      <c r="GK15" s="305"/>
      <c r="GL15" s="305"/>
      <c r="GM15" s="305"/>
      <c r="GN15" s="305"/>
      <c r="GO15" s="305"/>
      <c r="GP15" s="305"/>
      <c r="GQ15" s="305"/>
      <c r="GR15" s="305"/>
      <c r="GS15" s="305"/>
      <c r="GT15" s="305"/>
      <c r="GU15" s="305"/>
      <c r="GV15" s="305"/>
      <c r="GW15" s="305"/>
      <c r="GX15" s="305"/>
      <c r="GY15" s="305"/>
      <c r="GZ15" s="305"/>
      <c r="HA15" s="305"/>
      <c r="HB15" s="305"/>
      <c r="HC15" s="305"/>
      <c r="HD15" s="305"/>
      <c r="HE15" s="305"/>
      <c r="HF15" s="305"/>
      <c r="HG15" s="305"/>
      <c r="HH15" s="305"/>
      <c r="HI15" s="305"/>
      <c r="HJ15" s="305"/>
      <c r="HK15" s="305"/>
      <c r="HL15" s="305"/>
      <c r="HM15" s="305"/>
      <c r="HN15" s="305"/>
      <c r="HO15" s="305"/>
      <c r="HP15" s="305"/>
      <c r="HQ15" s="305"/>
      <c r="HR15" s="305"/>
      <c r="HS15" s="305"/>
      <c r="HT15" s="305"/>
      <c r="HU15" s="305"/>
      <c r="HV15" s="305"/>
      <c r="HW15" s="305"/>
      <c r="HX15" s="305"/>
      <c r="HY15" s="305"/>
      <c r="HZ15" s="305"/>
      <c r="IA15" s="305"/>
      <c r="IB15" s="305"/>
      <c r="IC15" s="305"/>
      <c r="ID15" s="305"/>
      <c r="IE15" s="305"/>
      <c r="IF15" s="305"/>
      <c r="IG15" s="305"/>
      <c r="IH15" s="305"/>
      <c r="II15" s="305"/>
      <c r="IJ15" s="305"/>
      <c r="IK15" s="305"/>
      <c r="IL15" s="305"/>
      <c r="IM15" s="305"/>
      <c r="IN15" s="305"/>
      <c r="IO15" s="305"/>
      <c r="IP15" s="305"/>
      <c r="IQ15" s="305"/>
      <c r="IR15" s="305"/>
      <c r="IS15" s="305"/>
      <c r="IT15" s="305"/>
    </row>
    <row r="16" spans="1:254" ht="9" customHeight="1" thickTop="1" thickBot="1">
      <c r="A16" s="339"/>
      <c r="B16" s="340"/>
      <c r="C16" s="340"/>
      <c r="D16" s="340"/>
      <c r="E16" s="341"/>
      <c r="F16" s="341"/>
      <c r="G16" s="341"/>
      <c r="H16" s="341"/>
      <c r="I16" s="341"/>
      <c r="J16" s="341"/>
      <c r="K16" s="342"/>
      <c r="L16" s="341"/>
      <c r="M16" s="341"/>
      <c r="N16" s="341"/>
      <c r="O16" s="341"/>
      <c r="P16" s="1556"/>
      <c r="Q16" s="305"/>
      <c r="R16" s="305"/>
      <c r="S16" s="305"/>
      <c r="T16" s="305"/>
      <c r="U16" s="305"/>
      <c r="V16" s="305"/>
      <c r="W16" s="305"/>
      <c r="X16" s="305"/>
      <c r="Y16" s="305"/>
      <c r="Z16" s="305"/>
      <c r="AA16" s="305"/>
      <c r="AB16" s="305"/>
      <c r="AC16" s="305"/>
      <c r="AD16" s="305"/>
      <c r="AE16" s="305"/>
      <c r="AF16" s="305"/>
      <c r="AG16" s="305"/>
      <c r="AH16" s="305"/>
      <c r="AI16" s="305"/>
      <c r="AJ16" s="305"/>
      <c r="AK16" s="305"/>
      <c r="AL16" s="305"/>
      <c r="AM16" s="305"/>
      <c r="AN16" s="305"/>
      <c r="AO16" s="305"/>
      <c r="AP16" s="305"/>
      <c r="AQ16" s="305"/>
      <c r="AR16" s="305"/>
      <c r="AS16" s="305"/>
      <c r="AT16" s="305"/>
      <c r="AU16" s="305"/>
      <c r="AV16" s="305"/>
      <c r="AW16" s="305"/>
      <c r="AX16" s="305"/>
      <c r="AY16" s="305"/>
      <c r="AZ16" s="305"/>
      <c r="BA16" s="305"/>
      <c r="BB16" s="305"/>
      <c r="BC16" s="305"/>
      <c r="BD16" s="305"/>
      <c r="BE16" s="305"/>
      <c r="BF16" s="305"/>
      <c r="BG16" s="305"/>
      <c r="BH16" s="305"/>
      <c r="BI16" s="305"/>
      <c r="BJ16" s="305"/>
      <c r="BK16" s="305"/>
      <c r="BL16" s="305"/>
      <c r="BM16" s="305"/>
      <c r="BN16" s="305"/>
      <c r="BO16" s="305"/>
      <c r="BP16" s="305"/>
      <c r="BQ16" s="305"/>
      <c r="BR16" s="305"/>
      <c r="BS16" s="305"/>
      <c r="BT16" s="305"/>
      <c r="BU16" s="305"/>
      <c r="BV16" s="305"/>
      <c r="BW16" s="305"/>
      <c r="BX16" s="305"/>
      <c r="BY16" s="305"/>
      <c r="BZ16" s="305"/>
      <c r="CA16" s="305"/>
      <c r="CB16" s="305"/>
      <c r="CC16" s="305"/>
      <c r="CD16" s="305"/>
      <c r="CE16" s="305"/>
      <c r="CF16" s="305"/>
      <c r="CG16" s="305"/>
      <c r="CH16" s="305"/>
      <c r="CI16" s="305"/>
      <c r="CJ16" s="305"/>
      <c r="CK16" s="305"/>
      <c r="CL16" s="305"/>
      <c r="CM16" s="305"/>
      <c r="CN16" s="305"/>
      <c r="CO16" s="305"/>
      <c r="CP16" s="305"/>
      <c r="CQ16" s="305"/>
      <c r="CR16" s="305"/>
      <c r="CS16" s="305"/>
      <c r="CT16" s="305"/>
      <c r="CU16" s="305"/>
      <c r="CV16" s="305"/>
      <c r="CW16" s="305"/>
      <c r="CX16" s="305"/>
      <c r="CY16" s="305"/>
      <c r="CZ16" s="305"/>
      <c r="DA16" s="305"/>
      <c r="DB16" s="305"/>
      <c r="DC16" s="305"/>
      <c r="DD16" s="305"/>
      <c r="DE16" s="305"/>
      <c r="DF16" s="305"/>
      <c r="DG16" s="305"/>
      <c r="DH16" s="305"/>
      <c r="DI16" s="305"/>
      <c r="DJ16" s="305"/>
      <c r="DK16" s="305"/>
      <c r="DL16" s="305"/>
      <c r="DM16" s="305"/>
      <c r="DN16" s="305"/>
      <c r="DO16" s="305"/>
      <c r="DP16" s="305"/>
      <c r="DQ16" s="305"/>
      <c r="DR16" s="305"/>
      <c r="DS16" s="305"/>
      <c r="DT16" s="305"/>
      <c r="DU16" s="305"/>
      <c r="DV16" s="305"/>
      <c r="DW16" s="305"/>
      <c r="DX16" s="305"/>
      <c r="DY16" s="305"/>
      <c r="DZ16" s="305"/>
      <c r="EA16" s="305"/>
      <c r="EB16" s="305"/>
      <c r="EC16" s="305"/>
      <c r="ED16" s="305"/>
      <c r="EE16" s="305"/>
      <c r="EF16" s="305"/>
      <c r="EG16" s="305"/>
      <c r="EH16" s="305"/>
      <c r="EI16" s="305"/>
      <c r="EJ16" s="305"/>
      <c r="EK16" s="305"/>
      <c r="EL16" s="305"/>
      <c r="EM16" s="305"/>
      <c r="EN16" s="305"/>
      <c r="EO16" s="305"/>
      <c r="EP16" s="305"/>
      <c r="EQ16" s="305"/>
      <c r="ER16" s="305"/>
      <c r="ES16" s="305"/>
      <c r="ET16" s="305"/>
      <c r="EU16" s="305"/>
      <c r="EV16" s="305"/>
      <c r="EW16" s="305"/>
      <c r="EX16" s="305"/>
      <c r="EY16" s="305"/>
      <c r="EZ16" s="305"/>
      <c r="FA16" s="305"/>
      <c r="FB16" s="305"/>
      <c r="FC16" s="305"/>
      <c r="FD16" s="305"/>
      <c r="FE16" s="305"/>
      <c r="FF16" s="305"/>
      <c r="FG16" s="305"/>
      <c r="FH16" s="305"/>
      <c r="FI16" s="305"/>
      <c r="FJ16" s="305"/>
      <c r="FK16" s="305"/>
      <c r="FL16" s="305"/>
      <c r="FM16" s="305"/>
      <c r="FN16" s="305"/>
      <c r="FO16" s="305"/>
      <c r="FP16" s="305"/>
      <c r="FQ16" s="305"/>
      <c r="FR16" s="305"/>
      <c r="FS16" s="305"/>
      <c r="FT16" s="305"/>
      <c r="FU16" s="305"/>
      <c r="FV16" s="305"/>
      <c r="FW16" s="305"/>
      <c r="FX16" s="305"/>
      <c r="FY16" s="305"/>
      <c r="FZ16" s="305"/>
      <c r="GA16" s="305"/>
      <c r="GB16" s="305"/>
      <c r="GC16" s="305"/>
      <c r="GD16" s="305"/>
      <c r="GE16" s="305"/>
      <c r="GF16" s="305"/>
      <c r="GG16" s="305"/>
      <c r="GH16" s="305"/>
      <c r="GI16" s="305"/>
      <c r="GJ16" s="305"/>
      <c r="GK16" s="305"/>
      <c r="GL16" s="305"/>
      <c r="GM16" s="305"/>
      <c r="GN16" s="305"/>
      <c r="GO16" s="305"/>
      <c r="GP16" s="305"/>
      <c r="GQ16" s="305"/>
      <c r="GR16" s="305"/>
      <c r="GS16" s="305"/>
      <c r="GT16" s="305"/>
      <c r="GU16" s="305"/>
      <c r="GV16" s="305"/>
      <c r="GW16" s="305"/>
      <c r="GX16" s="305"/>
      <c r="GY16" s="305"/>
      <c r="GZ16" s="305"/>
      <c r="HA16" s="305"/>
      <c r="HB16" s="305"/>
      <c r="HC16" s="305"/>
      <c r="HD16" s="305"/>
      <c r="HE16" s="305"/>
      <c r="HF16" s="305"/>
      <c r="HG16" s="305"/>
      <c r="HH16" s="305"/>
      <c r="HI16" s="305"/>
      <c r="HJ16" s="305"/>
      <c r="HK16" s="305"/>
      <c r="HL16" s="305"/>
      <c r="HM16" s="305"/>
      <c r="HN16" s="305"/>
      <c r="HO16" s="305"/>
      <c r="HP16" s="305"/>
      <c r="HQ16" s="305"/>
      <c r="HR16" s="305"/>
      <c r="HS16" s="305"/>
      <c r="HT16" s="305"/>
      <c r="HU16" s="305"/>
      <c r="HV16" s="305"/>
      <c r="HW16" s="305"/>
      <c r="HX16" s="305"/>
      <c r="HY16" s="305"/>
      <c r="HZ16" s="305"/>
      <c r="IA16" s="305"/>
      <c r="IB16" s="305"/>
      <c r="IC16" s="305"/>
      <c r="ID16" s="305"/>
      <c r="IE16" s="305"/>
      <c r="IF16" s="305"/>
      <c r="IG16" s="305"/>
      <c r="IH16" s="305"/>
      <c r="II16" s="305"/>
      <c r="IJ16" s="305"/>
      <c r="IK16" s="305"/>
      <c r="IL16" s="305"/>
      <c r="IM16" s="305"/>
      <c r="IN16" s="305"/>
      <c r="IO16" s="305"/>
      <c r="IP16" s="305"/>
      <c r="IQ16" s="305"/>
      <c r="IR16" s="305"/>
      <c r="IS16" s="305"/>
      <c r="IT16" s="305"/>
    </row>
    <row r="17" spans="1:254" s="293" customFormat="1" ht="17.25" customHeight="1" thickTop="1">
      <c r="A17" s="381"/>
      <c r="B17" s="382"/>
      <c r="C17" s="382"/>
      <c r="D17" s="382"/>
      <c r="E17" s="383"/>
      <c r="F17" s="384" t="s">
        <v>311</v>
      </c>
      <c r="G17" s="385" t="s">
        <v>312</v>
      </c>
      <c r="H17" s="385" t="s">
        <v>313</v>
      </c>
      <c r="I17" s="385" t="s">
        <v>314</v>
      </c>
      <c r="J17" s="385" t="s">
        <v>315</v>
      </c>
      <c r="K17" s="386" t="s">
        <v>316</v>
      </c>
      <c r="L17" s="427"/>
      <c r="M17" s="985" t="s">
        <v>570</v>
      </c>
      <c r="N17" s="385" t="s">
        <v>670</v>
      </c>
      <c r="O17" s="1735" t="s">
        <v>963</v>
      </c>
      <c r="P17" s="1733" t="s">
        <v>323</v>
      </c>
      <c r="Q17" s="1252"/>
      <c r="R17" s="404"/>
      <c r="S17" s="404"/>
      <c r="T17" s="404"/>
      <c r="U17" s="404"/>
      <c r="V17" s="404"/>
      <c r="W17" s="404"/>
      <c r="X17" s="404"/>
      <c r="Y17" s="404"/>
      <c r="Z17" s="404"/>
      <c r="AA17" s="404"/>
      <c r="AB17" s="404"/>
      <c r="AC17" s="404"/>
      <c r="AD17" s="404"/>
      <c r="AE17" s="404"/>
      <c r="AF17" s="404"/>
      <c r="AG17" s="404"/>
      <c r="AH17" s="404"/>
      <c r="AI17" s="404"/>
      <c r="AJ17" s="404"/>
      <c r="AK17" s="404"/>
      <c r="AL17" s="404"/>
      <c r="AM17" s="404"/>
      <c r="AN17" s="404"/>
      <c r="AO17" s="404"/>
      <c r="AP17" s="404"/>
      <c r="AQ17" s="404"/>
      <c r="AR17" s="404"/>
      <c r="AS17" s="404"/>
      <c r="AT17" s="404"/>
      <c r="AU17" s="404"/>
      <c r="AV17" s="404"/>
      <c r="AW17" s="404"/>
      <c r="AX17" s="404"/>
      <c r="AY17" s="404"/>
      <c r="AZ17" s="404"/>
      <c r="BA17" s="404"/>
      <c r="BB17" s="404"/>
      <c r="BC17" s="404"/>
      <c r="BD17" s="404"/>
      <c r="BE17" s="404"/>
      <c r="BF17" s="404"/>
      <c r="BG17" s="404"/>
      <c r="BH17" s="404"/>
      <c r="BI17" s="404"/>
      <c r="BJ17" s="404"/>
      <c r="BK17" s="404"/>
      <c r="BL17" s="404"/>
      <c r="BM17" s="404"/>
      <c r="BN17" s="404"/>
      <c r="BO17" s="404"/>
      <c r="BP17" s="404"/>
      <c r="BQ17" s="404"/>
      <c r="BR17" s="404"/>
      <c r="BS17" s="404"/>
      <c r="BT17" s="404"/>
      <c r="BU17" s="404"/>
      <c r="BV17" s="404"/>
      <c r="BW17" s="404"/>
      <c r="BX17" s="404"/>
      <c r="BY17" s="404"/>
      <c r="BZ17" s="404"/>
      <c r="CA17" s="404"/>
      <c r="CB17" s="404"/>
      <c r="CC17" s="404"/>
      <c r="CD17" s="404"/>
      <c r="CE17" s="404"/>
      <c r="CF17" s="404"/>
      <c r="CG17" s="404"/>
      <c r="CH17" s="404"/>
      <c r="CI17" s="404"/>
      <c r="CJ17" s="404"/>
      <c r="CK17" s="404"/>
      <c r="CL17" s="404"/>
      <c r="CM17" s="404"/>
      <c r="CN17" s="404"/>
      <c r="CO17" s="404"/>
      <c r="CP17" s="404"/>
      <c r="CQ17" s="404"/>
      <c r="CR17" s="404"/>
      <c r="CS17" s="404"/>
      <c r="CT17" s="404"/>
      <c r="CU17" s="404"/>
      <c r="CV17" s="404"/>
      <c r="CW17" s="404"/>
      <c r="CX17" s="404"/>
      <c r="CY17" s="404"/>
      <c r="CZ17" s="404"/>
      <c r="DA17" s="404"/>
      <c r="DB17" s="404"/>
      <c r="DC17" s="404"/>
      <c r="DD17" s="404"/>
      <c r="DE17" s="404"/>
      <c r="DF17" s="404"/>
      <c r="DG17" s="404"/>
      <c r="DH17" s="404"/>
      <c r="DI17" s="404"/>
      <c r="DJ17" s="404"/>
      <c r="DK17" s="404"/>
      <c r="DL17" s="404"/>
      <c r="DM17" s="404"/>
      <c r="DN17" s="404"/>
      <c r="DO17" s="404"/>
      <c r="DP17" s="404"/>
      <c r="DQ17" s="404"/>
      <c r="DR17" s="404"/>
      <c r="DS17" s="404"/>
      <c r="DT17" s="404"/>
      <c r="DU17" s="404"/>
      <c r="DV17" s="404"/>
      <c r="DW17" s="404"/>
      <c r="DX17" s="404"/>
      <c r="DY17" s="404"/>
      <c r="DZ17" s="404"/>
      <c r="EA17" s="404"/>
      <c r="EB17" s="404"/>
      <c r="EC17" s="404"/>
      <c r="ED17" s="404"/>
      <c r="EE17" s="404"/>
      <c r="EF17" s="404"/>
      <c r="EG17" s="404"/>
      <c r="EH17" s="404"/>
      <c r="EI17" s="404"/>
      <c r="EJ17" s="404"/>
      <c r="EK17" s="404"/>
      <c r="EL17" s="404"/>
      <c r="EM17" s="404"/>
      <c r="EN17" s="404"/>
      <c r="EO17" s="404"/>
      <c r="EP17" s="404"/>
      <c r="EQ17" s="404"/>
      <c r="ER17" s="404"/>
      <c r="ES17" s="404"/>
      <c r="ET17" s="404"/>
      <c r="EU17" s="404"/>
      <c r="EV17" s="404"/>
      <c r="EW17" s="404"/>
      <c r="EX17" s="404"/>
      <c r="EY17" s="404"/>
      <c r="EZ17" s="404"/>
      <c r="FA17" s="404"/>
      <c r="FB17" s="404"/>
      <c r="FC17" s="404"/>
      <c r="FD17" s="404"/>
      <c r="FE17" s="404"/>
      <c r="FF17" s="404"/>
      <c r="FG17" s="404"/>
      <c r="FH17" s="404"/>
      <c r="FI17" s="404"/>
      <c r="FJ17" s="404"/>
      <c r="FK17" s="404"/>
      <c r="FL17" s="404"/>
      <c r="FM17" s="404"/>
      <c r="FN17" s="404"/>
      <c r="FO17" s="404"/>
      <c r="FP17" s="404"/>
      <c r="FQ17" s="404"/>
      <c r="FR17" s="404"/>
      <c r="FS17" s="404"/>
      <c r="FT17" s="404"/>
      <c r="FU17" s="404"/>
      <c r="FV17" s="404"/>
      <c r="FW17" s="404"/>
      <c r="FX17" s="404"/>
      <c r="FY17" s="404"/>
      <c r="FZ17" s="404"/>
      <c r="GA17" s="404"/>
      <c r="GB17" s="404"/>
      <c r="GC17" s="404"/>
      <c r="GD17" s="404"/>
      <c r="GE17" s="404"/>
      <c r="GF17" s="404"/>
      <c r="GG17" s="404"/>
      <c r="GH17" s="404"/>
      <c r="GI17" s="404"/>
      <c r="GJ17" s="404"/>
      <c r="GK17" s="404"/>
      <c r="GL17" s="404"/>
      <c r="GM17" s="404"/>
      <c r="GN17" s="404"/>
      <c r="GO17" s="404"/>
      <c r="GP17" s="404"/>
      <c r="GQ17" s="404"/>
      <c r="GR17" s="404"/>
      <c r="GS17" s="404"/>
      <c r="GT17" s="404"/>
      <c r="GU17" s="404"/>
      <c r="GV17" s="404"/>
      <c r="GW17" s="404"/>
      <c r="GX17" s="404"/>
      <c r="GY17" s="404"/>
      <c r="GZ17" s="404"/>
      <c r="HA17" s="404"/>
      <c r="HB17" s="404"/>
      <c r="HC17" s="404"/>
      <c r="HD17" s="404"/>
      <c r="HE17" s="404"/>
      <c r="HF17" s="404"/>
      <c r="HG17" s="404"/>
      <c r="HH17" s="404"/>
      <c r="HI17" s="404"/>
      <c r="HJ17" s="404"/>
      <c r="HK17" s="404"/>
      <c r="HL17" s="404"/>
      <c r="HM17" s="404"/>
      <c r="HN17" s="404"/>
      <c r="HO17" s="404"/>
      <c r="HP17" s="404"/>
      <c r="HQ17" s="404"/>
      <c r="HR17" s="404"/>
      <c r="HS17" s="404"/>
      <c r="HT17" s="404"/>
      <c r="HU17" s="404"/>
      <c r="HV17" s="404"/>
      <c r="HW17" s="404"/>
      <c r="HX17" s="404"/>
      <c r="HY17" s="404"/>
      <c r="HZ17" s="404"/>
      <c r="IA17" s="404"/>
      <c r="IB17" s="404"/>
      <c r="IC17" s="404"/>
      <c r="ID17" s="404"/>
      <c r="IE17" s="404"/>
      <c r="IF17" s="404"/>
      <c r="IG17" s="404"/>
      <c r="IH17" s="404"/>
      <c r="II17" s="404"/>
      <c r="IJ17" s="404"/>
      <c r="IK17" s="404"/>
      <c r="IL17" s="404"/>
      <c r="IM17" s="404"/>
      <c r="IN17" s="404"/>
      <c r="IO17" s="404"/>
      <c r="IP17" s="404"/>
      <c r="IQ17" s="404"/>
      <c r="IR17" s="404"/>
      <c r="IS17" s="404"/>
      <c r="IT17" s="404"/>
    </row>
    <row r="18" spans="1:254" s="289" customFormat="1" ht="56.25" customHeight="1">
      <c r="A18" s="343"/>
      <c r="B18" s="387"/>
      <c r="C18" s="387"/>
      <c r="D18" s="387"/>
      <c r="E18" s="387"/>
      <c r="F18" s="368" t="s">
        <v>317</v>
      </c>
      <c r="G18" s="369" t="s">
        <v>78</v>
      </c>
      <c r="H18" s="369" t="s">
        <v>319</v>
      </c>
      <c r="I18" s="369" t="s">
        <v>197</v>
      </c>
      <c r="J18" s="369" t="s">
        <v>214</v>
      </c>
      <c r="K18" s="370" t="s">
        <v>923</v>
      </c>
      <c r="L18" s="367" t="s">
        <v>191</v>
      </c>
      <c r="M18" s="986" t="s">
        <v>924</v>
      </c>
      <c r="N18" s="371" t="s">
        <v>709</v>
      </c>
      <c r="O18" s="1736"/>
      <c r="P18" s="1734"/>
      <c r="Q18" s="1507"/>
      <c r="R18" s="405"/>
      <c r="S18" s="405"/>
      <c r="T18" s="405"/>
      <c r="U18" s="405"/>
      <c r="V18" s="405"/>
      <c r="W18" s="405"/>
      <c r="X18" s="405"/>
      <c r="Y18" s="405"/>
      <c r="Z18" s="405"/>
      <c r="AA18" s="405"/>
      <c r="AB18" s="405"/>
      <c r="AC18" s="405"/>
      <c r="AD18" s="405"/>
      <c r="AE18" s="405"/>
      <c r="AF18" s="405"/>
      <c r="AG18" s="405"/>
      <c r="AH18" s="405"/>
      <c r="AI18" s="405"/>
      <c r="AJ18" s="405"/>
      <c r="AK18" s="405"/>
      <c r="AL18" s="405"/>
      <c r="AM18" s="405"/>
      <c r="AN18" s="405"/>
      <c r="AO18" s="405"/>
      <c r="AP18" s="405"/>
      <c r="AQ18" s="405"/>
      <c r="AR18" s="405"/>
      <c r="AS18" s="405"/>
      <c r="AT18" s="405"/>
      <c r="AU18" s="405"/>
      <c r="AV18" s="405"/>
      <c r="AW18" s="405"/>
      <c r="AX18" s="405"/>
      <c r="AY18" s="405"/>
      <c r="AZ18" s="405"/>
      <c r="BA18" s="405"/>
      <c r="BB18" s="405"/>
      <c r="BC18" s="405"/>
      <c r="BD18" s="405"/>
      <c r="BE18" s="405"/>
      <c r="BF18" s="405"/>
      <c r="BG18" s="405"/>
      <c r="BH18" s="405"/>
      <c r="BI18" s="405"/>
      <c r="BJ18" s="405"/>
      <c r="BK18" s="405"/>
      <c r="BL18" s="405"/>
      <c r="BM18" s="405"/>
      <c r="BN18" s="405"/>
      <c r="BO18" s="405"/>
      <c r="BP18" s="405"/>
      <c r="BQ18" s="405"/>
      <c r="BR18" s="405"/>
      <c r="BS18" s="405"/>
      <c r="BT18" s="405"/>
      <c r="BU18" s="405"/>
      <c r="BV18" s="405"/>
      <c r="BW18" s="405"/>
      <c r="BX18" s="405"/>
      <c r="BY18" s="405"/>
      <c r="BZ18" s="405"/>
      <c r="CA18" s="405"/>
      <c r="CB18" s="405"/>
      <c r="CC18" s="405"/>
      <c r="CD18" s="405"/>
      <c r="CE18" s="405"/>
      <c r="CF18" s="405"/>
      <c r="CG18" s="405"/>
      <c r="CH18" s="405"/>
      <c r="CI18" s="405"/>
      <c r="CJ18" s="405"/>
      <c r="CK18" s="405"/>
      <c r="CL18" s="405"/>
      <c r="CM18" s="405"/>
      <c r="CN18" s="405"/>
      <c r="CO18" s="405"/>
      <c r="CP18" s="405"/>
      <c r="CQ18" s="405"/>
      <c r="CR18" s="405"/>
      <c r="CS18" s="405"/>
      <c r="CT18" s="405"/>
      <c r="CU18" s="405"/>
      <c r="CV18" s="405"/>
      <c r="CW18" s="405"/>
      <c r="CX18" s="405"/>
      <c r="CY18" s="405"/>
      <c r="CZ18" s="405"/>
      <c r="DA18" s="405"/>
      <c r="DB18" s="405"/>
      <c r="DC18" s="405"/>
      <c r="DD18" s="405"/>
      <c r="DE18" s="405"/>
      <c r="DF18" s="405"/>
      <c r="DG18" s="405"/>
      <c r="DH18" s="405"/>
      <c r="DI18" s="405"/>
      <c r="DJ18" s="405"/>
      <c r="DK18" s="405"/>
      <c r="DL18" s="405"/>
      <c r="DM18" s="405"/>
      <c r="DN18" s="405"/>
      <c r="DO18" s="405"/>
      <c r="DP18" s="405"/>
      <c r="DQ18" s="405"/>
      <c r="DR18" s="405"/>
      <c r="DS18" s="405"/>
      <c r="DT18" s="405"/>
      <c r="DU18" s="405"/>
      <c r="DV18" s="405"/>
      <c r="DW18" s="405"/>
      <c r="DX18" s="405"/>
      <c r="DY18" s="405"/>
      <c r="DZ18" s="405"/>
      <c r="EA18" s="405"/>
      <c r="EB18" s="405"/>
      <c r="EC18" s="405"/>
      <c r="ED18" s="405"/>
      <c r="EE18" s="405"/>
      <c r="EF18" s="405"/>
      <c r="EG18" s="405"/>
      <c r="EH18" s="405"/>
      <c r="EI18" s="405"/>
      <c r="EJ18" s="405"/>
      <c r="EK18" s="405"/>
      <c r="EL18" s="405"/>
      <c r="EM18" s="405"/>
      <c r="EN18" s="405"/>
      <c r="EO18" s="405"/>
      <c r="EP18" s="405"/>
      <c r="EQ18" s="405"/>
      <c r="ER18" s="405"/>
      <c r="ES18" s="405"/>
      <c r="ET18" s="405"/>
      <c r="EU18" s="405"/>
      <c r="EV18" s="405"/>
      <c r="EW18" s="405"/>
      <c r="EX18" s="405"/>
      <c r="EY18" s="405"/>
      <c r="EZ18" s="405"/>
      <c r="FA18" s="405"/>
      <c r="FB18" s="405"/>
      <c r="FC18" s="405"/>
      <c r="FD18" s="405"/>
      <c r="FE18" s="405"/>
      <c r="FF18" s="405"/>
      <c r="FG18" s="405"/>
      <c r="FH18" s="405"/>
      <c r="FI18" s="405"/>
      <c r="FJ18" s="405"/>
      <c r="FK18" s="405"/>
      <c r="FL18" s="405"/>
      <c r="FM18" s="405"/>
      <c r="FN18" s="405"/>
      <c r="FO18" s="405"/>
      <c r="FP18" s="405"/>
      <c r="FQ18" s="405"/>
      <c r="FR18" s="405"/>
      <c r="FS18" s="405"/>
      <c r="FT18" s="405"/>
      <c r="FU18" s="405"/>
      <c r="FV18" s="405"/>
      <c r="FW18" s="405"/>
      <c r="FX18" s="405"/>
      <c r="FY18" s="405"/>
      <c r="FZ18" s="405"/>
      <c r="GA18" s="405"/>
      <c r="GB18" s="405"/>
      <c r="GC18" s="405"/>
      <c r="GD18" s="405"/>
      <c r="GE18" s="405"/>
      <c r="GF18" s="405"/>
      <c r="GG18" s="405"/>
      <c r="GH18" s="405"/>
      <c r="GI18" s="405"/>
      <c r="GJ18" s="405"/>
      <c r="GK18" s="405"/>
      <c r="GL18" s="405"/>
      <c r="GM18" s="405"/>
      <c r="GN18" s="405"/>
      <c r="GO18" s="405"/>
      <c r="GP18" s="405"/>
      <c r="GQ18" s="405"/>
      <c r="GR18" s="405"/>
      <c r="GS18" s="405"/>
      <c r="GT18" s="405"/>
      <c r="GU18" s="405"/>
      <c r="GV18" s="405"/>
      <c r="GW18" s="405"/>
      <c r="GX18" s="405"/>
      <c r="GY18" s="405"/>
      <c r="GZ18" s="405"/>
      <c r="HA18" s="405"/>
      <c r="HB18" s="405"/>
      <c r="HC18" s="405"/>
      <c r="HD18" s="405"/>
      <c r="HE18" s="405"/>
      <c r="HF18" s="405"/>
      <c r="HG18" s="405"/>
      <c r="HH18" s="405"/>
      <c r="HI18" s="405"/>
      <c r="HJ18" s="405"/>
      <c r="HK18" s="405"/>
      <c r="HL18" s="405"/>
      <c r="HM18" s="405"/>
      <c r="HN18" s="405"/>
      <c r="HO18" s="405"/>
      <c r="HP18" s="405"/>
      <c r="HQ18" s="405"/>
      <c r="HR18" s="405"/>
      <c r="HS18" s="405"/>
      <c r="HT18" s="405"/>
      <c r="HU18" s="405"/>
      <c r="HV18" s="405"/>
      <c r="HW18" s="405"/>
      <c r="HX18" s="405"/>
      <c r="HY18" s="405"/>
      <c r="HZ18" s="405"/>
      <c r="IA18" s="405"/>
      <c r="IB18" s="405"/>
      <c r="IC18" s="405"/>
      <c r="ID18" s="405"/>
      <c r="IE18" s="405"/>
      <c r="IF18" s="405"/>
      <c r="IG18" s="405"/>
      <c r="IH18" s="405"/>
      <c r="II18" s="405"/>
      <c r="IJ18" s="405"/>
      <c r="IK18" s="405"/>
      <c r="IL18" s="405"/>
      <c r="IM18" s="405"/>
      <c r="IN18" s="405"/>
      <c r="IO18" s="405"/>
      <c r="IP18" s="405"/>
      <c r="IQ18" s="405"/>
      <c r="IR18" s="405"/>
      <c r="IS18" s="405"/>
      <c r="IT18" s="405"/>
    </row>
    <row r="19" spans="1:254" s="378" customFormat="1" ht="31.5" customHeight="1" thickBot="1">
      <c r="A19" s="372"/>
      <c r="B19" s="373"/>
      <c r="C19" s="373"/>
      <c r="D19" s="373"/>
      <c r="E19" s="374" t="s">
        <v>352</v>
      </c>
      <c r="F19" s="375">
        <v>93.043999999999997</v>
      </c>
      <c r="G19" s="375">
        <v>93.045000000000002</v>
      </c>
      <c r="H19" s="375">
        <v>93.045000000000002</v>
      </c>
      <c r="I19" s="375">
        <v>93.043000000000006</v>
      </c>
      <c r="J19" s="375">
        <v>93.052000000000007</v>
      </c>
      <c r="K19" s="376">
        <v>93.040999999999997</v>
      </c>
      <c r="L19" s="375">
        <v>93.052999999999997</v>
      </c>
      <c r="M19" s="1183" t="s">
        <v>572</v>
      </c>
      <c r="N19" s="377" t="s">
        <v>674</v>
      </c>
      <c r="O19" s="377">
        <v>99.998999999999995</v>
      </c>
      <c r="P19" s="481"/>
      <c r="Q19" s="1502"/>
      <c r="R19" s="353"/>
      <c r="S19" s="353"/>
      <c r="T19" s="353"/>
      <c r="U19" s="353"/>
      <c r="V19" s="353"/>
      <c r="W19" s="353"/>
      <c r="X19" s="353"/>
      <c r="Y19" s="353"/>
      <c r="Z19" s="353"/>
      <c r="AA19" s="353"/>
      <c r="AB19" s="353"/>
      <c r="AC19" s="353"/>
      <c r="AD19" s="353"/>
      <c r="AE19" s="353"/>
      <c r="AF19" s="353"/>
      <c r="AG19" s="353"/>
      <c r="AH19" s="353"/>
      <c r="AI19" s="353"/>
      <c r="AJ19" s="353"/>
      <c r="AK19" s="353"/>
      <c r="AL19" s="353"/>
      <c r="AM19" s="353"/>
      <c r="AN19" s="353"/>
      <c r="AO19" s="353"/>
      <c r="AP19" s="353"/>
      <c r="AQ19" s="353"/>
      <c r="AR19" s="353"/>
      <c r="AS19" s="353"/>
      <c r="AT19" s="353"/>
      <c r="AU19" s="353"/>
      <c r="AV19" s="353"/>
      <c r="AW19" s="353"/>
      <c r="AX19" s="353"/>
      <c r="AY19" s="353"/>
      <c r="AZ19" s="353"/>
      <c r="BA19" s="353"/>
      <c r="BB19" s="353"/>
      <c r="BC19" s="353"/>
      <c r="BD19" s="353"/>
      <c r="BE19" s="353"/>
      <c r="BF19" s="353"/>
      <c r="BG19" s="353"/>
      <c r="BH19" s="353"/>
      <c r="BI19" s="353"/>
      <c r="BJ19" s="353"/>
      <c r="BK19" s="353"/>
      <c r="BL19" s="353"/>
      <c r="BM19" s="353"/>
      <c r="BN19" s="353"/>
      <c r="BO19" s="353"/>
      <c r="BP19" s="353"/>
      <c r="BQ19" s="353"/>
      <c r="BR19" s="353"/>
      <c r="BS19" s="353"/>
      <c r="BT19" s="353"/>
      <c r="BU19" s="353"/>
      <c r="BV19" s="353"/>
      <c r="BW19" s="353"/>
      <c r="BX19" s="353"/>
      <c r="BY19" s="353"/>
      <c r="BZ19" s="353"/>
      <c r="CA19" s="353"/>
      <c r="CB19" s="353"/>
      <c r="CC19" s="353"/>
      <c r="CD19" s="353"/>
      <c r="CE19" s="353"/>
      <c r="CF19" s="353"/>
      <c r="CG19" s="353"/>
      <c r="CH19" s="353"/>
      <c r="CI19" s="353"/>
      <c r="CJ19" s="353"/>
      <c r="CK19" s="353"/>
      <c r="CL19" s="353"/>
      <c r="CM19" s="353"/>
      <c r="CN19" s="353"/>
      <c r="CO19" s="353"/>
      <c r="CP19" s="353"/>
      <c r="CQ19" s="353"/>
      <c r="CR19" s="353"/>
      <c r="CS19" s="353"/>
      <c r="CT19" s="353"/>
      <c r="CU19" s="353"/>
      <c r="CV19" s="353"/>
      <c r="CW19" s="353"/>
      <c r="CX19" s="353"/>
      <c r="CY19" s="353"/>
      <c r="CZ19" s="353"/>
      <c r="DA19" s="353"/>
      <c r="DB19" s="353"/>
      <c r="DC19" s="353"/>
      <c r="DD19" s="353"/>
      <c r="DE19" s="353"/>
      <c r="DF19" s="353"/>
      <c r="DG19" s="353"/>
      <c r="DH19" s="353"/>
      <c r="DI19" s="353"/>
      <c r="DJ19" s="353"/>
      <c r="DK19" s="353"/>
      <c r="DL19" s="353"/>
      <c r="DM19" s="353"/>
      <c r="DN19" s="353"/>
      <c r="DO19" s="353"/>
      <c r="DP19" s="353"/>
      <c r="DQ19" s="353"/>
      <c r="DR19" s="353"/>
      <c r="DS19" s="353"/>
      <c r="DT19" s="353"/>
      <c r="DU19" s="353"/>
      <c r="DV19" s="353"/>
      <c r="DW19" s="353"/>
      <c r="DX19" s="353"/>
      <c r="DY19" s="353"/>
      <c r="DZ19" s="353"/>
      <c r="EA19" s="353"/>
      <c r="EB19" s="353"/>
      <c r="EC19" s="353"/>
      <c r="ED19" s="353"/>
      <c r="EE19" s="353"/>
      <c r="EF19" s="353"/>
      <c r="EG19" s="353"/>
      <c r="EH19" s="353"/>
      <c r="EI19" s="353"/>
      <c r="EJ19" s="353"/>
      <c r="EK19" s="353"/>
      <c r="EL19" s="353"/>
      <c r="EM19" s="353"/>
      <c r="EN19" s="353"/>
      <c r="EO19" s="353"/>
      <c r="EP19" s="353"/>
      <c r="EQ19" s="353"/>
      <c r="ER19" s="353"/>
      <c r="ES19" s="353"/>
      <c r="ET19" s="353"/>
      <c r="EU19" s="353"/>
      <c r="EV19" s="353"/>
      <c r="EW19" s="353"/>
      <c r="EX19" s="353"/>
      <c r="EY19" s="353"/>
      <c r="EZ19" s="353"/>
      <c r="FA19" s="353"/>
      <c r="FB19" s="353"/>
      <c r="FC19" s="353"/>
      <c r="FD19" s="353"/>
      <c r="FE19" s="353"/>
      <c r="FF19" s="353"/>
      <c r="FG19" s="353"/>
      <c r="FH19" s="353"/>
      <c r="FI19" s="353"/>
      <c r="FJ19" s="353"/>
      <c r="FK19" s="353"/>
      <c r="FL19" s="353"/>
      <c r="FM19" s="353"/>
      <c r="FN19" s="353"/>
      <c r="FO19" s="353"/>
      <c r="FP19" s="353"/>
      <c r="FQ19" s="353"/>
      <c r="FR19" s="353"/>
      <c r="FS19" s="353"/>
      <c r="FT19" s="353"/>
      <c r="FU19" s="353"/>
      <c r="FV19" s="353"/>
      <c r="FW19" s="353"/>
      <c r="FX19" s="353"/>
      <c r="FY19" s="353"/>
      <c r="FZ19" s="353"/>
      <c r="GA19" s="353"/>
      <c r="GB19" s="353"/>
      <c r="GC19" s="353"/>
      <c r="GD19" s="353"/>
      <c r="GE19" s="353"/>
      <c r="GF19" s="353"/>
      <c r="GG19" s="353"/>
      <c r="GH19" s="353"/>
      <c r="GI19" s="353"/>
      <c r="GJ19" s="353"/>
      <c r="GK19" s="353"/>
      <c r="GL19" s="353"/>
      <c r="GM19" s="353"/>
      <c r="GN19" s="353"/>
      <c r="GO19" s="353"/>
      <c r="GP19" s="353"/>
      <c r="GQ19" s="353"/>
      <c r="GR19" s="353"/>
      <c r="GS19" s="353"/>
      <c r="GT19" s="353"/>
      <c r="GU19" s="353"/>
      <c r="GV19" s="353"/>
      <c r="GW19" s="353"/>
      <c r="GX19" s="353"/>
      <c r="GY19" s="353"/>
      <c r="GZ19" s="353"/>
      <c r="HA19" s="353"/>
      <c r="HB19" s="353"/>
      <c r="HC19" s="353"/>
      <c r="HD19" s="353"/>
      <c r="HE19" s="353"/>
      <c r="HF19" s="353"/>
      <c r="HG19" s="353"/>
      <c r="HH19" s="353"/>
      <c r="HI19" s="353"/>
      <c r="HJ19" s="353"/>
      <c r="HK19" s="353"/>
      <c r="HL19" s="353"/>
      <c r="HM19" s="353"/>
      <c r="HN19" s="353"/>
      <c r="HO19" s="353"/>
      <c r="HP19" s="353"/>
      <c r="HQ19" s="353"/>
      <c r="HR19" s="353"/>
      <c r="HS19" s="353"/>
      <c r="HT19" s="353"/>
      <c r="HU19" s="353"/>
      <c r="HV19" s="353"/>
      <c r="HW19" s="353"/>
      <c r="HX19" s="353"/>
      <c r="HY19" s="353"/>
      <c r="HZ19" s="353"/>
      <c r="IA19" s="353"/>
      <c r="IB19" s="353"/>
      <c r="IC19" s="353"/>
      <c r="ID19" s="353"/>
      <c r="IE19" s="353"/>
      <c r="IF19" s="353"/>
      <c r="IG19" s="353"/>
      <c r="IH19" s="353"/>
      <c r="II19" s="353"/>
      <c r="IJ19" s="353"/>
      <c r="IK19" s="353"/>
      <c r="IL19" s="353"/>
      <c r="IM19" s="353"/>
      <c r="IN19" s="353"/>
      <c r="IO19" s="353"/>
      <c r="IP19" s="353"/>
      <c r="IQ19" s="353"/>
      <c r="IR19" s="353"/>
      <c r="IS19" s="353"/>
      <c r="IT19" s="353"/>
    </row>
    <row r="20" spans="1:254" s="290" customFormat="1" ht="19.5" customHeight="1" thickTop="1">
      <c r="A20" s="1721" t="s">
        <v>289</v>
      </c>
      <c r="B20" s="1722"/>
      <c r="C20" s="1722"/>
      <c r="D20" s="1722"/>
      <c r="E20" s="1723"/>
      <c r="F20" s="345" t="s">
        <v>382</v>
      </c>
      <c r="G20" s="345" t="s">
        <v>383</v>
      </c>
      <c r="H20" s="346" t="s">
        <v>384</v>
      </c>
      <c r="I20" s="346" t="s">
        <v>385</v>
      </c>
      <c r="J20" s="347" t="s">
        <v>386</v>
      </c>
      <c r="K20" s="348" t="s">
        <v>387</v>
      </c>
      <c r="L20" s="350" t="s">
        <v>388</v>
      </c>
      <c r="M20" s="349" t="s">
        <v>389</v>
      </c>
      <c r="N20" s="349" t="s">
        <v>562</v>
      </c>
      <c r="O20" s="1232" t="s">
        <v>390</v>
      </c>
      <c r="P20" s="1250" t="s">
        <v>391</v>
      </c>
      <c r="Q20" s="351"/>
      <c r="R20" s="353"/>
      <c r="S20" s="353"/>
      <c r="T20" s="353"/>
      <c r="U20" s="353"/>
      <c r="V20" s="353"/>
      <c r="W20" s="353"/>
      <c r="X20" s="353"/>
      <c r="Y20" s="353"/>
      <c r="Z20" s="353"/>
      <c r="AA20" s="353"/>
      <c r="AB20" s="353"/>
      <c r="AC20" s="353"/>
      <c r="AD20" s="353"/>
      <c r="AE20" s="353"/>
      <c r="AF20" s="353"/>
      <c r="AG20" s="353"/>
      <c r="AH20" s="353"/>
      <c r="AI20" s="353"/>
      <c r="AJ20" s="353"/>
      <c r="AK20" s="353"/>
      <c r="AL20" s="353"/>
      <c r="AM20" s="353"/>
      <c r="AN20" s="353"/>
      <c r="AO20" s="353"/>
      <c r="AP20" s="353"/>
      <c r="AQ20" s="353"/>
      <c r="AR20" s="353"/>
      <c r="AS20" s="353"/>
      <c r="AT20" s="353"/>
      <c r="AU20" s="353"/>
      <c r="AV20" s="353"/>
      <c r="AW20" s="353"/>
      <c r="AX20" s="353"/>
      <c r="AY20" s="353"/>
      <c r="AZ20" s="353"/>
      <c r="BA20" s="353"/>
      <c r="BB20" s="353"/>
      <c r="BC20" s="353"/>
      <c r="BD20" s="353"/>
      <c r="BE20" s="353"/>
      <c r="BF20" s="353"/>
      <c r="BG20" s="353"/>
      <c r="BH20" s="353"/>
      <c r="BI20" s="353"/>
      <c r="BJ20" s="353"/>
      <c r="BK20" s="353"/>
      <c r="BL20" s="353"/>
      <c r="BM20" s="353"/>
      <c r="BN20" s="353"/>
      <c r="BO20" s="353"/>
      <c r="BP20" s="353"/>
      <c r="BQ20" s="353"/>
      <c r="BR20" s="353"/>
      <c r="BS20" s="353"/>
      <c r="BT20" s="353"/>
      <c r="BU20" s="353"/>
      <c r="BV20" s="353"/>
      <c r="BW20" s="353"/>
      <c r="BX20" s="353"/>
      <c r="BY20" s="353"/>
      <c r="BZ20" s="353"/>
      <c r="CA20" s="353"/>
      <c r="CB20" s="353"/>
      <c r="CC20" s="353"/>
      <c r="CD20" s="353"/>
      <c r="CE20" s="353"/>
      <c r="CF20" s="353"/>
      <c r="CG20" s="353"/>
      <c r="CH20" s="353"/>
      <c r="CI20" s="353"/>
      <c r="CJ20" s="353"/>
      <c r="CK20" s="353"/>
      <c r="CL20" s="353"/>
      <c r="CM20" s="353"/>
      <c r="CN20" s="353"/>
      <c r="CO20" s="353"/>
      <c r="CP20" s="353"/>
      <c r="CQ20" s="353"/>
      <c r="CR20" s="353"/>
      <c r="CS20" s="353"/>
      <c r="CT20" s="353"/>
      <c r="CU20" s="353"/>
      <c r="CV20" s="353"/>
      <c r="CW20" s="353"/>
      <c r="CX20" s="353"/>
      <c r="CY20" s="353"/>
      <c r="CZ20" s="353"/>
      <c r="DA20" s="353"/>
      <c r="DB20" s="353"/>
      <c r="DC20" s="353"/>
      <c r="DD20" s="353"/>
      <c r="DE20" s="353"/>
      <c r="DF20" s="353"/>
      <c r="DG20" s="353"/>
      <c r="DH20" s="353"/>
      <c r="DI20" s="353"/>
      <c r="DJ20" s="353"/>
      <c r="DK20" s="353"/>
      <c r="DL20" s="353"/>
      <c r="DM20" s="353"/>
      <c r="DN20" s="353"/>
      <c r="DO20" s="353"/>
      <c r="DP20" s="353"/>
      <c r="DQ20" s="353"/>
      <c r="DR20" s="353"/>
      <c r="DS20" s="353"/>
      <c r="DT20" s="353"/>
      <c r="DU20" s="353"/>
      <c r="DV20" s="353"/>
      <c r="DW20" s="353"/>
      <c r="DX20" s="353"/>
      <c r="DY20" s="353"/>
      <c r="DZ20" s="353"/>
      <c r="EA20" s="353"/>
      <c r="EB20" s="353"/>
      <c r="EC20" s="353"/>
      <c r="ED20" s="353"/>
      <c r="EE20" s="353"/>
      <c r="EF20" s="353"/>
      <c r="EG20" s="353"/>
      <c r="EH20" s="353"/>
      <c r="EI20" s="353"/>
      <c r="EJ20" s="353"/>
      <c r="EK20" s="353"/>
      <c r="EL20" s="353"/>
      <c r="EM20" s="353"/>
      <c r="EN20" s="353"/>
      <c r="EO20" s="353"/>
      <c r="EP20" s="353"/>
      <c r="EQ20" s="353"/>
      <c r="ER20" s="353"/>
      <c r="ES20" s="353"/>
      <c r="ET20" s="353"/>
      <c r="EU20" s="353"/>
      <c r="EV20" s="353"/>
      <c r="EW20" s="353"/>
      <c r="EX20" s="353"/>
      <c r="EY20" s="353"/>
      <c r="EZ20" s="353"/>
      <c r="FA20" s="353"/>
      <c r="FB20" s="353"/>
      <c r="FC20" s="353"/>
      <c r="FD20" s="353"/>
      <c r="FE20" s="353"/>
      <c r="FF20" s="353"/>
      <c r="FG20" s="353"/>
      <c r="FH20" s="353"/>
      <c r="FI20" s="353"/>
      <c r="FJ20" s="353"/>
      <c r="FK20" s="353"/>
      <c r="FL20" s="353"/>
      <c r="FM20" s="353"/>
      <c r="FN20" s="353"/>
      <c r="FO20" s="353"/>
      <c r="FP20" s="353"/>
      <c r="FQ20" s="353"/>
      <c r="FR20" s="353"/>
      <c r="FS20" s="353"/>
      <c r="FT20" s="353"/>
      <c r="FU20" s="353"/>
      <c r="FV20" s="353"/>
      <c r="FW20" s="353"/>
      <c r="FX20" s="353"/>
      <c r="FY20" s="353"/>
      <c r="FZ20" s="353"/>
      <c r="GA20" s="353"/>
      <c r="GB20" s="353"/>
      <c r="GC20" s="353"/>
      <c r="GD20" s="353"/>
      <c r="GE20" s="353"/>
      <c r="GF20" s="353"/>
      <c r="GG20" s="353"/>
      <c r="GH20" s="353"/>
      <c r="GI20" s="353"/>
      <c r="GJ20" s="353"/>
      <c r="GK20" s="353"/>
      <c r="GL20" s="353"/>
      <c r="GM20" s="353"/>
      <c r="GN20" s="353"/>
      <c r="GO20" s="353"/>
      <c r="GP20" s="353"/>
      <c r="GQ20" s="353"/>
      <c r="GR20" s="353"/>
      <c r="GS20" s="353"/>
      <c r="GT20" s="353"/>
      <c r="GU20" s="353"/>
      <c r="GV20" s="353"/>
      <c r="GW20" s="353"/>
      <c r="GX20" s="353"/>
      <c r="GY20" s="353"/>
      <c r="GZ20" s="353"/>
      <c r="HA20" s="353"/>
      <c r="HB20" s="353"/>
      <c r="HC20" s="353"/>
      <c r="HD20" s="353"/>
      <c r="HE20" s="353"/>
      <c r="HF20" s="353"/>
      <c r="HG20" s="353"/>
      <c r="HH20" s="353"/>
      <c r="HI20" s="353"/>
      <c r="HJ20" s="353"/>
      <c r="HK20" s="353"/>
      <c r="HL20" s="353"/>
      <c r="HM20" s="353"/>
      <c r="HN20" s="353"/>
      <c r="HO20" s="353"/>
      <c r="HP20" s="353"/>
      <c r="HQ20" s="353"/>
      <c r="HR20" s="353"/>
      <c r="HS20" s="353"/>
      <c r="HT20" s="353"/>
      <c r="HU20" s="353"/>
      <c r="HV20" s="353"/>
      <c r="HW20" s="353"/>
      <c r="HX20" s="353"/>
      <c r="HY20" s="353"/>
      <c r="HZ20" s="353"/>
      <c r="IA20" s="353"/>
      <c r="IB20" s="353"/>
      <c r="IC20" s="353"/>
      <c r="ID20" s="353"/>
      <c r="IE20" s="353"/>
      <c r="IF20" s="353"/>
      <c r="IG20" s="353"/>
      <c r="IH20" s="353"/>
      <c r="II20" s="353"/>
      <c r="IJ20" s="353"/>
      <c r="IK20" s="353"/>
      <c r="IL20" s="353"/>
      <c r="IM20" s="353"/>
      <c r="IN20" s="353"/>
      <c r="IO20" s="353"/>
      <c r="IP20" s="353"/>
      <c r="IQ20" s="353"/>
      <c r="IR20" s="353"/>
      <c r="IS20" s="353"/>
      <c r="IT20" s="353"/>
    </row>
    <row r="21" spans="1:254" s="354" customFormat="1" ht="30" customHeight="1">
      <c r="A21" s="352" t="s">
        <v>294</v>
      </c>
      <c r="B21" s="1724" t="s">
        <v>610</v>
      </c>
      <c r="C21" s="1724"/>
      <c r="D21" s="1724"/>
      <c r="E21" s="1724"/>
      <c r="F21" s="418"/>
      <c r="G21" s="418"/>
      <c r="H21" s="418"/>
      <c r="I21" s="418"/>
      <c r="J21" s="418"/>
      <c r="K21" s="418"/>
      <c r="L21" s="418"/>
      <c r="M21" s="645"/>
      <c r="N21" s="645"/>
      <c r="O21" s="645"/>
      <c r="P21" s="482">
        <f>SUM(F21:O21)</f>
        <v>0</v>
      </c>
      <c r="Q21" s="353"/>
      <c r="R21" s="353"/>
      <c r="S21" s="353"/>
      <c r="T21" s="353"/>
      <c r="U21" s="353"/>
      <c r="V21" s="353"/>
      <c r="W21" s="353"/>
      <c r="X21" s="353"/>
      <c r="Y21" s="353"/>
      <c r="Z21" s="353"/>
      <c r="AA21" s="353"/>
      <c r="AB21" s="353"/>
      <c r="AC21" s="353"/>
      <c r="AD21" s="353"/>
      <c r="AE21" s="353"/>
      <c r="AF21" s="353"/>
      <c r="AG21" s="353"/>
      <c r="AH21" s="353"/>
      <c r="AI21" s="353"/>
      <c r="AJ21" s="353"/>
      <c r="AK21" s="353"/>
      <c r="AL21" s="353"/>
      <c r="AM21" s="353"/>
      <c r="AN21" s="353"/>
      <c r="AO21" s="353"/>
      <c r="AP21" s="353"/>
      <c r="AQ21" s="353"/>
      <c r="AR21" s="353"/>
      <c r="AS21" s="353"/>
      <c r="AT21" s="353"/>
      <c r="AU21" s="353"/>
      <c r="AV21" s="353"/>
      <c r="AW21" s="353"/>
      <c r="AX21" s="353"/>
      <c r="AY21" s="353"/>
      <c r="AZ21" s="353"/>
      <c r="BA21" s="353"/>
      <c r="BB21" s="353"/>
      <c r="BC21" s="353"/>
      <c r="BD21" s="353"/>
      <c r="BE21" s="353"/>
      <c r="BF21" s="353"/>
      <c r="BG21" s="353"/>
      <c r="BH21" s="353"/>
      <c r="BI21" s="353"/>
      <c r="BJ21" s="353"/>
      <c r="BK21" s="353"/>
      <c r="BL21" s="353"/>
      <c r="BM21" s="353"/>
      <c r="BN21" s="353"/>
      <c r="BO21" s="353"/>
      <c r="BP21" s="353"/>
      <c r="BQ21" s="353"/>
      <c r="BR21" s="353"/>
      <c r="BS21" s="353"/>
      <c r="BT21" s="353"/>
      <c r="BU21" s="353"/>
      <c r="BV21" s="353"/>
      <c r="BW21" s="353"/>
      <c r="BX21" s="353"/>
      <c r="BY21" s="353"/>
      <c r="BZ21" s="353"/>
      <c r="CA21" s="353"/>
      <c r="CB21" s="353"/>
      <c r="CC21" s="353"/>
      <c r="CD21" s="353"/>
      <c r="CE21" s="353"/>
      <c r="CF21" s="353"/>
      <c r="CG21" s="353"/>
      <c r="CH21" s="353"/>
      <c r="CI21" s="353"/>
      <c r="CJ21" s="353"/>
      <c r="CK21" s="353"/>
      <c r="CL21" s="353"/>
      <c r="CM21" s="353"/>
      <c r="CN21" s="353"/>
      <c r="CO21" s="353"/>
      <c r="CP21" s="353"/>
      <c r="CQ21" s="353"/>
      <c r="CR21" s="353"/>
      <c r="CS21" s="353"/>
      <c r="CT21" s="353"/>
      <c r="CU21" s="353"/>
      <c r="CV21" s="353"/>
      <c r="CW21" s="353"/>
      <c r="CX21" s="353"/>
      <c r="CY21" s="353"/>
      <c r="CZ21" s="353"/>
      <c r="DA21" s="353"/>
      <c r="DB21" s="353"/>
      <c r="DC21" s="353"/>
      <c r="DD21" s="353"/>
      <c r="DE21" s="353"/>
      <c r="DF21" s="353"/>
      <c r="DG21" s="353"/>
      <c r="DH21" s="353"/>
      <c r="DI21" s="353"/>
      <c r="DJ21" s="353"/>
      <c r="DK21" s="353"/>
      <c r="DL21" s="353"/>
      <c r="DM21" s="353"/>
      <c r="DN21" s="353"/>
      <c r="DO21" s="353"/>
      <c r="DP21" s="353"/>
      <c r="DQ21" s="353"/>
      <c r="DR21" s="353"/>
      <c r="DS21" s="353"/>
      <c r="DT21" s="353"/>
      <c r="DU21" s="353"/>
      <c r="DV21" s="353"/>
      <c r="DW21" s="353"/>
      <c r="DX21" s="353"/>
      <c r="DY21" s="353"/>
      <c r="DZ21" s="353"/>
      <c r="EA21" s="353"/>
      <c r="EB21" s="353"/>
      <c r="EC21" s="353"/>
      <c r="ED21" s="353"/>
      <c r="EE21" s="353"/>
      <c r="EF21" s="353"/>
      <c r="EG21" s="353"/>
      <c r="EH21" s="353"/>
      <c r="EI21" s="353"/>
      <c r="EJ21" s="353"/>
      <c r="EK21" s="353"/>
      <c r="EL21" s="353"/>
      <c r="EM21" s="353"/>
      <c r="EN21" s="353"/>
      <c r="EO21" s="353"/>
      <c r="EP21" s="353"/>
      <c r="EQ21" s="353"/>
      <c r="ER21" s="353"/>
      <c r="ES21" s="353"/>
      <c r="ET21" s="353"/>
      <c r="EU21" s="353"/>
      <c r="EV21" s="353"/>
      <c r="EW21" s="353"/>
      <c r="EX21" s="353"/>
      <c r="EY21" s="353"/>
      <c r="EZ21" s="353"/>
      <c r="FA21" s="353"/>
      <c r="FB21" s="353"/>
      <c r="FC21" s="353"/>
      <c r="FD21" s="353"/>
      <c r="FE21" s="353"/>
      <c r="FF21" s="353"/>
      <c r="FG21" s="353"/>
      <c r="FH21" s="353"/>
      <c r="FI21" s="353"/>
      <c r="FJ21" s="353"/>
      <c r="FK21" s="353"/>
      <c r="FL21" s="353"/>
      <c r="FM21" s="353"/>
      <c r="FN21" s="353"/>
      <c r="FO21" s="353"/>
      <c r="FP21" s="353"/>
      <c r="FQ21" s="353"/>
      <c r="FR21" s="353"/>
      <c r="FS21" s="353"/>
      <c r="FT21" s="353"/>
      <c r="FU21" s="353"/>
      <c r="FV21" s="353"/>
      <c r="FW21" s="353"/>
      <c r="FX21" s="353"/>
      <c r="FY21" s="353"/>
      <c r="FZ21" s="353"/>
      <c r="GA21" s="353"/>
      <c r="GB21" s="353"/>
      <c r="GC21" s="353"/>
      <c r="GD21" s="353"/>
      <c r="GE21" s="353"/>
      <c r="GF21" s="353"/>
      <c r="GG21" s="353"/>
      <c r="GH21" s="353"/>
      <c r="GI21" s="353"/>
      <c r="GJ21" s="353"/>
      <c r="GK21" s="353"/>
      <c r="GL21" s="353"/>
      <c r="GM21" s="353"/>
      <c r="GN21" s="353"/>
      <c r="GO21" s="353"/>
      <c r="GP21" s="353"/>
      <c r="GQ21" s="353"/>
      <c r="GR21" s="353"/>
      <c r="GS21" s="353"/>
      <c r="GT21" s="353"/>
      <c r="GU21" s="353"/>
      <c r="GV21" s="353"/>
      <c r="GW21" s="353"/>
      <c r="GX21" s="353"/>
      <c r="GY21" s="353"/>
      <c r="GZ21" s="353"/>
      <c r="HA21" s="353"/>
      <c r="HB21" s="353"/>
      <c r="HC21" s="353"/>
      <c r="HD21" s="353"/>
      <c r="HE21" s="353"/>
      <c r="HF21" s="353"/>
      <c r="HG21" s="353"/>
      <c r="HH21" s="353"/>
      <c r="HI21" s="353"/>
      <c r="HJ21" s="353"/>
      <c r="HK21" s="353"/>
      <c r="HL21" s="353"/>
      <c r="HM21" s="353"/>
      <c r="HN21" s="353"/>
      <c r="HO21" s="353"/>
      <c r="HP21" s="353"/>
      <c r="HQ21" s="353"/>
      <c r="HR21" s="353"/>
      <c r="HS21" s="353"/>
      <c r="HT21" s="353"/>
      <c r="HU21" s="353"/>
      <c r="HV21" s="353"/>
      <c r="HW21" s="353"/>
      <c r="HX21" s="353"/>
      <c r="HY21" s="353"/>
      <c r="HZ21" s="353"/>
      <c r="IA21" s="353"/>
      <c r="IB21" s="353"/>
      <c r="IC21" s="353"/>
      <c r="ID21" s="353"/>
      <c r="IE21" s="353"/>
      <c r="IF21" s="353"/>
      <c r="IG21" s="353"/>
      <c r="IH21" s="353"/>
      <c r="II21" s="353"/>
      <c r="IJ21" s="353"/>
      <c r="IK21" s="353"/>
      <c r="IL21" s="353"/>
      <c r="IM21" s="353"/>
      <c r="IN21" s="353"/>
      <c r="IO21" s="353"/>
      <c r="IP21" s="353"/>
      <c r="IQ21" s="353"/>
      <c r="IR21" s="353"/>
      <c r="IS21" s="353"/>
      <c r="IT21" s="353"/>
    </row>
    <row r="22" spans="1:254" s="353" customFormat="1" ht="30" customHeight="1">
      <c r="A22" s="352" t="s">
        <v>66</v>
      </c>
      <c r="B22" s="1718" t="s">
        <v>611</v>
      </c>
      <c r="C22" s="1719"/>
      <c r="D22" s="1719"/>
      <c r="E22" s="1720"/>
      <c r="F22" s="419"/>
      <c r="G22" s="419"/>
      <c r="H22" s="419"/>
      <c r="I22" s="419"/>
      <c r="J22" s="419"/>
      <c r="K22" s="419"/>
      <c r="L22" s="668"/>
      <c r="M22" s="668"/>
      <c r="N22" s="645"/>
      <c r="O22" s="668"/>
      <c r="P22" s="482">
        <f>SUM(F22:O22)</f>
        <v>0</v>
      </c>
    </row>
    <row r="23" spans="1:254" s="353" customFormat="1" ht="30" customHeight="1">
      <c r="A23" s="355" t="s">
        <v>545</v>
      </c>
      <c r="B23" s="1718" t="s">
        <v>972</v>
      </c>
      <c r="C23" s="1719"/>
      <c r="D23" s="1719"/>
      <c r="E23" s="1720"/>
      <c r="F23" s="419"/>
      <c r="G23" s="419"/>
      <c r="H23" s="419"/>
      <c r="I23" s="668"/>
      <c r="J23" s="668"/>
      <c r="K23" s="668"/>
      <c r="L23" s="668"/>
      <c r="M23" s="668"/>
      <c r="N23" s="668"/>
      <c r="O23" s="668"/>
      <c r="P23" s="669">
        <f>SUM(F23:O23)</f>
        <v>0</v>
      </c>
    </row>
    <row r="24" spans="1:254" s="353" customFormat="1" ht="30" customHeight="1">
      <c r="A24" s="352" t="s">
        <v>465</v>
      </c>
      <c r="B24" s="1683" t="s">
        <v>973</v>
      </c>
      <c r="C24" s="1684"/>
      <c r="D24" s="1684"/>
      <c r="E24" s="1685"/>
      <c r="F24" s="892"/>
      <c r="G24" s="419"/>
      <c r="H24" s="419"/>
      <c r="I24" s="668"/>
      <c r="J24" s="668"/>
      <c r="K24" s="668"/>
      <c r="L24" s="668"/>
      <c r="M24" s="668"/>
      <c r="N24" s="668"/>
      <c r="O24" s="668"/>
      <c r="P24" s="669">
        <f>SUM(F24:O24)</f>
        <v>0</v>
      </c>
    </row>
    <row r="25" spans="1:254" s="378" customFormat="1" ht="30" customHeight="1" thickBot="1">
      <c r="A25" s="893" t="s">
        <v>612</v>
      </c>
      <c r="B25" s="1695" t="s">
        <v>613</v>
      </c>
      <c r="C25" s="1696"/>
      <c r="D25" s="1696"/>
      <c r="E25" s="1697"/>
      <c r="F25" s="894" t="s">
        <v>355</v>
      </c>
      <c r="G25" s="441"/>
      <c r="H25" s="441"/>
      <c r="I25" s="441"/>
      <c r="J25" s="441"/>
      <c r="K25" s="441"/>
      <c r="L25" s="441"/>
      <c r="M25" s="441"/>
      <c r="N25" s="441"/>
      <c r="O25" s="441"/>
      <c r="P25" s="483">
        <f>SUM(F25:O25)</f>
        <v>0</v>
      </c>
      <c r="Q25" s="353"/>
      <c r="R25" s="353"/>
      <c r="S25" s="353"/>
      <c r="T25" s="353"/>
      <c r="U25" s="353"/>
      <c r="V25" s="353"/>
      <c r="W25" s="353"/>
      <c r="X25" s="353"/>
      <c r="Y25" s="353"/>
      <c r="Z25" s="353"/>
      <c r="AA25" s="353"/>
      <c r="AB25" s="353"/>
      <c r="AC25" s="353"/>
      <c r="AD25" s="353"/>
      <c r="AE25" s="353"/>
      <c r="AF25" s="353"/>
      <c r="AG25" s="353"/>
      <c r="AH25" s="353"/>
      <c r="AI25" s="353"/>
      <c r="AJ25" s="353"/>
      <c r="AK25" s="353"/>
      <c r="AL25" s="353"/>
      <c r="AM25" s="353"/>
      <c r="AN25" s="353"/>
      <c r="AO25" s="353"/>
      <c r="AP25" s="353"/>
      <c r="AQ25" s="353"/>
      <c r="AR25" s="353"/>
      <c r="AS25" s="353"/>
      <c r="AT25" s="353"/>
      <c r="AU25" s="353"/>
      <c r="AV25" s="353"/>
      <c r="AW25" s="353"/>
      <c r="AX25" s="353"/>
      <c r="AY25" s="353"/>
      <c r="AZ25" s="353"/>
      <c r="BA25" s="353"/>
      <c r="BB25" s="353"/>
      <c r="BC25" s="353"/>
      <c r="BD25" s="353"/>
      <c r="BE25" s="353"/>
      <c r="BF25" s="353"/>
      <c r="BG25" s="353"/>
      <c r="BH25" s="353"/>
      <c r="BI25" s="353"/>
      <c r="BJ25" s="353"/>
      <c r="BK25" s="353"/>
      <c r="BL25" s="353"/>
      <c r="BM25" s="353"/>
      <c r="BN25" s="353"/>
      <c r="BO25" s="353"/>
      <c r="BP25" s="353"/>
      <c r="BQ25" s="353"/>
      <c r="BR25" s="353"/>
      <c r="BS25" s="353"/>
      <c r="BT25" s="353"/>
      <c r="BU25" s="353"/>
      <c r="BV25" s="353"/>
      <c r="BW25" s="353"/>
      <c r="BX25" s="353"/>
      <c r="BY25" s="353"/>
      <c r="BZ25" s="353"/>
      <c r="CA25" s="353"/>
      <c r="CB25" s="353"/>
      <c r="CC25" s="353"/>
      <c r="CD25" s="353"/>
      <c r="CE25" s="353"/>
      <c r="CF25" s="353"/>
      <c r="CG25" s="353"/>
      <c r="CH25" s="353"/>
      <c r="CI25" s="353"/>
      <c r="CJ25" s="353"/>
      <c r="CK25" s="353"/>
      <c r="CL25" s="353"/>
      <c r="CM25" s="353"/>
      <c r="CN25" s="353"/>
      <c r="CO25" s="353"/>
      <c r="CP25" s="353"/>
      <c r="CQ25" s="353"/>
      <c r="CR25" s="353"/>
      <c r="CS25" s="353"/>
      <c r="CT25" s="353"/>
      <c r="CU25" s="353"/>
      <c r="CV25" s="353"/>
      <c r="CW25" s="353"/>
      <c r="CX25" s="353"/>
      <c r="CY25" s="353"/>
      <c r="CZ25" s="353"/>
      <c r="DA25" s="353"/>
      <c r="DB25" s="353"/>
      <c r="DC25" s="353"/>
      <c r="DD25" s="353"/>
      <c r="DE25" s="353"/>
      <c r="DF25" s="353"/>
      <c r="DG25" s="353"/>
      <c r="DH25" s="353"/>
      <c r="DI25" s="353"/>
      <c r="DJ25" s="353"/>
      <c r="DK25" s="353"/>
      <c r="DL25" s="353"/>
      <c r="DM25" s="353"/>
      <c r="DN25" s="353"/>
      <c r="DO25" s="353"/>
      <c r="DP25" s="353"/>
      <c r="DQ25" s="353"/>
      <c r="DR25" s="353"/>
      <c r="DS25" s="353"/>
      <c r="DT25" s="353"/>
      <c r="DU25" s="353"/>
      <c r="DV25" s="353"/>
      <c r="DW25" s="353"/>
      <c r="DX25" s="353"/>
      <c r="DY25" s="353"/>
      <c r="DZ25" s="353"/>
      <c r="EA25" s="353"/>
      <c r="EB25" s="353"/>
      <c r="EC25" s="353"/>
      <c r="ED25" s="353"/>
      <c r="EE25" s="353"/>
      <c r="EF25" s="353"/>
      <c r="EG25" s="353"/>
      <c r="EH25" s="353"/>
      <c r="EI25" s="353"/>
      <c r="EJ25" s="353"/>
      <c r="EK25" s="353"/>
      <c r="EL25" s="353"/>
      <c r="EM25" s="353"/>
      <c r="EN25" s="353"/>
      <c r="EO25" s="353"/>
      <c r="EP25" s="353"/>
      <c r="EQ25" s="353"/>
      <c r="ER25" s="353"/>
      <c r="ES25" s="353"/>
      <c r="ET25" s="353"/>
      <c r="EU25" s="353"/>
      <c r="EV25" s="353"/>
      <c r="EW25" s="353"/>
      <c r="EX25" s="353"/>
      <c r="EY25" s="353"/>
      <c r="EZ25" s="353"/>
      <c r="FA25" s="353"/>
      <c r="FB25" s="353"/>
      <c r="FC25" s="353"/>
      <c r="FD25" s="353"/>
      <c r="FE25" s="353"/>
      <c r="FF25" s="353"/>
      <c r="FG25" s="353"/>
      <c r="FH25" s="353"/>
      <c r="FI25" s="353"/>
      <c r="FJ25" s="353"/>
      <c r="FK25" s="353"/>
      <c r="FL25" s="353"/>
      <c r="FM25" s="353"/>
      <c r="FN25" s="353"/>
      <c r="FO25" s="353"/>
      <c r="FP25" s="353"/>
      <c r="FQ25" s="353"/>
      <c r="FR25" s="353"/>
      <c r="FS25" s="353"/>
      <c r="FT25" s="353"/>
      <c r="FU25" s="353"/>
      <c r="FV25" s="353"/>
      <c r="FW25" s="353"/>
      <c r="FX25" s="353"/>
      <c r="FY25" s="353"/>
      <c r="FZ25" s="353"/>
      <c r="GA25" s="353"/>
      <c r="GB25" s="353"/>
      <c r="GC25" s="353"/>
      <c r="GD25" s="353"/>
      <c r="GE25" s="353"/>
      <c r="GF25" s="353"/>
      <c r="GG25" s="353"/>
      <c r="GH25" s="353"/>
      <c r="GI25" s="353"/>
      <c r="GJ25" s="353"/>
      <c r="GK25" s="353"/>
      <c r="GL25" s="353"/>
      <c r="GM25" s="353"/>
      <c r="GN25" s="353"/>
      <c r="GO25" s="353"/>
      <c r="GP25" s="353"/>
      <c r="GQ25" s="353"/>
      <c r="GR25" s="353"/>
      <c r="GS25" s="353"/>
      <c r="GT25" s="353"/>
      <c r="GU25" s="353"/>
      <c r="GV25" s="353"/>
      <c r="GW25" s="353"/>
      <c r="GX25" s="353"/>
      <c r="GY25" s="353"/>
      <c r="GZ25" s="353"/>
      <c r="HA25" s="353"/>
      <c r="HB25" s="353"/>
      <c r="HC25" s="353"/>
      <c r="HD25" s="353"/>
      <c r="HE25" s="353"/>
      <c r="HF25" s="353"/>
      <c r="HG25" s="353"/>
      <c r="HH25" s="353"/>
      <c r="HI25" s="353"/>
      <c r="HJ25" s="353"/>
      <c r="HK25" s="353"/>
      <c r="HL25" s="353"/>
      <c r="HM25" s="353"/>
      <c r="HN25" s="353"/>
      <c r="HO25" s="353"/>
      <c r="HP25" s="353"/>
      <c r="HQ25" s="353"/>
      <c r="HR25" s="353"/>
      <c r="HS25" s="353"/>
      <c r="HT25" s="353"/>
      <c r="HU25" s="353"/>
      <c r="HV25" s="353"/>
      <c r="HW25" s="353"/>
      <c r="HX25" s="353"/>
      <c r="HY25" s="353"/>
      <c r="HZ25" s="353"/>
      <c r="IA25" s="353"/>
      <c r="IB25" s="353"/>
      <c r="IC25" s="353"/>
      <c r="ID25" s="353"/>
      <c r="IE25" s="353"/>
      <c r="IF25" s="353"/>
      <c r="IG25" s="353"/>
      <c r="IH25" s="353"/>
      <c r="II25" s="353"/>
      <c r="IJ25" s="353"/>
      <c r="IK25" s="353"/>
      <c r="IL25" s="353"/>
      <c r="IM25" s="353"/>
      <c r="IN25" s="353"/>
      <c r="IO25" s="353"/>
      <c r="IP25" s="353"/>
      <c r="IQ25" s="353"/>
      <c r="IR25" s="353"/>
      <c r="IS25" s="353"/>
      <c r="IT25" s="353"/>
    </row>
    <row r="26" spans="1:254" s="896" customFormat="1" ht="27" customHeight="1" thickTop="1" thickBot="1">
      <c r="A26" s="1703" t="s">
        <v>614</v>
      </c>
      <c r="B26" s="1704"/>
      <c r="C26" s="1704"/>
      <c r="D26" s="1704"/>
      <c r="E26" s="1705"/>
      <c r="F26" s="899">
        <f t="shared" ref="F26:P26" si="0">SUM(F21:F24)-F25</f>
        <v>0</v>
      </c>
      <c r="G26" s="899">
        <f t="shared" si="0"/>
        <v>0</v>
      </c>
      <c r="H26" s="899">
        <f t="shared" si="0"/>
        <v>0</v>
      </c>
      <c r="I26" s="899">
        <f t="shared" si="0"/>
        <v>0</v>
      </c>
      <c r="J26" s="899">
        <f t="shared" si="0"/>
        <v>0</v>
      </c>
      <c r="K26" s="899">
        <f t="shared" si="0"/>
        <v>0</v>
      </c>
      <c r="L26" s="899">
        <f t="shared" si="0"/>
        <v>0</v>
      </c>
      <c r="M26" s="899">
        <f>SUM(M21:M24)-M25</f>
        <v>0</v>
      </c>
      <c r="N26" s="899">
        <f t="shared" si="0"/>
        <v>0</v>
      </c>
      <c r="O26" s="899">
        <f t="shared" si="0"/>
        <v>0</v>
      </c>
      <c r="P26" s="900">
        <f t="shared" si="0"/>
        <v>0</v>
      </c>
      <c r="Q26" s="1497"/>
      <c r="R26" s="387"/>
      <c r="S26" s="387"/>
      <c r="T26" s="387"/>
      <c r="U26" s="387"/>
      <c r="V26" s="387"/>
      <c r="W26" s="387"/>
      <c r="X26" s="387"/>
      <c r="Y26" s="387"/>
      <c r="Z26" s="387"/>
      <c r="AA26" s="387"/>
      <c r="AB26" s="387"/>
      <c r="AC26" s="387"/>
      <c r="AD26" s="387"/>
      <c r="AE26" s="387"/>
      <c r="AF26" s="387"/>
      <c r="AG26" s="387"/>
      <c r="AH26" s="387"/>
      <c r="AI26" s="387"/>
      <c r="AJ26" s="387"/>
      <c r="AK26" s="387"/>
      <c r="AL26" s="387"/>
      <c r="AM26" s="387"/>
      <c r="AN26" s="387"/>
      <c r="AO26" s="387"/>
      <c r="AP26" s="387"/>
      <c r="AQ26" s="387"/>
      <c r="AR26" s="387"/>
      <c r="AS26" s="387"/>
      <c r="AT26" s="387"/>
      <c r="AU26" s="387"/>
      <c r="AV26" s="387"/>
      <c r="AW26" s="387"/>
      <c r="AX26" s="387"/>
      <c r="AY26" s="387"/>
      <c r="AZ26" s="387"/>
      <c r="BA26" s="387"/>
      <c r="BB26" s="387"/>
      <c r="BC26" s="387"/>
      <c r="BD26" s="387"/>
      <c r="BE26" s="387"/>
      <c r="BF26" s="387"/>
      <c r="BG26" s="387"/>
      <c r="BH26" s="387"/>
      <c r="BI26" s="387"/>
      <c r="BJ26" s="387"/>
      <c r="BK26" s="387"/>
      <c r="BL26" s="387"/>
      <c r="BM26" s="387"/>
      <c r="BN26" s="387"/>
      <c r="BO26" s="387"/>
      <c r="BP26" s="387"/>
      <c r="BQ26" s="387"/>
      <c r="BR26" s="387"/>
      <c r="BS26" s="387"/>
      <c r="BT26" s="387"/>
      <c r="BU26" s="387"/>
      <c r="BV26" s="387"/>
      <c r="BW26" s="387"/>
      <c r="BX26" s="387"/>
      <c r="BY26" s="387"/>
      <c r="BZ26" s="387"/>
      <c r="CA26" s="387"/>
      <c r="CB26" s="387"/>
      <c r="CC26" s="387"/>
      <c r="CD26" s="387"/>
      <c r="CE26" s="387"/>
      <c r="CF26" s="387"/>
      <c r="CG26" s="387"/>
      <c r="CH26" s="387"/>
      <c r="CI26" s="387"/>
      <c r="CJ26" s="387"/>
      <c r="CK26" s="387"/>
      <c r="CL26" s="387"/>
      <c r="CM26" s="387"/>
      <c r="CN26" s="387"/>
      <c r="CO26" s="387"/>
      <c r="CP26" s="387"/>
      <c r="CQ26" s="387"/>
      <c r="CR26" s="387"/>
      <c r="CS26" s="387"/>
      <c r="CT26" s="387"/>
      <c r="CU26" s="387"/>
      <c r="CV26" s="387"/>
      <c r="CW26" s="387"/>
      <c r="CX26" s="387"/>
      <c r="CY26" s="387"/>
      <c r="CZ26" s="387"/>
      <c r="DA26" s="387"/>
      <c r="DB26" s="387"/>
      <c r="DC26" s="387"/>
      <c r="DD26" s="387"/>
      <c r="DE26" s="387"/>
      <c r="DF26" s="387"/>
      <c r="DG26" s="387"/>
      <c r="DH26" s="387"/>
      <c r="DI26" s="387"/>
      <c r="DJ26" s="387"/>
      <c r="DK26" s="387"/>
      <c r="DL26" s="387"/>
      <c r="DM26" s="387"/>
      <c r="DN26" s="387"/>
      <c r="DO26" s="387"/>
      <c r="DP26" s="387"/>
      <c r="DQ26" s="387"/>
      <c r="DR26" s="387"/>
      <c r="DS26" s="387"/>
      <c r="DT26" s="387"/>
      <c r="DU26" s="387"/>
      <c r="DV26" s="387"/>
      <c r="DW26" s="387"/>
      <c r="DX26" s="387"/>
      <c r="DY26" s="387"/>
      <c r="DZ26" s="387"/>
      <c r="EA26" s="387"/>
      <c r="EB26" s="387"/>
      <c r="EC26" s="387"/>
      <c r="ED26" s="387"/>
      <c r="EE26" s="387"/>
      <c r="EF26" s="387"/>
      <c r="EG26" s="387"/>
      <c r="EH26" s="387"/>
      <c r="EI26" s="387"/>
      <c r="EJ26" s="387"/>
      <c r="EK26" s="387"/>
      <c r="EL26" s="387"/>
      <c r="EM26" s="387"/>
      <c r="EN26" s="387"/>
      <c r="EO26" s="387"/>
      <c r="EP26" s="387"/>
      <c r="EQ26" s="387"/>
      <c r="ER26" s="387"/>
      <c r="ES26" s="387"/>
      <c r="ET26" s="387"/>
      <c r="EU26" s="387"/>
      <c r="EV26" s="387"/>
      <c r="EW26" s="387"/>
      <c r="EX26" s="387"/>
      <c r="EY26" s="387"/>
      <c r="EZ26" s="387"/>
      <c r="FA26" s="387"/>
      <c r="FB26" s="387"/>
      <c r="FC26" s="387"/>
      <c r="FD26" s="387"/>
      <c r="FE26" s="387"/>
      <c r="FF26" s="387"/>
      <c r="FG26" s="387"/>
      <c r="FH26" s="387"/>
      <c r="FI26" s="387"/>
      <c r="FJ26" s="387"/>
      <c r="FK26" s="387"/>
      <c r="FL26" s="387"/>
      <c r="FM26" s="387"/>
      <c r="FN26" s="387"/>
      <c r="FO26" s="387"/>
      <c r="FP26" s="387"/>
      <c r="FQ26" s="387"/>
      <c r="FR26" s="387"/>
      <c r="FS26" s="387"/>
      <c r="FT26" s="387"/>
      <c r="FU26" s="387"/>
      <c r="FV26" s="387"/>
      <c r="FW26" s="387"/>
      <c r="FX26" s="387"/>
      <c r="FY26" s="387"/>
      <c r="FZ26" s="387"/>
      <c r="GA26" s="387"/>
      <c r="GB26" s="387"/>
      <c r="GC26" s="387"/>
      <c r="GD26" s="387"/>
      <c r="GE26" s="387"/>
      <c r="GF26" s="387"/>
      <c r="GG26" s="387"/>
      <c r="GH26" s="895"/>
      <c r="GI26" s="895"/>
      <c r="GJ26" s="895"/>
      <c r="GK26" s="895"/>
      <c r="GL26" s="895"/>
      <c r="GM26" s="895"/>
      <c r="GN26" s="895"/>
      <c r="GO26" s="895"/>
      <c r="GP26" s="895"/>
      <c r="GQ26" s="895"/>
      <c r="GR26" s="895"/>
      <c r="GS26" s="895"/>
      <c r="GT26" s="895"/>
      <c r="GU26" s="895"/>
      <c r="GV26" s="895"/>
      <c r="GW26" s="895"/>
      <c r="GX26" s="895"/>
      <c r="GY26" s="895"/>
      <c r="GZ26" s="895"/>
      <c r="HA26" s="895"/>
      <c r="HB26" s="895"/>
      <c r="HC26" s="895"/>
      <c r="HD26" s="895"/>
      <c r="HE26" s="895"/>
      <c r="HF26" s="895"/>
      <c r="HG26" s="895"/>
      <c r="HH26" s="895"/>
      <c r="HI26" s="895"/>
      <c r="HJ26" s="895"/>
      <c r="HK26" s="895"/>
      <c r="HL26" s="895"/>
      <c r="HM26" s="895"/>
      <c r="HN26" s="895"/>
      <c r="HO26" s="895"/>
      <c r="HP26" s="895"/>
      <c r="HQ26" s="895"/>
      <c r="HR26" s="895"/>
      <c r="HS26" s="895"/>
      <c r="HT26" s="895"/>
      <c r="HU26" s="895"/>
      <c r="HV26" s="895"/>
      <c r="HW26" s="895"/>
      <c r="HX26" s="895"/>
      <c r="HY26" s="895"/>
      <c r="HZ26" s="895"/>
      <c r="IA26" s="895"/>
      <c r="IB26" s="895"/>
      <c r="IC26" s="895"/>
      <c r="ID26" s="895"/>
      <c r="IE26" s="895"/>
      <c r="IF26" s="895"/>
      <c r="IG26" s="895"/>
      <c r="IH26" s="895"/>
      <c r="II26" s="895"/>
      <c r="IJ26" s="895"/>
      <c r="IK26" s="895"/>
      <c r="IL26" s="895"/>
      <c r="IM26" s="895"/>
      <c r="IN26" s="895"/>
      <c r="IO26" s="895"/>
      <c r="IP26" s="895"/>
      <c r="IQ26" s="895"/>
      <c r="IR26" s="895"/>
      <c r="IS26" s="895"/>
      <c r="IT26" s="895"/>
    </row>
    <row r="27" spans="1:254" s="353" customFormat="1" ht="20.100000000000001" customHeight="1" thickTop="1">
      <c r="A27" s="1706" t="s">
        <v>326</v>
      </c>
      <c r="B27" s="1707"/>
      <c r="C27" s="1707"/>
      <c r="D27" s="1707"/>
      <c r="E27" s="1708"/>
      <c r="F27" s="443" t="s">
        <v>311</v>
      </c>
      <c r="G27" s="443" t="s">
        <v>312</v>
      </c>
      <c r="H27" s="443" t="s">
        <v>313</v>
      </c>
      <c r="I27" s="443" t="s">
        <v>314</v>
      </c>
      <c r="J27" s="443" t="s">
        <v>315</v>
      </c>
      <c r="K27" s="443" t="s">
        <v>316</v>
      </c>
      <c r="L27" s="445" t="s">
        <v>191</v>
      </c>
      <c r="M27" s="444" t="s">
        <v>433</v>
      </c>
      <c r="N27" s="1182" t="s">
        <v>705</v>
      </c>
      <c r="O27" s="444" t="s">
        <v>964</v>
      </c>
      <c r="P27" s="484" t="s">
        <v>200</v>
      </c>
    </row>
    <row r="28" spans="1:254" s="378" customFormat="1" ht="30" customHeight="1" thickBot="1">
      <c r="A28" s="440">
        <v>1</v>
      </c>
      <c r="B28" s="1692" t="s">
        <v>466</v>
      </c>
      <c r="C28" s="1693"/>
      <c r="D28" s="1693"/>
      <c r="E28" s="1694"/>
      <c r="F28" s="897">
        <f>SUM(F26)</f>
        <v>0</v>
      </c>
      <c r="G28" s="897">
        <f t="shared" ref="G28:L28" si="1">SUM(G26)</f>
        <v>0</v>
      </c>
      <c r="H28" s="897">
        <f t="shared" si="1"/>
        <v>0</v>
      </c>
      <c r="I28" s="897">
        <f t="shared" si="1"/>
        <v>0</v>
      </c>
      <c r="J28" s="897">
        <f t="shared" si="1"/>
        <v>0</v>
      </c>
      <c r="K28" s="897">
        <f t="shared" si="1"/>
        <v>0</v>
      </c>
      <c r="L28" s="897">
        <f t="shared" si="1"/>
        <v>0</v>
      </c>
      <c r="M28" s="897">
        <f>SUM(M26)</f>
        <v>0</v>
      </c>
      <c r="N28" s="897">
        <f>'COVID-ARP'!H17</f>
        <v>0</v>
      </c>
      <c r="O28" s="897">
        <f>SUM(O26)</f>
        <v>0</v>
      </c>
      <c r="P28" s="483">
        <f>ROUND(SUM(F28:O28),0)</f>
        <v>0</v>
      </c>
      <c r="Q28" s="353"/>
      <c r="R28" s="353"/>
      <c r="S28" s="353"/>
      <c r="T28" s="353"/>
      <c r="U28" s="353"/>
      <c r="V28" s="353"/>
      <c r="W28" s="353"/>
      <c r="X28" s="353"/>
      <c r="Y28" s="353"/>
      <c r="Z28" s="353"/>
      <c r="AA28" s="353"/>
      <c r="AB28" s="353"/>
      <c r="AC28" s="353"/>
      <c r="AD28" s="353"/>
      <c r="AE28" s="353"/>
      <c r="AF28" s="353"/>
      <c r="AG28" s="353"/>
      <c r="AH28" s="353"/>
      <c r="AI28" s="353"/>
      <c r="AJ28" s="353"/>
      <c r="AK28" s="353"/>
      <c r="AL28" s="353"/>
      <c r="AM28" s="353"/>
      <c r="AN28" s="353"/>
      <c r="AO28" s="353"/>
      <c r="AP28" s="353"/>
      <c r="AQ28" s="353"/>
      <c r="AR28" s="353"/>
      <c r="AS28" s="353"/>
      <c r="AT28" s="353"/>
      <c r="AU28" s="353"/>
      <c r="AV28" s="353"/>
      <c r="AW28" s="353"/>
      <c r="AX28" s="353"/>
      <c r="AY28" s="353"/>
      <c r="AZ28" s="353"/>
      <c r="BA28" s="353"/>
      <c r="BB28" s="353"/>
      <c r="BC28" s="353"/>
      <c r="BD28" s="353"/>
      <c r="BE28" s="353"/>
      <c r="BF28" s="353"/>
      <c r="BG28" s="353"/>
      <c r="BH28" s="353"/>
      <c r="BI28" s="353"/>
      <c r="BJ28" s="353"/>
      <c r="BK28" s="353"/>
      <c r="BL28" s="353"/>
      <c r="BM28" s="353"/>
      <c r="BN28" s="353"/>
      <c r="BO28" s="353"/>
      <c r="BP28" s="353"/>
      <c r="BQ28" s="353"/>
      <c r="BR28" s="353"/>
      <c r="BS28" s="353"/>
      <c r="BT28" s="353"/>
      <c r="BU28" s="353"/>
      <c r="BV28" s="353"/>
      <c r="BW28" s="353"/>
      <c r="BX28" s="353"/>
      <c r="BY28" s="353"/>
      <c r="BZ28" s="353"/>
      <c r="CA28" s="353"/>
      <c r="CB28" s="353"/>
      <c r="CC28" s="353"/>
      <c r="CD28" s="353"/>
      <c r="CE28" s="353"/>
      <c r="CF28" s="353"/>
      <c r="CG28" s="353"/>
      <c r="CH28" s="353"/>
      <c r="CI28" s="353"/>
      <c r="CJ28" s="353"/>
      <c r="CK28" s="353"/>
      <c r="CL28" s="353"/>
      <c r="CM28" s="353"/>
      <c r="CN28" s="353"/>
      <c r="CO28" s="353"/>
      <c r="CP28" s="353"/>
      <c r="CQ28" s="353"/>
      <c r="CR28" s="353"/>
      <c r="CS28" s="353"/>
      <c r="CT28" s="353"/>
      <c r="CU28" s="353"/>
      <c r="CV28" s="353"/>
      <c r="CW28" s="353"/>
      <c r="CX28" s="353"/>
      <c r="CY28" s="353"/>
      <c r="CZ28" s="353"/>
      <c r="DA28" s="353"/>
      <c r="DB28" s="353"/>
      <c r="DC28" s="353"/>
      <c r="DD28" s="353"/>
      <c r="DE28" s="353"/>
      <c r="DF28" s="353"/>
      <c r="DG28" s="353"/>
      <c r="DH28" s="353"/>
      <c r="DI28" s="353"/>
      <c r="DJ28" s="353"/>
      <c r="DK28" s="353"/>
      <c r="DL28" s="353"/>
      <c r="DM28" s="353"/>
      <c r="DN28" s="353"/>
      <c r="DO28" s="353"/>
      <c r="DP28" s="353"/>
      <c r="DQ28" s="353"/>
      <c r="DR28" s="353"/>
      <c r="DS28" s="353"/>
      <c r="DT28" s="353"/>
      <c r="DU28" s="353"/>
      <c r="DV28" s="353"/>
      <c r="DW28" s="353"/>
      <c r="DX28" s="353"/>
      <c r="DY28" s="353"/>
      <c r="DZ28" s="353"/>
      <c r="EA28" s="353"/>
      <c r="EB28" s="353"/>
      <c r="EC28" s="353"/>
      <c r="ED28" s="353"/>
      <c r="EE28" s="353"/>
      <c r="EF28" s="353"/>
      <c r="EG28" s="353"/>
      <c r="EH28" s="353"/>
      <c r="EI28" s="353"/>
      <c r="EJ28" s="353"/>
      <c r="EK28" s="353"/>
      <c r="EL28" s="353"/>
      <c r="EM28" s="353"/>
      <c r="EN28" s="353"/>
      <c r="EO28" s="353"/>
      <c r="EP28" s="353"/>
      <c r="EQ28" s="353"/>
      <c r="ER28" s="353"/>
      <c r="ES28" s="353"/>
      <c r="ET28" s="353"/>
      <c r="EU28" s="353"/>
      <c r="EV28" s="353"/>
      <c r="EW28" s="353"/>
      <c r="EX28" s="353"/>
      <c r="EY28" s="353"/>
      <c r="EZ28" s="353"/>
      <c r="FA28" s="353"/>
      <c r="FB28" s="353"/>
      <c r="FC28" s="353"/>
      <c r="FD28" s="353"/>
      <c r="FE28" s="353"/>
      <c r="FF28" s="353"/>
      <c r="FG28" s="353"/>
      <c r="FH28" s="353"/>
      <c r="FI28" s="353"/>
      <c r="FJ28" s="353"/>
      <c r="FK28" s="353"/>
      <c r="FL28" s="353"/>
      <c r="FM28" s="353"/>
      <c r="FN28" s="353"/>
      <c r="FO28" s="353"/>
      <c r="FP28" s="353"/>
      <c r="FQ28" s="353"/>
      <c r="FR28" s="353"/>
      <c r="FS28" s="353"/>
      <c r="FT28" s="353"/>
      <c r="FU28" s="353"/>
      <c r="FV28" s="353"/>
      <c r="FW28" s="353"/>
      <c r="FX28" s="353"/>
      <c r="FY28" s="353"/>
      <c r="FZ28" s="353"/>
      <c r="GA28" s="353"/>
      <c r="GB28" s="353"/>
      <c r="GC28" s="353"/>
      <c r="GD28" s="353"/>
      <c r="GE28" s="353"/>
      <c r="GF28" s="353"/>
      <c r="GG28" s="353"/>
      <c r="GH28" s="353"/>
      <c r="GI28" s="353"/>
      <c r="GJ28" s="353"/>
      <c r="GK28" s="353"/>
      <c r="GL28" s="353"/>
      <c r="GM28" s="353"/>
      <c r="GN28" s="353"/>
      <c r="GO28" s="353"/>
      <c r="GP28" s="353"/>
      <c r="GQ28" s="353"/>
      <c r="GR28" s="353"/>
      <c r="GS28" s="353"/>
      <c r="GT28" s="353"/>
      <c r="GU28" s="353"/>
      <c r="GV28" s="353"/>
      <c r="GW28" s="353"/>
      <c r="GX28" s="353"/>
      <c r="GY28" s="353"/>
      <c r="GZ28" s="353"/>
      <c r="HA28" s="353"/>
      <c r="HB28" s="353"/>
      <c r="HC28" s="353"/>
      <c r="HD28" s="353"/>
      <c r="HE28" s="353"/>
      <c r="HF28" s="353"/>
      <c r="HG28" s="353"/>
      <c r="HH28" s="353"/>
      <c r="HI28" s="353"/>
      <c r="HJ28" s="353"/>
      <c r="HK28" s="353"/>
      <c r="HL28" s="353"/>
      <c r="HM28" s="353"/>
      <c r="HN28" s="353"/>
      <c r="HO28" s="353"/>
      <c r="HP28" s="353"/>
      <c r="HQ28" s="353"/>
      <c r="HR28" s="353"/>
      <c r="HS28" s="353"/>
      <c r="HT28" s="353"/>
      <c r="HU28" s="353"/>
      <c r="HV28" s="353"/>
      <c r="HW28" s="353"/>
      <c r="HX28" s="353"/>
      <c r="HY28" s="353"/>
      <c r="HZ28" s="353"/>
      <c r="IA28" s="353"/>
      <c r="IB28" s="353"/>
      <c r="IC28" s="353"/>
      <c r="ID28" s="353"/>
      <c r="IE28" s="353"/>
      <c r="IF28" s="353"/>
      <c r="IG28" s="353"/>
      <c r="IH28" s="353"/>
      <c r="II28" s="353"/>
      <c r="IJ28" s="353"/>
      <c r="IK28" s="353"/>
      <c r="IL28" s="353"/>
      <c r="IM28" s="353"/>
      <c r="IN28" s="353"/>
      <c r="IO28" s="353"/>
      <c r="IP28" s="353"/>
      <c r="IQ28" s="353"/>
      <c r="IR28" s="353"/>
      <c r="IS28" s="353"/>
      <c r="IT28" s="353"/>
    </row>
    <row r="29" spans="1:254" s="290" customFormat="1" ht="30" customHeight="1" thickTop="1">
      <c r="A29" s="352">
        <v>2</v>
      </c>
      <c r="B29" s="1709" t="s">
        <v>353</v>
      </c>
      <c r="C29" s="1710"/>
      <c r="D29" s="1710"/>
      <c r="E29" s="1711"/>
      <c r="F29" s="898">
        <f>'APD 150 Pg2 '!E75</f>
        <v>0</v>
      </c>
      <c r="G29" s="898">
        <f>'APD 150 Pg2 '!F75</f>
        <v>0</v>
      </c>
      <c r="H29" s="898">
        <f>'APD 150 Pg2 '!G75</f>
        <v>0</v>
      </c>
      <c r="I29" s="898">
        <f>'APD 150 Pg2 '!H75</f>
        <v>0</v>
      </c>
      <c r="J29" s="898">
        <f>'APD 150 Pg2 '!I75</f>
        <v>0</v>
      </c>
      <c r="K29" s="898">
        <f>'APD 150 Pg2 '!J75</f>
        <v>0</v>
      </c>
      <c r="L29" s="898">
        <f>'APD 150 Pg2 '!K75</f>
        <v>0</v>
      </c>
      <c r="M29" s="898">
        <f>'APD 150 Pg2 '!L75</f>
        <v>0</v>
      </c>
      <c r="N29" s="898">
        <f>'APD 150 Pg2 '!M75</f>
        <v>0</v>
      </c>
      <c r="O29" s="898">
        <f>'APD-OPI 148  60+'!E40</f>
        <v>0</v>
      </c>
      <c r="P29" s="485">
        <f>ROUND(SUM(F29:O29),0)</f>
        <v>0</v>
      </c>
      <c r="Q29" s="353"/>
      <c r="R29" s="353"/>
      <c r="S29" s="353"/>
      <c r="T29" s="353"/>
      <c r="U29" s="353"/>
      <c r="V29" s="353"/>
      <c r="W29" s="353"/>
      <c r="X29" s="353"/>
      <c r="Y29" s="353"/>
      <c r="Z29" s="353"/>
      <c r="AA29" s="353"/>
      <c r="AB29" s="353"/>
      <c r="AC29" s="353"/>
      <c r="AD29" s="353"/>
      <c r="AE29" s="353"/>
      <c r="AF29" s="353"/>
      <c r="AG29" s="353"/>
      <c r="AH29" s="353"/>
      <c r="AI29" s="353"/>
      <c r="AJ29" s="353"/>
      <c r="AK29" s="353"/>
      <c r="AL29" s="353"/>
      <c r="AM29" s="353"/>
      <c r="AN29" s="353"/>
      <c r="AO29" s="353"/>
      <c r="AP29" s="353"/>
      <c r="AQ29" s="353"/>
      <c r="AR29" s="353"/>
      <c r="AS29" s="353"/>
      <c r="AT29" s="353"/>
      <c r="AU29" s="353"/>
      <c r="AV29" s="353"/>
      <c r="AW29" s="353"/>
      <c r="AX29" s="353"/>
      <c r="AY29" s="353"/>
      <c r="AZ29" s="353"/>
      <c r="BA29" s="353"/>
      <c r="BB29" s="353"/>
      <c r="BC29" s="353"/>
      <c r="BD29" s="353"/>
      <c r="BE29" s="353"/>
      <c r="BF29" s="353"/>
      <c r="BG29" s="353"/>
      <c r="BH29" s="353"/>
      <c r="BI29" s="353"/>
      <c r="BJ29" s="353"/>
      <c r="BK29" s="353"/>
      <c r="BL29" s="353"/>
      <c r="BM29" s="353"/>
      <c r="BN29" s="353"/>
      <c r="BO29" s="353"/>
      <c r="BP29" s="353"/>
      <c r="BQ29" s="353"/>
      <c r="BR29" s="353"/>
      <c r="BS29" s="353"/>
      <c r="BT29" s="353"/>
      <c r="BU29" s="353"/>
      <c r="BV29" s="353"/>
      <c r="BW29" s="353"/>
      <c r="BX29" s="353"/>
      <c r="BY29" s="353"/>
      <c r="BZ29" s="353"/>
      <c r="CA29" s="353"/>
      <c r="CB29" s="353"/>
      <c r="CC29" s="353"/>
      <c r="CD29" s="353"/>
      <c r="CE29" s="353"/>
      <c r="CF29" s="353"/>
      <c r="CG29" s="353"/>
      <c r="CH29" s="353"/>
      <c r="CI29" s="353"/>
      <c r="CJ29" s="353"/>
      <c r="CK29" s="353"/>
      <c r="CL29" s="353"/>
      <c r="CM29" s="353"/>
      <c r="CN29" s="353"/>
      <c r="CO29" s="353"/>
      <c r="CP29" s="353"/>
      <c r="CQ29" s="353"/>
      <c r="CR29" s="353"/>
      <c r="CS29" s="353"/>
      <c r="CT29" s="353"/>
      <c r="CU29" s="353"/>
      <c r="CV29" s="353"/>
      <c r="CW29" s="353"/>
      <c r="CX29" s="353"/>
      <c r="CY29" s="353"/>
      <c r="CZ29" s="353"/>
      <c r="DA29" s="353"/>
      <c r="DB29" s="353"/>
      <c r="DC29" s="353"/>
      <c r="DD29" s="353"/>
      <c r="DE29" s="353"/>
      <c r="DF29" s="353"/>
      <c r="DG29" s="353"/>
      <c r="DH29" s="353"/>
      <c r="DI29" s="353"/>
      <c r="DJ29" s="353"/>
      <c r="DK29" s="353"/>
      <c r="DL29" s="353"/>
      <c r="DM29" s="353"/>
      <c r="DN29" s="353"/>
      <c r="DO29" s="353"/>
      <c r="DP29" s="353"/>
      <c r="DQ29" s="353"/>
      <c r="DR29" s="353"/>
      <c r="DS29" s="353"/>
      <c r="DT29" s="353"/>
      <c r="DU29" s="353"/>
      <c r="DV29" s="353"/>
      <c r="DW29" s="353"/>
      <c r="DX29" s="353"/>
      <c r="DY29" s="353"/>
      <c r="DZ29" s="353"/>
      <c r="EA29" s="353"/>
      <c r="EB29" s="353"/>
      <c r="EC29" s="353"/>
      <c r="ED29" s="353"/>
      <c r="EE29" s="353"/>
      <c r="EF29" s="353"/>
      <c r="EG29" s="353"/>
      <c r="EH29" s="353"/>
      <c r="EI29" s="353"/>
      <c r="EJ29" s="353"/>
      <c r="EK29" s="353"/>
      <c r="EL29" s="353"/>
      <c r="EM29" s="353"/>
      <c r="EN29" s="353"/>
      <c r="EO29" s="353"/>
      <c r="EP29" s="353"/>
      <c r="EQ29" s="353"/>
      <c r="ER29" s="353"/>
      <c r="ES29" s="353"/>
      <c r="ET29" s="353"/>
      <c r="EU29" s="353"/>
      <c r="EV29" s="353"/>
      <c r="EW29" s="353"/>
      <c r="EX29" s="353"/>
      <c r="EY29" s="353"/>
      <c r="EZ29" s="353"/>
      <c r="FA29" s="353"/>
      <c r="FB29" s="353"/>
      <c r="FC29" s="353"/>
      <c r="FD29" s="353"/>
      <c r="FE29" s="353"/>
      <c r="FF29" s="353"/>
      <c r="FG29" s="353"/>
      <c r="FH29" s="353"/>
      <c r="FI29" s="353"/>
      <c r="FJ29" s="353"/>
      <c r="FK29" s="353"/>
      <c r="FL29" s="353"/>
      <c r="FM29" s="353"/>
      <c r="FN29" s="353"/>
      <c r="FO29" s="353"/>
      <c r="FP29" s="353"/>
      <c r="FQ29" s="353"/>
      <c r="FR29" s="353"/>
      <c r="FS29" s="353"/>
      <c r="FT29" s="353"/>
      <c r="FU29" s="353"/>
      <c r="FV29" s="353"/>
      <c r="FW29" s="353"/>
      <c r="FX29" s="353"/>
      <c r="FY29" s="353"/>
      <c r="FZ29" s="353"/>
      <c r="GA29" s="353"/>
      <c r="GB29" s="353"/>
      <c r="GC29" s="353"/>
      <c r="GD29" s="353"/>
      <c r="GE29" s="353"/>
      <c r="GF29" s="353"/>
      <c r="GG29" s="353"/>
      <c r="GH29" s="353"/>
      <c r="GI29" s="353"/>
      <c r="GJ29" s="353"/>
      <c r="GK29" s="353"/>
      <c r="GL29" s="353"/>
      <c r="GM29" s="353"/>
      <c r="GN29" s="353"/>
      <c r="GO29" s="353"/>
      <c r="GP29" s="353"/>
      <c r="GQ29" s="353"/>
      <c r="GR29" s="353"/>
      <c r="GS29" s="353"/>
      <c r="GT29" s="353"/>
      <c r="GU29" s="353"/>
      <c r="GV29" s="353"/>
      <c r="GW29" s="353"/>
      <c r="GX29" s="353"/>
      <c r="GY29" s="353"/>
      <c r="GZ29" s="353"/>
      <c r="HA29" s="353"/>
      <c r="HB29" s="353"/>
      <c r="HC29" s="353"/>
      <c r="HD29" s="353"/>
      <c r="HE29" s="353"/>
      <c r="HF29" s="353"/>
      <c r="HG29" s="353"/>
      <c r="HH29" s="353"/>
      <c r="HI29" s="353"/>
      <c r="HJ29" s="353"/>
      <c r="HK29" s="353"/>
      <c r="HL29" s="353"/>
      <c r="HM29" s="353"/>
      <c r="HN29" s="353"/>
      <c r="HO29" s="353"/>
      <c r="HP29" s="353"/>
      <c r="HQ29" s="353"/>
      <c r="HR29" s="353"/>
      <c r="HS29" s="353"/>
      <c r="HT29" s="353"/>
      <c r="HU29" s="353"/>
      <c r="HV29" s="353"/>
      <c r="HW29" s="353"/>
      <c r="HX29" s="353"/>
      <c r="HY29" s="353"/>
      <c r="HZ29" s="353"/>
      <c r="IA29" s="353"/>
      <c r="IB29" s="353"/>
      <c r="IC29" s="353"/>
      <c r="ID29" s="353"/>
      <c r="IE29" s="353"/>
      <c r="IF29" s="353"/>
      <c r="IG29" s="353"/>
      <c r="IH29" s="353"/>
      <c r="II29" s="353"/>
      <c r="IJ29" s="353"/>
      <c r="IK29" s="353"/>
      <c r="IL29" s="353"/>
      <c r="IM29" s="353"/>
      <c r="IN29" s="353"/>
      <c r="IO29" s="353"/>
      <c r="IP29" s="353"/>
      <c r="IQ29" s="353"/>
      <c r="IR29" s="353"/>
      <c r="IS29" s="353"/>
      <c r="IT29" s="353"/>
    </row>
    <row r="30" spans="1:254" s="290" customFormat="1" ht="30" customHeight="1">
      <c r="A30" s="901">
        <v>3</v>
      </c>
      <c r="B30" s="1715" t="s">
        <v>354</v>
      </c>
      <c r="C30" s="1716"/>
      <c r="D30" s="1716"/>
      <c r="E30" s="1717"/>
      <c r="F30" s="902">
        <v>0</v>
      </c>
      <c r="G30" s="902">
        <v>0</v>
      </c>
      <c r="H30" s="902">
        <v>0</v>
      </c>
      <c r="I30" s="902">
        <v>0</v>
      </c>
      <c r="J30" s="902">
        <v>0</v>
      </c>
      <c r="K30" s="902">
        <v>0</v>
      </c>
      <c r="L30" s="903">
        <v>0</v>
      </c>
      <c r="M30" s="903">
        <v>0</v>
      </c>
      <c r="N30" s="903">
        <f>'COVID-ARP'!H22+'COVID-ARP'!H23</f>
        <v>0</v>
      </c>
      <c r="O30" s="902">
        <v>0</v>
      </c>
      <c r="P30" s="904">
        <f>ROUND(SUM(F30:O30),0)</f>
        <v>0</v>
      </c>
      <c r="Q30" s="1504"/>
      <c r="R30" s="1504"/>
      <c r="S30" s="1504"/>
      <c r="T30" s="1504"/>
      <c r="U30" s="1504"/>
      <c r="V30" s="353"/>
      <c r="W30" s="353"/>
      <c r="X30" s="353"/>
      <c r="Y30" s="353"/>
      <c r="Z30" s="353"/>
      <c r="AA30" s="353"/>
      <c r="AB30" s="353"/>
      <c r="AC30" s="353"/>
      <c r="AD30" s="353"/>
      <c r="AE30" s="353"/>
      <c r="AF30" s="353"/>
      <c r="AG30" s="353"/>
      <c r="AH30" s="353"/>
      <c r="AI30" s="353"/>
      <c r="AJ30" s="353"/>
      <c r="AK30" s="353"/>
      <c r="AL30" s="353"/>
      <c r="AM30" s="353"/>
      <c r="AN30" s="353"/>
      <c r="AO30" s="353"/>
      <c r="AP30" s="353"/>
      <c r="AQ30" s="353"/>
      <c r="AR30" s="353"/>
      <c r="AS30" s="353"/>
      <c r="AT30" s="353"/>
      <c r="AU30" s="353"/>
      <c r="AV30" s="353"/>
      <c r="AW30" s="353"/>
      <c r="AX30" s="353"/>
      <c r="AY30" s="353"/>
      <c r="AZ30" s="353"/>
      <c r="BA30" s="353"/>
      <c r="BB30" s="353"/>
      <c r="BC30" s="353"/>
      <c r="BD30" s="353"/>
      <c r="BE30" s="353"/>
      <c r="BF30" s="353"/>
      <c r="BG30" s="353"/>
      <c r="BH30" s="353"/>
      <c r="BI30" s="353"/>
      <c r="BJ30" s="353"/>
      <c r="BK30" s="353"/>
      <c r="BL30" s="353"/>
      <c r="BM30" s="353"/>
      <c r="BN30" s="353"/>
      <c r="BO30" s="353"/>
      <c r="BP30" s="353"/>
      <c r="BQ30" s="353"/>
      <c r="BR30" s="353"/>
      <c r="BS30" s="353"/>
      <c r="BT30" s="353"/>
      <c r="BU30" s="353"/>
      <c r="BV30" s="353"/>
      <c r="BW30" s="353"/>
      <c r="BX30" s="353"/>
      <c r="BY30" s="353"/>
      <c r="BZ30" s="353"/>
      <c r="CA30" s="353"/>
      <c r="CB30" s="353"/>
      <c r="CC30" s="353"/>
      <c r="CD30" s="353"/>
      <c r="CE30" s="353"/>
      <c r="CF30" s="353"/>
      <c r="CG30" s="353"/>
      <c r="CH30" s="353"/>
      <c r="CI30" s="353"/>
      <c r="CJ30" s="353"/>
      <c r="CK30" s="353"/>
      <c r="CL30" s="353"/>
      <c r="CM30" s="353"/>
      <c r="CN30" s="353"/>
      <c r="CO30" s="353"/>
      <c r="CP30" s="353"/>
      <c r="CQ30" s="353"/>
      <c r="CR30" s="353"/>
      <c r="CS30" s="353"/>
      <c r="CT30" s="353"/>
      <c r="CU30" s="353"/>
      <c r="CV30" s="353"/>
      <c r="CW30" s="353"/>
      <c r="CX30" s="353"/>
      <c r="CY30" s="353"/>
      <c r="CZ30" s="353"/>
      <c r="DA30" s="353"/>
      <c r="DB30" s="353"/>
      <c r="DC30" s="353"/>
      <c r="DD30" s="353"/>
      <c r="DE30" s="353"/>
      <c r="DF30" s="353"/>
      <c r="DG30" s="353"/>
      <c r="DH30" s="353"/>
      <c r="DI30" s="353"/>
      <c r="DJ30" s="353"/>
      <c r="DK30" s="353"/>
      <c r="DL30" s="353"/>
      <c r="DM30" s="353"/>
      <c r="DN30" s="353"/>
      <c r="DO30" s="353"/>
      <c r="DP30" s="353"/>
      <c r="DQ30" s="353"/>
      <c r="DR30" s="353"/>
      <c r="DS30" s="353"/>
      <c r="DT30" s="353"/>
      <c r="DU30" s="353"/>
      <c r="DV30" s="353"/>
      <c r="DW30" s="353"/>
      <c r="DX30" s="353"/>
      <c r="DY30" s="353"/>
      <c r="DZ30" s="353"/>
      <c r="EA30" s="353"/>
      <c r="EB30" s="353"/>
      <c r="EC30" s="353"/>
      <c r="ED30" s="353"/>
      <c r="EE30" s="353"/>
      <c r="EF30" s="353"/>
      <c r="EG30" s="353"/>
      <c r="EH30" s="353"/>
      <c r="EI30" s="353"/>
      <c r="EJ30" s="353"/>
      <c r="EK30" s="353"/>
      <c r="EL30" s="353"/>
      <c r="EM30" s="353"/>
      <c r="EN30" s="353"/>
      <c r="EO30" s="353"/>
      <c r="EP30" s="353"/>
      <c r="EQ30" s="353"/>
      <c r="ER30" s="353"/>
      <c r="ES30" s="353"/>
      <c r="ET30" s="353"/>
      <c r="EU30" s="353"/>
      <c r="EV30" s="353"/>
      <c r="EW30" s="353"/>
      <c r="EX30" s="353"/>
      <c r="EY30" s="353"/>
      <c r="EZ30" s="353"/>
      <c r="FA30" s="353"/>
      <c r="FB30" s="353"/>
      <c r="FC30" s="353"/>
      <c r="FD30" s="353"/>
      <c r="FE30" s="353"/>
      <c r="FF30" s="353"/>
      <c r="FG30" s="353"/>
      <c r="FH30" s="353"/>
      <c r="FI30" s="353"/>
      <c r="FJ30" s="353"/>
      <c r="FK30" s="353"/>
      <c r="FL30" s="353"/>
      <c r="FM30" s="353"/>
      <c r="FN30" s="353"/>
      <c r="FO30" s="353"/>
      <c r="FP30" s="353"/>
      <c r="FQ30" s="353"/>
      <c r="FR30" s="353"/>
      <c r="FS30" s="353"/>
      <c r="FT30" s="353"/>
      <c r="FU30" s="353"/>
      <c r="FV30" s="353"/>
      <c r="FW30" s="353"/>
      <c r="FX30" s="353"/>
      <c r="FY30" s="353"/>
      <c r="FZ30" s="353"/>
      <c r="GA30" s="353"/>
      <c r="GB30" s="353"/>
      <c r="GC30" s="353"/>
      <c r="GD30" s="353"/>
      <c r="GE30" s="353"/>
      <c r="GF30" s="353"/>
      <c r="GG30" s="353"/>
      <c r="GH30" s="353"/>
      <c r="GI30" s="353"/>
      <c r="GJ30" s="353"/>
      <c r="GK30" s="353"/>
      <c r="GL30" s="353"/>
      <c r="GM30" s="353"/>
      <c r="GN30" s="353"/>
      <c r="GO30" s="353"/>
      <c r="GP30" s="353"/>
      <c r="GQ30" s="353"/>
      <c r="GR30" s="353"/>
      <c r="GS30" s="353"/>
      <c r="GT30" s="353"/>
      <c r="GU30" s="353"/>
      <c r="GV30" s="353"/>
      <c r="GW30" s="353"/>
      <c r="GX30" s="353"/>
      <c r="GY30" s="353"/>
      <c r="GZ30" s="353"/>
      <c r="HA30" s="353"/>
      <c r="HB30" s="353"/>
      <c r="HC30" s="353"/>
      <c r="HD30" s="353"/>
      <c r="HE30" s="353"/>
      <c r="HF30" s="353"/>
      <c r="HG30" s="353"/>
      <c r="HH30" s="353"/>
      <c r="HI30" s="353"/>
      <c r="HJ30" s="353"/>
      <c r="HK30" s="353"/>
      <c r="HL30" s="353"/>
      <c r="HM30" s="353"/>
      <c r="HN30" s="353"/>
      <c r="HO30" s="353"/>
      <c r="HP30" s="353"/>
      <c r="HQ30" s="353"/>
      <c r="HR30" s="353"/>
      <c r="HS30" s="353"/>
      <c r="HT30" s="353"/>
      <c r="HU30" s="353"/>
      <c r="HV30" s="353"/>
      <c r="HW30" s="353"/>
      <c r="HX30" s="353"/>
      <c r="HY30" s="353"/>
      <c r="HZ30" s="353"/>
      <c r="IA30" s="353"/>
      <c r="IB30" s="353"/>
      <c r="IC30" s="353"/>
      <c r="ID30" s="353"/>
      <c r="IE30" s="353"/>
      <c r="IF30" s="353"/>
      <c r="IG30" s="353"/>
      <c r="IH30" s="353"/>
      <c r="II30" s="353"/>
      <c r="IJ30" s="353"/>
      <c r="IK30" s="353"/>
      <c r="IL30" s="353"/>
      <c r="IM30" s="353"/>
      <c r="IN30" s="353"/>
      <c r="IO30" s="353"/>
      <c r="IP30" s="353"/>
      <c r="IQ30" s="353"/>
      <c r="IR30" s="353"/>
      <c r="IS30" s="353"/>
      <c r="IT30" s="353"/>
    </row>
    <row r="31" spans="1:254" s="378" customFormat="1" ht="35.25" customHeight="1" thickBot="1">
      <c r="A31" s="440">
        <v>4</v>
      </c>
      <c r="B31" s="1698" t="s">
        <v>492</v>
      </c>
      <c r="C31" s="1699"/>
      <c r="D31" s="1699"/>
      <c r="E31" s="1700"/>
      <c r="F31" s="442">
        <f t="shared" ref="F31:O31" si="2">ROUND(F29-F30,0)</f>
        <v>0</v>
      </c>
      <c r="G31" s="442">
        <f t="shared" si="2"/>
        <v>0</v>
      </c>
      <c r="H31" s="441">
        <f t="shared" si="2"/>
        <v>0</v>
      </c>
      <c r="I31" s="442">
        <f t="shared" si="2"/>
        <v>0</v>
      </c>
      <c r="J31" s="442">
        <f t="shared" si="2"/>
        <v>0</v>
      </c>
      <c r="K31" s="442">
        <f t="shared" si="2"/>
        <v>0</v>
      </c>
      <c r="L31" s="442">
        <f>ROUND(L29-L30,0)</f>
        <v>0</v>
      </c>
      <c r="M31" s="441">
        <f>ROUND(M29-M30,0)</f>
        <v>0</v>
      </c>
      <c r="N31" s="441">
        <f t="shared" si="2"/>
        <v>0</v>
      </c>
      <c r="O31" s="442">
        <f t="shared" si="2"/>
        <v>0</v>
      </c>
      <c r="P31" s="483">
        <f>ROUND(SUM(F31:O31),0)</f>
        <v>0</v>
      </c>
      <c r="Q31" s="1504"/>
      <c r="R31" s="1504"/>
      <c r="S31" s="1504"/>
      <c r="T31" s="1504"/>
      <c r="U31" s="1504"/>
      <c r="V31" s="353"/>
      <c r="W31" s="353"/>
      <c r="X31" s="353"/>
      <c r="Y31" s="353"/>
      <c r="Z31" s="353"/>
      <c r="AA31" s="353"/>
      <c r="AB31" s="353"/>
      <c r="AC31" s="353"/>
      <c r="AD31" s="353"/>
      <c r="AE31" s="353"/>
      <c r="AF31" s="353"/>
      <c r="AG31" s="353"/>
      <c r="AH31" s="353"/>
      <c r="AI31" s="353"/>
      <c r="AJ31" s="353"/>
      <c r="AK31" s="353"/>
      <c r="AL31" s="353"/>
      <c r="AM31" s="353"/>
      <c r="AN31" s="353"/>
      <c r="AO31" s="353"/>
      <c r="AP31" s="353"/>
      <c r="AQ31" s="353"/>
      <c r="AR31" s="353"/>
      <c r="AS31" s="353"/>
      <c r="AT31" s="353"/>
      <c r="AU31" s="353"/>
      <c r="AV31" s="353"/>
      <c r="AW31" s="353"/>
      <c r="AX31" s="353"/>
      <c r="AY31" s="353"/>
      <c r="AZ31" s="353"/>
      <c r="BA31" s="353"/>
      <c r="BB31" s="353"/>
      <c r="BC31" s="353"/>
      <c r="BD31" s="353"/>
      <c r="BE31" s="353"/>
      <c r="BF31" s="353"/>
      <c r="BG31" s="353"/>
      <c r="BH31" s="353"/>
      <c r="BI31" s="353"/>
      <c r="BJ31" s="353"/>
      <c r="BK31" s="353"/>
      <c r="BL31" s="353"/>
      <c r="BM31" s="353"/>
      <c r="BN31" s="353"/>
      <c r="BO31" s="353"/>
      <c r="BP31" s="353"/>
      <c r="BQ31" s="353"/>
      <c r="BR31" s="353"/>
      <c r="BS31" s="353"/>
      <c r="BT31" s="353"/>
      <c r="BU31" s="353"/>
      <c r="BV31" s="353"/>
      <c r="BW31" s="353"/>
      <c r="BX31" s="353"/>
      <c r="BY31" s="353"/>
      <c r="BZ31" s="353"/>
      <c r="CA31" s="353"/>
      <c r="CB31" s="353"/>
      <c r="CC31" s="353"/>
      <c r="CD31" s="353"/>
      <c r="CE31" s="353"/>
      <c r="CF31" s="353"/>
      <c r="CG31" s="353"/>
      <c r="CH31" s="353"/>
      <c r="CI31" s="353"/>
      <c r="CJ31" s="353"/>
      <c r="CK31" s="353"/>
      <c r="CL31" s="353"/>
      <c r="CM31" s="353"/>
      <c r="CN31" s="353"/>
      <c r="CO31" s="353"/>
      <c r="CP31" s="353"/>
      <c r="CQ31" s="353"/>
      <c r="CR31" s="353"/>
      <c r="CS31" s="353"/>
      <c r="CT31" s="353"/>
      <c r="CU31" s="353"/>
      <c r="CV31" s="353"/>
      <c r="CW31" s="353"/>
      <c r="CX31" s="353"/>
      <c r="CY31" s="353"/>
      <c r="CZ31" s="353"/>
      <c r="DA31" s="353"/>
      <c r="DB31" s="353"/>
      <c r="DC31" s="353"/>
      <c r="DD31" s="353"/>
      <c r="DE31" s="353"/>
      <c r="DF31" s="353"/>
      <c r="DG31" s="353"/>
      <c r="DH31" s="353"/>
      <c r="DI31" s="353"/>
      <c r="DJ31" s="353"/>
      <c r="DK31" s="353"/>
      <c r="DL31" s="353"/>
      <c r="DM31" s="353"/>
      <c r="DN31" s="353"/>
      <c r="DO31" s="353"/>
      <c r="DP31" s="353"/>
      <c r="DQ31" s="353"/>
      <c r="DR31" s="353"/>
      <c r="DS31" s="353"/>
      <c r="DT31" s="353"/>
      <c r="DU31" s="353"/>
      <c r="DV31" s="353"/>
      <c r="DW31" s="353"/>
      <c r="DX31" s="353"/>
      <c r="DY31" s="353"/>
      <c r="DZ31" s="353"/>
      <c r="EA31" s="353"/>
      <c r="EB31" s="353"/>
      <c r="EC31" s="353"/>
      <c r="ED31" s="353"/>
      <c r="EE31" s="353"/>
      <c r="EF31" s="353"/>
      <c r="EG31" s="353"/>
      <c r="EH31" s="353"/>
      <c r="EI31" s="353"/>
      <c r="EJ31" s="353"/>
      <c r="EK31" s="353"/>
      <c r="EL31" s="353"/>
      <c r="EM31" s="353"/>
      <c r="EN31" s="353"/>
      <c r="EO31" s="353"/>
      <c r="EP31" s="353"/>
      <c r="EQ31" s="353"/>
      <c r="ER31" s="353"/>
      <c r="ES31" s="353"/>
      <c r="ET31" s="353"/>
      <c r="EU31" s="353"/>
      <c r="EV31" s="353"/>
      <c r="EW31" s="353"/>
      <c r="EX31" s="353"/>
      <c r="EY31" s="353"/>
      <c r="EZ31" s="353"/>
      <c r="FA31" s="353"/>
      <c r="FB31" s="353"/>
      <c r="FC31" s="353"/>
      <c r="FD31" s="353"/>
      <c r="FE31" s="353"/>
      <c r="FF31" s="353"/>
      <c r="FG31" s="353"/>
      <c r="FH31" s="353"/>
      <c r="FI31" s="353"/>
      <c r="FJ31" s="353"/>
      <c r="FK31" s="353"/>
      <c r="FL31" s="353"/>
      <c r="FM31" s="353"/>
      <c r="FN31" s="353"/>
      <c r="FO31" s="353"/>
      <c r="FP31" s="353"/>
      <c r="FQ31" s="353"/>
      <c r="FR31" s="353"/>
      <c r="FS31" s="353"/>
      <c r="FT31" s="353"/>
      <c r="FU31" s="353"/>
      <c r="FV31" s="353"/>
      <c r="FW31" s="353"/>
      <c r="FX31" s="353"/>
      <c r="FY31" s="353"/>
      <c r="FZ31" s="353"/>
      <c r="GA31" s="353"/>
      <c r="GB31" s="353"/>
      <c r="GC31" s="353"/>
      <c r="GD31" s="353"/>
      <c r="GE31" s="353"/>
      <c r="GF31" s="353"/>
      <c r="GG31" s="353"/>
      <c r="GH31" s="353"/>
      <c r="GI31" s="353"/>
      <c r="GJ31" s="353"/>
      <c r="GK31" s="353"/>
      <c r="GL31" s="353"/>
      <c r="GM31" s="353"/>
      <c r="GN31" s="353"/>
      <c r="GO31" s="353"/>
      <c r="GP31" s="353"/>
      <c r="GQ31" s="353"/>
      <c r="GR31" s="353"/>
      <c r="GS31" s="353"/>
      <c r="GT31" s="353"/>
      <c r="GU31" s="353"/>
      <c r="GV31" s="353"/>
      <c r="GW31" s="353"/>
      <c r="GX31" s="353"/>
      <c r="GY31" s="353"/>
      <c r="GZ31" s="353"/>
      <c r="HA31" s="353"/>
      <c r="HB31" s="353"/>
      <c r="HC31" s="353"/>
      <c r="HD31" s="353"/>
      <c r="HE31" s="353"/>
      <c r="HF31" s="353"/>
      <c r="HG31" s="353"/>
      <c r="HH31" s="353"/>
      <c r="HI31" s="353"/>
      <c r="HJ31" s="353"/>
      <c r="HK31" s="353"/>
      <c r="HL31" s="353"/>
      <c r="HM31" s="353"/>
      <c r="HN31" s="353"/>
      <c r="HO31" s="353"/>
      <c r="HP31" s="353"/>
      <c r="HQ31" s="353"/>
      <c r="HR31" s="353"/>
      <c r="HS31" s="353"/>
      <c r="HT31" s="353"/>
      <c r="HU31" s="353"/>
      <c r="HV31" s="353"/>
      <c r="HW31" s="353"/>
      <c r="HX31" s="353"/>
      <c r="HY31" s="353"/>
      <c r="HZ31" s="353"/>
      <c r="IA31" s="353"/>
      <c r="IB31" s="353"/>
      <c r="IC31" s="353"/>
      <c r="ID31" s="353"/>
      <c r="IE31" s="353"/>
      <c r="IF31" s="353"/>
      <c r="IG31" s="353"/>
      <c r="IH31" s="353"/>
      <c r="II31" s="353"/>
      <c r="IJ31" s="353"/>
      <c r="IK31" s="353"/>
      <c r="IL31" s="353"/>
      <c r="IM31" s="353"/>
      <c r="IN31" s="353"/>
      <c r="IO31" s="353"/>
      <c r="IP31" s="353"/>
      <c r="IQ31" s="353"/>
      <c r="IR31" s="353"/>
      <c r="IS31" s="353"/>
      <c r="IT31" s="353"/>
    </row>
    <row r="32" spans="1:254" s="388" customFormat="1" ht="20.100000000000001" customHeight="1" thickTop="1">
      <c r="A32" s="1712" t="s">
        <v>201</v>
      </c>
      <c r="B32" s="1707"/>
      <c r="C32" s="1713"/>
      <c r="D32" s="1713"/>
      <c r="E32" s="1714"/>
      <c r="F32" s="443" t="s">
        <v>311</v>
      </c>
      <c r="G32" s="443" t="s">
        <v>312</v>
      </c>
      <c r="H32" s="443" t="s">
        <v>313</v>
      </c>
      <c r="I32" s="443" t="s">
        <v>314</v>
      </c>
      <c r="J32" s="443" t="s">
        <v>315</v>
      </c>
      <c r="K32" s="443" t="s">
        <v>316</v>
      </c>
      <c r="L32" s="445" t="s">
        <v>191</v>
      </c>
      <c r="M32" s="444" t="s">
        <v>433</v>
      </c>
      <c r="N32" s="444" t="str">
        <f t="shared" ref="N32" si="3">N17</f>
        <v>COVID-19</v>
      </c>
      <c r="O32" s="444" t="s">
        <v>573</v>
      </c>
      <c r="P32" s="484" t="s">
        <v>200</v>
      </c>
      <c r="Q32" s="1504"/>
      <c r="R32" s="1504"/>
      <c r="S32" s="1504"/>
      <c r="T32" s="1504"/>
      <c r="U32" s="1504"/>
      <c r="V32" s="353"/>
      <c r="W32" s="353"/>
      <c r="X32" s="353"/>
      <c r="Y32" s="353"/>
      <c r="Z32" s="353"/>
      <c r="AA32" s="353"/>
      <c r="AB32" s="353"/>
      <c r="AC32" s="353"/>
      <c r="AD32" s="353"/>
      <c r="AE32" s="353"/>
      <c r="AF32" s="353"/>
      <c r="AG32" s="353"/>
      <c r="AH32" s="353"/>
      <c r="AI32" s="353"/>
      <c r="AJ32" s="353"/>
      <c r="AK32" s="353"/>
      <c r="AL32" s="353"/>
      <c r="AM32" s="353"/>
      <c r="AN32" s="353"/>
      <c r="AO32" s="353"/>
      <c r="AP32" s="353"/>
      <c r="AQ32" s="353"/>
      <c r="AR32" s="353"/>
      <c r="AS32" s="353"/>
      <c r="AT32" s="353"/>
      <c r="AU32" s="353"/>
      <c r="AV32" s="353"/>
      <c r="AW32" s="353"/>
      <c r="AX32" s="353"/>
      <c r="AY32" s="353"/>
      <c r="AZ32" s="353"/>
      <c r="BA32" s="353"/>
      <c r="BB32" s="353"/>
      <c r="BC32" s="353"/>
      <c r="BD32" s="353"/>
      <c r="BE32" s="353"/>
      <c r="BF32" s="353"/>
      <c r="BG32" s="353"/>
      <c r="BH32" s="353"/>
      <c r="BI32" s="353"/>
      <c r="BJ32" s="353"/>
      <c r="BK32" s="353"/>
      <c r="BL32" s="353"/>
      <c r="BM32" s="353"/>
      <c r="BN32" s="353"/>
      <c r="BO32" s="353"/>
      <c r="BP32" s="353"/>
      <c r="BQ32" s="353"/>
      <c r="BR32" s="353"/>
      <c r="BS32" s="353"/>
      <c r="BT32" s="353"/>
      <c r="BU32" s="353"/>
      <c r="BV32" s="353"/>
      <c r="BW32" s="353"/>
      <c r="BX32" s="353"/>
      <c r="BY32" s="353"/>
      <c r="BZ32" s="353"/>
      <c r="CA32" s="353"/>
      <c r="CB32" s="353"/>
      <c r="CC32" s="353"/>
      <c r="CD32" s="353"/>
      <c r="CE32" s="353"/>
      <c r="CF32" s="353"/>
      <c r="CG32" s="353"/>
      <c r="CH32" s="353"/>
      <c r="CI32" s="353"/>
      <c r="CJ32" s="353"/>
      <c r="CK32" s="353"/>
      <c r="CL32" s="353"/>
      <c r="CM32" s="353"/>
      <c r="CN32" s="353"/>
      <c r="CO32" s="353"/>
      <c r="CP32" s="353"/>
      <c r="CQ32" s="353"/>
      <c r="CR32" s="353"/>
      <c r="CS32" s="353"/>
      <c r="CT32" s="353"/>
      <c r="CU32" s="353"/>
      <c r="CV32" s="353"/>
      <c r="CW32" s="353"/>
      <c r="CX32" s="353"/>
      <c r="CY32" s="353"/>
      <c r="CZ32" s="353"/>
      <c r="DA32" s="353"/>
      <c r="DB32" s="353"/>
      <c r="DC32" s="353"/>
      <c r="DD32" s="353"/>
      <c r="DE32" s="353"/>
      <c r="DF32" s="353"/>
      <c r="DG32" s="353"/>
      <c r="DH32" s="353"/>
      <c r="DI32" s="353"/>
      <c r="DJ32" s="353"/>
      <c r="DK32" s="353"/>
      <c r="DL32" s="353"/>
      <c r="DM32" s="353"/>
      <c r="DN32" s="353"/>
      <c r="DO32" s="353"/>
      <c r="DP32" s="353"/>
      <c r="DQ32" s="353"/>
      <c r="DR32" s="353"/>
      <c r="DS32" s="353"/>
      <c r="DT32" s="353"/>
      <c r="DU32" s="353"/>
      <c r="DV32" s="353"/>
      <c r="DW32" s="353"/>
      <c r="DX32" s="353"/>
      <c r="DY32" s="353"/>
      <c r="DZ32" s="353"/>
      <c r="EA32" s="353"/>
      <c r="EB32" s="353"/>
      <c r="EC32" s="353"/>
      <c r="ED32" s="353"/>
      <c r="EE32" s="353"/>
      <c r="EF32" s="353"/>
      <c r="EG32" s="353"/>
      <c r="EH32" s="353"/>
      <c r="EI32" s="353"/>
      <c r="EJ32" s="353"/>
      <c r="EK32" s="353"/>
      <c r="EL32" s="353"/>
      <c r="EM32" s="353"/>
      <c r="EN32" s="353"/>
      <c r="EO32" s="353"/>
      <c r="EP32" s="353"/>
      <c r="EQ32" s="353"/>
      <c r="ER32" s="353"/>
      <c r="ES32" s="353"/>
      <c r="ET32" s="353"/>
      <c r="EU32" s="353"/>
      <c r="EV32" s="353"/>
      <c r="EW32" s="353"/>
      <c r="EX32" s="353"/>
      <c r="EY32" s="353"/>
      <c r="EZ32" s="353"/>
      <c r="FA32" s="353"/>
      <c r="FB32" s="353"/>
      <c r="FC32" s="353"/>
      <c r="FD32" s="353"/>
      <c r="FE32" s="353"/>
      <c r="FF32" s="353"/>
      <c r="FG32" s="353"/>
      <c r="FH32" s="353"/>
      <c r="FI32" s="353"/>
      <c r="FJ32" s="353"/>
      <c r="FK32" s="353"/>
      <c r="FL32" s="353"/>
      <c r="FM32" s="353"/>
      <c r="FN32" s="353"/>
      <c r="FO32" s="353"/>
      <c r="FP32" s="353"/>
      <c r="FQ32" s="353"/>
      <c r="FR32" s="353"/>
      <c r="FS32" s="353"/>
      <c r="FT32" s="353"/>
      <c r="FU32" s="353"/>
      <c r="FV32" s="353"/>
      <c r="FW32" s="353"/>
      <c r="FX32" s="353"/>
      <c r="FY32" s="353"/>
      <c r="FZ32" s="353"/>
      <c r="GA32" s="353"/>
      <c r="GB32" s="353"/>
      <c r="GC32" s="353"/>
      <c r="GD32" s="353"/>
      <c r="GE32" s="353"/>
      <c r="GF32" s="353"/>
      <c r="GG32" s="353"/>
      <c r="GH32" s="353"/>
      <c r="GI32" s="353"/>
      <c r="GJ32" s="353"/>
      <c r="GK32" s="353"/>
      <c r="GL32" s="353"/>
      <c r="GM32" s="353"/>
      <c r="GN32" s="353"/>
      <c r="GO32" s="353"/>
      <c r="GP32" s="353"/>
      <c r="GQ32" s="353"/>
      <c r="GR32" s="353"/>
      <c r="GS32" s="353"/>
      <c r="GT32" s="353"/>
      <c r="GU32" s="353"/>
      <c r="GV32" s="353"/>
      <c r="GW32" s="353"/>
      <c r="GX32" s="353"/>
      <c r="GY32" s="353"/>
      <c r="GZ32" s="353"/>
      <c r="HA32" s="353"/>
      <c r="HB32" s="353"/>
      <c r="HC32" s="353"/>
      <c r="HD32" s="353"/>
      <c r="HE32" s="353"/>
      <c r="HF32" s="353"/>
      <c r="HG32" s="353"/>
      <c r="HH32" s="353"/>
      <c r="HI32" s="353"/>
      <c r="HJ32" s="353"/>
      <c r="HK32" s="353"/>
      <c r="HL32" s="353"/>
      <c r="HM32" s="353"/>
      <c r="HN32" s="353"/>
      <c r="HO32" s="353"/>
      <c r="HP32" s="353"/>
      <c r="HQ32" s="353"/>
      <c r="HR32" s="353"/>
      <c r="HS32" s="353"/>
      <c r="HT32" s="353"/>
      <c r="HU32" s="353"/>
      <c r="HV32" s="353"/>
      <c r="HW32" s="353"/>
      <c r="HX32" s="353"/>
      <c r="HY32" s="353"/>
      <c r="HZ32" s="353"/>
      <c r="IA32" s="353"/>
      <c r="IB32" s="353"/>
      <c r="IC32" s="353"/>
      <c r="ID32" s="353"/>
      <c r="IE32" s="353"/>
      <c r="IF32" s="353"/>
      <c r="IG32" s="353"/>
      <c r="IH32" s="353"/>
      <c r="II32" s="353"/>
      <c r="IJ32" s="353"/>
      <c r="IK32" s="353"/>
      <c r="IL32" s="353"/>
      <c r="IM32" s="353"/>
      <c r="IN32" s="353"/>
      <c r="IO32" s="353"/>
      <c r="IP32" s="353"/>
      <c r="IQ32" s="353"/>
      <c r="IR32" s="353"/>
      <c r="IS32" s="353"/>
      <c r="IT32" s="353"/>
    </row>
    <row r="33" spans="1:254" s="290" customFormat="1" ht="30" customHeight="1">
      <c r="A33" s="521">
        <v>5</v>
      </c>
      <c r="B33" s="1686" t="s">
        <v>493</v>
      </c>
      <c r="C33" s="1701"/>
      <c r="D33" s="1701"/>
      <c r="E33" s="1702"/>
      <c r="F33" s="670"/>
      <c r="G33" s="671"/>
      <c r="H33" s="670"/>
      <c r="I33" s="671"/>
      <c r="J33" s="670"/>
      <c r="K33" s="671"/>
      <c r="L33" s="672"/>
      <c r="M33" s="672"/>
      <c r="N33" s="672"/>
      <c r="O33" s="1573">
        <f>ROUND(-'APD-OPI 148  60+'!J38,0)</f>
        <v>0</v>
      </c>
      <c r="P33" s="1574">
        <f>ROUND(SUM(O33:O33),0)</f>
        <v>0</v>
      </c>
      <c r="Q33" s="1504"/>
      <c r="R33" s="1504"/>
      <c r="S33" s="1504"/>
      <c r="T33" s="1504"/>
      <c r="U33" s="1504"/>
      <c r="V33" s="353"/>
      <c r="W33" s="353"/>
      <c r="X33" s="353"/>
      <c r="Y33" s="353"/>
      <c r="Z33" s="353"/>
      <c r="AA33" s="353"/>
      <c r="AB33" s="353"/>
      <c r="AC33" s="353"/>
      <c r="AD33" s="353"/>
      <c r="AE33" s="353"/>
      <c r="AF33" s="353"/>
      <c r="AG33" s="353"/>
      <c r="AH33" s="353"/>
      <c r="AI33" s="353"/>
      <c r="AJ33" s="353"/>
      <c r="AK33" s="353"/>
      <c r="AL33" s="353"/>
      <c r="AM33" s="353"/>
      <c r="AN33" s="353"/>
      <c r="AO33" s="353"/>
      <c r="AP33" s="353"/>
      <c r="AQ33" s="353"/>
      <c r="AR33" s="353"/>
      <c r="AS33" s="353"/>
      <c r="AT33" s="353"/>
      <c r="AU33" s="353"/>
      <c r="AV33" s="353"/>
      <c r="AW33" s="353"/>
      <c r="AX33" s="353"/>
      <c r="AY33" s="353"/>
      <c r="AZ33" s="353"/>
      <c r="BA33" s="353"/>
      <c r="BB33" s="353"/>
      <c r="BC33" s="353"/>
      <c r="BD33" s="353"/>
      <c r="BE33" s="353"/>
      <c r="BF33" s="353"/>
      <c r="BG33" s="353"/>
      <c r="BH33" s="353"/>
      <c r="BI33" s="353"/>
      <c r="BJ33" s="353"/>
      <c r="BK33" s="353"/>
      <c r="BL33" s="353"/>
      <c r="BM33" s="353"/>
      <c r="BN33" s="353"/>
      <c r="BO33" s="353"/>
      <c r="BP33" s="353"/>
      <c r="BQ33" s="353"/>
      <c r="BR33" s="353"/>
      <c r="BS33" s="353"/>
      <c r="BT33" s="353"/>
      <c r="BU33" s="353"/>
      <c r="BV33" s="353"/>
      <c r="BW33" s="353"/>
      <c r="BX33" s="353"/>
      <c r="BY33" s="353"/>
      <c r="BZ33" s="353"/>
      <c r="CA33" s="353"/>
      <c r="CB33" s="353"/>
      <c r="CC33" s="353"/>
      <c r="CD33" s="353"/>
      <c r="CE33" s="353"/>
      <c r="CF33" s="353"/>
      <c r="CG33" s="353"/>
      <c r="CH33" s="353"/>
      <c r="CI33" s="353"/>
      <c r="CJ33" s="353"/>
      <c r="CK33" s="353"/>
      <c r="CL33" s="353"/>
      <c r="CM33" s="353"/>
      <c r="CN33" s="353"/>
      <c r="CO33" s="353"/>
      <c r="CP33" s="353"/>
      <c r="CQ33" s="353"/>
      <c r="CR33" s="353"/>
      <c r="CS33" s="353"/>
      <c r="CT33" s="353"/>
      <c r="CU33" s="353"/>
      <c r="CV33" s="353"/>
      <c r="CW33" s="353"/>
      <c r="CX33" s="353"/>
      <c r="CY33" s="353"/>
      <c r="CZ33" s="353"/>
      <c r="DA33" s="353"/>
      <c r="DB33" s="353"/>
      <c r="DC33" s="353"/>
      <c r="DD33" s="353"/>
      <c r="DE33" s="353"/>
      <c r="DF33" s="353"/>
      <c r="DG33" s="353"/>
      <c r="DH33" s="353"/>
      <c r="DI33" s="353"/>
      <c r="DJ33" s="353"/>
      <c r="DK33" s="353"/>
      <c r="DL33" s="353"/>
      <c r="DM33" s="353"/>
      <c r="DN33" s="353"/>
      <c r="DO33" s="353"/>
      <c r="DP33" s="353"/>
      <c r="DQ33" s="353"/>
      <c r="DR33" s="353"/>
      <c r="DS33" s="353"/>
      <c r="DT33" s="353"/>
      <c r="DU33" s="353"/>
      <c r="DV33" s="353"/>
      <c r="DW33" s="353"/>
      <c r="DX33" s="353"/>
      <c r="DY33" s="353"/>
      <c r="DZ33" s="353"/>
      <c r="EA33" s="353"/>
      <c r="EB33" s="353"/>
      <c r="EC33" s="353"/>
      <c r="ED33" s="353"/>
      <c r="EE33" s="353"/>
      <c r="EF33" s="353"/>
      <c r="EG33" s="353"/>
      <c r="EH33" s="353"/>
      <c r="EI33" s="353"/>
      <c r="EJ33" s="353"/>
      <c r="EK33" s="353"/>
      <c r="EL33" s="353"/>
      <c r="EM33" s="353"/>
      <c r="EN33" s="353"/>
      <c r="EO33" s="353"/>
      <c r="EP33" s="353"/>
      <c r="EQ33" s="353"/>
      <c r="ER33" s="353"/>
      <c r="ES33" s="353"/>
      <c r="ET33" s="353"/>
      <c r="EU33" s="353"/>
      <c r="EV33" s="353"/>
      <c r="EW33" s="353"/>
      <c r="EX33" s="353"/>
      <c r="EY33" s="353"/>
      <c r="EZ33" s="353"/>
      <c r="FA33" s="353"/>
      <c r="FB33" s="353"/>
      <c r="FC33" s="353"/>
      <c r="FD33" s="353"/>
      <c r="FE33" s="353"/>
      <c r="FF33" s="353"/>
      <c r="FG33" s="353"/>
      <c r="FH33" s="353"/>
      <c r="FI33" s="353"/>
      <c r="FJ33" s="353"/>
      <c r="FK33" s="353"/>
      <c r="FL33" s="353"/>
      <c r="FM33" s="353"/>
      <c r="FN33" s="353"/>
      <c r="FO33" s="353"/>
      <c r="FP33" s="353"/>
      <c r="FQ33" s="353"/>
      <c r="FR33" s="353"/>
      <c r="FS33" s="353"/>
      <c r="FT33" s="353"/>
      <c r="FU33" s="353"/>
      <c r="FV33" s="353"/>
      <c r="FW33" s="353"/>
      <c r="FX33" s="353"/>
      <c r="FY33" s="353"/>
      <c r="FZ33" s="353"/>
      <c r="GA33" s="353"/>
      <c r="GB33" s="353"/>
      <c r="GC33" s="353"/>
      <c r="GD33" s="353"/>
      <c r="GE33" s="353"/>
      <c r="GF33" s="353"/>
      <c r="GG33" s="353"/>
      <c r="GH33" s="353"/>
      <c r="GI33" s="353"/>
      <c r="GJ33" s="353"/>
      <c r="GK33" s="353"/>
      <c r="GL33" s="353"/>
      <c r="GM33" s="353"/>
      <c r="GN33" s="353"/>
      <c r="GO33" s="353"/>
      <c r="GP33" s="353"/>
      <c r="GQ33" s="353"/>
      <c r="GR33" s="353"/>
      <c r="GS33" s="353"/>
      <c r="GT33" s="353"/>
      <c r="GU33" s="353"/>
      <c r="GV33" s="353"/>
      <c r="GW33" s="353"/>
      <c r="GX33" s="353"/>
      <c r="GY33" s="353"/>
      <c r="GZ33" s="353"/>
      <c r="HA33" s="353"/>
      <c r="HB33" s="353"/>
      <c r="HC33" s="353"/>
      <c r="HD33" s="353"/>
      <c r="HE33" s="353"/>
      <c r="HF33" s="353"/>
      <c r="HG33" s="353"/>
      <c r="HH33" s="353"/>
      <c r="HI33" s="353"/>
      <c r="HJ33" s="353"/>
      <c r="HK33" s="353"/>
      <c r="HL33" s="353"/>
      <c r="HM33" s="353"/>
      <c r="HN33" s="353"/>
      <c r="HO33" s="353"/>
      <c r="HP33" s="353"/>
      <c r="HQ33" s="353"/>
      <c r="HR33" s="353"/>
      <c r="HS33" s="353"/>
      <c r="HT33" s="353"/>
      <c r="HU33" s="353"/>
      <c r="HV33" s="353"/>
      <c r="HW33" s="353"/>
      <c r="HX33" s="353"/>
      <c r="HY33" s="353"/>
      <c r="HZ33" s="353"/>
      <c r="IA33" s="353"/>
      <c r="IB33" s="353"/>
      <c r="IC33" s="353"/>
      <c r="ID33" s="353"/>
      <c r="IE33" s="353"/>
      <c r="IF33" s="353"/>
      <c r="IG33" s="353"/>
      <c r="IH33" s="353"/>
      <c r="II33" s="353"/>
      <c r="IJ33" s="353"/>
      <c r="IK33" s="353"/>
      <c r="IL33" s="353"/>
      <c r="IM33" s="353"/>
      <c r="IN33" s="353"/>
      <c r="IO33" s="353"/>
      <c r="IP33" s="353"/>
      <c r="IQ33" s="353"/>
      <c r="IR33" s="353"/>
      <c r="IS33" s="353"/>
      <c r="IT33" s="353"/>
    </row>
    <row r="34" spans="1:254" s="290" customFormat="1" ht="30" customHeight="1">
      <c r="A34" s="521">
        <v>6</v>
      </c>
      <c r="B34" s="1686" t="s">
        <v>907</v>
      </c>
      <c r="C34" s="1687"/>
      <c r="D34" s="1687"/>
      <c r="E34" s="1688"/>
      <c r="F34" s="525" t="s">
        <v>355</v>
      </c>
      <c r="G34" s="526" t="s">
        <v>355</v>
      </c>
      <c r="H34" s="525" t="s">
        <v>355</v>
      </c>
      <c r="I34" s="526"/>
      <c r="J34" s="525" t="s">
        <v>355</v>
      </c>
      <c r="K34" s="526"/>
      <c r="L34" s="527"/>
      <c r="M34" s="527"/>
      <c r="N34" s="527"/>
      <c r="P34" s="1574">
        <f>ROUND(SUM(F34:O34),0)</f>
        <v>0</v>
      </c>
      <c r="Q34" s="1504"/>
      <c r="R34" s="1504"/>
      <c r="S34" s="1504"/>
      <c r="T34" s="1504"/>
      <c r="U34" s="1504"/>
      <c r="V34" s="353"/>
      <c r="W34" s="353"/>
      <c r="X34" s="353"/>
      <c r="Y34" s="353"/>
      <c r="Z34" s="353"/>
      <c r="AA34" s="353"/>
      <c r="AB34" s="353"/>
      <c r="AC34" s="353"/>
      <c r="AD34" s="353"/>
      <c r="AE34" s="353"/>
      <c r="AF34" s="353"/>
      <c r="AG34" s="353"/>
      <c r="AH34" s="353"/>
      <c r="AI34" s="353"/>
      <c r="AJ34" s="353"/>
      <c r="AK34" s="353"/>
      <c r="AL34" s="353"/>
      <c r="AM34" s="353"/>
      <c r="AN34" s="353"/>
      <c r="AO34" s="353"/>
      <c r="AP34" s="353"/>
      <c r="AQ34" s="353"/>
      <c r="AR34" s="353"/>
      <c r="AS34" s="353"/>
      <c r="AT34" s="353"/>
      <c r="AU34" s="353"/>
      <c r="AV34" s="353"/>
      <c r="AW34" s="353"/>
      <c r="AX34" s="353"/>
      <c r="AY34" s="353"/>
      <c r="AZ34" s="353"/>
      <c r="BA34" s="353"/>
      <c r="BB34" s="353"/>
      <c r="BC34" s="353"/>
      <c r="BD34" s="353"/>
      <c r="BE34" s="353"/>
      <c r="BF34" s="353"/>
      <c r="BG34" s="353"/>
      <c r="BH34" s="353"/>
      <c r="BI34" s="353"/>
      <c r="BJ34" s="353"/>
      <c r="BK34" s="353"/>
      <c r="BL34" s="353"/>
      <c r="BM34" s="353"/>
      <c r="BN34" s="353"/>
      <c r="BO34" s="353"/>
      <c r="BP34" s="353"/>
      <c r="BQ34" s="353"/>
      <c r="BR34" s="353"/>
      <c r="BS34" s="353"/>
      <c r="BT34" s="353"/>
      <c r="BU34" s="353"/>
      <c r="BV34" s="353"/>
      <c r="BW34" s="353"/>
      <c r="BX34" s="353"/>
      <c r="BY34" s="353"/>
      <c r="BZ34" s="353"/>
      <c r="CA34" s="353"/>
      <c r="CB34" s="353"/>
      <c r="CC34" s="353"/>
      <c r="CD34" s="353"/>
      <c r="CE34" s="353"/>
      <c r="CF34" s="353"/>
      <c r="CG34" s="353"/>
      <c r="CH34" s="353"/>
      <c r="CI34" s="353"/>
      <c r="CJ34" s="353"/>
      <c r="CK34" s="353"/>
      <c r="CL34" s="353"/>
      <c r="CM34" s="353"/>
      <c r="CN34" s="353"/>
      <c r="CO34" s="353"/>
      <c r="CP34" s="353"/>
      <c r="CQ34" s="353"/>
      <c r="CR34" s="353"/>
      <c r="CS34" s="353"/>
      <c r="CT34" s="353"/>
      <c r="CU34" s="353"/>
      <c r="CV34" s="353"/>
      <c r="CW34" s="353"/>
      <c r="CX34" s="353"/>
      <c r="CY34" s="353"/>
      <c r="CZ34" s="353"/>
      <c r="DA34" s="353"/>
      <c r="DB34" s="353"/>
      <c r="DC34" s="353"/>
      <c r="DD34" s="353"/>
      <c r="DE34" s="353"/>
      <c r="DF34" s="353"/>
      <c r="DG34" s="353"/>
      <c r="DH34" s="353"/>
      <c r="DI34" s="353"/>
      <c r="DJ34" s="353"/>
      <c r="DK34" s="353"/>
      <c r="DL34" s="353"/>
      <c r="DM34" s="353"/>
      <c r="DN34" s="353"/>
      <c r="DO34" s="353"/>
      <c r="DP34" s="353"/>
      <c r="DQ34" s="353"/>
      <c r="DR34" s="353"/>
      <c r="DS34" s="353"/>
      <c r="DT34" s="353"/>
      <c r="DU34" s="353"/>
      <c r="DV34" s="353"/>
      <c r="DW34" s="353"/>
      <c r="DX34" s="353"/>
      <c r="DY34" s="353"/>
      <c r="DZ34" s="353"/>
      <c r="EA34" s="353"/>
      <c r="EB34" s="353"/>
      <c r="EC34" s="353"/>
      <c r="ED34" s="353"/>
      <c r="EE34" s="353"/>
      <c r="EF34" s="353"/>
      <c r="EG34" s="353"/>
      <c r="EH34" s="353"/>
      <c r="EI34" s="353"/>
      <c r="EJ34" s="353"/>
      <c r="EK34" s="353"/>
      <c r="EL34" s="353"/>
      <c r="EM34" s="353"/>
      <c r="EN34" s="353"/>
      <c r="EO34" s="353"/>
      <c r="EP34" s="353"/>
      <c r="EQ34" s="353"/>
      <c r="ER34" s="353"/>
      <c r="ES34" s="353"/>
      <c r="ET34" s="353"/>
      <c r="EU34" s="353"/>
      <c r="EV34" s="353"/>
      <c r="EW34" s="353"/>
      <c r="EX34" s="353"/>
      <c r="EY34" s="353"/>
      <c r="EZ34" s="353"/>
      <c r="FA34" s="353"/>
      <c r="FB34" s="353"/>
      <c r="FC34" s="353"/>
      <c r="FD34" s="353"/>
      <c r="FE34" s="353"/>
      <c r="FF34" s="353"/>
      <c r="FG34" s="353"/>
      <c r="FH34" s="353"/>
      <c r="FI34" s="353"/>
      <c r="FJ34" s="353"/>
      <c r="FK34" s="353"/>
      <c r="FL34" s="353"/>
      <c r="FM34" s="353"/>
      <c r="FN34" s="353"/>
      <c r="FO34" s="353"/>
      <c r="FP34" s="353"/>
      <c r="FQ34" s="353"/>
      <c r="FR34" s="353"/>
      <c r="FS34" s="353"/>
      <c r="FT34" s="353"/>
      <c r="FU34" s="353"/>
      <c r="FV34" s="353"/>
      <c r="FW34" s="353"/>
      <c r="FX34" s="353"/>
      <c r="FY34" s="353"/>
      <c r="FZ34" s="353"/>
      <c r="GA34" s="353"/>
      <c r="GB34" s="353"/>
      <c r="GC34" s="353"/>
      <c r="GD34" s="353"/>
      <c r="GE34" s="353"/>
      <c r="GF34" s="353"/>
      <c r="GG34" s="353"/>
      <c r="GH34" s="353"/>
      <c r="GI34" s="353"/>
      <c r="GJ34" s="353"/>
      <c r="GK34" s="353"/>
      <c r="GL34" s="353"/>
      <c r="GM34" s="353"/>
      <c r="GN34" s="353"/>
      <c r="GO34" s="353"/>
      <c r="GP34" s="353"/>
      <c r="GQ34" s="353"/>
      <c r="GR34" s="353"/>
      <c r="GS34" s="353"/>
      <c r="GT34" s="353"/>
      <c r="GU34" s="353"/>
      <c r="GV34" s="353"/>
      <c r="GW34" s="353"/>
      <c r="GX34" s="353"/>
      <c r="GY34" s="353"/>
      <c r="GZ34" s="353"/>
      <c r="HA34" s="353"/>
      <c r="HB34" s="353"/>
      <c r="HC34" s="353"/>
      <c r="HD34" s="353"/>
      <c r="HE34" s="353"/>
      <c r="HF34" s="353"/>
      <c r="HG34" s="353"/>
      <c r="HH34" s="353"/>
      <c r="HI34" s="353"/>
      <c r="HJ34" s="353"/>
      <c r="HK34" s="353"/>
      <c r="HL34" s="353"/>
      <c r="HM34" s="353"/>
      <c r="HN34" s="353"/>
      <c r="HO34" s="353"/>
      <c r="HP34" s="353"/>
      <c r="HQ34" s="353"/>
      <c r="HR34" s="353"/>
      <c r="HS34" s="353"/>
      <c r="HT34" s="353"/>
      <c r="HU34" s="353"/>
      <c r="HV34" s="353"/>
      <c r="HW34" s="353"/>
      <c r="HX34" s="353"/>
      <c r="HY34" s="353"/>
      <c r="HZ34" s="353"/>
      <c r="IA34" s="353"/>
      <c r="IB34" s="353"/>
      <c r="IC34" s="353"/>
      <c r="ID34" s="353"/>
      <c r="IE34" s="353"/>
      <c r="IF34" s="353"/>
      <c r="IG34" s="353"/>
      <c r="IH34" s="353"/>
      <c r="II34" s="353"/>
      <c r="IJ34" s="353"/>
      <c r="IK34" s="353"/>
      <c r="IL34" s="353"/>
      <c r="IM34" s="353"/>
      <c r="IN34" s="353"/>
      <c r="IO34" s="353"/>
      <c r="IP34" s="353"/>
      <c r="IQ34" s="353"/>
      <c r="IR34" s="353"/>
      <c r="IS34" s="353"/>
      <c r="IT34" s="353"/>
    </row>
    <row r="35" spans="1:254" s="290" customFormat="1" ht="25.5" customHeight="1">
      <c r="A35" s="522">
        <v>7</v>
      </c>
      <c r="B35" s="1686" t="s">
        <v>998</v>
      </c>
      <c r="C35" s="1689"/>
      <c r="D35" s="1689"/>
      <c r="E35" s="1690"/>
      <c r="F35" s="466"/>
      <c r="G35" s="466"/>
      <c r="H35" s="466"/>
      <c r="I35" s="466"/>
      <c r="J35" s="466"/>
      <c r="K35" s="466"/>
      <c r="L35" s="466"/>
      <c r="M35" s="467"/>
      <c r="N35" s="467"/>
      <c r="O35" s="466"/>
      <c r="P35" s="485">
        <f>ROUND(SUM(F35:O35),0)</f>
        <v>0</v>
      </c>
      <c r="Q35" s="1505"/>
      <c r="R35" s="1506"/>
      <c r="S35" s="1506"/>
      <c r="T35" s="1495"/>
      <c r="U35" s="1495"/>
      <c r="V35" s="353"/>
      <c r="W35" s="353"/>
      <c r="X35" s="353"/>
      <c r="Y35" s="353"/>
      <c r="Z35" s="353"/>
      <c r="AA35" s="353"/>
      <c r="AB35" s="353"/>
      <c r="AC35" s="353"/>
      <c r="AD35" s="353"/>
      <c r="AE35" s="353"/>
      <c r="AF35" s="353"/>
      <c r="AG35" s="353"/>
      <c r="AH35" s="353"/>
      <c r="AI35" s="353"/>
      <c r="AJ35" s="353"/>
      <c r="AK35" s="353"/>
      <c r="AL35" s="353"/>
      <c r="AM35" s="353"/>
      <c r="AN35" s="353"/>
      <c r="AO35" s="353"/>
      <c r="AP35" s="353"/>
      <c r="AQ35" s="353"/>
      <c r="AR35" s="353"/>
      <c r="AS35" s="353"/>
      <c r="AT35" s="353"/>
      <c r="AU35" s="353"/>
      <c r="AV35" s="353"/>
      <c r="AW35" s="353"/>
      <c r="AX35" s="353"/>
      <c r="AY35" s="353"/>
      <c r="AZ35" s="353"/>
      <c r="BA35" s="353"/>
      <c r="BB35" s="353"/>
      <c r="BC35" s="353"/>
      <c r="BD35" s="353"/>
      <c r="BE35" s="353"/>
      <c r="BF35" s="353"/>
      <c r="BG35" s="353"/>
      <c r="BH35" s="353"/>
      <c r="BI35" s="353"/>
      <c r="BJ35" s="353"/>
      <c r="BK35" s="353"/>
      <c r="BL35" s="353"/>
      <c r="BM35" s="353"/>
      <c r="BN35" s="353"/>
      <c r="BO35" s="353"/>
      <c r="BP35" s="353"/>
      <c r="BQ35" s="353"/>
      <c r="BR35" s="353"/>
      <c r="BS35" s="353"/>
      <c r="BT35" s="353"/>
      <c r="BU35" s="353"/>
      <c r="BV35" s="353"/>
      <c r="BW35" s="353"/>
      <c r="BX35" s="353"/>
      <c r="BY35" s="353"/>
      <c r="BZ35" s="353"/>
      <c r="CA35" s="353"/>
      <c r="CB35" s="353"/>
      <c r="CC35" s="353"/>
      <c r="CD35" s="353"/>
      <c r="CE35" s="353"/>
      <c r="CF35" s="353"/>
      <c r="CG35" s="353"/>
      <c r="CH35" s="353"/>
      <c r="CI35" s="353"/>
      <c r="CJ35" s="353"/>
      <c r="CK35" s="353"/>
      <c r="CL35" s="353"/>
      <c r="CM35" s="353"/>
      <c r="CN35" s="353"/>
      <c r="CO35" s="353"/>
      <c r="CP35" s="353"/>
      <c r="CQ35" s="353"/>
      <c r="CR35" s="353"/>
      <c r="CS35" s="353"/>
      <c r="CT35" s="353"/>
      <c r="CU35" s="353"/>
      <c r="CV35" s="353"/>
      <c r="CW35" s="353"/>
      <c r="CX35" s="353"/>
      <c r="CY35" s="353"/>
      <c r="CZ35" s="353"/>
      <c r="DA35" s="353"/>
      <c r="DB35" s="353"/>
      <c r="DC35" s="353"/>
      <c r="DD35" s="353"/>
      <c r="DE35" s="353"/>
      <c r="DF35" s="353"/>
      <c r="DG35" s="353"/>
      <c r="DH35" s="353"/>
      <c r="DI35" s="353"/>
      <c r="DJ35" s="353"/>
      <c r="DK35" s="353"/>
      <c r="DL35" s="353"/>
      <c r="DM35" s="353"/>
      <c r="DN35" s="353"/>
      <c r="DO35" s="353"/>
      <c r="DP35" s="353"/>
      <c r="DQ35" s="353"/>
      <c r="DR35" s="353"/>
      <c r="DS35" s="353"/>
      <c r="DT35" s="353"/>
      <c r="DU35" s="353"/>
      <c r="DV35" s="353"/>
      <c r="DW35" s="353"/>
      <c r="DX35" s="353"/>
      <c r="DY35" s="353"/>
      <c r="DZ35" s="353"/>
      <c r="EA35" s="353"/>
      <c r="EB35" s="353"/>
      <c r="EC35" s="353"/>
      <c r="ED35" s="353"/>
      <c r="EE35" s="353"/>
      <c r="EF35" s="353"/>
      <c r="EG35" s="353"/>
      <c r="EH35" s="353"/>
      <c r="EI35" s="353"/>
      <c r="EJ35" s="353"/>
      <c r="EK35" s="353"/>
      <c r="EL35" s="353"/>
      <c r="EM35" s="353"/>
      <c r="EN35" s="353"/>
      <c r="EO35" s="353"/>
      <c r="EP35" s="353"/>
      <c r="EQ35" s="353"/>
      <c r="ER35" s="353"/>
      <c r="ES35" s="353"/>
      <c r="ET35" s="353"/>
      <c r="EU35" s="353"/>
      <c r="EV35" s="353"/>
      <c r="EW35" s="353"/>
      <c r="EX35" s="353"/>
      <c r="EY35" s="353"/>
      <c r="EZ35" s="353"/>
      <c r="FA35" s="353"/>
      <c r="FB35" s="353"/>
      <c r="FC35" s="353"/>
      <c r="FD35" s="353"/>
      <c r="FE35" s="353"/>
      <c r="FF35" s="353"/>
      <c r="FG35" s="353"/>
      <c r="FH35" s="353"/>
      <c r="FI35" s="353"/>
      <c r="FJ35" s="353"/>
      <c r="FK35" s="353"/>
      <c r="FL35" s="353"/>
      <c r="FM35" s="353"/>
      <c r="FN35" s="353"/>
      <c r="FO35" s="353"/>
      <c r="FP35" s="353"/>
      <c r="FQ35" s="353"/>
      <c r="FR35" s="353"/>
      <c r="FS35" s="353"/>
      <c r="FT35" s="353"/>
      <c r="FU35" s="353"/>
      <c r="FV35" s="353"/>
      <c r="FW35" s="353"/>
      <c r="FX35" s="353"/>
      <c r="FY35" s="353"/>
      <c r="FZ35" s="353"/>
      <c r="GA35" s="353"/>
      <c r="GB35" s="353"/>
      <c r="GC35" s="353"/>
      <c r="GD35" s="353"/>
      <c r="GE35" s="353"/>
      <c r="GF35" s="353"/>
      <c r="GG35" s="353"/>
      <c r="GH35" s="353"/>
      <c r="GI35" s="353"/>
      <c r="GJ35" s="353"/>
      <c r="GK35" s="353"/>
      <c r="GL35" s="353"/>
      <c r="GM35" s="353"/>
      <c r="GN35" s="353"/>
      <c r="GO35" s="353"/>
      <c r="GP35" s="353"/>
      <c r="GQ35" s="353"/>
      <c r="GR35" s="353"/>
      <c r="GS35" s="353"/>
      <c r="GT35" s="353"/>
      <c r="GU35" s="353"/>
      <c r="GV35" s="353"/>
      <c r="GW35" s="353"/>
      <c r="GX35" s="353"/>
      <c r="GY35" s="353"/>
      <c r="GZ35" s="353"/>
      <c r="HA35" s="353"/>
      <c r="HB35" s="353"/>
      <c r="HC35" s="353"/>
      <c r="HD35" s="353"/>
      <c r="HE35" s="353"/>
      <c r="HF35" s="353"/>
      <c r="HG35" s="353"/>
      <c r="HH35" s="353"/>
      <c r="HI35" s="353"/>
      <c r="HJ35" s="353"/>
      <c r="HK35" s="353"/>
      <c r="HL35" s="353"/>
      <c r="HM35" s="353"/>
      <c r="HN35" s="353"/>
      <c r="HO35" s="353"/>
      <c r="HP35" s="353"/>
      <c r="HQ35" s="353"/>
      <c r="HR35" s="353"/>
      <c r="HS35" s="353"/>
      <c r="HT35" s="353"/>
      <c r="HU35" s="353"/>
      <c r="HV35" s="353"/>
      <c r="HW35" s="353"/>
      <c r="HX35" s="353"/>
      <c r="HY35" s="353"/>
      <c r="HZ35" s="353"/>
      <c r="IA35" s="353"/>
      <c r="IB35" s="353"/>
      <c r="IC35" s="353"/>
      <c r="ID35" s="353"/>
      <c r="IE35" s="353"/>
      <c r="IF35" s="353"/>
      <c r="IG35" s="353"/>
      <c r="IH35" s="353"/>
      <c r="II35" s="353"/>
      <c r="IJ35" s="353"/>
      <c r="IK35" s="353"/>
      <c r="IL35" s="353"/>
      <c r="IM35" s="353"/>
      <c r="IN35" s="353"/>
      <c r="IO35" s="353"/>
      <c r="IP35" s="353"/>
      <c r="IQ35" s="353"/>
      <c r="IR35" s="353"/>
      <c r="IS35" s="353"/>
      <c r="IT35" s="353"/>
    </row>
    <row r="36" spans="1:254" ht="29.25" customHeight="1" thickBot="1">
      <c r="A36" s="471">
        <v>8</v>
      </c>
      <c r="B36" s="1672" t="s">
        <v>484</v>
      </c>
      <c r="C36" s="1673"/>
      <c r="D36" s="1673"/>
      <c r="E36" s="1674"/>
      <c r="F36" s="472">
        <f>ROUND(SUM(F31:F35),0)</f>
        <v>0</v>
      </c>
      <c r="G36" s="472">
        <f t="shared" ref="G36:P36" si="4">ROUND(SUM(G31:G35),0)</f>
        <v>0</v>
      </c>
      <c r="H36" s="472">
        <f t="shared" si="4"/>
        <v>0</v>
      </c>
      <c r="I36" s="472">
        <f t="shared" si="4"/>
        <v>0</v>
      </c>
      <c r="J36" s="472">
        <f t="shared" si="4"/>
        <v>0</v>
      </c>
      <c r="K36" s="472">
        <f t="shared" si="4"/>
        <v>0</v>
      </c>
      <c r="L36" s="472">
        <f>ROUND(SUM(L31:L35),0)</f>
        <v>0</v>
      </c>
      <c r="M36" s="472">
        <f>ROUND(SUM(M31:M35),0)</f>
        <v>0</v>
      </c>
      <c r="N36" s="472">
        <f t="shared" si="4"/>
        <v>0</v>
      </c>
      <c r="O36" s="472">
        <f t="shared" si="4"/>
        <v>0</v>
      </c>
      <c r="P36" s="473">
        <f t="shared" si="4"/>
        <v>0</v>
      </c>
      <c r="Q36" s="1498"/>
      <c r="R36" s="1498"/>
      <c r="S36" s="1498"/>
      <c r="T36" s="1496"/>
      <c r="U36" s="1496"/>
      <c r="V36" s="305"/>
      <c r="W36" s="305"/>
      <c r="X36" s="305"/>
      <c r="Y36" s="305"/>
      <c r="Z36" s="305"/>
      <c r="AA36" s="305"/>
      <c r="AB36" s="305"/>
      <c r="AC36" s="305"/>
      <c r="AD36" s="305"/>
      <c r="AE36" s="305"/>
      <c r="AF36" s="305"/>
      <c r="AG36" s="305"/>
      <c r="AH36" s="305"/>
      <c r="AI36" s="305"/>
      <c r="AJ36" s="305"/>
      <c r="AK36" s="305"/>
      <c r="AL36" s="305"/>
      <c r="AM36" s="305"/>
      <c r="AN36" s="305"/>
      <c r="AO36" s="305"/>
      <c r="AP36" s="305"/>
      <c r="AQ36" s="305"/>
      <c r="AR36" s="305"/>
      <c r="AS36" s="305"/>
      <c r="AT36" s="305"/>
      <c r="AU36" s="305"/>
      <c r="AV36" s="305"/>
      <c r="AW36" s="305"/>
      <c r="AX36" s="305"/>
      <c r="AY36" s="305"/>
      <c r="AZ36" s="305"/>
      <c r="BA36" s="305"/>
      <c r="BB36" s="305"/>
      <c r="BC36" s="305"/>
      <c r="BD36" s="305"/>
      <c r="BE36" s="305"/>
      <c r="BF36" s="305"/>
      <c r="BG36" s="305"/>
      <c r="BH36" s="305"/>
      <c r="BI36" s="305"/>
      <c r="BJ36" s="305"/>
      <c r="BK36" s="305"/>
      <c r="BL36" s="305"/>
      <c r="BM36" s="305"/>
      <c r="BN36" s="305"/>
      <c r="BO36" s="305"/>
      <c r="BP36" s="305"/>
      <c r="BQ36" s="305"/>
      <c r="BR36" s="305"/>
      <c r="BS36" s="305"/>
      <c r="BT36" s="305"/>
      <c r="BU36" s="305"/>
      <c r="BV36" s="305"/>
      <c r="BW36" s="305"/>
      <c r="BX36" s="305"/>
      <c r="BY36" s="305"/>
      <c r="BZ36" s="305"/>
      <c r="CA36" s="305"/>
      <c r="CB36" s="305"/>
      <c r="CC36" s="305"/>
      <c r="CD36" s="305"/>
      <c r="CE36" s="305"/>
      <c r="CF36" s="305"/>
      <c r="CG36" s="305"/>
      <c r="CH36" s="305"/>
      <c r="CI36" s="305"/>
      <c r="CJ36" s="305"/>
      <c r="CK36" s="305"/>
      <c r="CL36" s="305"/>
      <c r="CM36" s="305"/>
      <c r="CN36" s="305"/>
      <c r="CO36" s="305"/>
      <c r="CP36" s="305"/>
      <c r="CQ36" s="305"/>
      <c r="CR36" s="305"/>
      <c r="CS36" s="305"/>
      <c r="CT36" s="305"/>
      <c r="CU36" s="305"/>
      <c r="CV36" s="305"/>
      <c r="CW36" s="305"/>
      <c r="CX36" s="305"/>
      <c r="CY36" s="305"/>
      <c r="CZ36" s="305"/>
      <c r="DA36" s="305"/>
      <c r="DB36" s="305"/>
      <c r="DC36" s="305"/>
      <c r="DD36" s="305"/>
      <c r="DE36" s="305"/>
      <c r="DF36" s="305"/>
      <c r="DG36" s="305"/>
      <c r="DH36" s="305"/>
      <c r="DI36" s="305"/>
      <c r="DJ36" s="305"/>
      <c r="DK36" s="305"/>
      <c r="DL36" s="305"/>
      <c r="DM36" s="305"/>
      <c r="DN36" s="305"/>
      <c r="DO36" s="305"/>
      <c r="DP36" s="305"/>
      <c r="DQ36" s="305"/>
      <c r="DR36" s="305"/>
      <c r="DS36" s="305"/>
      <c r="DT36" s="305"/>
      <c r="DU36" s="305"/>
      <c r="DV36" s="305"/>
      <c r="DW36" s="305"/>
      <c r="DX36" s="305"/>
      <c r="DY36" s="305"/>
      <c r="DZ36" s="305"/>
      <c r="EA36" s="305"/>
      <c r="EB36" s="305"/>
      <c r="EC36" s="305"/>
      <c r="ED36" s="305"/>
      <c r="EE36" s="305"/>
      <c r="EF36" s="305"/>
      <c r="EG36" s="305"/>
      <c r="EH36" s="305"/>
      <c r="EI36" s="305"/>
      <c r="EJ36" s="305"/>
      <c r="EK36" s="305"/>
      <c r="EL36" s="305"/>
      <c r="EM36" s="305"/>
      <c r="EN36" s="305"/>
      <c r="EO36" s="305"/>
      <c r="EP36" s="305"/>
      <c r="EQ36" s="305"/>
      <c r="ER36" s="305"/>
      <c r="ES36" s="305"/>
      <c r="ET36" s="305"/>
      <c r="EU36" s="305"/>
      <c r="EV36" s="305"/>
      <c r="EW36" s="305"/>
      <c r="EX36" s="305"/>
      <c r="EY36" s="305"/>
      <c r="EZ36" s="305"/>
      <c r="FA36" s="305"/>
      <c r="FB36" s="305"/>
      <c r="FC36" s="305"/>
      <c r="FD36" s="305"/>
      <c r="FE36" s="305"/>
      <c r="FF36" s="305"/>
      <c r="FG36" s="305"/>
      <c r="FH36" s="305"/>
      <c r="FI36" s="305"/>
      <c r="FJ36" s="305"/>
      <c r="FK36" s="305"/>
      <c r="FL36" s="305"/>
      <c r="FM36" s="305"/>
      <c r="FN36" s="305"/>
      <c r="FO36" s="305"/>
      <c r="FP36" s="305"/>
      <c r="FQ36" s="305"/>
      <c r="FR36" s="305"/>
      <c r="FS36" s="305"/>
      <c r="FT36" s="305"/>
      <c r="FU36" s="305"/>
      <c r="FV36" s="305"/>
      <c r="FW36" s="305"/>
      <c r="FX36" s="305"/>
      <c r="FY36" s="305"/>
      <c r="FZ36" s="305"/>
      <c r="GA36" s="305"/>
      <c r="GB36" s="305"/>
      <c r="GC36" s="305"/>
      <c r="GD36" s="305"/>
      <c r="GE36" s="305"/>
      <c r="GF36" s="305"/>
      <c r="GG36" s="305"/>
      <c r="GH36" s="305"/>
      <c r="GI36" s="305"/>
      <c r="GJ36" s="305"/>
      <c r="GK36" s="305"/>
      <c r="GL36" s="305"/>
      <c r="GM36" s="305"/>
      <c r="GN36" s="305"/>
      <c r="GO36" s="305"/>
      <c r="GP36" s="305"/>
      <c r="GQ36" s="305"/>
      <c r="GR36" s="305"/>
      <c r="GS36" s="305"/>
      <c r="GT36" s="305"/>
      <c r="GU36" s="305"/>
      <c r="GV36" s="305"/>
      <c r="GW36" s="305"/>
      <c r="GX36" s="305"/>
      <c r="GY36" s="305"/>
      <c r="GZ36" s="305"/>
      <c r="HA36" s="305"/>
      <c r="HB36" s="305"/>
      <c r="HC36" s="305"/>
      <c r="HD36" s="305"/>
      <c r="HE36" s="305"/>
      <c r="HF36" s="305"/>
      <c r="HG36" s="305"/>
      <c r="HH36" s="305"/>
      <c r="HI36" s="305"/>
      <c r="HJ36" s="305"/>
      <c r="HK36" s="305"/>
      <c r="HL36" s="305"/>
      <c r="HM36" s="305"/>
      <c r="HN36" s="305"/>
      <c r="HO36" s="305"/>
      <c r="HP36" s="305"/>
      <c r="HQ36" s="305"/>
      <c r="HR36" s="305"/>
      <c r="HS36" s="305"/>
      <c r="HT36" s="305"/>
      <c r="HU36" s="305"/>
      <c r="HV36" s="305"/>
      <c r="HW36" s="305"/>
      <c r="HX36" s="305"/>
      <c r="HY36" s="305"/>
      <c r="HZ36" s="305"/>
      <c r="IA36" s="305"/>
      <c r="IB36" s="305"/>
      <c r="IC36" s="305"/>
      <c r="ID36" s="305"/>
      <c r="IE36" s="305"/>
      <c r="IF36" s="305"/>
      <c r="IG36" s="305"/>
      <c r="IH36" s="305"/>
      <c r="II36" s="305"/>
      <c r="IJ36" s="305"/>
      <c r="IK36" s="305"/>
      <c r="IL36" s="305"/>
      <c r="IM36" s="305"/>
      <c r="IN36" s="305"/>
      <c r="IO36" s="305"/>
      <c r="IP36" s="305"/>
      <c r="IQ36" s="305"/>
      <c r="IR36" s="305"/>
      <c r="IS36" s="305"/>
      <c r="IT36" s="305"/>
    </row>
    <row r="37" spans="1:254" s="390" customFormat="1" ht="18" customHeight="1" thickTop="1" thickBot="1">
      <c r="A37" s="344"/>
      <c r="B37" s="1570"/>
      <c r="C37" s="344"/>
      <c r="D37" s="344"/>
      <c r="E37" s="344"/>
      <c r="F37" s="1675" t="s">
        <v>548</v>
      </c>
      <c r="G37" s="1676"/>
      <c r="H37" s="1677"/>
      <c r="I37" s="1677"/>
      <c r="J37" s="1678"/>
      <c r="K37" s="1678"/>
      <c r="L37" s="1678"/>
      <c r="M37" s="1678"/>
      <c r="N37" s="1571"/>
      <c r="O37" s="1572"/>
      <c r="P37" s="1572"/>
      <c r="Q37" s="1504"/>
      <c r="R37" s="1504"/>
      <c r="S37" s="1504"/>
      <c r="T37" s="1504"/>
      <c r="U37" s="1504"/>
      <c r="V37" s="353"/>
      <c r="W37" s="353"/>
      <c r="X37" s="353"/>
      <c r="Y37" s="353"/>
      <c r="Z37" s="353"/>
      <c r="AA37" s="353"/>
      <c r="AB37" s="353"/>
      <c r="AC37" s="353"/>
      <c r="AD37" s="353"/>
      <c r="AE37" s="353"/>
      <c r="AF37" s="353"/>
      <c r="AG37" s="353"/>
      <c r="AH37" s="353"/>
      <c r="AI37" s="353"/>
      <c r="AJ37" s="353"/>
      <c r="AK37" s="353"/>
      <c r="AL37" s="353"/>
      <c r="AM37" s="353"/>
      <c r="AN37" s="353"/>
      <c r="AO37" s="353"/>
      <c r="AP37" s="353"/>
      <c r="AQ37" s="353"/>
      <c r="AR37" s="353"/>
      <c r="AS37" s="353"/>
      <c r="AT37" s="353"/>
      <c r="AU37" s="353"/>
      <c r="AV37" s="353"/>
      <c r="AW37" s="353"/>
      <c r="AX37" s="353"/>
      <c r="AY37" s="353"/>
      <c r="AZ37" s="353"/>
      <c r="BA37" s="353"/>
      <c r="BB37" s="353"/>
      <c r="BC37" s="353"/>
      <c r="BD37" s="353"/>
      <c r="BE37" s="353"/>
      <c r="BF37" s="353"/>
      <c r="BG37" s="353"/>
      <c r="BH37" s="353"/>
      <c r="BI37" s="353"/>
      <c r="BJ37" s="353"/>
      <c r="BK37" s="353"/>
      <c r="BL37" s="353"/>
      <c r="BM37" s="353"/>
      <c r="BN37" s="353"/>
      <c r="BO37" s="353"/>
      <c r="BP37" s="353"/>
      <c r="BQ37" s="353"/>
      <c r="BR37" s="353"/>
      <c r="BS37" s="353"/>
      <c r="BT37" s="353"/>
      <c r="BU37" s="353"/>
      <c r="BV37" s="353"/>
      <c r="BW37" s="353"/>
      <c r="BX37" s="353"/>
      <c r="BY37" s="353"/>
      <c r="BZ37" s="353"/>
      <c r="CA37" s="353"/>
      <c r="CB37" s="353"/>
      <c r="CC37" s="353"/>
      <c r="CD37" s="353"/>
      <c r="CE37" s="353"/>
      <c r="CF37" s="353"/>
      <c r="CG37" s="353"/>
      <c r="CH37" s="353"/>
      <c r="CI37" s="353"/>
      <c r="CJ37" s="353"/>
      <c r="CK37" s="353"/>
      <c r="CL37" s="353"/>
      <c r="CM37" s="353"/>
      <c r="CN37" s="353"/>
      <c r="CO37" s="353"/>
      <c r="CP37" s="353"/>
      <c r="CQ37" s="353"/>
      <c r="CR37" s="353"/>
      <c r="CS37" s="353"/>
      <c r="CT37" s="353"/>
      <c r="CU37" s="353"/>
      <c r="CV37" s="353"/>
      <c r="CW37" s="353"/>
      <c r="CX37" s="353"/>
      <c r="CY37" s="353"/>
      <c r="CZ37" s="353"/>
      <c r="DA37" s="353"/>
      <c r="DB37" s="353"/>
      <c r="DC37" s="353"/>
      <c r="DD37" s="353"/>
      <c r="DE37" s="353"/>
      <c r="DF37" s="353"/>
      <c r="DG37" s="353"/>
      <c r="DH37" s="353"/>
      <c r="DI37" s="353"/>
      <c r="DJ37" s="353"/>
      <c r="DK37" s="353"/>
      <c r="DL37" s="353"/>
      <c r="DM37" s="353"/>
      <c r="DN37" s="353"/>
      <c r="DO37" s="353"/>
      <c r="DP37" s="353"/>
      <c r="DQ37" s="353"/>
      <c r="DR37" s="353"/>
      <c r="DS37" s="353"/>
      <c r="DT37" s="353"/>
      <c r="DU37" s="353"/>
      <c r="DV37" s="353"/>
      <c r="DW37" s="353"/>
      <c r="DX37" s="353"/>
      <c r="DY37" s="406"/>
      <c r="DZ37" s="406"/>
      <c r="EA37" s="406"/>
      <c r="EB37" s="406"/>
      <c r="EC37" s="406"/>
      <c r="ED37" s="406"/>
      <c r="EE37" s="406"/>
      <c r="EF37" s="406"/>
      <c r="EG37" s="406"/>
      <c r="EH37" s="406"/>
      <c r="EI37" s="406"/>
      <c r="EJ37" s="406"/>
      <c r="EK37" s="406"/>
      <c r="EL37" s="406"/>
      <c r="EM37" s="406"/>
      <c r="EN37" s="406"/>
      <c r="EO37" s="406"/>
      <c r="EP37" s="406"/>
      <c r="EQ37" s="406"/>
      <c r="ER37" s="406"/>
      <c r="ES37" s="406"/>
      <c r="ET37" s="406"/>
      <c r="EU37" s="406"/>
      <c r="EV37" s="406"/>
      <c r="EW37" s="406"/>
      <c r="EX37" s="406"/>
      <c r="EY37" s="406"/>
      <c r="EZ37" s="406"/>
      <c r="FA37" s="406"/>
      <c r="FB37" s="406"/>
      <c r="FC37" s="406"/>
      <c r="FD37" s="406"/>
      <c r="FE37" s="406"/>
      <c r="FF37" s="406"/>
      <c r="FG37" s="406"/>
      <c r="FH37" s="406"/>
      <c r="FI37" s="406"/>
      <c r="FJ37" s="406"/>
      <c r="FK37" s="406"/>
      <c r="FL37" s="406"/>
      <c r="FM37" s="406"/>
      <c r="FN37" s="406"/>
      <c r="FO37" s="406"/>
      <c r="FP37" s="406"/>
      <c r="FQ37" s="406"/>
      <c r="FR37" s="406"/>
      <c r="FS37" s="406"/>
      <c r="FT37" s="406"/>
      <c r="FU37" s="406"/>
      <c r="FV37" s="406"/>
      <c r="FW37" s="406"/>
      <c r="FX37" s="406"/>
      <c r="FY37" s="406"/>
      <c r="FZ37" s="406"/>
      <c r="GA37" s="406"/>
      <c r="GB37" s="406"/>
      <c r="GC37" s="406"/>
      <c r="GD37" s="406"/>
      <c r="GE37" s="406"/>
      <c r="GF37" s="406"/>
      <c r="GG37" s="406"/>
      <c r="GH37" s="406"/>
      <c r="GI37" s="406"/>
      <c r="GJ37" s="406"/>
      <c r="GK37" s="406"/>
      <c r="GL37" s="406"/>
      <c r="GM37" s="406"/>
      <c r="GN37" s="406"/>
      <c r="GO37" s="406"/>
      <c r="GP37" s="406"/>
      <c r="GQ37" s="406"/>
      <c r="GR37" s="406"/>
      <c r="GS37" s="406"/>
      <c r="GT37" s="406"/>
      <c r="GU37" s="406"/>
      <c r="GV37" s="406"/>
      <c r="GW37" s="406"/>
      <c r="GX37" s="406"/>
      <c r="GY37" s="406"/>
      <c r="GZ37" s="406"/>
      <c r="HA37" s="406"/>
      <c r="HB37" s="406"/>
      <c r="HC37" s="406"/>
      <c r="HD37" s="406"/>
      <c r="HE37" s="406"/>
      <c r="HF37" s="406"/>
      <c r="HG37" s="406"/>
      <c r="HH37" s="406"/>
      <c r="HI37" s="406"/>
      <c r="HJ37" s="406"/>
      <c r="HK37" s="406"/>
      <c r="HL37" s="406"/>
      <c r="HM37" s="406"/>
      <c r="HN37" s="406"/>
      <c r="HO37" s="406"/>
      <c r="HP37" s="406"/>
      <c r="HQ37" s="406"/>
      <c r="HR37" s="406"/>
      <c r="HS37" s="406"/>
      <c r="HT37" s="406"/>
      <c r="HU37" s="406"/>
      <c r="HV37" s="406"/>
      <c r="HW37" s="406"/>
      <c r="HX37" s="406"/>
      <c r="HY37" s="406"/>
      <c r="HZ37" s="406"/>
      <c r="IA37" s="406"/>
      <c r="IB37" s="406"/>
      <c r="IC37" s="406"/>
      <c r="ID37" s="406"/>
      <c r="IE37" s="406"/>
      <c r="IF37" s="406"/>
      <c r="IG37" s="406"/>
      <c r="IH37" s="406"/>
      <c r="II37" s="406"/>
      <c r="IJ37" s="406"/>
      <c r="IK37" s="406"/>
      <c r="IL37" s="406"/>
      <c r="IM37" s="406"/>
      <c r="IN37" s="406"/>
      <c r="IO37" s="406"/>
      <c r="IP37" s="406"/>
      <c r="IQ37" s="406"/>
      <c r="IR37" s="406"/>
      <c r="IS37" s="406"/>
      <c r="IT37" s="406"/>
    </row>
    <row r="38" spans="1:254" ht="19.5" customHeight="1" thickTop="1">
      <c r="A38" s="296"/>
      <c r="B38" s="296"/>
      <c r="C38" s="296"/>
      <c r="D38" s="296"/>
      <c r="E38" s="854" t="s">
        <v>500</v>
      </c>
      <c r="F38" s="357">
        <f t="shared" ref="F38:N38" si="5">+F28-F29</f>
        <v>0</v>
      </c>
      <c r="G38" s="357">
        <f t="shared" si="5"/>
        <v>0</v>
      </c>
      <c r="H38" s="357">
        <f t="shared" si="5"/>
        <v>0</v>
      </c>
      <c r="I38" s="389">
        <f t="shared" si="5"/>
        <v>0</v>
      </c>
      <c r="J38" s="389">
        <f t="shared" si="5"/>
        <v>0</v>
      </c>
      <c r="K38" s="389">
        <f t="shared" si="5"/>
        <v>0</v>
      </c>
      <c r="L38" s="389">
        <f t="shared" si="5"/>
        <v>0</v>
      </c>
      <c r="M38" s="389">
        <f>+M28-M29</f>
        <v>0</v>
      </c>
      <c r="N38" s="389">
        <f t="shared" si="5"/>
        <v>0</v>
      </c>
      <c r="O38" s="357">
        <f>+O28-O29</f>
        <v>0</v>
      </c>
      <c r="P38" s="357">
        <f>+P28-P29</f>
        <v>0</v>
      </c>
      <c r="Q38" s="305"/>
      <c r="R38" s="305"/>
      <c r="S38" s="305"/>
      <c r="T38" s="305"/>
      <c r="U38" s="305"/>
      <c r="V38" s="305"/>
      <c r="W38" s="305"/>
      <c r="X38" s="305"/>
      <c r="Y38" s="305"/>
      <c r="Z38" s="305"/>
      <c r="AA38" s="305"/>
      <c r="AB38" s="305"/>
      <c r="AC38" s="305"/>
      <c r="AD38" s="305"/>
      <c r="AE38" s="305"/>
      <c r="AF38" s="305"/>
      <c r="AG38" s="305"/>
      <c r="AH38" s="305"/>
      <c r="AI38" s="305"/>
      <c r="AJ38" s="305"/>
      <c r="AK38" s="305"/>
      <c r="AL38" s="305"/>
      <c r="AM38" s="305"/>
      <c r="AN38" s="305"/>
      <c r="AO38" s="305"/>
      <c r="AP38" s="305"/>
      <c r="AQ38" s="305"/>
      <c r="AR38" s="305"/>
      <c r="AS38" s="305"/>
      <c r="AT38" s="305"/>
      <c r="AU38" s="305"/>
      <c r="AV38" s="305"/>
      <c r="AW38" s="305"/>
      <c r="AX38" s="305"/>
      <c r="AY38" s="305"/>
      <c r="AZ38" s="305"/>
      <c r="BA38" s="305"/>
      <c r="BB38" s="305"/>
      <c r="BC38" s="305"/>
      <c r="BD38" s="305"/>
      <c r="BE38" s="305"/>
      <c r="BF38" s="305"/>
      <c r="BG38" s="305"/>
      <c r="BH38" s="305"/>
      <c r="BI38" s="305"/>
      <c r="BJ38" s="305"/>
      <c r="BK38" s="305"/>
      <c r="BL38" s="305"/>
      <c r="BM38" s="305"/>
      <c r="BN38" s="305"/>
      <c r="BO38" s="305"/>
      <c r="BP38" s="305"/>
      <c r="BQ38" s="305"/>
      <c r="BR38" s="305"/>
      <c r="BS38" s="305"/>
      <c r="BT38" s="305"/>
      <c r="BU38" s="305"/>
      <c r="BV38" s="305"/>
      <c r="BW38" s="305"/>
      <c r="BX38" s="305"/>
      <c r="BY38" s="305"/>
      <c r="BZ38" s="305"/>
      <c r="CA38" s="305"/>
      <c r="CB38" s="305"/>
      <c r="CC38" s="305"/>
      <c r="CD38" s="305"/>
      <c r="CE38" s="305"/>
      <c r="CF38" s="305"/>
      <c r="CG38" s="305"/>
      <c r="CH38" s="305"/>
      <c r="CI38" s="305"/>
      <c r="CJ38" s="305"/>
      <c r="CK38" s="305"/>
      <c r="CL38" s="305"/>
      <c r="CM38" s="305"/>
      <c r="CN38" s="305"/>
      <c r="CO38" s="305"/>
      <c r="CP38" s="305"/>
      <c r="CQ38" s="305"/>
      <c r="CR38" s="305"/>
      <c r="CS38" s="305"/>
      <c r="CT38" s="305"/>
      <c r="CU38" s="305"/>
      <c r="CV38" s="305"/>
      <c r="CW38" s="305"/>
      <c r="CX38" s="305"/>
      <c r="CY38" s="305"/>
      <c r="CZ38" s="305"/>
      <c r="DA38" s="305"/>
      <c r="DB38" s="305"/>
      <c r="DC38" s="305"/>
      <c r="DD38" s="305"/>
      <c r="DE38" s="305"/>
      <c r="DF38" s="305"/>
      <c r="DG38" s="305"/>
      <c r="DH38" s="305"/>
      <c r="DI38" s="305"/>
      <c r="DJ38" s="305"/>
      <c r="DK38" s="305"/>
      <c r="DL38" s="305"/>
      <c r="DM38" s="305"/>
      <c r="DN38" s="305"/>
      <c r="DO38" s="305"/>
      <c r="DP38" s="305"/>
      <c r="DQ38" s="305"/>
      <c r="DR38" s="305"/>
      <c r="DS38" s="305"/>
      <c r="DT38" s="305"/>
      <c r="DU38" s="305"/>
      <c r="DV38" s="305"/>
      <c r="DW38" s="305"/>
      <c r="DX38" s="305"/>
      <c r="DY38" s="305"/>
      <c r="DZ38" s="305"/>
      <c r="EA38" s="305"/>
      <c r="EB38" s="305"/>
      <c r="EC38" s="305"/>
      <c r="ED38" s="305"/>
      <c r="EE38" s="305"/>
      <c r="EF38" s="305"/>
      <c r="EG38" s="305"/>
      <c r="EH38" s="305"/>
      <c r="EI38" s="305"/>
      <c r="EJ38" s="305"/>
      <c r="EK38" s="305"/>
      <c r="EL38" s="305"/>
      <c r="EM38" s="305"/>
      <c r="EN38" s="305"/>
      <c r="EO38" s="305"/>
      <c r="EP38" s="305"/>
      <c r="EQ38" s="305"/>
      <c r="ER38" s="305"/>
      <c r="ES38" s="305"/>
      <c r="ET38" s="305"/>
      <c r="EU38" s="305"/>
      <c r="EV38" s="305"/>
      <c r="EW38" s="305"/>
      <c r="EX38" s="305"/>
      <c r="EY38" s="305"/>
      <c r="EZ38" s="305"/>
      <c r="FA38" s="305"/>
      <c r="FB38" s="305"/>
      <c r="FC38" s="305"/>
      <c r="FD38" s="305"/>
      <c r="FE38" s="305"/>
      <c r="FF38" s="305"/>
      <c r="FG38" s="305"/>
      <c r="FH38" s="305"/>
      <c r="FI38" s="305"/>
      <c r="FJ38" s="305"/>
      <c r="FK38" s="305"/>
      <c r="FL38" s="305"/>
      <c r="FM38" s="305"/>
      <c r="FN38" s="305"/>
      <c r="FO38" s="305"/>
      <c r="FP38" s="305"/>
      <c r="FQ38" s="305"/>
      <c r="FR38" s="305"/>
      <c r="FS38" s="305"/>
      <c r="FT38" s="305"/>
      <c r="FU38" s="305"/>
      <c r="FV38" s="305"/>
      <c r="FW38" s="305"/>
      <c r="FX38" s="305"/>
      <c r="FY38" s="305"/>
      <c r="FZ38" s="305"/>
      <c r="GA38" s="305"/>
      <c r="GB38" s="305"/>
      <c r="GC38" s="305"/>
      <c r="GD38" s="305"/>
      <c r="GE38" s="305"/>
      <c r="GF38" s="305"/>
      <c r="GG38" s="305"/>
      <c r="GH38" s="305"/>
      <c r="GI38" s="305"/>
      <c r="GJ38" s="305"/>
      <c r="GK38" s="305"/>
      <c r="GL38" s="305"/>
      <c r="GM38" s="305"/>
      <c r="GN38" s="305"/>
      <c r="GO38" s="305"/>
      <c r="GP38" s="305"/>
      <c r="GQ38" s="305"/>
      <c r="GR38" s="305"/>
      <c r="GS38" s="305"/>
      <c r="GT38" s="305"/>
      <c r="GU38" s="305"/>
      <c r="GV38" s="305"/>
      <c r="GW38" s="305"/>
      <c r="GX38" s="305"/>
      <c r="GY38" s="305"/>
      <c r="GZ38" s="305"/>
      <c r="HA38" s="305"/>
      <c r="HB38" s="305"/>
      <c r="HC38" s="305"/>
      <c r="HD38" s="305"/>
      <c r="HE38" s="305"/>
      <c r="HF38" s="305"/>
      <c r="HG38" s="305"/>
      <c r="HH38" s="305"/>
      <c r="HI38" s="305"/>
      <c r="HJ38" s="305"/>
      <c r="HK38" s="305"/>
      <c r="HL38" s="305"/>
      <c r="HM38" s="305"/>
      <c r="HN38" s="305"/>
      <c r="HO38" s="305"/>
      <c r="HP38" s="305"/>
      <c r="HQ38" s="305"/>
      <c r="HR38" s="305"/>
      <c r="HS38" s="305"/>
      <c r="HT38" s="305"/>
      <c r="HU38" s="305"/>
      <c r="HV38" s="305"/>
      <c r="HW38" s="305"/>
      <c r="HX38" s="305"/>
      <c r="HY38" s="305"/>
      <c r="HZ38" s="305"/>
      <c r="IA38" s="305"/>
      <c r="IB38" s="305"/>
      <c r="IC38" s="305"/>
      <c r="ID38" s="305"/>
      <c r="IE38" s="305"/>
      <c r="IF38" s="305"/>
      <c r="IG38" s="305"/>
      <c r="IH38" s="305"/>
      <c r="II38" s="305"/>
      <c r="IJ38" s="305"/>
      <c r="IK38" s="305"/>
      <c r="IL38" s="305"/>
      <c r="IM38" s="305"/>
      <c r="IN38" s="305"/>
      <c r="IO38" s="305"/>
      <c r="IP38" s="305"/>
      <c r="IQ38" s="305"/>
      <c r="IR38" s="305"/>
      <c r="IS38" s="305"/>
      <c r="IT38" s="305"/>
    </row>
    <row r="39" spans="1:254" ht="21" customHeight="1">
      <c r="A39" s="296"/>
      <c r="B39" s="296"/>
      <c r="C39" s="296"/>
      <c r="D39" s="1679" t="s">
        <v>615</v>
      </c>
      <c r="E39" s="1680"/>
      <c r="F39" s="438" t="e">
        <f t="shared" ref="F39:N39" si="6">F29/F28</f>
        <v>#DIV/0!</v>
      </c>
      <c r="G39" s="438" t="e">
        <f t="shared" si="6"/>
        <v>#DIV/0!</v>
      </c>
      <c r="H39" s="438" t="e">
        <f t="shared" si="6"/>
        <v>#DIV/0!</v>
      </c>
      <c r="I39" s="439" t="e">
        <f t="shared" si="6"/>
        <v>#DIV/0!</v>
      </c>
      <c r="J39" s="439" t="e">
        <f t="shared" si="6"/>
        <v>#DIV/0!</v>
      </c>
      <c r="K39" s="438" t="e">
        <f t="shared" si="6"/>
        <v>#DIV/0!</v>
      </c>
      <c r="L39" s="438" t="e">
        <f t="shared" si="6"/>
        <v>#DIV/0!</v>
      </c>
      <c r="M39" s="438" t="e">
        <f>M29/M28</f>
        <v>#DIV/0!</v>
      </c>
      <c r="N39" s="438" t="e">
        <f t="shared" si="6"/>
        <v>#DIV/0!</v>
      </c>
      <c r="O39" s="438" t="e">
        <f t="shared" ref="O39:P39" si="7">O29/O28</f>
        <v>#DIV/0!</v>
      </c>
      <c r="P39" s="438" t="e">
        <f t="shared" si="7"/>
        <v>#DIV/0!</v>
      </c>
      <c r="Q39" s="305"/>
      <c r="R39" s="305"/>
      <c r="S39" s="305"/>
      <c r="T39" s="305"/>
      <c r="U39" s="305"/>
      <c r="V39" s="305"/>
      <c r="W39" s="305"/>
      <c r="X39" s="305"/>
      <c r="Y39" s="305"/>
      <c r="Z39" s="305"/>
      <c r="AA39" s="305"/>
      <c r="AB39" s="305"/>
      <c r="AC39" s="305"/>
      <c r="AD39" s="305"/>
      <c r="AE39" s="305"/>
      <c r="AF39" s="305"/>
      <c r="AG39" s="305"/>
      <c r="AH39" s="305"/>
      <c r="AI39" s="305"/>
      <c r="AJ39" s="305"/>
      <c r="AK39" s="305"/>
      <c r="AL39" s="305"/>
      <c r="AM39" s="305"/>
      <c r="AN39" s="305"/>
      <c r="AO39" s="305"/>
      <c r="AP39" s="305"/>
      <c r="AQ39" s="305"/>
      <c r="AR39" s="305"/>
      <c r="AS39" s="305"/>
      <c r="AT39" s="305"/>
      <c r="AU39" s="305"/>
      <c r="AV39" s="305"/>
      <c r="AW39" s="305"/>
      <c r="AX39" s="305"/>
      <c r="AY39" s="305"/>
      <c r="AZ39" s="305"/>
      <c r="BA39" s="305"/>
      <c r="BB39" s="305"/>
      <c r="BC39" s="305"/>
      <c r="BD39" s="305"/>
      <c r="BE39" s="305"/>
      <c r="BF39" s="305"/>
      <c r="BG39" s="305"/>
      <c r="BH39" s="305"/>
      <c r="BI39" s="305"/>
      <c r="BJ39" s="305"/>
      <c r="BK39" s="305"/>
      <c r="BL39" s="305"/>
      <c r="BM39" s="305"/>
      <c r="BN39" s="305"/>
      <c r="BO39" s="305"/>
      <c r="BP39" s="305"/>
      <c r="BQ39" s="305"/>
      <c r="BR39" s="305"/>
      <c r="BS39" s="305"/>
      <c r="BT39" s="305"/>
      <c r="BU39" s="305"/>
      <c r="BV39" s="305"/>
      <c r="BW39" s="305"/>
      <c r="BX39" s="305"/>
      <c r="BY39" s="305"/>
      <c r="BZ39" s="305"/>
      <c r="CA39" s="305"/>
      <c r="CB39" s="305"/>
      <c r="CC39" s="305"/>
      <c r="CD39" s="305"/>
      <c r="CE39" s="305"/>
      <c r="CF39" s="305"/>
      <c r="CG39" s="305"/>
      <c r="CH39" s="305"/>
      <c r="CI39" s="305"/>
      <c r="CJ39" s="305"/>
      <c r="CK39" s="305"/>
      <c r="CL39" s="305"/>
      <c r="CM39" s="305"/>
      <c r="CN39" s="305"/>
      <c r="CO39" s="305"/>
      <c r="CP39" s="305"/>
      <c r="CQ39" s="305"/>
      <c r="CR39" s="305"/>
      <c r="CS39" s="305"/>
      <c r="CT39" s="305"/>
      <c r="CU39" s="305"/>
      <c r="CV39" s="305"/>
      <c r="CW39" s="305"/>
      <c r="CX39" s="305"/>
      <c r="CY39" s="305"/>
      <c r="CZ39" s="305"/>
      <c r="DA39" s="305"/>
      <c r="DB39" s="305"/>
      <c r="DC39" s="305"/>
      <c r="DD39" s="305"/>
      <c r="DE39" s="305"/>
      <c r="DF39" s="305"/>
      <c r="DG39" s="305"/>
      <c r="DH39" s="305"/>
      <c r="DI39" s="305"/>
      <c r="DJ39" s="305"/>
      <c r="DK39" s="305"/>
      <c r="DL39" s="305"/>
      <c r="DM39" s="305"/>
      <c r="DN39" s="305"/>
      <c r="DO39" s="305"/>
      <c r="DP39" s="305"/>
      <c r="DQ39" s="305"/>
      <c r="DR39" s="305"/>
      <c r="DS39" s="305"/>
      <c r="DT39" s="305"/>
      <c r="DU39" s="305"/>
      <c r="DV39" s="305"/>
      <c r="DW39" s="305"/>
      <c r="DX39" s="305"/>
      <c r="DY39" s="305"/>
      <c r="DZ39" s="305"/>
      <c r="EA39" s="305"/>
      <c r="EB39" s="305"/>
      <c r="EC39" s="305"/>
      <c r="ED39" s="305"/>
      <c r="EE39" s="305"/>
      <c r="EF39" s="305"/>
      <c r="EG39" s="305"/>
      <c r="EH39" s="305"/>
      <c r="EI39" s="305"/>
      <c r="EJ39" s="305"/>
      <c r="EK39" s="305"/>
      <c r="EL39" s="305"/>
      <c r="EM39" s="305"/>
      <c r="EN39" s="305"/>
      <c r="EO39" s="305"/>
      <c r="EP39" s="305"/>
      <c r="EQ39" s="305"/>
      <c r="ER39" s="305"/>
      <c r="ES39" s="305"/>
      <c r="ET39" s="305"/>
      <c r="EU39" s="305"/>
      <c r="EV39" s="305"/>
      <c r="EW39" s="305"/>
      <c r="EX39" s="305"/>
      <c r="EY39" s="305"/>
      <c r="EZ39" s="305"/>
      <c r="FA39" s="305"/>
      <c r="FB39" s="305"/>
      <c r="FC39" s="305"/>
      <c r="FD39" s="305"/>
      <c r="FE39" s="305"/>
      <c r="FF39" s="305"/>
      <c r="FG39" s="305"/>
      <c r="FH39" s="305"/>
      <c r="FI39" s="305"/>
      <c r="FJ39" s="305"/>
      <c r="FK39" s="305"/>
      <c r="FL39" s="305"/>
      <c r="FM39" s="305"/>
      <c r="FN39" s="305"/>
      <c r="FO39" s="305"/>
      <c r="FP39" s="305"/>
      <c r="FQ39" s="305"/>
      <c r="FR39" s="305"/>
      <c r="FS39" s="305"/>
      <c r="FT39" s="305"/>
      <c r="FU39" s="305"/>
      <c r="FV39" s="305"/>
      <c r="FW39" s="305"/>
      <c r="FX39" s="305"/>
      <c r="FY39" s="305"/>
      <c r="FZ39" s="305"/>
      <c r="GA39" s="305"/>
      <c r="GB39" s="305"/>
      <c r="GC39" s="305"/>
      <c r="GD39" s="305"/>
      <c r="GE39" s="305"/>
      <c r="GF39" s="305"/>
      <c r="GG39" s="305"/>
      <c r="GH39" s="305"/>
      <c r="GI39" s="305"/>
      <c r="GJ39" s="305"/>
      <c r="GK39" s="305"/>
      <c r="GL39" s="305"/>
      <c r="GM39" s="305"/>
      <c r="GN39" s="305"/>
      <c r="GO39" s="305"/>
      <c r="GP39" s="305"/>
      <c r="GQ39" s="305"/>
      <c r="GR39" s="305"/>
      <c r="GS39" s="305"/>
      <c r="GT39" s="305"/>
      <c r="GU39" s="305"/>
      <c r="GV39" s="305"/>
      <c r="GW39" s="305"/>
      <c r="GX39" s="305"/>
      <c r="GY39" s="305"/>
      <c r="GZ39" s="305"/>
      <c r="HA39" s="305"/>
      <c r="HB39" s="305"/>
      <c r="HC39" s="305"/>
      <c r="HD39" s="305"/>
      <c r="HE39" s="305"/>
      <c r="HF39" s="305"/>
      <c r="HG39" s="305"/>
      <c r="HH39" s="305"/>
      <c r="HI39" s="305"/>
      <c r="HJ39" s="305"/>
      <c r="HK39" s="305"/>
      <c r="HL39" s="305"/>
      <c r="HM39" s="305"/>
      <c r="HN39" s="305"/>
      <c r="HO39" s="305"/>
      <c r="HP39" s="305"/>
      <c r="HQ39" s="305"/>
      <c r="HR39" s="305"/>
      <c r="HS39" s="305"/>
      <c r="HT39" s="305"/>
      <c r="HU39" s="305"/>
      <c r="HV39" s="305"/>
      <c r="HW39" s="305"/>
      <c r="HX39" s="305"/>
      <c r="HY39" s="305"/>
      <c r="HZ39" s="305"/>
      <c r="IA39" s="305"/>
      <c r="IB39" s="305"/>
      <c r="IC39" s="305"/>
      <c r="ID39" s="305"/>
      <c r="IE39" s="305"/>
      <c r="IF39" s="305"/>
      <c r="IG39" s="305"/>
      <c r="IH39" s="305"/>
      <c r="II39" s="305"/>
      <c r="IJ39" s="305"/>
      <c r="IK39" s="305"/>
      <c r="IL39" s="305"/>
      <c r="IM39" s="305"/>
      <c r="IN39" s="305"/>
      <c r="IO39" s="305"/>
      <c r="IP39" s="305"/>
      <c r="IQ39" s="305"/>
      <c r="IR39" s="305"/>
      <c r="IS39" s="305"/>
      <c r="IT39" s="305"/>
    </row>
    <row r="40" spans="1:254" ht="16.5" customHeight="1">
      <c r="A40" s="296"/>
      <c r="B40" s="856"/>
      <c r="C40" s="296"/>
      <c r="D40" s="1679" t="s">
        <v>616</v>
      </c>
      <c r="E40" s="1679"/>
      <c r="F40" s="438" t="e">
        <f t="shared" ref="F40:N40" si="8">SUM(F25+F29)/SUM(F21:F24)</f>
        <v>#DIV/0!</v>
      </c>
      <c r="G40" s="438" t="e">
        <f t="shared" si="8"/>
        <v>#DIV/0!</v>
      </c>
      <c r="H40" s="438" t="e">
        <f t="shared" si="8"/>
        <v>#DIV/0!</v>
      </c>
      <c r="I40" s="438" t="e">
        <f t="shared" si="8"/>
        <v>#DIV/0!</v>
      </c>
      <c r="J40" s="438" t="e">
        <f t="shared" si="8"/>
        <v>#DIV/0!</v>
      </c>
      <c r="K40" s="438" t="e">
        <f t="shared" si="8"/>
        <v>#DIV/0!</v>
      </c>
      <c r="L40" s="438" t="e">
        <f t="shared" si="8"/>
        <v>#DIV/0!</v>
      </c>
      <c r="M40" s="438" t="e">
        <f>SUM(M25+M29)/SUM(M21:M24)</f>
        <v>#DIV/0!</v>
      </c>
      <c r="N40" s="438" t="e">
        <f t="shared" si="8"/>
        <v>#DIV/0!</v>
      </c>
      <c r="O40" s="438" t="e">
        <f t="shared" ref="O40:P40" si="9">SUM(O25+O29)/SUM(O21:O24)</f>
        <v>#DIV/0!</v>
      </c>
      <c r="P40" s="438" t="e">
        <f t="shared" si="9"/>
        <v>#DIV/0!</v>
      </c>
      <c r="Q40" s="305"/>
      <c r="R40" s="305"/>
      <c r="S40" s="305"/>
      <c r="T40" s="305"/>
      <c r="U40" s="305"/>
      <c r="V40" s="305"/>
      <c r="W40" s="305"/>
      <c r="X40" s="305"/>
      <c r="Y40" s="305"/>
      <c r="Z40" s="305"/>
      <c r="AA40" s="305"/>
      <c r="AB40" s="305"/>
      <c r="AC40" s="305"/>
      <c r="AD40" s="305"/>
      <c r="AE40" s="305"/>
      <c r="AF40" s="305"/>
      <c r="AG40" s="305"/>
      <c r="AH40" s="305"/>
      <c r="AI40" s="305"/>
      <c r="AJ40" s="305"/>
      <c r="AK40" s="305"/>
      <c r="AL40" s="305"/>
      <c r="AM40" s="305"/>
      <c r="AN40" s="305"/>
      <c r="AO40" s="305"/>
      <c r="AP40" s="305"/>
      <c r="AQ40" s="305"/>
      <c r="AR40" s="305"/>
      <c r="AS40" s="305"/>
      <c r="AT40" s="305"/>
      <c r="AU40" s="305"/>
      <c r="AV40" s="305"/>
      <c r="AW40" s="305"/>
      <c r="AX40" s="305"/>
      <c r="AY40" s="305"/>
      <c r="AZ40" s="305"/>
      <c r="BA40" s="305"/>
      <c r="BB40" s="305"/>
      <c r="BC40" s="305"/>
      <c r="BD40" s="305"/>
      <c r="BE40" s="305"/>
      <c r="BF40" s="305"/>
      <c r="BG40" s="305"/>
      <c r="BH40" s="305"/>
      <c r="BI40" s="305"/>
      <c r="BJ40" s="305"/>
      <c r="BK40" s="305"/>
      <c r="BL40" s="305"/>
      <c r="BM40" s="305"/>
      <c r="BN40" s="305"/>
      <c r="BO40" s="305"/>
      <c r="BP40" s="305"/>
      <c r="BQ40" s="305"/>
      <c r="BR40" s="305"/>
      <c r="BS40" s="305"/>
      <c r="BT40" s="305"/>
      <c r="BU40" s="305"/>
      <c r="BV40" s="305"/>
      <c r="BW40" s="305"/>
      <c r="BX40" s="305"/>
      <c r="BY40" s="305"/>
      <c r="BZ40" s="305"/>
      <c r="CA40" s="305"/>
      <c r="CB40" s="305"/>
      <c r="CC40" s="305"/>
      <c r="CD40" s="305"/>
      <c r="CE40" s="305"/>
      <c r="CF40" s="305"/>
      <c r="CG40" s="305"/>
      <c r="CH40" s="305"/>
      <c r="CI40" s="305"/>
      <c r="CJ40" s="305"/>
      <c r="CK40" s="305"/>
      <c r="CL40" s="305"/>
      <c r="CM40" s="305"/>
      <c r="CN40" s="305"/>
      <c r="CO40" s="305"/>
      <c r="CP40" s="305"/>
      <c r="CQ40" s="305"/>
      <c r="CR40" s="305"/>
      <c r="CS40" s="305"/>
      <c r="CT40" s="305"/>
      <c r="CU40" s="305"/>
      <c r="CV40" s="305"/>
      <c r="CW40" s="305"/>
      <c r="CX40" s="305"/>
      <c r="CY40" s="305"/>
      <c r="CZ40" s="305"/>
      <c r="DA40" s="305"/>
      <c r="DB40" s="305"/>
      <c r="DC40" s="305"/>
      <c r="DD40" s="305"/>
      <c r="DE40" s="305"/>
      <c r="DF40" s="305"/>
      <c r="DG40" s="305"/>
      <c r="DH40" s="305"/>
      <c r="DI40" s="305"/>
      <c r="DJ40" s="305"/>
      <c r="DK40" s="305"/>
      <c r="DL40" s="305"/>
      <c r="DM40" s="305"/>
      <c r="DN40" s="305"/>
      <c r="DO40" s="305"/>
      <c r="DP40" s="305"/>
      <c r="DQ40" s="305"/>
      <c r="DR40" s="305"/>
      <c r="DS40" s="305"/>
      <c r="DT40" s="305"/>
      <c r="DU40" s="305"/>
      <c r="DV40" s="305"/>
      <c r="DW40" s="305"/>
      <c r="DX40" s="305"/>
      <c r="DY40" s="305"/>
      <c r="DZ40" s="305"/>
      <c r="EA40" s="305"/>
      <c r="EB40" s="305"/>
      <c r="EC40" s="305"/>
      <c r="ED40" s="305"/>
      <c r="EE40" s="305"/>
      <c r="EF40" s="305"/>
      <c r="EG40" s="305"/>
      <c r="EH40" s="305"/>
      <c r="EI40" s="305"/>
      <c r="EJ40" s="305"/>
      <c r="EK40" s="305"/>
      <c r="EL40" s="305"/>
      <c r="EM40" s="305"/>
      <c r="EN40" s="305"/>
      <c r="EO40" s="305"/>
      <c r="EP40" s="305"/>
      <c r="EQ40" s="305"/>
      <c r="ER40" s="305"/>
      <c r="ES40" s="305"/>
      <c r="ET40" s="305"/>
      <c r="EU40" s="305"/>
      <c r="EV40" s="305"/>
      <c r="EW40" s="305"/>
      <c r="EX40" s="305"/>
      <c r="EY40" s="305"/>
      <c r="EZ40" s="305"/>
      <c r="FA40" s="305"/>
      <c r="FB40" s="305"/>
      <c r="FC40" s="305"/>
      <c r="FD40" s="305"/>
      <c r="FE40" s="305"/>
      <c r="FF40" s="305"/>
      <c r="FG40" s="305"/>
      <c r="FH40" s="305"/>
      <c r="FI40" s="305"/>
      <c r="FJ40" s="305"/>
      <c r="FK40" s="305"/>
      <c r="FL40" s="305"/>
      <c r="FM40" s="305"/>
      <c r="FN40" s="305"/>
      <c r="FO40" s="305"/>
      <c r="FP40" s="305"/>
      <c r="FQ40" s="305"/>
      <c r="FR40" s="305"/>
      <c r="FS40" s="305"/>
      <c r="FT40" s="305"/>
      <c r="FU40" s="305"/>
      <c r="FV40" s="305"/>
      <c r="FW40" s="305"/>
      <c r="FX40" s="305"/>
      <c r="FY40" s="305"/>
      <c r="FZ40" s="305"/>
      <c r="GA40" s="305"/>
      <c r="GB40" s="305"/>
      <c r="GC40" s="305"/>
      <c r="GD40" s="305"/>
      <c r="GE40" s="305"/>
      <c r="GF40" s="305"/>
      <c r="GG40" s="305"/>
      <c r="GH40" s="305"/>
      <c r="GI40" s="305"/>
      <c r="GJ40" s="305"/>
      <c r="GK40" s="305"/>
      <c r="GL40" s="305"/>
      <c r="GM40" s="305"/>
      <c r="GN40" s="305"/>
      <c r="GO40" s="305"/>
      <c r="GP40" s="305"/>
      <c r="GQ40" s="305"/>
      <c r="GR40" s="305"/>
      <c r="GS40" s="305"/>
      <c r="GT40" s="305"/>
      <c r="GU40" s="305"/>
      <c r="GV40" s="305"/>
      <c r="GW40" s="305"/>
      <c r="GX40" s="305"/>
      <c r="GY40" s="305"/>
      <c r="GZ40" s="305"/>
      <c r="HA40" s="305"/>
      <c r="HB40" s="305"/>
      <c r="HC40" s="305"/>
      <c r="HD40" s="305"/>
      <c r="HE40" s="305"/>
      <c r="HF40" s="305"/>
      <c r="HG40" s="305"/>
      <c r="HH40" s="305"/>
      <c r="HI40" s="305"/>
      <c r="HJ40" s="305"/>
      <c r="HK40" s="305"/>
      <c r="HL40" s="305"/>
      <c r="HM40" s="305"/>
      <c r="HN40" s="305"/>
      <c r="HO40" s="305"/>
      <c r="HP40" s="305"/>
      <c r="HQ40" s="305"/>
      <c r="HR40" s="305"/>
      <c r="HS40" s="305"/>
      <c r="HT40" s="305"/>
      <c r="HU40" s="305"/>
      <c r="HV40" s="305"/>
      <c r="HW40" s="305"/>
      <c r="HX40" s="305"/>
      <c r="HY40" s="305"/>
      <c r="HZ40" s="305"/>
      <c r="IA40" s="305"/>
      <c r="IB40" s="305"/>
      <c r="IC40" s="305"/>
      <c r="ID40" s="305"/>
      <c r="IE40" s="305"/>
      <c r="IF40" s="305"/>
      <c r="IG40" s="305"/>
      <c r="IH40" s="305"/>
      <c r="II40" s="305"/>
      <c r="IJ40" s="305"/>
      <c r="IK40" s="305"/>
      <c r="IL40" s="305"/>
      <c r="IM40" s="305"/>
      <c r="IN40" s="305"/>
      <c r="IO40" s="305"/>
      <c r="IP40" s="305"/>
      <c r="IQ40" s="305"/>
      <c r="IR40" s="305"/>
      <c r="IS40" s="305"/>
      <c r="IT40" s="305"/>
    </row>
    <row r="41" spans="1:254" ht="35.1" customHeight="1" thickBot="1">
      <c r="A41" s="296"/>
      <c r="B41" s="296"/>
      <c r="C41" s="856"/>
      <c r="D41" s="856"/>
      <c r="E41" s="335"/>
      <c r="F41" s="336" t="s">
        <v>194</v>
      </c>
      <c r="G41" s="1691">
        <f>+P36</f>
        <v>0</v>
      </c>
      <c r="H41" s="1691"/>
      <c r="K41" s="331"/>
      <c r="L41" s="331"/>
      <c r="M41" s="331"/>
      <c r="N41" s="331"/>
      <c r="O41" s="331"/>
      <c r="P41" s="1499">
        <f>SUM(F36:O36)</f>
        <v>0</v>
      </c>
      <c r="Q41" s="227"/>
      <c r="R41" s="305"/>
      <c r="S41" s="305"/>
      <c r="T41" s="305"/>
      <c r="U41" s="305"/>
      <c r="V41" s="305"/>
      <c r="W41" s="305"/>
      <c r="X41" s="305"/>
      <c r="Y41" s="305"/>
      <c r="Z41" s="305"/>
      <c r="AA41" s="305"/>
      <c r="AB41" s="305"/>
      <c r="AC41" s="305"/>
      <c r="AD41" s="305"/>
      <c r="AE41" s="305"/>
      <c r="AF41" s="305"/>
      <c r="AG41" s="305"/>
      <c r="AH41" s="305"/>
      <c r="AI41" s="305"/>
      <c r="AJ41" s="305"/>
      <c r="AK41" s="305"/>
      <c r="AL41" s="305"/>
      <c r="AM41" s="305"/>
      <c r="AN41" s="305"/>
      <c r="AO41" s="305"/>
      <c r="AP41" s="305"/>
      <c r="AQ41" s="305"/>
      <c r="AR41" s="305"/>
      <c r="AS41" s="305"/>
      <c r="AT41" s="305"/>
      <c r="AU41" s="305"/>
      <c r="AV41" s="305"/>
      <c r="AW41" s="305"/>
      <c r="AX41" s="305"/>
      <c r="AY41" s="305"/>
      <c r="AZ41" s="305"/>
      <c r="BA41" s="305"/>
      <c r="BB41" s="305"/>
      <c r="BC41" s="305"/>
      <c r="BD41" s="305"/>
      <c r="BE41" s="305"/>
      <c r="BF41" s="305"/>
      <c r="BG41" s="305"/>
      <c r="BH41" s="305"/>
      <c r="BI41" s="305"/>
      <c r="BJ41" s="305"/>
      <c r="BK41" s="305"/>
      <c r="BL41" s="305"/>
      <c r="BM41" s="305"/>
      <c r="BN41" s="305"/>
      <c r="BO41" s="305"/>
      <c r="BP41" s="305"/>
      <c r="BQ41" s="305"/>
      <c r="BR41" s="305"/>
      <c r="BS41" s="305"/>
      <c r="BT41" s="305"/>
      <c r="BU41" s="305"/>
      <c r="BV41" s="305"/>
      <c r="BW41" s="305"/>
      <c r="BX41" s="305"/>
      <c r="BY41" s="305"/>
      <c r="BZ41" s="305"/>
      <c r="CA41" s="305"/>
      <c r="CB41" s="305"/>
      <c r="CC41" s="305"/>
      <c r="CD41" s="305"/>
      <c r="CE41" s="305"/>
      <c r="CF41" s="305"/>
      <c r="CG41" s="305"/>
      <c r="CH41" s="305"/>
      <c r="CI41" s="305"/>
      <c r="CJ41" s="305"/>
      <c r="CK41" s="305"/>
      <c r="CL41" s="305"/>
      <c r="CM41" s="305"/>
      <c r="CN41" s="305"/>
      <c r="CO41" s="305"/>
      <c r="CP41" s="305"/>
      <c r="CQ41" s="305"/>
      <c r="CR41" s="305"/>
      <c r="CS41" s="305"/>
      <c r="CT41" s="305"/>
      <c r="CU41" s="305"/>
      <c r="CV41" s="305"/>
      <c r="CW41" s="305"/>
      <c r="CX41" s="305"/>
      <c r="CY41" s="305"/>
      <c r="CZ41" s="305"/>
      <c r="DA41" s="305"/>
      <c r="DB41" s="305"/>
      <c r="DC41" s="305"/>
      <c r="DD41" s="305"/>
      <c r="DE41" s="305"/>
      <c r="DF41" s="305"/>
      <c r="DG41" s="305"/>
      <c r="DH41" s="305"/>
      <c r="DI41" s="305"/>
      <c r="DJ41" s="305"/>
      <c r="DK41" s="305"/>
      <c r="DL41" s="305"/>
      <c r="DM41" s="305"/>
      <c r="DN41" s="305"/>
      <c r="DO41" s="305"/>
      <c r="DP41" s="305"/>
      <c r="DQ41" s="305"/>
      <c r="DR41" s="305"/>
      <c r="DS41" s="305"/>
      <c r="DT41" s="305"/>
      <c r="DU41" s="305"/>
      <c r="DV41" s="305"/>
      <c r="DW41" s="305"/>
      <c r="DX41" s="305"/>
      <c r="DY41" s="305"/>
      <c r="DZ41" s="305"/>
      <c r="EA41" s="305"/>
      <c r="EB41" s="305"/>
      <c r="EC41" s="305"/>
      <c r="ED41" s="305"/>
      <c r="EE41" s="305"/>
      <c r="EF41" s="305"/>
      <c r="EG41" s="305"/>
      <c r="EH41" s="305"/>
      <c r="EI41" s="305"/>
      <c r="EJ41" s="305"/>
      <c r="EK41" s="305"/>
      <c r="EL41" s="305"/>
      <c r="EM41" s="305"/>
      <c r="EN41" s="305"/>
      <c r="EO41" s="305"/>
      <c r="EP41" s="305"/>
      <c r="EQ41" s="305"/>
      <c r="ER41" s="305"/>
      <c r="ES41" s="305"/>
      <c r="ET41" s="305"/>
      <c r="EU41" s="305"/>
      <c r="EV41" s="305"/>
      <c r="EW41" s="305"/>
      <c r="EX41" s="305"/>
      <c r="EY41" s="305"/>
      <c r="EZ41" s="305"/>
      <c r="FA41" s="305"/>
      <c r="FB41" s="305"/>
      <c r="FC41" s="305"/>
      <c r="FD41" s="305"/>
      <c r="FE41" s="305"/>
      <c r="FF41" s="305"/>
      <c r="FG41" s="305"/>
      <c r="FH41" s="305"/>
      <c r="FI41" s="305"/>
      <c r="FJ41" s="305"/>
      <c r="FK41" s="305"/>
      <c r="FL41" s="305"/>
      <c r="FM41" s="305"/>
      <c r="FN41" s="305"/>
      <c r="FO41" s="305"/>
      <c r="FP41" s="305"/>
      <c r="FQ41" s="305"/>
      <c r="FR41" s="305"/>
      <c r="FS41" s="305"/>
      <c r="FT41" s="305"/>
      <c r="FU41" s="305"/>
      <c r="FV41" s="305"/>
      <c r="FW41" s="305"/>
      <c r="FX41" s="305"/>
      <c r="FY41" s="305"/>
      <c r="FZ41" s="305"/>
      <c r="GA41" s="305"/>
      <c r="GB41" s="305"/>
      <c r="GC41" s="305"/>
      <c r="GD41" s="305"/>
      <c r="GE41" s="305"/>
      <c r="GF41" s="305"/>
      <c r="GG41" s="305"/>
      <c r="GH41" s="305"/>
      <c r="GI41" s="305"/>
      <c r="GJ41" s="305"/>
      <c r="GK41" s="305"/>
      <c r="GL41" s="305"/>
      <c r="GM41" s="305"/>
      <c r="GN41" s="305"/>
      <c r="GO41" s="305"/>
      <c r="GP41" s="305"/>
      <c r="GQ41" s="305"/>
      <c r="GR41" s="305"/>
      <c r="GS41" s="305"/>
      <c r="GT41" s="305"/>
      <c r="GU41" s="305"/>
      <c r="GV41" s="305"/>
      <c r="GW41" s="305"/>
      <c r="GX41" s="305"/>
      <c r="GY41" s="305"/>
      <c r="GZ41" s="305"/>
      <c r="HA41" s="305"/>
      <c r="HB41" s="305"/>
      <c r="HC41" s="305"/>
      <c r="HD41" s="305"/>
      <c r="HE41" s="305"/>
      <c r="HF41" s="305"/>
      <c r="HG41" s="305"/>
      <c r="HH41" s="305"/>
      <c r="HI41" s="305"/>
      <c r="HJ41" s="305"/>
      <c r="HK41" s="305"/>
      <c r="HL41" s="305"/>
      <c r="HM41" s="305"/>
      <c r="HN41" s="305"/>
      <c r="HO41" s="305"/>
      <c r="HP41" s="305"/>
      <c r="HQ41" s="305"/>
      <c r="HR41" s="305"/>
      <c r="HS41" s="305"/>
      <c r="HT41" s="305"/>
      <c r="HU41" s="305"/>
      <c r="HV41" s="305"/>
      <c r="HW41" s="305"/>
      <c r="HX41" s="305"/>
      <c r="HY41" s="305"/>
      <c r="HZ41" s="305"/>
      <c r="IA41" s="305"/>
      <c r="IB41" s="305"/>
      <c r="IC41" s="305"/>
      <c r="ID41" s="305"/>
      <c r="IE41" s="305"/>
      <c r="IF41" s="305"/>
      <c r="IG41" s="305"/>
      <c r="IH41" s="305"/>
      <c r="II41" s="305"/>
      <c r="IJ41" s="305"/>
      <c r="IK41" s="305"/>
      <c r="IL41" s="305"/>
      <c r="IM41" s="305"/>
      <c r="IN41" s="305"/>
      <c r="IO41" s="305"/>
      <c r="IP41" s="305"/>
      <c r="IQ41" s="305"/>
      <c r="IR41" s="305"/>
      <c r="IS41" s="305"/>
      <c r="IT41" s="305"/>
    </row>
    <row r="42" spans="1:254" ht="24" customHeight="1">
      <c r="A42" s="296"/>
      <c r="B42" s="296"/>
      <c r="C42" s="856"/>
      <c r="D42" s="856"/>
      <c r="E42" s="335"/>
      <c r="F42" s="854"/>
      <c r="G42" s="358"/>
      <c r="H42" s="358"/>
      <c r="I42" s="331"/>
      <c r="J42" s="331"/>
      <c r="K42" s="331"/>
      <c r="L42" s="331"/>
      <c r="M42" s="331"/>
      <c r="N42" s="331"/>
      <c r="O42" s="331"/>
      <c r="P42" s="337"/>
      <c r="Q42" s="305"/>
      <c r="R42" s="305"/>
      <c r="S42" s="305"/>
      <c r="T42" s="305"/>
      <c r="U42" s="305"/>
      <c r="V42" s="305"/>
      <c r="W42" s="305"/>
      <c r="X42" s="305"/>
      <c r="Y42" s="305"/>
      <c r="Z42" s="305"/>
      <c r="AA42" s="305"/>
      <c r="AB42" s="305"/>
      <c r="AC42" s="305"/>
      <c r="AD42" s="305"/>
      <c r="AE42" s="305"/>
      <c r="AF42" s="305"/>
      <c r="AG42" s="305"/>
      <c r="AH42" s="305"/>
      <c r="AI42" s="305"/>
      <c r="AJ42" s="305"/>
      <c r="AK42" s="305"/>
      <c r="AL42" s="305"/>
      <c r="AM42" s="305"/>
      <c r="AN42" s="305"/>
      <c r="AO42" s="305"/>
      <c r="AP42" s="305"/>
      <c r="AQ42" s="305"/>
      <c r="AR42" s="305"/>
      <c r="AS42" s="305"/>
      <c r="AT42" s="305"/>
      <c r="AU42" s="305"/>
      <c r="AV42" s="305"/>
      <c r="AW42" s="305"/>
      <c r="AX42" s="305"/>
      <c r="AY42" s="305"/>
      <c r="AZ42" s="305"/>
      <c r="BA42" s="305"/>
      <c r="BB42" s="305"/>
      <c r="BC42" s="305"/>
      <c r="BD42" s="305"/>
      <c r="BE42" s="305"/>
      <c r="BF42" s="305"/>
      <c r="BG42" s="305"/>
      <c r="BH42" s="305"/>
      <c r="BI42" s="305"/>
      <c r="BJ42" s="305"/>
      <c r="BK42" s="305"/>
      <c r="BL42" s="305"/>
      <c r="BM42" s="305"/>
      <c r="BN42" s="305"/>
      <c r="BO42" s="305"/>
      <c r="BP42" s="305"/>
      <c r="BQ42" s="305"/>
      <c r="BR42" s="305"/>
      <c r="BS42" s="305"/>
      <c r="BT42" s="305"/>
      <c r="BU42" s="305"/>
      <c r="BV42" s="305"/>
      <c r="BW42" s="305"/>
      <c r="BX42" s="305"/>
      <c r="BY42" s="305"/>
      <c r="BZ42" s="305"/>
      <c r="CA42" s="305"/>
      <c r="CB42" s="305"/>
      <c r="CC42" s="305"/>
      <c r="CD42" s="305"/>
      <c r="CE42" s="305"/>
      <c r="CF42" s="305"/>
      <c r="CG42" s="305"/>
      <c r="CH42" s="305"/>
      <c r="CI42" s="305"/>
      <c r="CJ42" s="305"/>
      <c r="CK42" s="305"/>
      <c r="CL42" s="305"/>
      <c r="CM42" s="305"/>
      <c r="CN42" s="305"/>
      <c r="CO42" s="305"/>
      <c r="CP42" s="305"/>
      <c r="CQ42" s="305"/>
      <c r="CR42" s="305"/>
      <c r="CS42" s="305"/>
      <c r="CT42" s="305"/>
      <c r="CU42" s="305"/>
      <c r="CV42" s="305"/>
      <c r="CW42" s="305"/>
      <c r="CX42" s="305"/>
      <c r="CY42" s="305"/>
      <c r="CZ42" s="305"/>
      <c r="DA42" s="305"/>
      <c r="DB42" s="305"/>
      <c r="DC42" s="305"/>
      <c r="DD42" s="305"/>
      <c r="DE42" s="305"/>
      <c r="DF42" s="305"/>
      <c r="DG42" s="305"/>
      <c r="DH42" s="305"/>
      <c r="DI42" s="305"/>
      <c r="DJ42" s="305"/>
      <c r="DK42" s="305"/>
      <c r="DL42" s="305"/>
      <c r="DM42" s="305"/>
      <c r="DN42" s="305"/>
      <c r="DO42" s="305"/>
      <c r="DP42" s="305"/>
      <c r="DQ42" s="305"/>
      <c r="DR42" s="305"/>
      <c r="DS42" s="305"/>
      <c r="DT42" s="305"/>
      <c r="DU42" s="305"/>
      <c r="DV42" s="305"/>
      <c r="DW42" s="305"/>
      <c r="DX42" s="305"/>
      <c r="DY42" s="305"/>
      <c r="DZ42" s="305"/>
      <c r="EA42" s="305"/>
      <c r="EB42" s="305"/>
      <c r="EC42" s="305"/>
      <c r="ED42" s="305"/>
      <c r="EE42" s="305"/>
      <c r="EF42" s="305"/>
      <c r="EG42" s="305"/>
      <c r="EH42" s="305"/>
      <c r="EI42" s="305"/>
      <c r="EJ42" s="305"/>
      <c r="EK42" s="305"/>
      <c r="EL42" s="305"/>
      <c r="EM42" s="305"/>
      <c r="EN42" s="305"/>
      <c r="EO42" s="305"/>
      <c r="EP42" s="305"/>
      <c r="EQ42" s="305"/>
      <c r="ER42" s="305"/>
      <c r="ES42" s="305"/>
      <c r="ET42" s="305"/>
      <c r="EU42" s="305"/>
      <c r="EV42" s="305"/>
      <c r="EW42" s="305"/>
      <c r="EX42" s="305"/>
      <c r="EY42" s="305"/>
      <c r="EZ42" s="305"/>
      <c r="FA42" s="305"/>
      <c r="FB42" s="305"/>
      <c r="FC42" s="305"/>
      <c r="FD42" s="305"/>
      <c r="FE42" s="305"/>
      <c r="FF42" s="305"/>
      <c r="FG42" s="305"/>
      <c r="FH42" s="305"/>
      <c r="FI42" s="305"/>
      <c r="FJ42" s="305"/>
      <c r="FK42" s="305"/>
      <c r="FL42" s="305"/>
      <c r="FM42" s="305"/>
      <c r="FN42" s="305"/>
      <c r="FO42" s="305"/>
      <c r="FP42" s="305"/>
      <c r="FQ42" s="305"/>
      <c r="FR42" s="305"/>
      <c r="FS42" s="305"/>
      <c r="FT42" s="305"/>
      <c r="FU42" s="305"/>
      <c r="FV42" s="305"/>
      <c r="FW42" s="305"/>
      <c r="FX42" s="305"/>
      <c r="FY42" s="305"/>
      <c r="FZ42" s="305"/>
      <c r="GA42" s="305"/>
      <c r="GB42" s="305"/>
      <c r="GC42" s="305"/>
      <c r="GD42" s="305"/>
      <c r="GE42" s="305"/>
      <c r="GF42" s="305"/>
      <c r="GG42" s="305"/>
      <c r="GH42" s="305"/>
      <c r="GI42" s="305"/>
      <c r="GJ42" s="305"/>
      <c r="GK42" s="305"/>
      <c r="GL42" s="305"/>
      <c r="GM42" s="305"/>
      <c r="GN42" s="305"/>
      <c r="GO42" s="305"/>
      <c r="GP42" s="305"/>
      <c r="GQ42" s="305"/>
      <c r="GR42" s="305"/>
      <c r="GS42" s="305"/>
      <c r="GT42" s="305"/>
      <c r="GU42" s="305"/>
      <c r="GV42" s="305"/>
      <c r="GW42" s="305"/>
      <c r="GX42" s="305"/>
      <c r="GY42" s="305"/>
      <c r="GZ42" s="305"/>
      <c r="HA42" s="305"/>
      <c r="HB42" s="305"/>
      <c r="HC42" s="305"/>
      <c r="HD42" s="305"/>
      <c r="HE42" s="305"/>
      <c r="HF42" s="305"/>
      <c r="HG42" s="305"/>
      <c r="HH42" s="305"/>
      <c r="HI42" s="305"/>
      <c r="HJ42" s="305"/>
      <c r="HK42" s="305"/>
      <c r="HL42" s="305"/>
      <c r="HM42" s="305"/>
      <c r="HN42" s="305"/>
      <c r="HO42" s="305"/>
      <c r="HP42" s="305"/>
      <c r="HQ42" s="305"/>
      <c r="HR42" s="305"/>
      <c r="HS42" s="305"/>
      <c r="HT42" s="305"/>
      <c r="HU42" s="305"/>
      <c r="HV42" s="305"/>
      <c r="HW42" s="305"/>
      <c r="HX42" s="305"/>
      <c r="HY42" s="305"/>
      <c r="HZ42" s="305"/>
      <c r="IA42" s="305"/>
      <c r="IB42" s="305"/>
      <c r="IC42" s="305"/>
      <c r="ID42" s="305"/>
      <c r="IE42" s="305"/>
      <c r="IF42" s="305"/>
      <c r="IG42" s="305"/>
      <c r="IH42" s="305"/>
      <c r="II42" s="305"/>
      <c r="IJ42" s="305"/>
      <c r="IK42" s="305"/>
      <c r="IL42" s="305"/>
      <c r="IM42" s="305"/>
      <c r="IN42" s="305"/>
      <c r="IO42" s="305"/>
      <c r="IP42" s="305"/>
      <c r="IQ42" s="305"/>
      <c r="IR42" s="305"/>
      <c r="IS42" s="305"/>
      <c r="IT42" s="305"/>
    </row>
    <row r="43" spans="1:254" ht="18.75" customHeight="1">
      <c r="A43" s="298" t="s">
        <v>331</v>
      </c>
      <c r="B43" s="856"/>
      <c r="C43" s="856"/>
      <c r="D43" s="856"/>
      <c r="E43" s="335"/>
      <c r="F43" s="335"/>
      <c r="G43" s="335"/>
      <c r="H43" s="331"/>
      <c r="I43" s="331"/>
      <c r="J43" s="331"/>
      <c r="K43" s="331"/>
      <c r="L43" s="331"/>
      <c r="M43" s="331"/>
      <c r="N43" s="331"/>
      <c r="O43" s="331"/>
      <c r="P43" s="337"/>
      <c r="Q43" s="305"/>
      <c r="R43" s="305"/>
      <c r="S43" s="305"/>
      <c r="T43" s="305"/>
      <c r="U43" s="305"/>
      <c r="V43" s="305"/>
      <c r="W43" s="305"/>
      <c r="X43" s="305"/>
      <c r="Y43" s="305"/>
      <c r="Z43" s="305"/>
      <c r="AA43" s="305"/>
      <c r="AB43" s="305"/>
      <c r="AC43" s="305"/>
      <c r="AD43" s="305"/>
      <c r="AE43" s="305"/>
      <c r="AF43" s="305"/>
      <c r="AG43" s="305"/>
      <c r="AH43" s="305"/>
      <c r="AI43" s="305"/>
      <c r="AJ43" s="305"/>
      <c r="AK43" s="305"/>
      <c r="AL43" s="305"/>
      <c r="AM43" s="305"/>
      <c r="AN43" s="305"/>
      <c r="AO43" s="305"/>
      <c r="AP43" s="305"/>
      <c r="AQ43" s="305"/>
      <c r="AR43" s="305"/>
      <c r="AS43" s="305"/>
      <c r="AT43" s="305"/>
      <c r="AU43" s="305"/>
      <c r="AV43" s="305"/>
      <c r="AW43" s="305"/>
      <c r="AX43" s="305"/>
      <c r="AY43" s="305"/>
      <c r="AZ43" s="305"/>
      <c r="BA43" s="305"/>
      <c r="BB43" s="305"/>
      <c r="BC43" s="305"/>
      <c r="BD43" s="305"/>
      <c r="BE43" s="305"/>
      <c r="BF43" s="305"/>
      <c r="BG43" s="305"/>
      <c r="BH43" s="305"/>
      <c r="BI43" s="305"/>
      <c r="BJ43" s="305"/>
      <c r="BK43" s="305"/>
      <c r="BL43" s="305"/>
      <c r="BM43" s="305"/>
      <c r="BN43" s="305"/>
      <c r="BO43" s="305"/>
      <c r="BP43" s="305"/>
      <c r="BQ43" s="305"/>
      <c r="BR43" s="305"/>
      <c r="BS43" s="305"/>
      <c r="BT43" s="305"/>
      <c r="BU43" s="305"/>
      <c r="BV43" s="305"/>
      <c r="BW43" s="305"/>
      <c r="BX43" s="305"/>
      <c r="BY43" s="305"/>
      <c r="BZ43" s="305"/>
      <c r="CA43" s="305"/>
      <c r="CB43" s="305"/>
      <c r="CC43" s="305"/>
      <c r="CD43" s="305"/>
      <c r="CE43" s="305"/>
      <c r="CF43" s="305"/>
      <c r="CG43" s="305"/>
      <c r="CH43" s="305"/>
      <c r="CI43" s="305"/>
      <c r="CJ43" s="305"/>
      <c r="CK43" s="305"/>
      <c r="CL43" s="305"/>
      <c r="CM43" s="305"/>
      <c r="CN43" s="305"/>
      <c r="CO43" s="305"/>
      <c r="CP43" s="305"/>
      <c r="CQ43" s="305"/>
      <c r="CR43" s="305"/>
      <c r="CS43" s="305"/>
      <c r="CT43" s="305"/>
      <c r="CU43" s="305"/>
      <c r="CV43" s="305"/>
      <c r="CW43" s="305"/>
      <c r="CX43" s="305"/>
      <c r="CY43" s="305"/>
      <c r="CZ43" s="305"/>
      <c r="DA43" s="305"/>
      <c r="DB43" s="305"/>
      <c r="DC43" s="305"/>
      <c r="DD43" s="305"/>
      <c r="DE43" s="305"/>
      <c r="DF43" s="305"/>
      <c r="DG43" s="305"/>
      <c r="DH43" s="305"/>
      <c r="DI43" s="305"/>
      <c r="DJ43" s="305"/>
      <c r="DK43" s="305"/>
      <c r="DL43" s="305"/>
      <c r="DM43" s="305"/>
      <c r="DN43" s="305"/>
      <c r="DO43" s="305"/>
      <c r="DP43" s="305"/>
      <c r="DQ43" s="305"/>
      <c r="DR43" s="305"/>
      <c r="DS43" s="305"/>
      <c r="DT43" s="305"/>
      <c r="DU43" s="305"/>
      <c r="DV43" s="305"/>
      <c r="DW43" s="305"/>
      <c r="DX43" s="305"/>
      <c r="DY43" s="305"/>
      <c r="DZ43" s="305"/>
      <c r="EA43" s="305"/>
      <c r="EB43" s="305"/>
      <c r="EC43" s="305"/>
      <c r="ED43" s="305"/>
      <c r="EE43" s="305"/>
      <c r="EF43" s="305"/>
      <c r="EG43" s="305"/>
      <c r="EH43" s="305"/>
      <c r="EI43" s="305"/>
      <c r="EJ43" s="305"/>
      <c r="EK43" s="305"/>
      <c r="EL43" s="305"/>
      <c r="EM43" s="305"/>
      <c r="EN43" s="305"/>
      <c r="EO43" s="305"/>
      <c r="EP43" s="305"/>
      <c r="EQ43" s="305"/>
      <c r="ER43" s="305"/>
      <c r="ES43" s="305"/>
      <c r="ET43" s="305"/>
      <c r="EU43" s="305"/>
      <c r="EV43" s="305"/>
      <c r="EW43" s="305"/>
      <c r="EX43" s="305"/>
      <c r="EY43" s="305"/>
      <c r="EZ43" s="305"/>
      <c r="FA43" s="305"/>
      <c r="FB43" s="305"/>
      <c r="FC43" s="305"/>
      <c r="FD43" s="305"/>
      <c r="FE43" s="305"/>
      <c r="FF43" s="305"/>
      <c r="FG43" s="305"/>
      <c r="FH43" s="305"/>
      <c r="FI43" s="305"/>
      <c r="FJ43" s="305"/>
      <c r="FK43" s="305"/>
      <c r="FL43" s="305"/>
      <c r="FM43" s="305"/>
      <c r="FN43" s="305"/>
      <c r="FO43" s="305"/>
      <c r="FP43" s="305"/>
      <c r="FQ43" s="305"/>
      <c r="FR43" s="305"/>
      <c r="FS43" s="305"/>
      <c r="FT43" s="305"/>
      <c r="FU43" s="305"/>
      <c r="FV43" s="305"/>
      <c r="FW43" s="305"/>
      <c r="FX43" s="305"/>
      <c r="FY43" s="305"/>
      <c r="FZ43" s="305"/>
      <c r="GA43" s="305"/>
      <c r="GB43" s="305"/>
      <c r="GC43" s="305"/>
      <c r="GD43" s="305"/>
      <c r="GE43" s="305"/>
      <c r="GF43" s="305"/>
      <c r="GG43" s="305"/>
      <c r="GH43" s="305"/>
      <c r="GI43" s="305"/>
      <c r="GJ43" s="305"/>
      <c r="GK43" s="305"/>
      <c r="GL43" s="305"/>
      <c r="GM43" s="305"/>
      <c r="GN43" s="305"/>
      <c r="GO43" s="305"/>
      <c r="GP43" s="305"/>
      <c r="GQ43" s="305"/>
      <c r="GR43" s="305"/>
      <c r="GS43" s="305"/>
      <c r="GT43" s="305"/>
      <c r="GU43" s="305"/>
      <c r="GV43" s="305"/>
      <c r="GW43" s="305"/>
      <c r="GX43" s="305"/>
      <c r="GY43" s="305"/>
      <c r="GZ43" s="305"/>
      <c r="HA43" s="305"/>
      <c r="HB43" s="305"/>
      <c r="HC43" s="305"/>
      <c r="HD43" s="305"/>
      <c r="HE43" s="305"/>
      <c r="HF43" s="305"/>
      <c r="HG43" s="305"/>
      <c r="HH43" s="305"/>
      <c r="HI43" s="305"/>
      <c r="HJ43" s="305"/>
      <c r="HK43" s="305"/>
      <c r="HL43" s="305"/>
      <c r="HM43" s="305"/>
      <c r="HN43" s="305"/>
      <c r="HO43" s="305"/>
      <c r="HP43" s="305"/>
      <c r="HQ43" s="305"/>
      <c r="HR43" s="305"/>
      <c r="HS43" s="305"/>
      <c r="HT43" s="305"/>
      <c r="HU43" s="305"/>
      <c r="HV43" s="305"/>
      <c r="HW43" s="305"/>
      <c r="HX43" s="305"/>
      <c r="HY43" s="305"/>
      <c r="HZ43" s="305"/>
      <c r="IA43" s="305"/>
      <c r="IB43" s="305"/>
      <c r="IC43" s="305"/>
      <c r="ID43" s="305"/>
      <c r="IE43" s="305"/>
      <c r="IF43" s="305"/>
      <c r="IG43" s="305"/>
      <c r="IH43" s="305"/>
      <c r="II43" s="305"/>
      <c r="IJ43" s="305"/>
      <c r="IK43" s="305"/>
      <c r="IL43" s="305"/>
      <c r="IM43" s="305"/>
      <c r="IN43" s="305"/>
      <c r="IO43" s="305"/>
      <c r="IP43" s="305"/>
      <c r="IQ43" s="305"/>
      <c r="IR43" s="305"/>
      <c r="IS43" s="305"/>
      <c r="IT43" s="305"/>
    </row>
    <row r="44" spans="1:254" ht="33" customHeight="1" thickBot="1">
      <c r="A44" s="1681" t="s">
        <v>228</v>
      </c>
      <c r="B44" s="1681"/>
      <c r="C44" s="1681"/>
      <c r="D44" s="1681"/>
      <c r="E44" s="1682"/>
      <c r="F44" s="1682"/>
      <c r="G44" s="338"/>
      <c r="H44" s="1669">
        <f>P6</f>
        <v>45869</v>
      </c>
      <c r="I44" s="1669"/>
      <c r="L44" s="359"/>
      <c r="M44" s="359"/>
      <c r="N44" s="359"/>
      <c r="O44" s="359"/>
      <c r="P44" s="331"/>
      <c r="Q44" s="305"/>
      <c r="R44" s="305"/>
      <c r="S44" s="305"/>
      <c r="T44" s="305"/>
      <c r="U44" s="305"/>
      <c r="V44" s="305"/>
      <c r="W44" s="305"/>
      <c r="X44" s="305"/>
      <c r="Y44" s="305"/>
      <c r="Z44" s="305"/>
      <c r="AA44" s="305"/>
      <c r="AB44" s="305"/>
      <c r="AC44" s="305"/>
      <c r="AD44" s="305"/>
      <c r="AE44" s="305"/>
      <c r="AF44" s="305"/>
      <c r="AG44" s="305"/>
      <c r="AH44" s="305"/>
      <c r="AI44" s="305"/>
      <c r="AJ44" s="305"/>
      <c r="AK44" s="305"/>
      <c r="AL44" s="305"/>
      <c r="AM44" s="305"/>
      <c r="AN44" s="305"/>
      <c r="AO44" s="305"/>
      <c r="AP44" s="305"/>
      <c r="AQ44" s="305"/>
      <c r="AR44" s="305"/>
      <c r="AS44" s="305"/>
      <c r="AT44" s="305"/>
      <c r="AU44" s="305"/>
      <c r="AV44" s="305"/>
      <c r="AW44" s="305"/>
      <c r="AX44" s="305"/>
      <c r="AY44" s="305"/>
      <c r="AZ44" s="305"/>
      <c r="BA44" s="305"/>
      <c r="BB44" s="305"/>
      <c r="BC44" s="305"/>
      <c r="BD44" s="305"/>
      <c r="BE44" s="305"/>
      <c r="BF44" s="305"/>
      <c r="BG44" s="305"/>
      <c r="BH44" s="305"/>
      <c r="BI44" s="305"/>
      <c r="BJ44" s="305"/>
      <c r="BK44" s="305"/>
      <c r="BL44" s="305"/>
      <c r="BM44" s="305"/>
      <c r="BN44" s="305"/>
      <c r="BO44" s="305"/>
      <c r="BP44" s="305"/>
      <c r="BQ44" s="305"/>
      <c r="BR44" s="305"/>
      <c r="BS44" s="305"/>
      <c r="BT44" s="305"/>
      <c r="BU44" s="305"/>
      <c r="BV44" s="305"/>
      <c r="BW44" s="305"/>
      <c r="BX44" s="305"/>
      <c r="BY44" s="305"/>
      <c r="BZ44" s="305"/>
      <c r="CA44" s="305"/>
      <c r="CB44" s="305"/>
      <c r="CC44" s="305"/>
      <c r="CD44" s="305"/>
      <c r="CE44" s="305"/>
      <c r="CF44" s="305"/>
      <c r="CG44" s="305"/>
      <c r="CH44" s="305"/>
      <c r="CI44" s="305"/>
      <c r="CJ44" s="305"/>
      <c r="CK44" s="305"/>
      <c r="CL44" s="305"/>
      <c r="CM44" s="305"/>
      <c r="CN44" s="305"/>
      <c r="CO44" s="305"/>
      <c r="CP44" s="305"/>
      <c r="CQ44" s="305"/>
      <c r="CR44" s="305"/>
      <c r="CS44" s="305"/>
      <c r="CT44" s="305"/>
      <c r="CU44" s="305"/>
      <c r="CV44" s="305"/>
      <c r="CW44" s="305"/>
      <c r="CX44" s="305"/>
      <c r="CY44" s="305"/>
      <c r="CZ44" s="305"/>
      <c r="DA44" s="305"/>
      <c r="DB44" s="305"/>
      <c r="DC44" s="305"/>
      <c r="DD44" s="305"/>
      <c r="DE44" s="305"/>
      <c r="DF44" s="305"/>
      <c r="DG44" s="305"/>
      <c r="DH44" s="305"/>
      <c r="DI44" s="305"/>
      <c r="DJ44" s="305"/>
      <c r="DK44" s="305"/>
      <c r="DL44" s="305"/>
      <c r="DM44" s="305"/>
      <c r="DN44" s="305"/>
      <c r="DO44" s="305"/>
      <c r="DP44" s="305"/>
      <c r="DQ44" s="305"/>
      <c r="DR44" s="305"/>
      <c r="DS44" s="305"/>
      <c r="DT44" s="305"/>
      <c r="DU44" s="305"/>
      <c r="DV44" s="305"/>
      <c r="DW44" s="305"/>
      <c r="DX44" s="305"/>
      <c r="DY44" s="305"/>
      <c r="DZ44" s="305"/>
      <c r="EA44" s="305"/>
      <c r="EB44" s="305"/>
      <c r="EC44" s="305"/>
      <c r="ED44" s="305"/>
      <c r="EE44" s="305"/>
      <c r="EF44" s="305"/>
      <c r="EG44" s="305"/>
      <c r="EH44" s="305"/>
      <c r="EI44" s="305"/>
      <c r="EJ44" s="305"/>
      <c r="EK44" s="305"/>
      <c r="EL44" s="305"/>
      <c r="EM44" s="305"/>
      <c r="EN44" s="305"/>
      <c r="EO44" s="305"/>
      <c r="EP44" s="305"/>
      <c r="EQ44" s="305"/>
      <c r="ER44" s="305"/>
      <c r="ES44" s="305"/>
      <c r="ET44" s="305"/>
      <c r="EU44" s="305"/>
      <c r="EV44" s="305"/>
      <c r="EW44" s="305"/>
      <c r="EX44" s="305"/>
      <c r="EY44" s="305"/>
      <c r="EZ44" s="305"/>
      <c r="FA44" s="305"/>
      <c r="FB44" s="305"/>
      <c r="FC44" s="305"/>
      <c r="FD44" s="305"/>
      <c r="FE44" s="305"/>
      <c r="FF44" s="305"/>
      <c r="FG44" s="305"/>
      <c r="FH44" s="305"/>
      <c r="FI44" s="305"/>
      <c r="FJ44" s="305"/>
      <c r="FK44" s="305"/>
      <c r="FL44" s="305"/>
      <c r="FM44" s="305"/>
      <c r="FN44" s="305"/>
      <c r="FO44" s="305"/>
      <c r="FP44" s="305"/>
      <c r="FQ44" s="305"/>
      <c r="FR44" s="305"/>
      <c r="FS44" s="305"/>
      <c r="FT44" s="305"/>
      <c r="FU44" s="305"/>
      <c r="FV44" s="305"/>
      <c r="FW44" s="305"/>
      <c r="FX44" s="305"/>
      <c r="FY44" s="305"/>
      <c r="FZ44" s="305"/>
      <c r="GA44" s="305"/>
      <c r="GB44" s="305"/>
      <c r="GC44" s="305"/>
      <c r="GD44" s="305"/>
      <c r="GE44" s="305"/>
      <c r="GF44" s="305"/>
      <c r="GG44" s="305"/>
      <c r="GH44" s="305"/>
      <c r="GI44" s="305"/>
      <c r="GJ44" s="305"/>
      <c r="GK44" s="305"/>
      <c r="GL44" s="305"/>
      <c r="GM44" s="305"/>
      <c r="GN44" s="305"/>
      <c r="GO44" s="305"/>
      <c r="GP44" s="305"/>
      <c r="GQ44" s="305"/>
      <c r="GR44" s="305"/>
      <c r="GS44" s="305"/>
      <c r="GT44" s="305"/>
      <c r="GU44" s="305"/>
      <c r="GV44" s="305"/>
      <c r="GW44" s="305"/>
      <c r="GX44" s="305"/>
      <c r="GY44" s="305"/>
      <c r="GZ44" s="305"/>
      <c r="HA44" s="305"/>
      <c r="HB44" s="305"/>
      <c r="HC44" s="305"/>
      <c r="HD44" s="305"/>
      <c r="HE44" s="305"/>
      <c r="HF44" s="305"/>
      <c r="HG44" s="305"/>
      <c r="HH44" s="305"/>
      <c r="HI44" s="305"/>
      <c r="HJ44" s="305"/>
      <c r="HK44" s="305"/>
      <c r="HL44" s="305"/>
      <c r="HM44" s="305"/>
      <c r="HN44" s="305"/>
      <c r="HO44" s="305"/>
      <c r="HP44" s="305"/>
      <c r="HQ44" s="305"/>
      <c r="HR44" s="305"/>
      <c r="HS44" s="305"/>
      <c r="HT44" s="305"/>
      <c r="HU44" s="305"/>
      <c r="HV44" s="305"/>
      <c r="HW44" s="305"/>
      <c r="HX44" s="305"/>
      <c r="HY44" s="305"/>
      <c r="HZ44" s="305"/>
      <c r="IA44" s="305"/>
      <c r="IB44" s="305"/>
      <c r="IC44" s="305"/>
      <c r="ID44" s="305"/>
      <c r="IE44" s="305"/>
      <c r="IF44" s="305"/>
      <c r="IG44" s="305"/>
      <c r="IH44" s="305"/>
      <c r="II44" s="305"/>
      <c r="IJ44" s="305"/>
      <c r="IK44" s="305"/>
      <c r="IL44" s="305"/>
      <c r="IM44" s="305"/>
      <c r="IN44" s="305"/>
      <c r="IO44" s="305"/>
      <c r="IP44" s="305"/>
      <c r="IQ44" s="305"/>
      <c r="IR44" s="305"/>
      <c r="IS44" s="305"/>
      <c r="IT44" s="305"/>
    </row>
    <row r="45" spans="1:254" ht="25.5" customHeight="1">
      <c r="A45" s="296" t="s">
        <v>198</v>
      </c>
      <c r="B45" s="296"/>
      <c r="C45" s="296"/>
      <c r="D45" s="296"/>
      <c r="E45" s="331"/>
      <c r="F45" s="331"/>
      <c r="G45" s="331"/>
      <c r="H45" s="331" t="s">
        <v>199</v>
      </c>
      <c r="I45" s="331"/>
      <c r="K45" s="331"/>
      <c r="L45" s="331"/>
      <c r="M45" s="331"/>
      <c r="N45" s="331"/>
      <c r="O45" s="335"/>
      <c r="P45" s="331"/>
      <c r="Q45" s="305"/>
      <c r="R45" s="305"/>
      <c r="S45" s="305"/>
      <c r="T45" s="305"/>
      <c r="U45" s="305"/>
      <c r="V45" s="305"/>
      <c r="W45" s="305"/>
      <c r="X45" s="305"/>
      <c r="Y45" s="305"/>
      <c r="Z45" s="305"/>
      <c r="AA45" s="305"/>
      <c r="AB45" s="305"/>
      <c r="AC45" s="305"/>
      <c r="AD45" s="305"/>
      <c r="AE45" s="305"/>
      <c r="AF45" s="305"/>
      <c r="AG45" s="305"/>
      <c r="AH45" s="305"/>
      <c r="AI45" s="305"/>
      <c r="AJ45" s="305"/>
      <c r="AK45" s="305"/>
      <c r="AL45" s="305"/>
      <c r="AM45" s="305"/>
      <c r="AN45" s="305"/>
      <c r="AO45" s="305"/>
      <c r="AP45" s="305"/>
      <c r="AQ45" s="305"/>
      <c r="AR45" s="305"/>
      <c r="AS45" s="305"/>
      <c r="AT45" s="305"/>
      <c r="AU45" s="305"/>
      <c r="AV45" s="305"/>
      <c r="AW45" s="305"/>
      <c r="AX45" s="305"/>
      <c r="AY45" s="305"/>
      <c r="AZ45" s="305"/>
      <c r="BA45" s="305"/>
      <c r="BB45" s="305"/>
      <c r="BC45" s="305"/>
      <c r="BD45" s="305"/>
      <c r="BE45" s="305"/>
      <c r="BF45" s="305"/>
      <c r="BG45" s="305"/>
      <c r="BH45" s="305"/>
      <c r="BI45" s="305"/>
      <c r="BJ45" s="305"/>
      <c r="BK45" s="305"/>
      <c r="BL45" s="305"/>
      <c r="BM45" s="305"/>
      <c r="BN45" s="305"/>
      <c r="BO45" s="305"/>
      <c r="BP45" s="305"/>
      <c r="BQ45" s="305"/>
      <c r="BR45" s="305"/>
      <c r="BS45" s="305"/>
      <c r="BT45" s="305"/>
      <c r="BU45" s="305"/>
      <c r="BV45" s="305"/>
      <c r="BW45" s="305"/>
      <c r="BX45" s="305"/>
      <c r="BY45" s="305"/>
      <c r="BZ45" s="305"/>
      <c r="CA45" s="305"/>
      <c r="CB45" s="305"/>
      <c r="CC45" s="305"/>
      <c r="CD45" s="305"/>
      <c r="CE45" s="305"/>
      <c r="CF45" s="305"/>
      <c r="CG45" s="305"/>
      <c r="CH45" s="305"/>
      <c r="CI45" s="305"/>
      <c r="CJ45" s="305"/>
      <c r="CK45" s="305"/>
      <c r="CL45" s="305"/>
      <c r="CM45" s="305"/>
      <c r="CN45" s="305"/>
      <c r="CO45" s="305"/>
      <c r="CP45" s="305"/>
      <c r="CQ45" s="305"/>
      <c r="CR45" s="305"/>
      <c r="CS45" s="305"/>
      <c r="CT45" s="305"/>
      <c r="CU45" s="305"/>
      <c r="CV45" s="305"/>
      <c r="CW45" s="305"/>
      <c r="CX45" s="305"/>
      <c r="CY45" s="305"/>
      <c r="CZ45" s="305"/>
      <c r="DA45" s="305"/>
      <c r="DB45" s="305"/>
      <c r="DC45" s="305"/>
      <c r="DD45" s="305"/>
      <c r="DE45" s="305"/>
      <c r="DF45" s="305"/>
      <c r="DG45" s="305"/>
      <c r="DH45" s="305"/>
      <c r="DI45" s="305"/>
      <c r="DJ45" s="305"/>
      <c r="DK45" s="305"/>
      <c r="DL45" s="305"/>
      <c r="DM45" s="305"/>
      <c r="DN45" s="305"/>
      <c r="DO45" s="305"/>
      <c r="DP45" s="305"/>
      <c r="DQ45" s="305"/>
      <c r="DR45" s="305"/>
      <c r="DS45" s="305"/>
      <c r="DT45" s="305"/>
      <c r="DU45" s="305"/>
      <c r="DV45" s="305"/>
      <c r="DW45" s="305"/>
      <c r="DX45" s="305"/>
      <c r="DY45" s="305"/>
      <c r="DZ45" s="305"/>
      <c r="EA45" s="305"/>
      <c r="EB45" s="305"/>
      <c r="EC45" s="305"/>
      <c r="ED45" s="305"/>
      <c r="EE45" s="305"/>
      <c r="EF45" s="305"/>
      <c r="EG45" s="305"/>
      <c r="EH45" s="305"/>
      <c r="EI45" s="305"/>
      <c r="EJ45" s="305"/>
      <c r="EK45" s="305"/>
      <c r="EL45" s="305"/>
      <c r="EM45" s="305"/>
      <c r="EN45" s="305"/>
      <c r="EO45" s="305"/>
      <c r="EP45" s="305"/>
      <c r="EQ45" s="305"/>
      <c r="ER45" s="305"/>
      <c r="ES45" s="305"/>
      <c r="ET45" s="305"/>
      <c r="EU45" s="305"/>
      <c r="EV45" s="305"/>
      <c r="EW45" s="305"/>
      <c r="EX45" s="305"/>
      <c r="EY45" s="305"/>
      <c r="EZ45" s="305"/>
      <c r="FA45" s="305"/>
      <c r="FB45" s="305"/>
      <c r="FC45" s="305"/>
      <c r="FD45" s="305"/>
      <c r="FE45" s="305"/>
      <c r="FF45" s="305"/>
      <c r="FG45" s="305"/>
      <c r="FH45" s="305"/>
      <c r="FI45" s="305"/>
      <c r="FJ45" s="305"/>
      <c r="FK45" s="305"/>
      <c r="FL45" s="305"/>
      <c r="FM45" s="305"/>
      <c r="FN45" s="305"/>
      <c r="FO45" s="305"/>
      <c r="FP45" s="305"/>
      <c r="FQ45" s="305"/>
      <c r="FR45" s="305"/>
      <c r="FS45" s="305"/>
      <c r="FT45" s="305"/>
      <c r="FU45" s="305"/>
      <c r="FV45" s="305"/>
      <c r="FW45" s="305"/>
      <c r="FX45" s="305"/>
      <c r="FY45" s="305"/>
      <c r="FZ45" s="305"/>
      <c r="GA45" s="305"/>
      <c r="GB45" s="305"/>
      <c r="GC45" s="305"/>
      <c r="GD45" s="305"/>
      <c r="GE45" s="305"/>
      <c r="GF45" s="305"/>
      <c r="GG45" s="305"/>
      <c r="GH45" s="305"/>
      <c r="GI45" s="305"/>
      <c r="GJ45" s="305"/>
      <c r="GK45" s="305"/>
      <c r="GL45" s="305"/>
      <c r="GM45" s="305"/>
      <c r="GN45" s="305"/>
      <c r="GO45" s="305"/>
      <c r="GP45" s="305"/>
      <c r="GQ45" s="305"/>
      <c r="GR45" s="305"/>
      <c r="GS45" s="305"/>
      <c r="GT45" s="305"/>
      <c r="GU45" s="305"/>
      <c r="GV45" s="305"/>
      <c r="GW45" s="305"/>
      <c r="GX45" s="305"/>
      <c r="GY45" s="305"/>
      <c r="GZ45" s="305"/>
      <c r="HA45" s="305"/>
      <c r="HB45" s="305"/>
      <c r="HC45" s="305"/>
      <c r="HD45" s="305"/>
      <c r="HE45" s="305"/>
      <c r="HF45" s="305"/>
      <c r="HG45" s="305"/>
      <c r="HH45" s="305"/>
      <c r="HI45" s="305"/>
      <c r="HJ45" s="305"/>
      <c r="HK45" s="305"/>
      <c r="HL45" s="305"/>
      <c r="HM45" s="305"/>
      <c r="HN45" s="305"/>
      <c r="HO45" s="305"/>
      <c r="HP45" s="305"/>
      <c r="HQ45" s="305"/>
      <c r="HR45" s="305"/>
      <c r="HS45" s="305"/>
      <c r="HT45" s="305"/>
      <c r="HU45" s="305"/>
      <c r="HV45" s="305"/>
      <c r="HW45" s="305"/>
      <c r="HX45" s="305"/>
      <c r="HY45" s="305"/>
      <c r="HZ45" s="305"/>
      <c r="IA45" s="305"/>
      <c r="IB45" s="305"/>
      <c r="IC45" s="305"/>
      <c r="ID45" s="305"/>
      <c r="IE45" s="305"/>
      <c r="IF45" s="305"/>
      <c r="IG45" s="305"/>
      <c r="IH45" s="305"/>
      <c r="II45" s="305"/>
      <c r="IJ45" s="305"/>
      <c r="IK45" s="305"/>
      <c r="IL45" s="305"/>
      <c r="IM45" s="305"/>
      <c r="IN45" s="305"/>
      <c r="IO45" s="305"/>
      <c r="IP45" s="305"/>
      <c r="IQ45" s="305"/>
      <c r="IR45" s="305"/>
      <c r="IS45" s="305"/>
      <c r="IT45" s="305"/>
    </row>
    <row r="46" spans="1:254">
      <c r="A46" s="296"/>
      <c r="B46" s="296"/>
      <c r="C46" s="296"/>
      <c r="D46" s="296"/>
      <c r="E46" s="331"/>
      <c r="F46" s="331"/>
      <c r="G46" s="331"/>
      <c r="H46" s="331"/>
      <c r="I46" s="331"/>
      <c r="J46" s="331"/>
      <c r="K46" s="331"/>
      <c r="L46" s="331"/>
      <c r="M46" s="331"/>
      <c r="N46" s="331"/>
      <c r="O46" s="335"/>
      <c r="P46" s="331"/>
      <c r="Q46" s="305"/>
      <c r="R46" s="305"/>
      <c r="S46" s="305"/>
      <c r="T46" s="305"/>
      <c r="U46" s="305"/>
      <c r="V46" s="305"/>
      <c r="W46" s="305"/>
      <c r="X46" s="305"/>
      <c r="Y46" s="305"/>
      <c r="Z46" s="305"/>
      <c r="AA46" s="305"/>
      <c r="AB46" s="305"/>
      <c r="AC46" s="305"/>
      <c r="AD46" s="305"/>
      <c r="AE46" s="305"/>
      <c r="AF46" s="305"/>
      <c r="AG46" s="305"/>
      <c r="AH46" s="305"/>
      <c r="AI46" s="305"/>
      <c r="AJ46" s="305"/>
      <c r="AK46" s="305"/>
      <c r="AL46" s="305"/>
      <c r="AM46" s="305"/>
      <c r="AN46" s="305"/>
      <c r="AO46" s="305"/>
      <c r="AP46" s="305"/>
      <c r="AQ46" s="305"/>
      <c r="AR46" s="305"/>
      <c r="AS46" s="305"/>
      <c r="AT46" s="305"/>
      <c r="AU46" s="305"/>
      <c r="AV46" s="305"/>
      <c r="AW46" s="305"/>
      <c r="AX46" s="305"/>
      <c r="AY46" s="305"/>
      <c r="AZ46" s="305"/>
      <c r="BA46" s="305"/>
      <c r="BB46" s="305"/>
      <c r="BC46" s="305"/>
      <c r="BD46" s="305"/>
      <c r="BE46" s="305"/>
      <c r="BF46" s="305"/>
      <c r="BG46" s="305"/>
      <c r="BH46" s="305"/>
      <c r="BI46" s="305"/>
      <c r="BJ46" s="305"/>
      <c r="BK46" s="305"/>
      <c r="BL46" s="305"/>
      <c r="BM46" s="305"/>
      <c r="BN46" s="305"/>
      <c r="BO46" s="305"/>
      <c r="BP46" s="305"/>
      <c r="BQ46" s="305"/>
      <c r="BR46" s="305"/>
      <c r="BS46" s="305"/>
      <c r="BT46" s="305"/>
      <c r="BU46" s="305"/>
      <c r="BV46" s="305"/>
      <c r="BW46" s="305"/>
      <c r="BX46" s="305"/>
      <c r="BY46" s="305"/>
      <c r="BZ46" s="305"/>
      <c r="CA46" s="305"/>
      <c r="CB46" s="305"/>
      <c r="CC46" s="305"/>
      <c r="CD46" s="305"/>
      <c r="CE46" s="305"/>
      <c r="CF46" s="305"/>
      <c r="CG46" s="305"/>
      <c r="CH46" s="305"/>
      <c r="CI46" s="305"/>
      <c r="CJ46" s="305"/>
      <c r="CK46" s="305"/>
      <c r="CL46" s="305"/>
      <c r="CM46" s="305"/>
      <c r="CN46" s="305"/>
      <c r="CO46" s="305"/>
      <c r="CP46" s="305"/>
      <c r="CQ46" s="305"/>
      <c r="CR46" s="305"/>
      <c r="CS46" s="305"/>
      <c r="CT46" s="305"/>
      <c r="CU46" s="305"/>
      <c r="CV46" s="305"/>
      <c r="CW46" s="305"/>
      <c r="CX46" s="305"/>
      <c r="CY46" s="305"/>
      <c r="CZ46" s="305"/>
      <c r="DA46" s="305"/>
      <c r="DB46" s="305"/>
      <c r="DC46" s="305"/>
      <c r="DD46" s="305"/>
      <c r="DE46" s="305"/>
      <c r="DF46" s="305"/>
      <c r="DG46" s="305"/>
      <c r="DH46" s="305"/>
      <c r="DI46" s="305"/>
      <c r="DJ46" s="305"/>
      <c r="DK46" s="305"/>
      <c r="DL46" s="305"/>
      <c r="DM46" s="305"/>
      <c r="DN46" s="305"/>
      <c r="DO46" s="305"/>
      <c r="DP46" s="305"/>
      <c r="DQ46" s="305"/>
      <c r="DR46" s="305"/>
      <c r="DS46" s="305"/>
      <c r="DT46" s="305"/>
      <c r="DU46" s="305"/>
      <c r="DV46" s="305"/>
      <c r="DW46" s="305"/>
      <c r="DX46" s="305"/>
      <c r="DY46" s="305"/>
      <c r="DZ46" s="305"/>
      <c r="EA46" s="305"/>
      <c r="EB46" s="305"/>
      <c r="EC46" s="305"/>
      <c r="ED46" s="305"/>
      <c r="EE46" s="305"/>
      <c r="EF46" s="305"/>
      <c r="EG46" s="305"/>
      <c r="EH46" s="305"/>
      <c r="EI46" s="305"/>
      <c r="EJ46" s="305"/>
      <c r="EK46" s="305"/>
      <c r="EL46" s="305"/>
      <c r="EM46" s="305"/>
      <c r="EN46" s="305"/>
      <c r="EO46" s="305"/>
      <c r="EP46" s="305"/>
      <c r="EQ46" s="305"/>
      <c r="ER46" s="305"/>
      <c r="ES46" s="305"/>
      <c r="ET46" s="305"/>
      <c r="EU46" s="305"/>
      <c r="EV46" s="305"/>
      <c r="EW46" s="305"/>
      <c r="EX46" s="305"/>
      <c r="EY46" s="305"/>
      <c r="EZ46" s="305"/>
      <c r="FA46" s="305"/>
      <c r="FB46" s="305"/>
      <c r="FC46" s="305"/>
      <c r="FD46" s="305"/>
      <c r="FE46" s="305"/>
      <c r="FF46" s="305"/>
      <c r="FG46" s="305"/>
      <c r="FH46" s="305"/>
      <c r="FI46" s="305"/>
      <c r="FJ46" s="305"/>
      <c r="FK46" s="305"/>
      <c r="FL46" s="305"/>
      <c r="FM46" s="305"/>
      <c r="FN46" s="305"/>
      <c r="FO46" s="305"/>
      <c r="FP46" s="305"/>
      <c r="FQ46" s="305"/>
      <c r="FR46" s="305"/>
      <c r="FS46" s="305"/>
      <c r="FT46" s="305"/>
      <c r="FU46" s="305"/>
      <c r="FV46" s="305"/>
      <c r="FW46" s="305"/>
      <c r="FX46" s="305"/>
      <c r="FY46" s="305"/>
      <c r="FZ46" s="305"/>
      <c r="GA46" s="305"/>
      <c r="GB46" s="305"/>
      <c r="GC46" s="305"/>
      <c r="GD46" s="305"/>
      <c r="GE46" s="305"/>
      <c r="GF46" s="305"/>
      <c r="GG46" s="305"/>
      <c r="GH46" s="305"/>
      <c r="GI46" s="305"/>
      <c r="GJ46" s="305"/>
      <c r="GK46" s="305"/>
      <c r="GL46" s="305"/>
      <c r="GM46" s="305"/>
      <c r="GN46" s="305"/>
      <c r="GO46" s="305"/>
      <c r="GP46" s="305"/>
      <c r="GQ46" s="305"/>
      <c r="GR46" s="305"/>
      <c r="GS46" s="305"/>
      <c r="GT46" s="305"/>
      <c r="GU46" s="305"/>
      <c r="GV46" s="305"/>
      <c r="GW46" s="305"/>
      <c r="GX46" s="305"/>
      <c r="GY46" s="305"/>
      <c r="GZ46" s="305"/>
      <c r="HA46" s="305"/>
      <c r="HB46" s="305"/>
      <c r="HC46" s="305"/>
      <c r="HD46" s="305"/>
      <c r="HE46" s="305"/>
      <c r="HF46" s="305"/>
      <c r="HG46" s="305"/>
      <c r="HH46" s="305"/>
      <c r="HI46" s="305"/>
      <c r="HJ46" s="305"/>
      <c r="HK46" s="305"/>
      <c r="HL46" s="305"/>
      <c r="HM46" s="305"/>
      <c r="HN46" s="305"/>
      <c r="HO46" s="305"/>
      <c r="HP46" s="305"/>
      <c r="HQ46" s="305"/>
      <c r="HR46" s="305"/>
      <c r="HS46" s="305"/>
      <c r="HT46" s="305"/>
      <c r="HU46" s="305"/>
      <c r="HV46" s="305"/>
      <c r="HW46" s="305"/>
      <c r="HX46" s="305"/>
      <c r="HY46" s="305"/>
      <c r="HZ46" s="305"/>
      <c r="IA46" s="305"/>
      <c r="IB46" s="305"/>
      <c r="IC46" s="305"/>
      <c r="ID46" s="305"/>
      <c r="IE46" s="305"/>
      <c r="IF46" s="305"/>
      <c r="IG46" s="305"/>
      <c r="IH46" s="305"/>
      <c r="II46" s="305"/>
      <c r="IJ46" s="305"/>
      <c r="IK46" s="305"/>
      <c r="IL46" s="305"/>
      <c r="IM46" s="305"/>
      <c r="IN46" s="305"/>
      <c r="IO46" s="305"/>
      <c r="IP46" s="305"/>
      <c r="IQ46" s="305"/>
      <c r="IR46" s="305"/>
      <c r="IS46" s="305"/>
      <c r="IT46" s="305"/>
    </row>
    <row r="47" spans="1:254" ht="12.75" customHeight="1">
      <c r="A47" s="296"/>
      <c r="B47" s="296"/>
      <c r="C47" s="296"/>
      <c r="D47" s="296"/>
      <c r="E47" s="331"/>
      <c r="F47" s="331"/>
      <c r="G47" s="331"/>
      <c r="H47" s="331"/>
      <c r="I47" s="331"/>
      <c r="J47" s="331"/>
      <c r="K47" s="331"/>
      <c r="L47" s="331"/>
      <c r="M47" s="331"/>
      <c r="N47" s="331"/>
      <c r="O47" s="331"/>
      <c r="P47" s="331"/>
      <c r="Q47" s="305"/>
      <c r="R47" s="305"/>
      <c r="S47" s="305"/>
      <c r="T47" s="305"/>
      <c r="U47" s="305"/>
      <c r="V47" s="305"/>
      <c r="W47" s="305"/>
      <c r="X47" s="305"/>
      <c r="Y47" s="305"/>
      <c r="Z47" s="305"/>
      <c r="AA47" s="305"/>
      <c r="AB47" s="305"/>
      <c r="AC47" s="305"/>
      <c r="AD47" s="305"/>
      <c r="AE47" s="305"/>
      <c r="AF47" s="305"/>
      <c r="AG47" s="305"/>
      <c r="AH47" s="305"/>
      <c r="AI47" s="305"/>
      <c r="AJ47" s="305"/>
      <c r="AK47" s="305"/>
      <c r="AL47" s="305"/>
      <c r="AM47" s="305"/>
      <c r="AN47" s="305"/>
      <c r="AO47" s="305"/>
      <c r="AP47" s="305"/>
      <c r="AQ47" s="305"/>
      <c r="AR47" s="305"/>
      <c r="AS47" s="305"/>
      <c r="AT47" s="305"/>
      <c r="AU47" s="305"/>
      <c r="AV47" s="305"/>
      <c r="AW47" s="305"/>
      <c r="AX47" s="305"/>
      <c r="AY47" s="305"/>
      <c r="AZ47" s="305"/>
      <c r="BA47" s="305"/>
      <c r="BB47" s="305"/>
      <c r="BC47" s="305"/>
      <c r="BD47" s="305"/>
      <c r="BE47" s="305"/>
      <c r="BF47" s="305"/>
      <c r="BG47" s="305"/>
      <c r="BH47" s="305"/>
      <c r="BI47" s="305"/>
      <c r="BJ47" s="305"/>
      <c r="BK47" s="305"/>
      <c r="BL47" s="305"/>
      <c r="BM47" s="305"/>
      <c r="BN47" s="305"/>
      <c r="BO47" s="305"/>
      <c r="BP47" s="305"/>
      <c r="BQ47" s="305"/>
      <c r="BR47" s="305"/>
      <c r="BS47" s="305"/>
      <c r="BT47" s="305"/>
      <c r="BU47" s="305"/>
      <c r="BV47" s="305"/>
      <c r="BW47" s="305"/>
      <c r="BX47" s="305"/>
      <c r="BY47" s="305"/>
      <c r="BZ47" s="305"/>
      <c r="CA47" s="305"/>
      <c r="CB47" s="305"/>
      <c r="CC47" s="305"/>
      <c r="CD47" s="305"/>
      <c r="CE47" s="305"/>
      <c r="CF47" s="305"/>
      <c r="CG47" s="305"/>
      <c r="CH47" s="305"/>
      <c r="CI47" s="305"/>
      <c r="CJ47" s="305"/>
      <c r="CK47" s="305"/>
      <c r="CL47" s="305"/>
      <c r="CM47" s="305"/>
      <c r="CN47" s="305"/>
      <c r="CO47" s="305"/>
      <c r="CP47" s="305"/>
      <c r="CQ47" s="305"/>
      <c r="CR47" s="305"/>
      <c r="CS47" s="305"/>
      <c r="CT47" s="305"/>
      <c r="CU47" s="305"/>
      <c r="CV47" s="305"/>
      <c r="CW47" s="305"/>
      <c r="CX47" s="305"/>
      <c r="CY47" s="305"/>
      <c r="CZ47" s="305"/>
      <c r="DA47" s="305"/>
      <c r="DB47" s="305"/>
      <c r="DC47" s="305"/>
      <c r="DD47" s="305"/>
      <c r="DE47" s="305"/>
      <c r="DF47" s="305"/>
      <c r="DG47" s="305"/>
      <c r="DH47" s="305"/>
      <c r="DI47" s="305"/>
      <c r="DJ47" s="305"/>
      <c r="DK47" s="305"/>
      <c r="DL47" s="305"/>
      <c r="DM47" s="305"/>
      <c r="DN47" s="305"/>
      <c r="DO47" s="305"/>
      <c r="DP47" s="305"/>
      <c r="DQ47" s="305"/>
      <c r="DR47" s="305"/>
      <c r="DS47" s="305"/>
      <c r="DT47" s="305"/>
      <c r="DU47" s="305"/>
      <c r="DV47" s="305"/>
      <c r="DW47" s="305"/>
      <c r="DX47" s="305"/>
      <c r="DY47" s="305"/>
      <c r="DZ47" s="305"/>
      <c r="EA47" s="305"/>
      <c r="EB47" s="305"/>
      <c r="EC47" s="305"/>
      <c r="ED47" s="305"/>
      <c r="EE47" s="305"/>
      <c r="EF47" s="305"/>
      <c r="EG47" s="305"/>
      <c r="EH47" s="305"/>
      <c r="EI47" s="305"/>
      <c r="EJ47" s="305"/>
      <c r="EK47" s="305"/>
      <c r="EL47" s="305"/>
      <c r="EM47" s="305"/>
      <c r="EN47" s="305"/>
      <c r="EO47" s="305"/>
      <c r="EP47" s="305"/>
      <c r="EQ47" s="305"/>
      <c r="ER47" s="305"/>
      <c r="ES47" s="305"/>
      <c r="ET47" s="305"/>
      <c r="EU47" s="305"/>
      <c r="EV47" s="305"/>
      <c r="EW47" s="305"/>
      <c r="EX47" s="305"/>
      <c r="EY47" s="305"/>
      <c r="EZ47" s="305"/>
      <c r="FA47" s="305"/>
      <c r="FB47" s="305"/>
      <c r="FC47" s="305"/>
      <c r="FD47" s="305"/>
      <c r="FE47" s="305"/>
      <c r="FF47" s="305"/>
      <c r="FG47" s="305"/>
      <c r="FH47" s="305"/>
      <c r="FI47" s="305"/>
      <c r="FJ47" s="305"/>
      <c r="FK47" s="305"/>
      <c r="FL47" s="305"/>
      <c r="FM47" s="305"/>
      <c r="FN47" s="305"/>
      <c r="FO47" s="305"/>
      <c r="FP47" s="305"/>
      <c r="FQ47" s="305"/>
      <c r="FR47" s="305"/>
      <c r="FS47" s="305"/>
      <c r="FT47" s="305"/>
      <c r="FU47" s="305"/>
      <c r="FV47" s="305"/>
      <c r="FW47" s="305"/>
      <c r="FX47" s="305"/>
      <c r="FY47" s="305"/>
      <c r="FZ47" s="305"/>
      <c r="GA47" s="305"/>
      <c r="GB47" s="305"/>
      <c r="GC47" s="305"/>
      <c r="GD47" s="305"/>
      <c r="GE47" s="305"/>
      <c r="GF47" s="305"/>
      <c r="GG47" s="305"/>
      <c r="GH47" s="305"/>
      <c r="GI47" s="305"/>
      <c r="GJ47" s="305"/>
      <c r="GK47" s="305"/>
      <c r="GL47" s="305"/>
      <c r="GM47" s="305"/>
      <c r="GN47" s="305"/>
      <c r="GO47" s="305"/>
      <c r="GP47" s="305"/>
      <c r="GQ47" s="305"/>
      <c r="GR47" s="305"/>
      <c r="GS47" s="305"/>
      <c r="GT47" s="305"/>
      <c r="GU47" s="305"/>
      <c r="GV47" s="305"/>
      <c r="GW47" s="305"/>
      <c r="GX47" s="305"/>
      <c r="GY47" s="305"/>
      <c r="GZ47" s="305"/>
      <c r="HA47" s="305"/>
      <c r="HB47" s="305"/>
      <c r="HC47" s="305"/>
      <c r="HD47" s="305"/>
      <c r="HE47" s="305"/>
      <c r="HF47" s="305"/>
      <c r="HG47" s="305"/>
      <c r="HH47" s="305"/>
      <c r="HI47" s="305"/>
      <c r="HJ47" s="305"/>
      <c r="HK47" s="305"/>
      <c r="HL47" s="305"/>
      <c r="HM47" s="305"/>
      <c r="HN47" s="305"/>
      <c r="HO47" s="305"/>
      <c r="HP47" s="305"/>
      <c r="HQ47" s="305"/>
      <c r="HR47" s="305"/>
      <c r="HS47" s="305"/>
      <c r="HT47" s="305"/>
      <c r="HU47" s="305"/>
      <c r="HV47" s="305"/>
      <c r="HW47" s="305"/>
      <c r="HX47" s="305"/>
      <c r="HY47" s="305"/>
      <c r="HZ47" s="305"/>
      <c r="IA47" s="305"/>
      <c r="IB47" s="305"/>
      <c r="IC47" s="305"/>
      <c r="ID47" s="305"/>
      <c r="IE47" s="305"/>
      <c r="IF47" s="305"/>
      <c r="IG47" s="305"/>
      <c r="IH47" s="305"/>
      <c r="II47" s="305"/>
      <c r="IJ47" s="305"/>
      <c r="IK47" s="305"/>
      <c r="IL47" s="305"/>
      <c r="IM47" s="305"/>
      <c r="IN47" s="305"/>
      <c r="IO47" s="305"/>
      <c r="IP47" s="305"/>
      <c r="IQ47" s="305"/>
      <c r="IR47" s="305"/>
      <c r="IS47" s="305"/>
      <c r="IT47" s="305"/>
    </row>
    <row r="48" spans="1:254">
      <c r="A48" s="296"/>
      <c r="B48" s="296"/>
      <c r="C48" s="296"/>
      <c r="D48" s="296"/>
      <c r="E48" s="331"/>
      <c r="F48" s="331"/>
      <c r="G48" s="331"/>
      <c r="H48" s="331"/>
      <c r="I48" s="331"/>
      <c r="J48" s="331"/>
      <c r="K48" s="331"/>
      <c r="L48" s="331"/>
      <c r="M48" s="331"/>
      <c r="N48" s="331"/>
      <c r="O48" s="331"/>
      <c r="P48" s="331"/>
      <c r="Q48" s="305"/>
      <c r="R48" s="305"/>
      <c r="S48" s="305"/>
      <c r="T48" s="305"/>
      <c r="U48" s="305"/>
      <c r="V48" s="305"/>
      <c r="W48" s="305"/>
      <c r="X48" s="305"/>
      <c r="Y48" s="305"/>
      <c r="Z48" s="305"/>
      <c r="AA48" s="305"/>
      <c r="AB48" s="305"/>
      <c r="AC48" s="305"/>
      <c r="AD48" s="305"/>
      <c r="AE48" s="305"/>
      <c r="AF48" s="305"/>
      <c r="AG48" s="305"/>
      <c r="AH48" s="305"/>
      <c r="AI48" s="305"/>
      <c r="AJ48" s="305"/>
      <c r="AK48" s="305"/>
      <c r="AL48" s="305"/>
      <c r="AM48" s="305"/>
      <c r="AN48" s="305"/>
      <c r="AO48" s="305"/>
      <c r="AP48" s="305"/>
      <c r="AQ48" s="305"/>
      <c r="AR48" s="305"/>
      <c r="AS48" s="305"/>
      <c r="AT48" s="305"/>
      <c r="AU48" s="305"/>
      <c r="AV48" s="305"/>
      <c r="AW48" s="305"/>
      <c r="AX48" s="305"/>
      <c r="AY48" s="305"/>
      <c r="AZ48" s="305"/>
      <c r="BA48" s="305"/>
      <c r="BB48" s="305"/>
      <c r="BC48" s="305"/>
      <c r="BD48" s="305"/>
      <c r="BE48" s="305"/>
      <c r="BF48" s="305"/>
      <c r="BG48" s="305"/>
      <c r="BH48" s="305"/>
      <c r="BI48" s="305"/>
      <c r="BJ48" s="305"/>
      <c r="BK48" s="305"/>
      <c r="BL48" s="305"/>
      <c r="BM48" s="305"/>
      <c r="BN48" s="305"/>
      <c r="BO48" s="305"/>
      <c r="BP48" s="305"/>
      <c r="BQ48" s="305"/>
      <c r="BR48" s="305"/>
      <c r="BS48" s="305"/>
      <c r="BT48" s="305"/>
      <c r="BU48" s="305"/>
      <c r="BV48" s="305"/>
      <c r="BW48" s="305"/>
      <c r="BX48" s="305"/>
      <c r="BY48" s="305"/>
      <c r="BZ48" s="305"/>
      <c r="CA48" s="305"/>
      <c r="CB48" s="305"/>
      <c r="CC48" s="305"/>
      <c r="CD48" s="305"/>
      <c r="CE48" s="305"/>
      <c r="CF48" s="305"/>
      <c r="CG48" s="305"/>
      <c r="CH48" s="305"/>
      <c r="CI48" s="305"/>
      <c r="CJ48" s="305"/>
      <c r="CK48" s="305"/>
      <c r="CL48" s="305"/>
      <c r="CM48" s="305"/>
      <c r="CN48" s="305"/>
      <c r="CO48" s="305"/>
      <c r="CP48" s="305"/>
      <c r="CQ48" s="305"/>
      <c r="CR48" s="305"/>
      <c r="CS48" s="305"/>
      <c r="CT48" s="305"/>
      <c r="CU48" s="305"/>
      <c r="CV48" s="305"/>
      <c r="CW48" s="305"/>
      <c r="CX48" s="305"/>
      <c r="CY48" s="305"/>
      <c r="CZ48" s="305"/>
      <c r="DA48" s="305"/>
      <c r="DB48" s="305"/>
      <c r="DC48" s="305"/>
      <c r="DD48" s="305"/>
      <c r="DE48" s="305"/>
      <c r="DF48" s="305"/>
      <c r="DG48" s="305"/>
      <c r="DH48" s="305"/>
      <c r="DI48" s="305"/>
      <c r="DJ48" s="305"/>
      <c r="DK48" s="305"/>
      <c r="DL48" s="305"/>
      <c r="DM48" s="305"/>
      <c r="DN48" s="305"/>
      <c r="DO48" s="305"/>
      <c r="DP48" s="305"/>
      <c r="DQ48" s="305"/>
      <c r="DR48" s="305"/>
      <c r="DS48" s="305"/>
      <c r="DT48" s="305"/>
      <c r="DU48" s="305"/>
      <c r="DV48" s="305"/>
      <c r="DW48" s="305"/>
      <c r="DX48" s="305"/>
      <c r="DY48" s="305"/>
      <c r="DZ48" s="305"/>
      <c r="EA48" s="305"/>
      <c r="EB48" s="305"/>
      <c r="EC48" s="305"/>
      <c r="ED48" s="305"/>
      <c r="EE48" s="305"/>
      <c r="EF48" s="305"/>
      <c r="EG48" s="305"/>
      <c r="EH48" s="305"/>
      <c r="EI48" s="305"/>
      <c r="EJ48" s="305"/>
      <c r="EK48" s="305"/>
      <c r="EL48" s="305"/>
      <c r="EM48" s="305"/>
      <c r="EN48" s="305"/>
      <c r="EO48" s="305"/>
      <c r="EP48" s="305"/>
      <c r="EQ48" s="305"/>
      <c r="ER48" s="305"/>
      <c r="ES48" s="305"/>
      <c r="ET48" s="305"/>
      <c r="EU48" s="305"/>
      <c r="EV48" s="305"/>
      <c r="EW48" s="305"/>
      <c r="EX48" s="305"/>
      <c r="EY48" s="305"/>
      <c r="EZ48" s="305"/>
      <c r="FA48" s="305"/>
      <c r="FB48" s="305"/>
      <c r="FC48" s="305"/>
      <c r="FD48" s="305"/>
      <c r="FE48" s="305"/>
      <c r="FF48" s="305"/>
      <c r="FG48" s="305"/>
      <c r="FH48" s="305"/>
      <c r="FI48" s="305"/>
      <c r="FJ48" s="305"/>
      <c r="FK48" s="305"/>
      <c r="FL48" s="305"/>
      <c r="FM48" s="305"/>
      <c r="FN48" s="305"/>
      <c r="FO48" s="305"/>
      <c r="FP48" s="305"/>
      <c r="FQ48" s="305"/>
      <c r="FR48" s="305"/>
      <c r="FS48" s="305"/>
      <c r="FT48" s="305"/>
      <c r="FU48" s="305"/>
      <c r="FV48" s="305"/>
      <c r="FW48" s="305"/>
      <c r="FX48" s="305"/>
      <c r="FY48" s="305"/>
      <c r="FZ48" s="305"/>
      <c r="GA48" s="305"/>
      <c r="GB48" s="305"/>
      <c r="GC48" s="305"/>
      <c r="GD48" s="305"/>
      <c r="GE48" s="305"/>
      <c r="GF48" s="305"/>
      <c r="GG48" s="305"/>
      <c r="GH48" s="305"/>
      <c r="GI48" s="305"/>
      <c r="GJ48" s="305"/>
      <c r="GK48" s="305"/>
      <c r="GL48" s="305"/>
      <c r="GM48" s="305"/>
      <c r="GN48" s="305"/>
      <c r="GO48" s="305"/>
      <c r="GP48" s="305"/>
      <c r="GQ48" s="305"/>
      <c r="GR48" s="305"/>
      <c r="GS48" s="305"/>
      <c r="GT48" s="305"/>
      <c r="GU48" s="305"/>
      <c r="GV48" s="305"/>
      <c r="GW48" s="305"/>
      <c r="GX48" s="305"/>
      <c r="GY48" s="305"/>
      <c r="GZ48" s="305"/>
      <c r="HA48" s="305"/>
      <c r="HB48" s="305"/>
      <c r="HC48" s="305"/>
      <c r="HD48" s="305"/>
      <c r="HE48" s="305"/>
      <c r="HF48" s="305"/>
      <c r="HG48" s="305"/>
      <c r="HH48" s="305"/>
      <c r="HI48" s="305"/>
      <c r="HJ48" s="305"/>
      <c r="HK48" s="305"/>
      <c r="HL48" s="305"/>
      <c r="HM48" s="305"/>
      <c r="HN48" s="305"/>
      <c r="HO48" s="305"/>
      <c r="HP48" s="305"/>
      <c r="HQ48" s="305"/>
      <c r="HR48" s="305"/>
      <c r="HS48" s="305"/>
      <c r="HT48" s="305"/>
      <c r="HU48" s="305"/>
      <c r="HV48" s="305"/>
      <c r="HW48" s="305"/>
      <c r="HX48" s="305"/>
      <c r="HY48" s="305"/>
      <c r="HZ48" s="305"/>
      <c r="IA48" s="305"/>
      <c r="IB48" s="305"/>
      <c r="IC48" s="305"/>
      <c r="ID48" s="305"/>
      <c r="IE48" s="305"/>
      <c r="IF48" s="305"/>
      <c r="IG48" s="305"/>
      <c r="IH48" s="305"/>
      <c r="II48" s="305"/>
      <c r="IJ48" s="305"/>
      <c r="IK48" s="305"/>
      <c r="IL48" s="305"/>
      <c r="IM48" s="305"/>
      <c r="IN48" s="305"/>
      <c r="IO48" s="305"/>
      <c r="IP48" s="305"/>
      <c r="IQ48" s="305"/>
      <c r="IR48" s="305"/>
      <c r="IS48" s="305"/>
      <c r="IT48" s="305"/>
    </row>
    <row r="49" spans="1:254">
      <c r="A49" s="296"/>
      <c r="B49" s="296"/>
      <c r="C49" s="296"/>
      <c r="D49" s="296"/>
      <c r="E49" s="331"/>
      <c r="F49" s="331"/>
      <c r="G49" s="331"/>
      <c r="H49" s="331"/>
      <c r="I49" s="331"/>
      <c r="J49" s="331"/>
      <c r="K49" s="331"/>
      <c r="L49" s="331"/>
      <c r="M49" s="331"/>
      <c r="N49" s="331"/>
      <c r="O49" s="331"/>
      <c r="P49" s="331"/>
      <c r="Q49" s="305"/>
      <c r="R49" s="305"/>
      <c r="S49" s="305"/>
      <c r="T49" s="305"/>
      <c r="U49" s="305"/>
      <c r="V49" s="305"/>
      <c r="W49" s="305"/>
      <c r="X49" s="305"/>
      <c r="Y49" s="305"/>
      <c r="Z49" s="305"/>
      <c r="AA49" s="305"/>
      <c r="AB49" s="305"/>
      <c r="AC49" s="305"/>
      <c r="AD49" s="305"/>
      <c r="AE49" s="305"/>
      <c r="AF49" s="305"/>
      <c r="AG49" s="305"/>
      <c r="AH49" s="305"/>
      <c r="AI49" s="305"/>
      <c r="AJ49" s="305"/>
      <c r="AK49" s="305"/>
      <c r="AL49" s="305"/>
      <c r="AM49" s="305"/>
      <c r="AN49" s="305"/>
      <c r="AO49" s="305"/>
      <c r="AP49" s="305"/>
      <c r="AQ49" s="305"/>
      <c r="AR49" s="305"/>
      <c r="AS49" s="305"/>
      <c r="AT49" s="305"/>
      <c r="AU49" s="305"/>
      <c r="AV49" s="305"/>
      <c r="AW49" s="305"/>
      <c r="AX49" s="305"/>
      <c r="AY49" s="305"/>
      <c r="AZ49" s="305"/>
      <c r="BA49" s="305"/>
      <c r="BB49" s="305"/>
      <c r="BC49" s="305"/>
      <c r="BD49" s="305"/>
      <c r="BE49" s="305"/>
      <c r="BF49" s="305"/>
      <c r="BG49" s="305"/>
      <c r="BH49" s="305"/>
      <c r="BI49" s="305"/>
      <c r="BJ49" s="305"/>
      <c r="BK49" s="305"/>
      <c r="BL49" s="305"/>
      <c r="BM49" s="305"/>
      <c r="BN49" s="305"/>
      <c r="BO49" s="305"/>
      <c r="BP49" s="305"/>
      <c r="BQ49" s="305"/>
      <c r="BR49" s="305"/>
      <c r="BS49" s="305"/>
      <c r="BT49" s="305"/>
      <c r="BU49" s="305"/>
      <c r="BV49" s="305"/>
      <c r="BW49" s="305"/>
      <c r="BX49" s="305"/>
      <c r="BY49" s="305"/>
      <c r="BZ49" s="305"/>
      <c r="CA49" s="305"/>
      <c r="CB49" s="305"/>
      <c r="CC49" s="305"/>
      <c r="CD49" s="305"/>
      <c r="CE49" s="305"/>
      <c r="CF49" s="305"/>
      <c r="CG49" s="305"/>
      <c r="CH49" s="305"/>
      <c r="CI49" s="305"/>
      <c r="CJ49" s="305"/>
      <c r="CK49" s="305"/>
      <c r="CL49" s="305"/>
      <c r="CM49" s="305"/>
      <c r="CN49" s="305"/>
      <c r="CO49" s="305"/>
      <c r="CP49" s="305"/>
      <c r="CQ49" s="305"/>
      <c r="CR49" s="305"/>
      <c r="CS49" s="305"/>
      <c r="CT49" s="305"/>
      <c r="CU49" s="305"/>
      <c r="CV49" s="305"/>
      <c r="CW49" s="305"/>
      <c r="CX49" s="305"/>
      <c r="CY49" s="305"/>
      <c r="CZ49" s="305"/>
      <c r="DA49" s="305"/>
      <c r="DB49" s="305"/>
      <c r="DC49" s="305"/>
      <c r="DD49" s="305"/>
      <c r="DE49" s="305"/>
      <c r="DF49" s="305"/>
      <c r="DG49" s="305"/>
      <c r="DH49" s="305"/>
      <c r="DI49" s="305"/>
      <c r="DJ49" s="305"/>
      <c r="DK49" s="305"/>
      <c r="DL49" s="305"/>
      <c r="DM49" s="305"/>
      <c r="DN49" s="305"/>
      <c r="DO49" s="305"/>
      <c r="DP49" s="305"/>
      <c r="DQ49" s="305"/>
      <c r="DR49" s="305"/>
      <c r="DS49" s="305"/>
      <c r="DT49" s="305"/>
      <c r="DU49" s="305"/>
      <c r="DV49" s="305"/>
      <c r="DW49" s="305"/>
      <c r="DX49" s="305"/>
      <c r="DY49" s="305"/>
      <c r="DZ49" s="305"/>
      <c r="EA49" s="305"/>
      <c r="EB49" s="305"/>
      <c r="EC49" s="305"/>
      <c r="ED49" s="305"/>
      <c r="EE49" s="305"/>
      <c r="EF49" s="305"/>
      <c r="EG49" s="305"/>
      <c r="EH49" s="305"/>
      <c r="EI49" s="305"/>
      <c r="EJ49" s="305"/>
      <c r="EK49" s="305"/>
      <c r="EL49" s="305"/>
      <c r="EM49" s="305"/>
      <c r="EN49" s="305"/>
      <c r="EO49" s="305"/>
      <c r="EP49" s="305"/>
      <c r="EQ49" s="305"/>
      <c r="ER49" s="305"/>
      <c r="ES49" s="305"/>
      <c r="ET49" s="305"/>
      <c r="EU49" s="305"/>
      <c r="EV49" s="305"/>
      <c r="EW49" s="305"/>
      <c r="EX49" s="305"/>
      <c r="EY49" s="305"/>
      <c r="EZ49" s="305"/>
      <c r="FA49" s="305"/>
      <c r="FB49" s="305"/>
      <c r="FC49" s="305"/>
      <c r="FD49" s="305"/>
      <c r="FE49" s="305"/>
      <c r="FF49" s="305"/>
      <c r="FG49" s="305"/>
      <c r="FH49" s="305"/>
      <c r="FI49" s="305"/>
      <c r="FJ49" s="305"/>
      <c r="FK49" s="305"/>
      <c r="FL49" s="305"/>
      <c r="FM49" s="305"/>
      <c r="FN49" s="305"/>
      <c r="FO49" s="305"/>
      <c r="FP49" s="305"/>
      <c r="FQ49" s="305"/>
      <c r="FR49" s="305"/>
      <c r="FS49" s="305"/>
      <c r="FT49" s="305"/>
      <c r="FU49" s="305"/>
      <c r="FV49" s="305"/>
      <c r="FW49" s="305"/>
      <c r="FX49" s="305"/>
      <c r="FY49" s="305"/>
      <c r="FZ49" s="305"/>
      <c r="GA49" s="305"/>
      <c r="GB49" s="305"/>
      <c r="GC49" s="305"/>
      <c r="GD49" s="305"/>
      <c r="GE49" s="305"/>
      <c r="GF49" s="305"/>
      <c r="GG49" s="305"/>
      <c r="GH49" s="305"/>
      <c r="GI49" s="305"/>
      <c r="GJ49" s="305"/>
      <c r="GK49" s="305"/>
      <c r="GL49" s="305"/>
      <c r="GM49" s="305"/>
      <c r="GN49" s="305"/>
      <c r="GO49" s="305"/>
      <c r="GP49" s="305"/>
      <c r="GQ49" s="305"/>
      <c r="GR49" s="305"/>
      <c r="GS49" s="305"/>
      <c r="GT49" s="305"/>
      <c r="GU49" s="305"/>
      <c r="GV49" s="305"/>
      <c r="GW49" s="305"/>
      <c r="GX49" s="305"/>
      <c r="GY49" s="305"/>
      <c r="GZ49" s="305"/>
      <c r="HA49" s="305"/>
      <c r="HB49" s="305"/>
      <c r="HC49" s="305"/>
      <c r="HD49" s="305"/>
      <c r="HE49" s="305"/>
      <c r="HF49" s="305"/>
      <c r="HG49" s="305"/>
      <c r="HH49" s="305"/>
      <c r="HI49" s="305"/>
      <c r="HJ49" s="305"/>
      <c r="HK49" s="305"/>
      <c r="HL49" s="305"/>
      <c r="HM49" s="305"/>
      <c r="HN49" s="305"/>
      <c r="HO49" s="305"/>
      <c r="HP49" s="305"/>
      <c r="HQ49" s="305"/>
      <c r="HR49" s="305"/>
      <c r="HS49" s="305"/>
      <c r="HT49" s="305"/>
      <c r="HU49" s="305"/>
      <c r="HV49" s="305"/>
      <c r="HW49" s="305"/>
      <c r="HX49" s="305"/>
      <c r="HY49" s="305"/>
      <c r="HZ49" s="305"/>
      <c r="IA49" s="305"/>
      <c r="IB49" s="305"/>
      <c r="IC49" s="305"/>
      <c r="ID49" s="305"/>
      <c r="IE49" s="305"/>
      <c r="IF49" s="305"/>
      <c r="IG49" s="305"/>
      <c r="IH49" s="305"/>
      <c r="II49" s="305"/>
      <c r="IJ49" s="305"/>
      <c r="IK49" s="305"/>
      <c r="IL49" s="305"/>
      <c r="IM49" s="305"/>
      <c r="IN49" s="305"/>
      <c r="IO49" s="305"/>
      <c r="IP49" s="305"/>
      <c r="IQ49" s="305"/>
      <c r="IR49" s="305"/>
      <c r="IS49" s="305"/>
      <c r="IT49" s="305"/>
    </row>
    <row r="50" spans="1:254">
      <c r="A50" s="387"/>
      <c r="B50" s="387"/>
      <c r="C50" s="387"/>
      <c r="D50" s="387"/>
      <c r="E50" s="344"/>
      <c r="F50" s="344"/>
      <c r="G50" s="331"/>
      <c r="H50" s="331"/>
      <c r="I50" s="331"/>
      <c r="J50" s="331"/>
      <c r="K50" s="331"/>
      <c r="L50" s="331"/>
      <c r="M50" s="331"/>
      <c r="N50" s="331"/>
      <c r="O50" s="331"/>
      <c r="P50" s="331"/>
      <c r="Q50" s="305"/>
      <c r="R50" s="305"/>
      <c r="S50" s="305"/>
      <c r="T50" s="305"/>
      <c r="U50" s="305"/>
      <c r="V50" s="305"/>
      <c r="W50" s="305"/>
      <c r="X50" s="305"/>
      <c r="Y50" s="305"/>
      <c r="Z50" s="305"/>
      <c r="AA50" s="305"/>
      <c r="AB50" s="305"/>
      <c r="AC50" s="305"/>
      <c r="AD50" s="305"/>
      <c r="AE50" s="305"/>
      <c r="AF50" s="305"/>
      <c r="AG50" s="305"/>
      <c r="AH50" s="305"/>
      <c r="AI50" s="305"/>
      <c r="AJ50" s="305"/>
      <c r="AK50" s="305"/>
      <c r="AL50" s="305"/>
      <c r="AM50" s="305"/>
      <c r="AN50" s="305"/>
      <c r="AO50" s="305"/>
      <c r="AP50" s="305"/>
      <c r="AQ50" s="305"/>
      <c r="AR50" s="305"/>
      <c r="AS50" s="305"/>
      <c r="AT50" s="305"/>
      <c r="AU50" s="305"/>
      <c r="AV50" s="305"/>
      <c r="AW50" s="305"/>
      <c r="AX50" s="305"/>
      <c r="AY50" s="305"/>
      <c r="AZ50" s="305"/>
      <c r="BA50" s="305"/>
      <c r="BB50" s="305"/>
      <c r="BC50" s="305"/>
      <c r="BD50" s="305"/>
      <c r="BE50" s="305"/>
      <c r="BF50" s="305"/>
      <c r="BG50" s="305"/>
      <c r="BH50" s="305"/>
      <c r="BI50" s="305"/>
      <c r="BJ50" s="305"/>
      <c r="BK50" s="305"/>
      <c r="BL50" s="305"/>
      <c r="BM50" s="305"/>
      <c r="BN50" s="305"/>
      <c r="BO50" s="305"/>
      <c r="BP50" s="305"/>
      <c r="BQ50" s="305"/>
      <c r="BR50" s="305"/>
      <c r="BS50" s="305"/>
      <c r="BT50" s="305"/>
      <c r="BU50" s="305"/>
      <c r="BV50" s="305"/>
      <c r="BW50" s="305"/>
      <c r="BX50" s="305"/>
      <c r="BY50" s="305"/>
      <c r="BZ50" s="305"/>
      <c r="CA50" s="305"/>
      <c r="CB50" s="305"/>
      <c r="CC50" s="305"/>
      <c r="CD50" s="305"/>
      <c r="CE50" s="305"/>
      <c r="CF50" s="305"/>
      <c r="CG50" s="305"/>
      <c r="CH50" s="305"/>
      <c r="CI50" s="305"/>
      <c r="CJ50" s="305"/>
      <c r="CK50" s="305"/>
      <c r="CL50" s="305"/>
      <c r="CM50" s="305"/>
      <c r="CN50" s="305"/>
      <c r="CO50" s="305"/>
      <c r="CP50" s="305"/>
      <c r="CQ50" s="305"/>
      <c r="CR50" s="305"/>
      <c r="CS50" s="305"/>
      <c r="CT50" s="305"/>
      <c r="CU50" s="305"/>
      <c r="CV50" s="305"/>
      <c r="CW50" s="305"/>
      <c r="CX50" s="305"/>
      <c r="CY50" s="305"/>
      <c r="CZ50" s="305"/>
      <c r="DA50" s="305"/>
      <c r="DB50" s="305"/>
      <c r="DC50" s="305"/>
      <c r="DD50" s="305"/>
      <c r="DE50" s="305"/>
      <c r="DF50" s="305"/>
      <c r="DG50" s="305"/>
      <c r="DH50" s="305"/>
      <c r="DI50" s="305"/>
      <c r="DJ50" s="305"/>
      <c r="DK50" s="305"/>
      <c r="DL50" s="305"/>
      <c r="DM50" s="305"/>
      <c r="DN50" s="305"/>
      <c r="DO50" s="305"/>
      <c r="DP50" s="305"/>
      <c r="DQ50" s="305"/>
      <c r="DR50" s="305"/>
      <c r="DS50" s="305"/>
      <c r="DT50" s="305"/>
      <c r="DU50" s="305"/>
      <c r="DV50" s="305"/>
      <c r="DW50" s="305"/>
      <c r="DX50" s="305"/>
      <c r="DY50" s="305"/>
      <c r="DZ50" s="305"/>
      <c r="EA50" s="305"/>
      <c r="EB50" s="305"/>
      <c r="EC50" s="305"/>
      <c r="ED50" s="305"/>
      <c r="EE50" s="305"/>
      <c r="EF50" s="305"/>
      <c r="EG50" s="305"/>
      <c r="EH50" s="305"/>
      <c r="EI50" s="305"/>
      <c r="EJ50" s="305"/>
      <c r="EK50" s="305"/>
      <c r="EL50" s="305"/>
      <c r="EM50" s="305"/>
      <c r="EN50" s="305"/>
      <c r="EO50" s="305"/>
      <c r="EP50" s="305"/>
      <c r="EQ50" s="305"/>
      <c r="ER50" s="305"/>
      <c r="ES50" s="305"/>
      <c r="ET50" s="305"/>
      <c r="EU50" s="305"/>
      <c r="EV50" s="305"/>
      <c r="EW50" s="305"/>
      <c r="EX50" s="305"/>
      <c r="EY50" s="305"/>
      <c r="EZ50" s="305"/>
      <c r="FA50" s="305"/>
      <c r="FB50" s="305"/>
      <c r="FC50" s="305"/>
      <c r="FD50" s="305"/>
      <c r="FE50" s="305"/>
      <c r="FF50" s="305"/>
      <c r="FG50" s="305"/>
      <c r="FH50" s="305"/>
      <c r="FI50" s="305"/>
      <c r="FJ50" s="305"/>
      <c r="FK50" s="305"/>
      <c r="FL50" s="305"/>
      <c r="FM50" s="305"/>
      <c r="FN50" s="305"/>
      <c r="FO50" s="305"/>
      <c r="FP50" s="305"/>
      <c r="FQ50" s="305"/>
      <c r="FR50" s="305"/>
      <c r="FS50" s="305"/>
      <c r="FT50" s="305"/>
      <c r="FU50" s="305"/>
      <c r="FV50" s="305"/>
      <c r="FW50" s="305"/>
      <c r="FX50" s="305"/>
      <c r="FY50" s="305"/>
      <c r="FZ50" s="305"/>
      <c r="GA50" s="305"/>
      <c r="GB50" s="305"/>
      <c r="GC50" s="305"/>
      <c r="GD50" s="305"/>
      <c r="GE50" s="305"/>
      <c r="GF50" s="305"/>
      <c r="GG50" s="305"/>
      <c r="GH50" s="305"/>
      <c r="GI50" s="305"/>
      <c r="GJ50" s="305"/>
      <c r="GK50" s="305"/>
      <c r="GL50" s="305"/>
      <c r="GM50" s="305"/>
      <c r="GN50" s="305"/>
      <c r="GO50" s="305"/>
      <c r="GP50" s="305"/>
      <c r="GQ50" s="305"/>
      <c r="GR50" s="305"/>
      <c r="GS50" s="305"/>
      <c r="GT50" s="305"/>
      <c r="GU50" s="305"/>
      <c r="GV50" s="305"/>
      <c r="GW50" s="305"/>
      <c r="GX50" s="305"/>
      <c r="GY50" s="305"/>
      <c r="GZ50" s="305"/>
      <c r="HA50" s="305"/>
      <c r="HB50" s="305"/>
      <c r="HC50" s="305"/>
      <c r="HD50" s="305"/>
      <c r="HE50" s="305"/>
      <c r="HF50" s="305"/>
      <c r="HG50" s="305"/>
      <c r="HH50" s="305"/>
      <c r="HI50" s="305"/>
      <c r="HJ50" s="305"/>
      <c r="HK50" s="305"/>
      <c r="HL50" s="305"/>
      <c r="HM50" s="305"/>
      <c r="HN50" s="305"/>
      <c r="HO50" s="305"/>
      <c r="HP50" s="305"/>
      <c r="HQ50" s="305"/>
      <c r="HR50" s="305"/>
      <c r="HS50" s="305"/>
      <c r="HT50" s="305"/>
      <c r="HU50" s="305"/>
      <c r="HV50" s="305"/>
      <c r="HW50" s="305"/>
      <c r="HX50" s="305"/>
      <c r="HY50" s="305"/>
      <c r="HZ50" s="305"/>
      <c r="IA50" s="305"/>
      <c r="IB50" s="305"/>
      <c r="IC50" s="305"/>
      <c r="ID50" s="305"/>
      <c r="IE50" s="305"/>
      <c r="IF50" s="305"/>
      <c r="IG50" s="305"/>
      <c r="IH50" s="305"/>
      <c r="II50" s="305"/>
      <c r="IJ50" s="305"/>
      <c r="IK50" s="305"/>
      <c r="IL50" s="305"/>
      <c r="IM50" s="305"/>
      <c r="IN50" s="305"/>
      <c r="IO50" s="305"/>
      <c r="IP50" s="305"/>
      <c r="IQ50" s="305"/>
      <c r="IR50" s="305"/>
      <c r="IS50" s="305"/>
      <c r="IT50" s="305"/>
    </row>
    <row r="51" spans="1:254">
      <c r="A51" s="344"/>
      <c r="B51" s="344"/>
      <c r="C51" s="344"/>
      <c r="D51" s="344"/>
      <c r="E51" s="344"/>
      <c r="F51" s="331"/>
      <c r="G51" s="331"/>
      <c r="H51" s="331"/>
      <c r="I51" s="331"/>
      <c r="J51" s="331"/>
      <c r="K51" s="331"/>
      <c r="L51" s="331"/>
      <c r="M51" s="331"/>
      <c r="N51" s="331"/>
      <c r="O51" s="331"/>
      <c r="P51" s="331"/>
      <c r="Q51" s="305"/>
      <c r="R51" s="305"/>
      <c r="S51" s="305"/>
      <c r="T51" s="305"/>
      <c r="U51" s="305"/>
      <c r="V51" s="305"/>
      <c r="W51" s="305"/>
      <c r="X51" s="305"/>
      <c r="Y51" s="305"/>
      <c r="Z51" s="305"/>
      <c r="AA51" s="305"/>
      <c r="AB51" s="305"/>
      <c r="AC51" s="305"/>
      <c r="AD51" s="305"/>
      <c r="AE51" s="305"/>
      <c r="AF51" s="305"/>
      <c r="AG51" s="305"/>
      <c r="AH51" s="305"/>
      <c r="AI51" s="305"/>
      <c r="AJ51" s="305"/>
      <c r="AK51" s="305"/>
      <c r="AL51" s="305"/>
      <c r="AM51" s="305"/>
      <c r="AN51" s="305"/>
      <c r="AO51" s="305"/>
      <c r="AP51" s="305"/>
      <c r="AQ51" s="305"/>
      <c r="AR51" s="305"/>
      <c r="AS51" s="305"/>
      <c r="AT51" s="305"/>
      <c r="AU51" s="305"/>
      <c r="AV51" s="305"/>
      <c r="AW51" s="305"/>
      <c r="AX51" s="305"/>
      <c r="AY51" s="305"/>
      <c r="AZ51" s="305"/>
      <c r="BA51" s="305"/>
      <c r="BB51" s="305"/>
      <c r="BC51" s="305"/>
      <c r="BD51" s="305"/>
      <c r="BE51" s="305"/>
      <c r="BF51" s="305"/>
      <c r="BG51" s="305"/>
      <c r="BH51" s="305"/>
      <c r="BI51" s="305"/>
      <c r="BJ51" s="305"/>
      <c r="BK51" s="305"/>
      <c r="BL51" s="305"/>
      <c r="BM51" s="305"/>
      <c r="BN51" s="305"/>
      <c r="BO51" s="305"/>
      <c r="BP51" s="305"/>
      <c r="BQ51" s="305"/>
      <c r="BR51" s="305"/>
      <c r="BS51" s="305"/>
      <c r="BT51" s="305"/>
      <c r="BU51" s="305"/>
      <c r="BV51" s="305"/>
      <c r="BW51" s="305"/>
      <c r="BX51" s="305"/>
      <c r="BY51" s="305"/>
      <c r="BZ51" s="305"/>
      <c r="CA51" s="305"/>
      <c r="CB51" s="305"/>
      <c r="CC51" s="305"/>
      <c r="CD51" s="305"/>
      <c r="CE51" s="305"/>
      <c r="CF51" s="305"/>
      <c r="CG51" s="305"/>
      <c r="CH51" s="305"/>
      <c r="CI51" s="305"/>
      <c r="CJ51" s="305"/>
      <c r="CK51" s="305"/>
      <c r="CL51" s="305"/>
      <c r="CM51" s="305"/>
      <c r="CN51" s="305"/>
      <c r="CO51" s="305"/>
      <c r="CP51" s="305"/>
      <c r="CQ51" s="305"/>
      <c r="CR51" s="305"/>
      <c r="CS51" s="305"/>
      <c r="CT51" s="305"/>
      <c r="CU51" s="305"/>
      <c r="CV51" s="305"/>
      <c r="CW51" s="305"/>
      <c r="CX51" s="305"/>
      <c r="CY51" s="305"/>
      <c r="CZ51" s="305"/>
      <c r="DA51" s="305"/>
      <c r="DB51" s="305"/>
      <c r="DC51" s="305"/>
      <c r="DD51" s="305"/>
      <c r="DE51" s="305"/>
      <c r="DF51" s="305"/>
      <c r="DG51" s="305"/>
      <c r="DH51" s="305"/>
      <c r="DI51" s="305"/>
      <c r="DJ51" s="305"/>
      <c r="DK51" s="305"/>
      <c r="DL51" s="305"/>
      <c r="DM51" s="305"/>
      <c r="DN51" s="305"/>
      <c r="DO51" s="305"/>
      <c r="DP51" s="305"/>
      <c r="DQ51" s="305"/>
      <c r="DR51" s="305"/>
      <c r="DS51" s="305"/>
      <c r="DT51" s="305"/>
      <c r="DU51" s="305"/>
      <c r="DV51" s="305"/>
      <c r="DW51" s="305"/>
      <c r="DX51" s="305"/>
      <c r="DY51" s="305"/>
      <c r="DZ51" s="305"/>
      <c r="EA51" s="305"/>
      <c r="EB51" s="305"/>
      <c r="EC51" s="305"/>
      <c r="ED51" s="305"/>
      <c r="EE51" s="305"/>
      <c r="EF51" s="305"/>
      <c r="EG51" s="305"/>
      <c r="EH51" s="305"/>
      <c r="EI51" s="305"/>
      <c r="EJ51" s="305"/>
      <c r="EK51" s="305"/>
      <c r="EL51" s="305"/>
      <c r="EM51" s="305"/>
      <c r="EN51" s="305"/>
      <c r="EO51" s="305"/>
      <c r="EP51" s="305"/>
      <c r="EQ51" s="305"/>
      <c r="ER51" s="305"/>
      <c r="ES51" s="305"/>
      <c r="ET51" s="305"/>
      <c r="EU51" s="305"/>
      <c r="EV51" s="305"/>
      <c r="EW51" s="305"/>
      <c r="EX51" s="305"/>
      <c r="EY51" s="305"/>
      <c r="EZ51" s="305"/>
      <c r="FA51" s="305"/>
      <c r="FB51" s="305"/>
      <c r="FC51" s="305"/>
      <c r="FD51" s="305"/>
      <c r="FE51" s="305"/>
      <c r="FF51" s="305"/>
      <c r="FG51" s="305"/>
      <c r="FH51" s="305"/>
      <c r="FI51" s="305"/>
      <c r="FJ51" s="305"/>
      <c r="FK51" s="305"/>
      <c r="FL51" s="305"/>
      <c r="FM51" s="305"/>
      <c r="FN51" s="305"/>
      <c r="FO51" s="305"/>
      <c r="FP51" s="305"/>
      <c r="FQ51" s="305"/>
      <c r="FR51" s="305"/>
      <c r="FS51" s="305"/>
      <c r="FT51" s="305"/>
      <c r="FU51" s="305"/>
      <c r="FV51" s="305"/>
      <c r="FW51" s="305"/>
      <c r="FX51" s="305"/>
      <c r="FY51" s="305"/>
      <c r="FZ51" s="305"/>
      <c r="GA51" s="305"/>
      <c r="GB51" s="305"/>
      <c r="GC51" s="305"/>
      <c r="GD51" s="305"/>
      <c r="GE51" s="305"/>
      <c r="GF51" s="305"/>
      <c r="GG51" s="305"/>
      <c r="GH51" s="305"/>
      <c r="GI51" s="305"/>
      <c r="GJ51" s="305"/>
      <c r="GK51" s="305"/>
      <c r="GL51" s="305"/>
      <c r="GM51" s="305"/>
      <c r="GN51" s="305"/>
      <c r="GO51" s="305"/>
      <c r="GP51" s="305"/>
      <c r="GQ51" s="305"/>
      <c r="GR51" s="305"/>
      <c r="GS51" s="305"/>
      <c r="GT51" s="305"/>
      <c r="GU51" s="305"/>
      <c r="GV51" s="305"/>
      <c r="GW51" s="305"/>
      <c r="GX51" s="305"/>
      <c r="GY51" s="305"/>
      <c r="GZ51" s="305"/>
      <c r="HA51" s="305"/>
      <c r="HB51" s="305"/>
      <c r="HC51" s="305"/>
      <c r="HD51" s="305"/>
      <c r="HE51" s="305"/>
      <c r="HF51" s="305"/>
      <c r="HG51" s="305"/>
      <c r="HH51" s="305"/>
      <c r="HI51" s="305"/>
      <c r="HJ51" s="305"/>
      <c r="HK51" s="305"/>
      <c r="HL51" s="305"/>
      <c r="HM51" s="305"/>
      <c r="HN51" s="305"/>
      <c r="HO51" s="305"/>
      <c r="HP51" s="305"/>
      <c r="HQ51" s="305"/>
      <c r="HR51" s="305"/>
      <c r="HS51" s="305"/>
      <c r="HT51" s="305"/>
      <c r="HU51" s="305"/>
      <c r="HV51" s="305"/>
      <c r="HW51" s="305"/>
      <c r="HX51" s="305"/>
      <c r="HY51" s="305"/>
      <c r="HZ51" s="305"/>
      <c r="IA51" s="305"/>
      <c r="IB51" s="305"/>
      <c r="IC51" s="305"/>
      <c r="ID51" s="305"/>
      <c r="IE51" s="305"/>
      <c r="IF51" s="305"/>
      <c r="IG51" s="305"/>
      <c r="IH51" s="305"/>
      <c r="II51" s="305"/>
      <c r="IJ51" s="305"/>
      <c r="IK51" s="305"/>
      <c r="IL51" s="305"/>
      <c r="IM51" s="305"/>
      <c r="IN51" s="305"/>
      <c r="IO51" s="305"/>
      <c r="IP51" s="305"/>
      <c r="IQ51" s="305"/>
      <c r="IR51" s="305"/>
      <c r="IS51" s="305"/>
      <c r="IT51" s="305"/>
    </row>
    <row r="52" spans="1:254">
      <c r="A52" s="430"/>
      <c r="B52" s="344"/>
      <c r="C52" s="431"/>
      <c r="D52" s="480"/>
      <c r="E52" s="344"/>
      <c r="F52" s="476"/>
      <c r="G52" s="477"/>
      <c r="H52" s="477"/>
      <c r="I52" s="344"/>
      <c r="J52" s="331"/>
      <c r="K52" s="331"/>
      <c r="L52" s="331"/>
      <c r="M52" s="331"/>
      <c r="N52" s="331"/>
      <c r="O52" s="331"/>
      <c r="P52" s="331"/>
      <c r="Q52" s="305"/>
      <c r="R52" s="305"/>
      <c r="S52" s="305"/>
      <c r="T52" s="305"/>
      <c r="U52" s="305"/>
      <c r="V52" s="305"/>
      <c r="W52" s="305"/>
      <c r="X52" s="305"/>
      <c r="Y52" s="305"/>
      <c r="Z52" s="305"/>
      <c r="AA52" s="305"/>
      <c r="AB52" s="305"/>
      <c r="AC52" s="305"/>
      <c r="AD52" s="305"/>
      <c r="AE52" s="305"/>
      <c r="AF52" s="305"/>
      <c r="AG52" s="305"/>
      <c r="AH52" s="305"/>
      <c r="AI52" s="305"/>
      <c r="AJ52" s="305"/>
      <c r="AK52" s="305"/>
      <c r="AL52" s="305"/>
      <c r="AM52" s="305"/>
      <c r="AN52" s="305"/>
      <c r="AO52" s="305"/>
      <c r="AP52" s="305"/>
      <c r="AQ52" s="305"/>
      <c r="AR52" s="305"/>
      <c r="AS52" s="305"/>
      <c r="AT52" s="305"/>
      <c r="AU52" s="305"/>
      <c r="AV52" s="305"/>
      <c r="AW52" s="305"/>
      <c r="AX52" s="305"/>
      <c r="AY52" s="305"/>
      <c r="AZ52" s="305"/>
      <c r="BA52" s="305"/>
      <c r="BB52" s="305"/>
      <c r="BC52" s="305"/>
      <c r="BD52" s="305"/>
      <c r="BE52" s="305"/>
      <c r="BF52" s="305"/>
      <c r="BG52" s="305"/>
      <c r="BH52" s="305"/>
      <c r="BI52" s="305"/>
      <c r="BJ52" s="305"/>
      <c r="BK52" s="305"/>
      <c r="BL52" s="305"/>
      <c r="BM52" s="305"/>
      <c r="BN52" s="305"/>
      <c r="BO52" s="305"/>
      <c r="BP52" s="305"/>
      <c r="BQ52" s="305"/>
      <c r="BR52" s="305"/>
      <c r="BS52" s="305"/>
      <c r="BT52" s="305"/>
      <c r="BU52" s="305"/>
      <c r="BV52" s="305"/>
      <c r="BW52" s="305"/>
      <c r="BX52" s="305"/>
      <c r="BY52" s="305"/>
      <c r="BZ52" s="305"/>
      <c r="CA52" s="305"/>
      <c r="CB52" s="305"/>
      <c r="CC52" s="305"/>
      <c r="CD52" s="305"/>
      <c r="CE52" s="305"/>
      <c r="CF52" s="305"/>
      <c r="CG52" s="305"/>
      <c r="CH52" s="305"/>
      <c r="CI52" s="305"/>
      <c r="CJ52" s="305"/>
      <c r="CK52" s="305"/>
      <c r="CL52" s="305"/>
      <c r="CM52" s="305"/>
      <c r="CN52" s="305"/>
      <c r="CO52" s="305"/>
      <c r="CP52" s="305"/>
      <c r="CQ52" s="305"/>
      <c r="CR52" s="305"/>
      <c r="CS52" s="305"/>
      <c r="CT52" s="305"/>
      <c r="CU52" s="305"/>
      <c r="CV52" s="305"/>
      <c r="CW52" s="305"/>
      <c r="CX52" s="305"/>
      <c r="CY52" s="305"/>
      <c r="CZ52" s="305"/>
      <c r="DA52" s="305"/>
      <c r="DB52" s="305"/>
      <c r="DC52" s="305"/>
      <c r="DD52" s="305"/>
      <c r="DE52" s="305"/>
      <c r="DF52" s="305"/>
      <c r="DG52" s="305"/>
      <c r="DH52" s="305"/>
      <c r="DI52" s="305"/>
      <c r="DJ52" s="305"/>
      <c r="DK52" s="305"/>
      <c r="DL52" s="305"/>
      <c r="DM52" s="305"/>
      <c r="DN52" s="305"/>
      <c r="DO52" s="305"/>
      <c r="DP52" s="305"/>
      <c r="DQ52" s="305"/>
      <c r="DR52" s="305"/>
      <c r="DS52" s="305"/>
      <c r="DT52" s="305"/>
      <c r="DU52" s="305"/>
      <c r="DV52" s="305"/>
      <c r="DW52" s="305"/>
      <c r="DX52" s="305"/>
      <c r="DY52" s="305"/>
      <c r="DZ52" s="305"/>
      <c r="EA52" s="305"/>
      <c r="EB52" s="305"/>
      <c r="EC52" s="305"/>
      <c r="ED52" s="305"/>
      <c r="EE52" s="305"/>
      <c r="EF52" s="305"/>
      <c r="EG52" s="305"/>
      <c r="EH52" s="305"/>
      <c r="EI52" s="305"/>
      <c r="EJ52" s="305"/>
      <c r="EK52" s="305"/>
      <c r="EL52" s="305"/>
      <c r="EM52" s="305"/>
      <c r="EN52" s="305"/>
      <c r="EO52" s="305"/>
      <c r="EP52" s="305"/>
      <c r="EQ52" s="305"/>
      <c r="ER52" s="305"/>
      <c r="ES52" s="305"/>
      <c r="ET52" s="305"/>
      <c r="EU52" s="305"/>
      <c r="EV52" s="305"/>
      <c r="EW52" s="305"/>
      <c r="EX52" s="305"/>
      <c r="EY52" s="305"/>
      <c r="EZ52" s="305"/>
      <c r="FA52" s="305"/>
      <c r="FB52" s="305"/>
      <c r="FC52" s="305"/>
      <c r="FD52" s="305"/>
      <c r="FE52" s="305"/>
      <c r="FF52" s="305"/>
      <c r="FG52" s="305"/>
      <c r="FH52" s="305"/>
      <c r="FI52" s="305"/>
      <c r="FJ52" s="305"/>
      <c r="FK52" s="305"/>
      <c r="FL52" s="305"/>
      <c r="FM52" s="305"/>
      <c r="FN52" s="305"/>
      <c r="FO52" s="305"/>
      <c r="FP52" s="305"/>
      <c r="FQ52" s="305"/>
      <c r="FR52" s="305"/>
      <c r="FS52" s="305"/>
      <c r="FT52" s="305"/>
      <c r="FU52" s="305"/>
      <c r="FV52" s="305"/>
      <c r="FW52" s="305"/>
      <c r="FX52" s="305"/>
      <c r="FY52" s="305"/>
      <c r="FZ52" s="305"/>
      <c r="GA52" s="305"/>
      <c r="GB52" s="305"/>
      <c r="GC52" s="305"/>
      <c r="GD52" s="305"/>
      <c r="GE52" s="305"/>
      <c r="GF52" s="305"/>
      <c r="GG52" s="305"/>
      <c r="GH52" s="305"/>
      <c r="GI52" s="305"/>
      <c r="GJ52" s="305"/>
      <c r="GK52" s="305"/>
      <c r="GL52" s="305"/>
      <c r="GM52" s="305"/>
      <c r="GN52" s="305"/>
      <c r="GO52" s="305"/>
      <c r="GP52" s="305"/>
      <c r="GQ52" s="305"/>
      <c r="GR52" s="305"/>
      <c r="GS52" s="305"/>
      <c r="GT52" s="305"/>
      <c r="GU52" s="305"/>
      <c r="GV52" s="305"/>
      <c r="GW52" s="305"/>
      <c r="GX52" s="305"/>
      <c r="GY52" s="305"/>
      <c r="GZ52" s="305"/>
      <c r="HA52" s="305"/>
      <c r="HB52" s="305"/>
      <c r="HC52" s="305"/>
      <c r="HD52" s="305"/>
      <c r="HE52" s="305"/>
      <c r="HF52" s="305"/>
      <c r="HG52" s="305"/>
      <c r="HH52" s="305"/>
      <c r="HI52" s="305"/>
      <c r="HJ52" s="305"/>
      <c r="HK52" s="305"/>
      <c r="HL52" s="305"/>
      <c r="HM52" s="305"/>
      <c r="HN52" s="305"/>
      <c r="HO52" s="305"/>
      <c r="HP52" s="305"/>
      <c r="HQ52" s="305"/>
      <c r="HR52" s="305"/>
      <c r="HS52" s="305"/>
      <c r="HT52" s="305"/>
      <c r="HU52" s="305"/>
      <c r="HV52" s="305"/>
      <c r="HW52" s="305"/>
      <c r="HX52" s="305"/>
      <c r="HY52" s="305"/>
      <c r="HZ52" s="305"/>
      <c r="IA52" s="305"/>
      <c r="IB52" s="305"/>
      <c r="IC52" s="305"/>
      <c r="ID52" s="305"/>
      <c r="IE52" s="305"/>
      <c r="IF52" s="305"/>
      <c r="IG52" s="305"/>
      <c r="IH52" s="305"/>
      <c r="II52" s="305"/>
      <c r="IJ52" s="305"/>
      <c r="IK52" s="305"/>
      <c r="IL52" s="305"/>
      <c r="IM52" s="305"/>
      <c r="IN52" s="305"/>
      <c r="IO52" s="305"/>
      <c r="IP52" s="305"/>
      <c r="IQ52" s="305"/>
      <c r="IR52" s="305"/>
      <c r="IS52" s="305"/>
      <c r="IT52" s="305"/>
    </row>
    <row r="53" spans="1:254">
      <c r="A53" s="430"/>
      <c r="B53" s="344"/>
      <c r="C53" s="431"/>
      <c r="D53" s="432"/>
      <c r="E53" s="344"/>
      <c r="F53" s="478"/>
      <c r="G53" s="1670"/>
      <c r="H53" s="1671"/>
      <c r="I53" s="353"/>
      <c r="J53" s="290"/>
      <c r="K53" s="331"/>
      <c r="L53" s="331"/>
      <c r="M53" s="331"/>
      <c r="N53" s="331"/>
      <c r="O53" s="331"/>
      <c r="P53" s="331"/>
      <c r="Q53" s="305"/>
      <c r="R53" s="305"/>
      <c r="S53" s="305"/>
      <c r="T53" s="305"/>
      <c r="U53" s="305"/>
      <c r="V53" s="305"/>
      <c r="W53" s="305"/>
      <c r="X53" s="305"/>
      <c r="Y53" s="305"/>
      <c r="Z53" s="305"/>
      <c r="AA53" s="305"/>
      <c r="AB53" s="305"/>
      <c r="AC53" s="305"/>
      <c r="AD53" s="305"/>
      <c r="AE53" s="305"/>
      <c r="AF53" s="305"/>
      <c r="AG53" s="305"/>
      <c r="AH53" s="305"/>
      <c r="AI53" s="305"/>
      <c r="AJ53" s="305"/>
      <c r="AK53" s="305"/>
      <c r="AL53" s="305"/>
      <c r="AM53" s="305"/>
      <c r="AN53" s="305"/>
      <c r="AO53" s="305"/>
      <c r="AP53" s="305"/>
      <c r="AQ53" s="305"/>
      <c r="AR53" s="305"/>
      <c r="AS53" s="305"/>
      <c r="AT53" s="305"/>
      <c r="AU53" s="305"/>
      <c r="AV53" s="305"/>
      <c r="AW53" s="305"/>
      <c r="AX53" s="305"/>
      <c r="AY53" s="305"/>
      <c r="AZ53" s="305"/>
      <c r="BA53" s="305"/>
      <c r="BB53" s="305"/>
      <c r="BC53" s="305"/>
      <c r="BD53" s="305"/>
      <c r="BE53" s="305"/>
      <c r="BF53" s="305"/>
      <c r="BG53" s="305"/>
      <c r="BH53" s="305"/>
      <c r="BI53" s="305"/>
      <c r="BJ53" s="305"/>
      <c r="BK53" s="305"/>
      <c r="BL53" s="305"/>
      <c r="BM53" s="305"/>
      <c r="BN53" s="305"/>
      <c r="BO53" s="305"/>
      <c r="BP53" s="305"/>
      <c r="BQ53" s="305"/>
      <c r="BR53" s="305"/>
      <c r="BS53" s="305"/>
      <c r="BT53" s="305"/>
      <c r="BU53" s="305"/>
      <c r="BV53" s="305"/>
      <c r="BW53" s="305"/>
      <c r="BX53" s="305"/>
      <c r="BY53" s="305"/>
      <c r="BZ53" s="305"/>
      <c r="CA53" s="305"/>
      <c r="CB53" s="305"/>
      <c r="CC53" s="305"/>
      <c r="CD53" s="305"/>
      <c r="CE53" s="305"/>
      <c r="CF53" s="305"/>
      <c r="CG53" s="305"/>
      <c r="CH53" s="305"/>
      <c r="CI53" s="305"/>
      <c r="CJ53" s="305"/>
      <c r="CK53" s="305"/>
      <c r="CL53" s="305"/>
      <c r="CM53" s="305"/>
      <c r="CN53" s="305"/>
      <c r="CO53" s="305"/>
      <c r="CP53" s="305"/>
      <c r="CQ53" s="305"/>
      <c r="CR53" s="305"/>
      <c r="CS53" s="305"/>
      <c r="CT53" s="305"/>
      <c r="CU53" s="305"/>
      <c r="CV53" s="305"/>
      <c r="CW53" s="305"/>
      <c r="CX53" s="305"/>
      <c r="CY53" s="305"/>
      <c r="CZ53" s="305"/>
      <c r="DA53" s="305"/>
      <c r="DB53" s="305"/>
      <c r="DC53" s="305"/>
      <c r="DD53" s="305"/>
      <c r="DE53" s="305"/>
      <c r="DF53" s="305"/>
      <c r="DG53" s="305"/>
      <c r="DH53" s="305"/>
      <c r="DI53" s="305"/>
      <c r="DJ53" s="305"/>
      <c r="DK53" s="305"/>
      <c r="DL53" s="305"/>
      <c r="DM53" s="305"/>
      <c r="DN53" s="305"/>
      <c r="DO53" s="305"/>
      <c r="DP53" s="305"/>
      <c r="DQ53" s="305"/>
      <c r="DR53" s="305"/>
      <c r="DS53" s="305"/>
      <c r="DT53" s="305"/>
      <c r="DU53" s="305"/>
      <c r="DV53" s="305"/>
      <c r="DW53" s="305"/>
      <c r="DX53" s="305"/>
      <c r="DY53" s="305"/>
      <c r="DZ53" s="305"/>
      <c r="EA53" s="305"/>
      <c r="EB53" s="305"/>
      <c r="EC53" s="305"/>
      <c r="ED53" s="305"/>
      <c r="EE53" s="305"/>
      <c r="EF53" s="305"/>
      <c r="EG53" s="305"/>
      <c r="EH53" s="305"/>
      <c r="EI53" s="305"/>
      <c r="EJ53" s="305"/>
      <c r="EK53" s="305"/>
      <c r="EL53" s="305"/>
      <c r="EM53" s="305"/>
      <c r="EN53" s="305"/>
      <c r="EO53" s="305"/>
      <c r="EP53" s="305"/>
      <c r="EQ53" s="305"/>
      <c r="ER53" s="305"/>
      <c r="ES53" s="305"/>
      <c r="ET53" s="305"/>
      <c r="EU53" s="305"/>
      <c r="EV53" s="305"/>
      <c r="EW53" s="305"/>
      <c r="EX53" s="305"/>
      <c r="EY53" s="305"/>
      <c r="EZ53" s="305"/>
      <c r="FA53" s="305"/>
      <c r="FB53" s="305"/>
      <c r="FC53" s="305"/>
      <c r="FD53" s="305"/>
      <c r="FE53" s="305"/>
      <c r="FF53" s="305"/>
      <c r="FG53" s="305"/>
      <c r="FH53" s="305"/>
      <c r="FI53" s="305"/>
      <c r="FJ53" s="305"/>
      <c r="FK53" s="305"/>
      <c r="FL53" s="305"/>
      <c r="FM53" s="305"/>
      <c r="FN53" s="305"/>
      <c r="FO53" s="305"/>
      <c r="FP53" s="305"/>
      <c r="FQ53" s="305"/>
      <c r="FR53" s="305"/>
      <c r="FS53" s="305"/>
      <c r="FT53" s="305"/>
      <c r="FU53" s="305"/>
      <c r="FV53" s="305"/>
      <c r="FW53" s="305"/>
      <c r="FX53" s="305"/>
      <c r="FY53" s="305"/>
      <c r="FZ53" s="305"/>
      <c r="GA53" s="305"/>
      <c r="GB53" s="305"/>
      <c r="GC53" s="305"/>
      <c r="GD53" s="305"/>
      <c r="GE53" s="305"/>
      <c r="GF53" s="305"/>
      <c r="GG53" s="305"/>
      <c r="GH53" s="305"/>
      <c r="GI53" s="305"/>
      <c r="GJ53" s="305"/>
      <c r="GK53" s="305"/>
      <c r="GL53" s="305"/>
      <c r="GM53" s="305"/>
      <c r="GN53" s="305"/>
      <c r="GO53" s="305"/>
      <c r="GP53" s="305"/>
      <c r="GQ53" s="305"/>
      <c r="GR53" s="305"/>
      <c r="GS53" s="305"/>
      <c r="GT53" s="305"/>
      <c r="GU53" s="305"/>
      <c r="GV53" s="305"/>
      <c r="GW53" s="305"/>
      <c r="GX53" s="305"/>
      <c r="GY53" s="305"/>
      <c r="GZ53" s="305"/>
      <c r="HA53" s="305"/>
      <c r="HB53" s="305"/>
      <c r="HC53" s="305"/>
      <c r="HD53" s="305"/>
      <c r="HE53" s="305"/>
      <c r="HF53" s="305"/>
      <c r="HG53" s="305"/>
      <c r="HH53" s="305"/>
      <c r="HI53" s="305"/>
      <c r="HJ53" s="305"/>
      <c r="HK53" s="305"/>
      <c r="HL53" s="305"/>
      <c r="HM53" s="305"/>
      <c r="HN53" s="305"/>
      <c r="HO53" s="305"/>
      <c r="HP53" s="305"/>
      <c r="HQ53" s="305"/>
      <c r="HR53" s="305"/>
      <c r="HS53" s="305"/>
      <c r="HT53" s="305"/>
      <c r="HU53" s="305"/>
      <c r="HV53" s="305"/>
      <c r="HW53" s="305"/>
      <c r="HX53" s="305"/>
      <c r="HY53" s="305"/>
      <c r="HZ53" s="305"/>
      <c r="IA53" s="305"/>
      <c r="IB53" s="305"/>
      <c r="IC53" s="305"/>
      <c r="ID53" s="305"/>
      <c r="IE53" s="305"/>
      <c r="IF53" s="305"/>
      <c r="IG53" s="305"/>
      <c r="IH53" s="305"/>
      <c r="II53" s="305"/>
      <c r="IJ53" s="305"/>
      <c r="IK53" s="305"/>
      <c r="IL53" s="305"/>
      <c r="IM53" s="305"/>
      <c r="IN53" s="305"/>
      <c r="IO53" s="305"/>
      <c r="IP53" s="305"/>
      <c r="IQ53" s="305"/>
      <c r="IR53" s="305"/>
      <c r="IS53" s="305"/>
      <c r="IT53" s="305"/>
    </row>
    <row r="54" spans="1:254">
      <c r="A54" s="430"/>
      <c r="B54" s="344"/>
      <c r="C54" s="431"/>
      <c r="D54" s="433"/>
      <c r="E54" s="475"/>
      <c r="F54" s="353"/>
      <c r="G54" s="353"/>
      <c r="H54" s="353"/>
      <c r="I54" s="353"/>
      <c r="J54" s="290"/>
      <c r="K54" s="331"/>
      <c r="L54" s="331"/>
      <c r="M54" s="331"/>
      <c r="N54" s="331"/>
      <c r="O54" s="331"/>
      <c r="P54" s="331"/>
      <c r="Q54" s="305"/>
      <c r="R54" s="305"/>
      <c r="S54" s="305"/>
      <c r="T54" s="305"/>
      <c r="U54" s="305"/>
      <c r="V54" s="305"/>
      <c r="W54" s="305"/>
      <c r="X54" s="305"/>
      <c r="Y54" s="305"/>
      <c r="Z54" s="305"/>
      <c r="AA54" s="305"/>
      <c r="AB54" s="305"/>
      <c r="AC54" s="305"/>
      <c r="AD54" s="305"/>
      <c r="AE54" s="305"/>
      <c r="AF54" s="305"/>
      <c r="AG54" s="305"/>
      <c r="AH54" s="305"/>
      <c r="AI54" s="305"/>
      <c r="AJ54" s="305"/>
      <c r="AK54" s="305"/>
      <c r="AL54" s="305"/>
      <c r="AM54" s="305"/>
      <c r="AN54" s="305"/>
      <c r="AO54" s="305"/>
      <c r="AP54" s="305"/>
      <c r="AQ54" s="305"/>
      <c r="AR54" s="305"/>
      <c r="AS54" s="305"/>
      <c r="AT54" s="305"/>
      <c r="AU54" s="305"/>
      <c r="AV54" s="305"/>
      <c r="AW54" s="305"/>
      <c r="AX54" s="305"/>
      <c r="AY54" s="305"/>
      <c r="AZ54" s="305"/>
      <c r="BA54" s="305"/>
      <c r="BB54" s="305"/>
      <c r="BC54" s="305"/>
      <c r="BD54" s="305"/>
      <c r="BE54" s="305"/>
      <c r="BF54" s="305"/>
      <c r="BG54" s="305"/>
      <c r="BH54" s="305"/>
      <c r="BI54" s="305"/>
      <c r="BJ54" s="305"/>
      <c r="BK54" s="305"/>
      <c r="BL54" s="305"/>
      <c r="BM54" s="305"/>
      <c r="BN54" s="305"/>
      <c r="BO54" s="305"/>
      <c r="BP54" s="305"/>
      <c r="BQ54" s="305"/>
      <c r="BR54" s="305"/>
      <c r="BS54" s="305"/>
      <c r="BT54" s="305"/>
      <c r="BU54" s="305"/>
      <c r="BV54" s="305"/>
      <c r="BW54" s="305"/>
      <c r="BX54" s="305"/>
      <c r="BY54" s="305"/>
      <c r="BZ54" s="305"/>
      <c r="CA54" s="305"/>
      <c r="CB54" s="305"/>
      <c r="CC54" s="305"/>
      <c r="CD54" s="305"/>
      <c r="CE54" s="305"/>
      <c r="CF54" s="305"/>
      <c r="CG54" s="305"/>
      <c r="CH54" s="305"/>
      <c r="CI54" s="305"/>
      <c r="CJ54" s="305"/>
      <c r="CK54" s="305"/>
      <c r="CL54" s="305"/>
      <c r="CM54" s="305"/>
      <c r="CN54" s="305"/>
      <c r="CO54" s="305"/>
      <c r="CP54" s="305"/>
      <c r="CQ54" s="305"/>
      <c r="CR54" s="305"/>
      <c r="CS54" s="305"/>
      <c r="CT54" s="305"/>
      <c r="CU54" s="305"/>
      <c r="CV54" s="305"/>
      <c r="CW54" s="305"/>
      <c r="CX54" s="305"/>
      <c r="CY54" s="305"/>
      <c r="CZ54" s="305"/>
      <c r="DA54" s="305"/>
      <c r="DB54" s="305"/>
      <c r="DC54" s="305"/>
      <c r="DD54" s="305"/>
      <c r="DE54" s="305"/>
      <c r="DF54" s="305"/>
      <c r="DG54" s="305"/>
      <c r="DH54" s="305"/>
      <c r="DI54" s="305"/>
      <c r="DJ54" s="305"/>
      <c r="DK54" s="305"/>
      <c r="DL54" s="305"/>
      <c r="DM54" s="305"/>
      <c r="DN54" s="305"/>
      <c r="DO54" s="305"/>
      <c r="DP54" s="305"/>
      <c r="DQ54" s="305"/>
      <c r="DR54" s="305"/>
      <c r="DS54" s="305"/>
      <c r="DT54" s="305"/>
      <c r="DU54" s="305"/>
      <c r="DV54" s="305"/>
      <c r="DW54" s="305"/>
      <c r="DX54" s="305"/>
      <c r="DY54" s="305"/>
      <c r="DZ54" s="305"/>
      <c r="EA54" s="305"/>
      <c r="EB54" s="305"/>
      <c r="EC54" s="305"/>
      <c r="ED54" s="305"/>
      <c r="EE54" s="305"/>
      <c r="EF54" s="305"/>
      <c r="EG54" s="305"/>
      <c r="EH54" s="305"/>
      <c r="EI54" s="305"/>
      <c r="EJ54" s="305"/>
      <c r="EK54" s="305"/>
      <c r="EL54" s="305"/>
      <c r="EM54" s="305"/>
      <c r="EN54" s="305"/>
      <c r="EO54" s="305"/>
      <c r="EP54" s="305"/>
      <c r="EQ54" s="305"/>
      <c r="ER54" s="305"/>
      <c r="ES54" s="305"/>
      <c r="ET54" s="305"/>
      <c r="EU54" s="305"/>
      <c r="EV54" s="305"/>
      <c r="EW54" s="305"/>
      <c r="EX54" s="305"/>
      <c r="EY54" s="305"/>
      <c r="EZ54" s="305"/>
      <c r="FA54" s="305"/>
      <c r="FB54" s="305"/>
      <c r="FC54" s="305"/>
      <c r="FD54" s="305"/>
      <c r="FE54" s="305"/>
      <c r="FF54" s="305"/>
      <c r="FG54" s="305"/>
      <c r="FH54" s="305"/>
      <c r="FI54" s="305"/>
      <c r="FJ54" s="305"/>
      <c r="FK54" s="305"/>
      <c r="FL54" s="305"/>
      <c r="FM54" s="305"/>
      <c r="FN54" s="305"/>
      <c r="FO54" s="305"/>
      <c r="FP54" s="305"/>
      <c r="FQ54" s="305"/>
      <c r="FR54" s="305"/>
      <c r="FS54" s="305"/>
      <c r="FT54" s="305"/>
      <c r="FU54" s="305"/>
      <c r="FV54" s="305"/>
      <c r="FW54" s="305"/>
      <c r="FX54" s="305"/>
      <c r="FY54" s="305"/>
      <c r="FZ54" s="305"/>
      <c r="GA54" s="305"/>
      <c r="GB54" s="305"/>
      <c r="GC54" s="305"/>
      <c r="GD54" s="305"/>
      <c r="GE54" s="305"/>
      <c r="GF54" s="305"/>
      <c r="GG54" s="305"/>
      <c r="GH54" s="305"/>
      <c r="GI54" s="305"/>
      <c r="GJ54" s="305"/>
      <c r="GK54" s="305"/>
      <c r="GL54" s="305"/>
      <c r="GM54" s="305"/>
      <c r="GN54" s="305"/>
      <c r="GO54" s="305"/>
      <c r="GP54" s="305"/>
      <c r="GQ54" s="305"/>
      <c r="GR54" s="305"/>
      <c r="GS54" s="305"/>
      <c r="GT54" s="305"/>
      <c r="GU54" s="305"/>
      <c r="GV54" s="305"/>
      <c r="GW54" s="305"/>
      <c r="GX54" s="305"/>
      <c r="GY54" s="305"/>
      <c r="GZ54" s="305"/>
      <c r="HA54" s="305"/>
      <c r="HB54" s="305"/>
      <c r="HC54" s="305"/>
      <c r="HD54" s="305"/>
      <c r="HE54" s="305"/>
      <c r="HF54" s="305"/>
      <c r="HG54" s="305"/>
      <c r="HH54" s="305"/>
      <c r="HI54" s="305"/>
      <c r="HJ54" s="305"/>
      <c r="HK54" s="305"/>
      <c r="HL54" s="305"/>
      <c r="HM54" s="305"/>
      <c r="HN54" s="305"/>
      <c r="HO54" s="305"/>
      <c r="HP54" s="305"/>
      <c r="HQ54" s="305"/>
      <c r="HR54" s="305"/>
      <c r="HS54" s="305"/>
      <c r="HT54" s="305"/>
      <c r="HU54" s="305"/>
      <c r="HV54" s="305"/>
      <c r="HW54" s="305"/>
      <c r="HX54" s="305"/>
      <c r="HY54" s="305"/>
      <c r="HZ54" s="305"/>
      <c r="IA54" s="305"/>
      <c r="IB54" s="305"/>
      <c r="IC54" s="305"/>
      <c r="ID54" s="305"/>
      <c r="IE54" s="305"/>
      <c r="IF54" s="305"/>
      <c r="IG54" s="305"/>
      <c r="IH54" s="305"/>
      <c r="II54" s="305"/>
      <c r="IJ54" s="305"/>
      <c r="IK54" s="305"/>
      <c r="IL54" s="305"/>
      <c r="IM54" s="305"/>
      <c r="IN54" s="305"/>
      <c r="IO54" s="305"/>
      <c r="IP54" s="305"/>
      <c r="IQ54" s="305"/>
      <c r="IR54" s="305"/>
      <c r="IS54" s="305"/>
      <c r="IT54" s="305"/>
    </row>
    <row r="55" spans="1:254">
      <c r="A55" s="430"/>
      <c r="B55" s="344"/>
      <c r="C55" s="431"/>
      <c r="D55" s="434"/>
      <c r="E55" s="344"/>
      <c r="F55" s="353"/>
      <c r="G55" s="353"/>
      <c r="H55" s="353"/>
      <c r="I55" s="353"/>
      <c r="J55" s="290"/>
      <c r="K55" s="331"/>
      <c r="L55" s="331"/>
      <c r="M55" s="331"/>
      <c r="N55" s="331"/>
      <c r="O55" s="331"/>
      <c r="P55" s="331"/>
      <c r="Q55" s="305"/>
      <c r="R55" s="305"/>
      <c r="S55" s="305"/>
      <c r="T55" s="305"/>
      <c r="U55" s="305"/>
      <c r="V55" s="305"/>
      <c r="W55" s="305"/>
      <c r="X55" s="305"/>
      <c r="Y55" s="305"/>
      <c r="Z55" s="305"/>
      <c r="AA55" s="305"/>
      <c r="AB55" s="305"/>
      <c r="AC55" s="305"/>
      <c r="AD55" s="305"/>
      <c r="AE55" s="305"/>
      <c r="AF55" s="305"/>
      <c r="AG55" s="305"/>
      <c r="AH55" s="305"/>
      <c r="AI55" s="305"/>
      <c r="AJ55" s="305"/>
      <c r="AK55" s="305"/>
      <c r="AL55" s="305"/>
      <c r="AM55" s="305"/>
      <c r="AN55" s="305"/>
      <c r="AO55" s="305"/>
      <c r="AP55" s="305"/>
      <c r="AQ55" s="305"/>
      <c r="AR55" s="305"/>
      <c r="AS55" s="305"/>
      <c r="AT55" s="305"/>
      <c r="AU55" s="305"/>
      <c r="AV55" s="305"/>
      <c r="AW55" s="305"/>
      <c r="AX55" s="305"/>
      <c r="AY55" s="305"/>
      <c r="AZ55" s="305"/>
      <c r="BA55" s="305"/>
      <c r="BB55" s="305"/>
      <c r="BC55" s="305"/>
      <c r="BD55" s="305"/>
      <c r="BE55" s="305"/>
      <c r="BF55" s="305"/>
      <c r="BG55" s="305"/>
      <c r="BH55" s="305"/>
      <c r="BI55" s="305"/>
      <c r="BJ55" s="305"/>
      <c r="BK55" s="305"/>
      <c r="BL55" s="305"/>
      <c r="BM55" s="305"/>
      <c r="BN55" s="305"/>
      <c r="BO55" s="305"/>
      <c r="BP55" s="305"/>
      <c r="BQ55" s="305"/>
      <c r="BR55" s="305"/>
      <c r="BS55" s="305"/>
      <c r="BT55" s="305"/>
      <c r="BU55" s="305"/>
      <c r="BV55" s="305"/>
      <c r="BW55" s="305"/>
      <c r="BX55" s="305"/>
      <c r="BY55" s="305"/>
      <c r="BZ55" s="305"/>
      <c r="CA55" s="305"/>
      <c r="CB55" s="305"/>
      <c r="CC55" s="305"/>
      <c r="CD55" s="305"/>
      <c r="CE55" s="305"/>
      <c r="CF55" s="305"/>
      <c r="CG55" s="305"/>
      <c r="CH55" s="305"/>
      <c r="CI55" s="305"/>
      <c r="CJ55" s="305"/>
      <c r="CK55" s="305"/>
      <c r="CL55" s="305"/>
      <c r="CM55" s="305"/>
      <c r="CN55" s="305"/>
      <c r="CO55" s="305"/>
      <c r="CP55" s="305"/>
      <c r="CQ55" s="305"/>
      <c r="CR55" s="305"/>
      <c r="CS55" s="305"/>
      <c r="CT55" s="305"/>
      <c r="CU55" s="305"/>
      <c r="CV55" s="305"/>
      <c r="CW55" s="305"/>
      <c r="CX55" s="305"/>
      <c r="CY55" s="305"/>
      <c r="CZ55" s="305"/>
      <c r="DA55" s="305"/>
      <c r="DB55" s="305"/>
      <c r="DC55" s="305"/>
      <c r="DD55" s="305"/>
      <c r="DE55" s="305"/>
      <c r="DF55" s="305"/>
      <c r="DG55" s="305"/>
      <c r="DH55" s="305"/>
      <c r="DI55" s="305"/>
      <c r="DJ55" s="305"/>
      <c r="DK55" s="305"/>
      <c r="DL55" s="305"/>
      <c r="DM55" s="305"/>
      <c r="DN55" s="305"/>
      <c r="DO55" s="305"/>
      <c r="DP55" s="305"/>
      <c r="DQ55" s="305"/>
      <c r="DR55" s="305"/>
      <c r="DS55" s="305"/>
      <c r="DT55" s="305"/>
      <c r="DU55" s="305"/>
      <c r="DV55" s="305"/>
      <c r="DW55" s="305"/>
      <c r="DX55" s="305"/>
      <c r="DY55" s="305"/>
      <c r="DZ55" s="305"/>
      <c r="EA55" s="305"/>
      <c r="EB55" s="305"/>
      <c r="EC55" s="305"/>
      <c r="ED55" s="305"/>
      <c r="EE55" s="305"/>
      <c r="EF55" s="305"/>
      <c r="EG55" s="305"/>
      <c r="EH55" s="305"/>
      <c r="EI55" s="305"/>
      <c r="EJ55" s="305"/>
      <c r="EK55" s="305"/>
      <c r="EL55" s="305"/>
      <c r="EM55" s="305"/>
      <c r="EN55" s="305"/>
      <c r="EO55" s="305"/>
      <c r="EP55" s="305"/>
      <c r="EQ55" s="305"/>
      <c r="ER55" s="305"/>
      <c r="ES55" s="305"/>
      <c r="ET55" s="305"/>
      <c r="EU55" s="305"/>
      <c r="EV55" s="305"/>
      <c r="EW55" s="305"/>
      <c r="EX55" s="305"/>
      <c r="EY55" s="305"/>
      <c r="EZ55" s="305"/>
      <c r="FA55" s="305"/>
      <c r="FB55" s="305"/>
      <c r="FC55" s="305"/>
      <c r="FD55" s="305"/>
      <c r="FE55" s="305"/>
      <c r="FF55" s="305"/>
      <c r="FG55" s="305"/>
      <c r="FH55" s="305"/>
      <c r="FI55" s="305"/>
      <c r="FJ55" s="305"/>
      <c r="FK55" s="305"/>
      <c r="FL55" s="305"/>
      <c r="FM55" s="305"/>
      <c r="FN55" s="305"/>
      <c r="FO55" s="305"/>
      <c r="FP55" s="305"/>
      <c r="FQ55" s="305"/>
      <c r="FR55" s="305"/>
      <c r="FS55" s="305"/>
      <c r="FT55" s="305"/>
      <c r="FU55" s="305"/>
      <c r="FV55" s="305"/>
      <c r="FW55" s="305"/>
      <c r="FX55" s="305"/>
      <c r="FY55" s="305"/>
      <c r="FZ55" s="305"/>
      <c r="GA55" s="305"/>
      <c r="GB55" s="305"/>
      <c r="GC55" s="305"/>
      <c r="GD55" s="305"/>
      <c r="GE55" s="305"/>
      <c r="GF55" s="305"/>
      <c r="GG55" s="305"/>
      <c r="GH55" s="305"/>
      <c r="GI55" s="305"/>
      <c r="GJ55" s="305"/>
      <c r="GK55" s="305"/>
      <c r="GL55" s="305"/>
      <c r="GM55" s="305"/>
      <c r="GN55" s="305"/>
      <c r="GO55" s="305"/>
      <c r="GP55" s="305"/>
      <c r="GQ55" s="305"/>
      <c r="GR55" s="305"/>
      <c r="GS55" s="305"/>
      <c r="GT55" s="305"/>
      <c r="GU55" s="305"/>
      <c r="GV55" s="305"/>
      <c r="GW55" s="305"/>
      <c r="GX55" s="305"/>
      <c r="GY55" s="305"/>
      <c r="GZ55" s="305"/>
      <c r="HA55" s="305"/>
      <c r="HB55" s="305"/>
      <c r="HC55" s="305"/>
      <c r="HD55" s="305"/>
      <c r="HE55" s="305"/>
      <c r="HF55" s="305"/>
      <c r="HG55" s="305"/>
      <c r="HH55" s="305"/>
      <c r="HI55" s="305"/>
      <c r="HJ55" s="305"/>
      <c r="HK55" s="305"/>
      <c r="HL55" s="305"/>
      <c r="HM55" s="305"/>
      <c r="HN55" s="305"/>
      <c r="HO55" s="305"/>
      <c r="HP55" s="305"/>
      <c r="HQ55" s="305"/>
      <c r="HR55" s="305"/>
      <c r="HS55" s="305"/>
      <c r="HT55" s="305"/>
      <c r="HU55" s="305"/>
      <c r="HV55" s="305"/>
      <c r="HW55" s="305"/>
      <c r="HX55" s="305"/>
      <c r="HY55" s="305"/>
      <c r="HZ55" s="305"/>
      <c r="IA55" s="305"/>
      <c r="IB55" s="305"/>
      <c r="IC55" s="305"/>
      <c r="ID55" s="305"/>
      <c r="IE55" s="305"/>
      <c r="IF55" s="305"/>
      <c r="IG55" s="305"/>
      <c r="IH55" s="305"/>
      <c r="II55" s="305"/>
      <c r="IJ55" s="305"/>
      <c r="IK55" s="305"/>
      <c r="IL55" s="305"/>
      <c r="IM55" s="305"/>
      <c r="IN55" s="305"/>
      <c r="IO55" s="305"/>
      <c r="IP55" s="305"/>
      <c r="IQ55" s="305"/>
      <c r="IR55" s="305"/>
      <c r="IS55" s="305"/>
      <c r="IT55" s="305"/>
    </row>
    <row r="56" spans="1:254">
      <c r="A56" s="430"/>
      <c r="B56" s="344"/>
      <c r="C56" s="431"/>
      <c r="D56" s="433"/>
      <c r="E56" s="475"/>
      <c r="F56" s="353"/>
      <c r="G56" s="353"/>
      <c r="H56" s="353"/>
      <c r="I56" s="353"/>
      <c r="J56" s="290"/>
      <c r="K56" s="331"/>
      <c r="L56" s="331"/>
      <c r="M56" s="331"/>
      <c r="N56" s="331"/>
      <c r="O56" s="331"/>
      <c r="P56" s="331"/>
      <c r="Q56" s="305"/>
      <c r="R56" s="305"/>
      <c r="S56" s="305"/>
      <c r="T56" s="305"/>
      <c r="U56" s="305"/>
      <c r="V56" s="305"/>
      <c r="W56" s="305"/>
      <c r="X56" s="305"/>
      <c r="Y56" s="305"/>
      <c r="Z56" s="305"/>
      <c r="AA56" s="305"/>
      <c r="AB56" s="305"/>
      <c r="AC56" s="305"/>
      <c r="AD56" s="305"/>
      <c r="AE56" s="305"/>
      <c r="AF56" s="305"/>
      <c r="AG56" s="305"/>
      <c r="AH56" s="305"/>
      <c r="AI56" s="305"/>
      <c r="AJ56" s="305"/>
      <c r="AK56" s="305"/>
      <c r="AL56" s="305"/>
      <c r="AM56" s="305"/>
      <c r="AN56" s="305"/>
      <c r="AO56" s="305"/>
      <c r="AP56" s="305"/>
      <c r="AQ56" s="305"/>
      <c r="AR56" s="305"/>
      <c r="AS56" s="305"/>
      <c r="AT56" s="305"/>
      <c r="AU56" s="305"/>
      <c r="AV56" s="305"/>
      <c r="AW56" s="305"/>
      <c r="AX56" s="305"/>
      <c r="AY56" s="305"/>
      <c r="AZ56" s="305"/>
      <c r="BA56" s="305"/>
      <c r="BB56" s="305"/>
      <c r="BC56" s="305"/>
      <c r="BD56" s="305"/>
      <c r="BE56" s="305"/>
      <c r="BF56" s="305"/>
      <c r="BG56" s="305"/>
      <c r="BH56" s="305"/>
      <c r="BI56" s="305"/>
      <c r="BJ56" s="305"/>
      <c r="BK56" s="305"/>
      <c r="BL56" s="305"/>
      <c r="BM56" s="305"/>
      <c r="BN56" s="305"/>
      <c r="BO56" s="305"/>
      <c r="BP56" s="305"/>
      <c r="BQ56" s="305"/>
      <c r="BR56" s="305"/>
      <c r="BS56" s="305"/>
      <c r="BT56" s="305"/>
      <c r="BU56" s="305"/>
      <c r="BV56" s="305"/>
      <c r="BW56" s="305"/>
      <c r="BX56" s="305"/>
      <c r="BY56" s="305"/>
      <c r="BZ56" s="305"/>
      <c r="CA56" s="305"/>
      <c r="CB56" s="305"/>
      <c r="CC56" s="305"/>
      <c r="CD56" s="305"/>
      <c r="CE56" s="305"/>
      <c r="CF56" s="305"/>
      <c r="CG56" s="305"/>
      <c r="CH56" s="305"/>
      <c r="CI56" s="305"/>
      <c r="CJ56" s="305"/>
      <c r="CK56" s="305"/>
      <c r="CL56" s="305"/>
      <c r="CM56" s="305"/>
      <c r="CN56" s="305"/>
      <c r="CO56" s="305"/>
      <c r="CP56" s="305"/>
      <c r="CQ56" s="305"/>
      <c r="CR56" s="305"/>
      <c r="CS56" s="305"/>
      <c r="CT56" s="305"/>
      <c r="CU56" s="305"/>
      <c r="CV56" s="305"/>
      <c r="CW56" s="305"/>
      <c r="CX56" s="305"/>
      <c r="CY56" s="305"/>
      <c r="CZ56" s="305"/>
      <c r="DA56" s="305"/>
      <c r="DB56" s="305"/>
      <c r="DC56" s="305"/>
      <c r="DD56" s="305"/>
      <c r="DE56" s="305"/>
      <c r="DF56" s="305"/>
      <c r="DG56" s="305"/>
      <c r="DH56" s="305"/>
      <c r="DI56" s="305"/>
      <c r="DJ56" s="305"/>
      <c r="DK56" s="305"/>
      <c r="DL56" s="305"/>
      <c r="DM56" s="305"/>
      <c r="DN56" s="305"/>
      <c r="DO56" s="305"/>
      <c r="DP56" s="305"/>
      <c r="DQ56" s="305"/>
      <c r="DR56" s="305"/>
      <c r="DS56" s="305"/>
      <c r="DT56" s="305"/>
      <c r="DU56" s="305"/>
      <c r="DV56" s="305"/>
      <c r="DW56" s="305"/>
      <c r="DX56" s="305"/>
      <c r="DY56" s="305"/>
      <c r="DZ56" s="305"/>
      <c r="EA56" s="305"/>
      <c r="EB56" s="305"/>
      <c r="EC56" s="305"/>
      <c r="ED56" s="305"/>
      <c r="EE56" s="305"/>
      <c r="EF56" s="305"/>
      <c r="EG56" s="305"/>
      <c r="EH56" s="305"/>
      <c r="EI56" s="305"/>
      <c r="EJ56" s="305"/>
      <c r="EK56" s="305"/>
      <c r="EL56" s="305"/>
      <c r="EM56" s="305"/>
      <c r="EN56" s="305"/>
      <c r="EO56" s="305"/>
      <c r="EP56" s="305"/>
      <c r="EQ56" s="305"/>
      <c r="ER56" s="305"/>
      <c r="ES56" s="305"/>
      <c r="ET56" s="305"/>
      <c r="EU56" s="305"/>
      <c r="EV56" s="305"/>
      <c r="EW56" s="305"/>
      <c r="EX56" s="305"/>
      <c r="EY56" s="305"/>
      <c r="EZ56" s="305"/>
      <c r="FA56" s="305"/>
      <c r="FB56" s="305"/>
      <c r="FC56" s="305"/>
      <c r="FD56" s="305"/>
      <c r="FE56" s="305"/>
      <c r="FF56" s="305"/>
      <c r="FG56" s="305"/>
      <c r="FH56" s="305"/>
      <c r="FI56" s="305"/>
      <c r="FJ56" s="305"/>
      <c r="FK56" s="305"/>
      <c r="FL56" s="305"/>
      <c r="FM56" s="305"/>
      <c r="FN56" s="305"/>
      <c r="FO56" s="305"/>
      <c r="FP56" s="305"/>
      <c r="FQ56" s="305"/>
      <c r="FR56" s="305"/>
      <c r="FS56" s="305"/>
      <c r="FT56" s="305"/>
      <c r="FU56" s="305"/>
      <c r="FV56" s="305"/>
      <c r="FW56" s="305"/>
      <c r="FX56" s="305"/>
      <c r="FY56" s="305"/>
      <c r="FZ56" s="305"/>
      <c r="GA56" s="305"/>
      <c r="GB56" s="305"/>
      <c r="GC56" s="305"/>
      <c r="GD56" s="305"/>
      <c r="GE56" s="305"/>
      <c r="GF56" s="305"/>
      <c r="GG56" s="305"/>
      <c r="GH56" s="305"/>
      <c r="GI56" s="305"/>
      <c r="GJ56" s="305"/>
      <c r="GK56" s="305"/>
      <c r="GL56" s="305"/>
      <c r="GM56" s="305"/>
      <c r="GN56" s="305"/>
      <c r="GO56" s="305"/>
      <c r="GP56" s="305"/>
      <c r="GQ56" s="305"/>
      <c r="GR56" s="305"/>
      <c r="GS56" s="305"/>
      <c r="GT56" s="305"/>
      <c r="GU56" s="305"/>
      <c r="GV56" s="305"/>
      <c r="GW56" s="305"/>
      <c r="GX56" s="305"/>
      <c r="GY56" s="305"/>
      <c r="GZ56" s="305"/>
      <c r="HA56" s="305"/>
      <c r="HB56" s="305"/>
      <c r="HC56" s="305"/>
      <c r="HD56" s="305"/>
      <c r="HE56" s="305"/>
      <c r="HF56" s="305"/>
      <c r="HG56" s="305"/>
      <c r="HH56" s="305"/>
      <c r="HI56" s="305"/>
      <c r="HJ56" s="305"/>
      <c r="HK56" s="305"/>
      <c r="HL56" s="305"/>
      <c r="HM56" s="305"/>
      <c r="HN56" s="305"/>
      <c r="HO56" s="305"/>
      <c r="HP56" s="305"/>
      <c r="HQ56" s="305"/>
      <c r="HR56" s="305"/>
      <c r="HS56" s="305"/>
      <c r="HT56" s="305"/>
      <c r="HU56" s="305"/>
      <c r="HV56" s="305"/>
      <c r="HW56" s="305"/>
      <c r="HX56" s="305"/>
      <c r="HY56" s="305"/>
      <c r="HZ56" s="305"/>
      <c r="IA56" s="305"/>
      <c r="IB56" s="305"/>
      <c r="IC56" s="305"/>
      <c r="ID56" s="305"/>
      <c r="IE56" s="305"/>
      <c r="IF56" s="305"/>
      <c r="IG56" s="305"/>
      <c r="IH56" s="305"/>
      <c r="II56" s="305"/>
      <c r="IJ56" s="305"/>
      <c r="IK56" s="305"/>
      <c r="IL56" s="305"/>
      <c r="IM56" s="305"/>
      <c r="IN56" s="305"/>
      <c r="IO56" s="305"/>
      <c r="IP56" s="305"/>
      <c r="IQ56" s="305"/>
      <c r="IR56" s="305"/>
      <c r="IS56" s="305"/>
      <c r="IT56" s="305"/>
    </row>
    <row r="57" spans="1:254">
      <c r="A57" s="430"/>
      <c r="B57" s="344"/>
      <c r="C57" s="435"/>
      <c r="D57" s="434"/>
      <c r="E57" s="475"/>
      <c r="F57" s="353"/>
      <c r="G57" s="353"/>
      <c r="H57" s="353"/>
      <c r="I57" s="353"/>
      <c r="J57" s="290"/>
      <c r="K57" s="331"/>
      <c r="L57" s="331"/>
      <c r="M57" s="331"/>
      <c r="N57" s="331"/>
      <c r="O57" s="331"/>
      <c r="P57" s="331"/>
      <c r="Q57" s="305"/>
      <c r="R57" s="305"/>
      <c r="S57" s="305"/>
      <c r="T57" s="305"/>
      <c r="U57" s="305"/>
      <c r="V57" s="305"/>
      <c r="W57" s="305"/>
      <c r="X57" s="305"/>
      <c r="Y57" s="305"/>
      <c r="Z57" s="305"/>
      <c r="AA57" s="305"/>
      <c r="AB57" s="305"/>
      <c r="AC57" s="305"/>
      <c r="AD57" s="305"/>
      <c r="AE57" s="305"/>
      <c r="AF57" s="305"/>
      <c r="AG57" s="305"/>
      <c r="AH57" s="305"/>
      <c r="AI57" s="305"/>
      <c r="AJ57" s="305"/>
      <c r="AK57" s="305"/>
      <c r="AL57" s="305"/>
      <c r="AM57" s="305"/>
      <c r="AN57" s="305"/>
      <c r="AO57" s="305"/>
      <c r="AP57" s="305"/>
      <c r="AQ57" s="305"/>
      <c r="AR57" s="305"/>
      <c r="AS57" s="305"/>
      <c r="AT57" s="305"/>
      <c r="AU57" s="305"/>
      <c r="AV57" s="305"/>
      <c r="AW57" s="305"/>
      <c r="AX57" s="305"/>
      <c r="AY57" s="305"/>
      <c r="AZ57" s="305"/>
      <c r="BA57" s="305"/>
      <c r="BB57" s="305"/>
      <c r="BC57" s="305"/>
      <c r="BD57" s="305"/>
      <c r="BE57" s="305"/>
      <c r="BF57" s="305"/>
      <c r="BG57" s="305"/>
      <c r="BH57" s="305"/>
      <c r="BI57" s="305"/>
      <c r="BJ57" s="305"/>
      <c r="BK57" s="305"/>
      <c r="BL57" s="305"/>
      <c r="BM57" s="305"/>
      <c r="BN57" s="305"/>
      <c r="BO57" s="305"/>
      <c r="BP57" s="305"/>
      <c r="BQ57" s="305"/>
      <c r="BR57" s="305"/>
      <c r="BS57" s="305"/>
      <c r="BT57" s="305"/>
      <c r="BU57" s="305"/>
      <c r="BV57" s="305"/>
      <c r="BW57" s="305"/>
      <c r="BX57" s="305"/>
      <c r="BY57" s="305"/>
      <c r="BZ57" s="305"/>
      <c r="CA57" s="305"/>
      <c r="CB57" s="305"/>
      <c r="CC57" s="305"/>
      <c r="CD57" s="305"/>
      <c r="CE57" s="305"/>
      <c r="CF57" s="305"/>
      <c r="CG57" s="305"/>
      <c r="CH57" s="305"/>
      <c r="CI57" s="305"/>
      <c r="CJ57" s="305"/>
      <c r="CK57" s="305"/>
      <c r="CL57" s="305"/>
      <c r="CM57" s="305"/>
      <c r="CN57" s="305"/>
      <c r="CO57" s="305"/>
      <c r="CP57" s="305"/>
      <c r="CQ57" s="305"/>
      <c r="CR57" s="305"/>
      <c r="CS57" s="305"/>
      <c r="CT57" s="305"/>
      <c r="CU57" s="305"/>
      <c r="CV57" s="305"/>
      <c r="CW57" s="305"/>
      <c r="CX57" s="305"/>
      <c r="CY57" s="305"/>
      <c r="CZ57" s="305"/>
      <c r="DA57" s="305"/>
      <c r="DB57" s="305"/>
      <c r="DC57" s="305"/>
      <c r="DD57" s="305"/>
      <c r="DE57" s="305"/>
      <c r="DF57" s="305"/>
      <c r="DG57" s="305"/>
      <c r="DH57" s="305"/>
      <c r="DI57" s="305"/>
      <c r="DJ57" s="305"/>
      <c r="DK57" s="305"/>
      <c r="DL57" s="305"/>
      <c r="DM57" s="305"/>
      <c r="DN57" s="305"/>
      <c r="DO57" s="305"/>
      <c r="DP57" s="305"/>
      <c r="DQ57" s="305"/>
      <c r="DR57" s="305"/>
      <c r="DS57" s="305"/>
      <c r="DT57" s="305"/>
      <c r="DU57" s="305"/>
      <c r="DV57" s="305"/>
      <c r="DW57" s="305"/>
      <c r="DX57" s="305"/>
      <c r="DY57" s="305"/>
      <c r="DZ57" s="305"/>
      <c r="EA57" s="305"/>
      <c r="EB57" s="305"/>
      <c r="EC57" s="305"/>
      <c r="ED57" s="305"/>
      <c r="EE57" s="305"/>
      <c r="EF57" s="305"/>
      <c r="EG57" s="305"/>
      <c r="EH57" s="305"/>
      <c r="EI57" s="305"/>
      <c r="EJ57" s="305"/>
      <c r="EK57" s="305"/>
      <c r="EL57" s="305"/>
      <c r="EM57" s="305"/>
      <c r="EN57" s="305"/>
      <c r="EO57" s="305"/>
      <c r="EP57" s="305"/>
      <c r="EQ57" s="305"/>
      <c r="ER57" s="305"/>
      <c r="ES57" s="305"/>
      <c r="ET57" s="305"/>
      <c r="EU57" s="305"/>
      <c r="EV57" s="305"/>
      <c r="EW57" s="305"/>
      <c r="EX57" s="305"/>
      <c r="EY57" s="305"/>
      <c r="EZ57" s="305"/>
      <c r="FA57" s="305"/>
      <c r="FB57" s="305"/>
      <c r="FC57" s="305"/>
      <c r="FD57" s="305"/>
      <c r="FE57" s="305"/>
      <c r="FF57" s="305"/>
      <c r="FG57" s="305"/>
      <c r="FH57" s="305"/>
      <c r="FI57" s="305"/>
      <c r="FJ57" s="305"/>
      <c r="FK57" s="305"/>
      <c r="FL57" s="305"/>
      <c r="FM57" s="305"/>
      <c r="FN57" s="305"/>
      <c r="FO57" s="305"/>
      <c r="FP57" s="305"/>
      <c r="FQ57" s="305"/>
      <c r="FR57" s="305"/>
      <c r="FS57" s="305"/>
      <c r="FT57" s="305"/>
      <c r="FU57" s="305"/>
      <c r="FV57" s="305"/>
      <c r="FW57" s="305"/>
      <c r="FX57" s="305"/>
      <c r="FY57" s="305"/>
      <c r="FZ57" s="305"/>
      <c r="GA57" s="305"/>
      <c r="GB57" s="305"/>
      <c r="GC57" s="305"/>
      <c r="GD57" s="305"/>
      <c r="GE57" s="305"/>
      <c r="GF57" s="305"/>
      <c r="GG57" s="305"/>
      <c r="GH57" s="305"/>
      <c r="GI57" s="305"/>
      <c r="GJ57" s="305"/>
      <c r="GK57" s="305"/>
      <c r="GL57" s="305"/>
      <c r="GM57" s="305"/>
      <c r="GN57" s="305"/>
      <c r="GO57" s="305"/>
      <c r="GP57" s="305"/>
      <c r="GQ57" s="305"/>
      <c r="GR57" s="305"/>
      <c r="GS57" s="305"/>
      <c r="GT57" s="305"/>
      <c r="GU57" s="305"/>
      <c r="GV57" s="305"/>
      <c r="GW57" s="305"/>
      <c r="GX57" s="305"/>
      <c r="GY57" s="305"/>
      <c r="GZ57" s="305"/>
      <c r="HA57" s="305"/>
      <c r="HB57" s="305"/>
      <c r="HC57" s="305"/>
      <c r="HD57" s="305"/>
      <c r="HE57" s="305"/>
      <c r="HF57" s="305"/>
      <c r="HG57" s="305"/>
      <c r="HH57" s="305"/>
      <c r="HI57" s="305"/>
      <c r="HJ57" s="305"/>
      <c r="HK57" s="305"/>
      <c r="HL57" s="305"/>
      <c r="HM57" s="305"/>
      <c r="HN57" s="305"/>
      <c r="HO57" s="305"/>
      <c r="HP57" s="305"/>
      <c r="HQ57" s="305"/>
      <c r="HR57" s="305"/>
      <c r="HS57" s="305"/>
      <c r="HT57" s="305"/>
      <c r="HU57" s="305"/>
      <c r="HV57" s="305"/>
      <c r="HW57" s="305"/>
      <c r="HX57" s="305"/>
      <c r="HY57" s="305"/>
      <c r="HZ57" s="305"/>
      <c r="IA57" s="305"/>
      <c r="IB57" s="305"/>
      <c r="IC57" s="305"/>
      <c r="ID57" s="305"/>
      <c r="IE57" s="305"/>
      <c r="IF57" s="305"/>
      <c r="IG57" s="305"/>
      <c r="IH57" s="305"/>
      <c r="II57" s="305"/>
      <c r="IJ57" s="305"/>
      <c r="IK57" s="305"/>
      <c r="IL57" s="305"/>
      <c r="IM57" s="305"/>
      <c r="IN57" s="305"/>
      <c r="IO57" s="305"/>
      <c r="IP57" s="305"/>
      <c r="IQ57" s="305"/>
      <c r="IR57" s="305"/>
      <c r="IS57" s="305"/>
      <c r="IT57" s="305"/>
    </row>
    <row r="58" spans="1:254" ht="15.75" customHeight="1">
      <c r="A58" s="344"/>
      <c r="B58" s="353"/>
      <c r="C58" s="431"/>
      <c r="D58" s="436"/>
      <c r="E58" s="344"/>
      <c r="F58" s="353"/>
      <c r="G58" s="353"/>
      <c r="H58" s="353"/>
      <c r="I58" s="353"/>
      <c r="J58" s="290"/>
      <c r="K58" s="331"/>
      <c r="L58" s="331"/>
      <c r="M58" s="331"/>
      <c r="N58" s="331"/>
      <c r="O58" s="331"/>
      <c r="P58" s="331"/>
      <c r="Q58" s="305"/>
      <c r="R58" s="305"/>
      <c r="S58" s="305"/>
      <c r="T58" s="305"/>
      <c r="U58" s="305"/>
      <c r="V58" s="305"/>
      <c r="W58" s="305"/>
      <c r="X58" s="305"/>
      <c r="Y58" s="305"/>
      <c r="Z58" s="305"/>
      <c r="AA58" s="305"/>
      <c r="AB58" s="305"/>
      <c r="AC58" s="305"/>
      <c r="AD58" s="305"/>
      <c r="AE58" s="305"/>
      <c r="AF58" s="305"/>
      <c r="AG58" s="305"/>
      <c r="AH58" s="305"/>
      <c r="AI58" s="305"/>
      <c r="AJ58" s="305"/>
      <c r="AK58" s="305"/>
      <c r="AL58" s="305"/>
      <c r="AM58" s="305"/>
      <c r="AN58" s="305"/>
      <c r="AO58" s="305"/>
      <c r="AP58" s="305"/>
      <c r="AQ58" s="305"/>
      <c r="AR58" s="305"/>
      <c r="AS58" s="305"/>
      <c r="AT58" s="305"/>
      <c r="AU58" s="305"/>
      <c r="AV58" s="305"/>
      <c r="AW58" s="305"/>
      <c r="AX58" s="305"/>
      <c r="AY58" s="305"/>
      <c r="AZ58" s="305"/>
      <c r="BA58" s="305"/>
      <c r="BB58" s="305"/>
      <c r="BC58" s="305"/>
      <c r="BD58" s="305"/>
      <c r="BE58" s="305"/>
      <c r="BF58" s="305"/>
      <c r="BG58" s="305"/>
      <c r="BH58" s="305"/>
      <c r="BI58" s="305"/>
      <c r="BJ58" s="305"/>
      <c r="BK58" s="305"/>
      <c r="BL58" s="305"/>
      <c r="BM58" s="305"/>
      <c r="BN58" s="305"/>
      <c r="BO58" s="305"/>
      <c r="BP58" s="305"/>
      <c r="BQ58" s="305"/>
      <c r="BR58" s="305"/>
      <c r="BS58" s="305"/>
      <c r="BT58" s="305"/>
      <c r="BU58" s="305"/>
      <c r="BV58" s="305"/>
      <c r="BW58" s="305"/>
      <c r="BX58" s="305"/>
      <c r="BY58" s="305"/>
      <c r="BZ58" s="305"/>
      <c r="CA58" s="305"/>
      <c r="CB58" s="305"/>
      <c r="CC58" s="305"/>
      <c r="CD58" s="305"/>
      <c r="CE58" s="305"/>
      <c r="CF58" s="305"/>
      <c r="CG58" s="305"/>
      <c r="CH58" s="305"/>
      <c r="CI58" s="305"/>
      <c r="CJ58" s="305"/>
      <c r="CK58" s="305"/>
      <c r="CL58" s="305"/>
      <c r="CM58" s="305"/>
      <c r="CN58" s="305"/>
      <c r="CO58" s="305"/>
      <c r="CP58" s="305"/>
      <c r="CQ58" s="305"/>
      <c r="CR58" s="305"/>
      <c r="CS58" s="305"/>
      <c r="CT58" s="305"/>
      <c r="CU58" s="305"/>
      <c r="CV58" s="305"/>
      <c r="CW58" s="305"/>
      <c r="CX58" s="305"/>
      <c r="CY58" s="305"/>
      <c r="CZ58" s="305"/>
      <c r="DA58" s="305"/>
      <c r="DB58" s="305"/>
      <c r="DC58" s="305"/>
      <c r="DD58" s="305"/>
      <c r="DE58" s="305"/>
      <c r="DF58" s="305"/>
      <c r="DG58" s="305"/>
      <c r="DH58" s="305"/>
      <c r="DI58" s="305"/>
      <c r="DJ58" s="305"/>
      <c r="DK58" s="305"/>
      <c r="DL58" s="305"/>
      <c r="DM58" s="305"/>
      <c r="DN58" s="305"/>
      <c r="DO58" s="305"/>
      <c r="DP58" s="305"/>
      <c r="DQ58" s="305"/>
      <c r="DR58" s="305"/>
      <c r="DS58" s="305"/>
      <c r="DT58" s="305"/>
      <c r="DU58" s="305"/>
      <c r="DV58" s="305"/>
      <c r="DW58" s="305"/>
      <c r="DX58" s="305"/>
      <c r="DY58" s="305"/>
      <c r="DZ58" s="305"/>
      <c r="EA58" s="305"/>
      <c r="EB58" s="305"/>
      <c r="EC58" s="305"/>
      <c r="ED58" s="305"/>
      <c r="EE58" s="305"/>
      <c r="EF58" s="305"/>
      <c r="EG58" s="305"/>
      <c r="EH58" s="305"/>
      <c r="EI58" s="305"/>
      <c r="EJ58" s="305"/>
      <c r="EK58" s="305"/>
      <c r="EL58" s="305"/>
      <c r="EM58" s="305"/>
      <c r="EN58" s="305"/>
      <c r="EO58" s="305"/>
      <c r="EP58" s="305"/>
      <c r="EQ58" s="305"/>
      <c r="ER58" s="305"/>
      <c r="ES58" s="305"/>
      <c r="ET58" s="305"/>
      <c r="EU58" s="305"/>
      <c r="EV58" s="305"/>
      <c r="EW58" s="305"/>
      <c r="EX58" s="305"/>
      <c r="EY58" s="305"/>
      <c r="EZ58" s="305"/>
      <c r="FA58" s="305"/>
      <c r="FB58" s="305"/>
      <c r="FC58" s="305"/>
      <c r="FD58" s="305"/>
      <c r="FE58" s="305"/>
      <c r="FF58" s="305"/>
      <c r="FG58" s="305"/>
      <c r="FH58" s="305"/>
      <c r="FI58" s="305"/>
      <c r="FJ58" s="305"/>
      <c r="FK58" s="305"/>
      <c r="FL58" s="305"/>
      <c r="FM58" s="305"/>
      <c r="FN58" s="305"/>
      <c r="FO58" s="305"/>
      <c r="FP58" s="305"/>
      <c r="FQ58" s="305"/>
      <c r="FR58" s="305"/>
      <c r="FS58" s="305"/>
      <c r="FT58" s="305"/>
      <c r="FU58" s="305"/>
      <c r="FV58" s="305"/>
      <c r="FW58" s="305"/>
      <c r="FX58" s="305"/>
      <c r="FY58" s="305"/>
      <c r="FZ58" s="305"/>
      <c r="GA58" s="305"/>
      <c r="GB58" s="305"/>
      <c r="GC58" s="305"/>
      <c r="GD58" s="305"/>
      <c r="GE58" s="305"/>
      <c r="GF58" s="305"/>
      <c r="GG58" s="305"/>
      <c r="GH58" s="305"/>
      <c r="GI58" s="305"/>
      <c r="GJ58" s="305"/>
      <c r="GK58" s="305"/>
      <c r="GL58" s="305"/>
      <c r="GM58" s="305"/>
      <c r="GN58" s="305"/>
      <c r="GO58" s="305"/>
      <c r="GP58" s="305"/>
      <c r="GQ58" s="305"/>
      <c r="GR58" s="305"/>
      <c r="GS58" s="305"/>
      <c r="GT58" s="305"/>
      <c r="GU58" s="305"/>
      <c r="GV58" s="305"/>
      <c r="GW58" s="305"/>
      <c r="GX58" s="305"/>
      <c r="GY58" s="305"/>
      <c r="GZ58" s="305"/>
      <c r="HA58" s="305"/>
      <c r="HB58" s="305"/>
      <c r="HC58" s="305"/>
      <c r="HD58" s="305"/>
      <c r="HE58" s="305"/>
      <c r="HF58" s="305"/>
      <c r="HG58" s="305"/>
      <c r="HH58" s="305"/>
      <c r="HI58" s="305"/>
      <c r="HJ58" s="305"/>
      <c r="HK58" s="305"/>
      <c r="HL58" s="305"/>
      <c r="HM58" s="305"/>
      <c r="HN58" s="305"/>
      <c r="HO58" s="305"/>
      <c r="HP58" s="305"/>
      <c r="HQ58" s="305"/>
      <c r="HR58" s="305"/>
      <c r="HS58" s="305"/>
      <c r="HT58" s="305"/>
      <c r="HU58" s="305"/>
      <c r="HV58" s="305"/>
      <c r="HW58" s="305"/>
      <c r="HX58" s="305"/>
      <c r="HY58" s="305"/>
      <c r="HZ58" s="305"/>
      <c r="IA58" s="305"/>
      <c r="IB58" s="305"/>
      <c r="IC58" s="305"/>
      <c r="ID58" s="305"/>
      <c r="IE58" s="305"/>
      <c r="IF58" s="305"/>
      <c r="IG58" s="305"/>
      <c r="IH58" s="305"/>
      <c r="II58" s="305"/>
      <c r="IJ58" s="305"/>
      <c r="IK58" s="305"/>
      <c r="IL58" s="305"/>
      <c r="IM58" s="305"/>
      <c r="IN58" s="305"/>
      <c r="IO58" s="305"/>
      <c r="IP58" s="305"/>
      <c r="IQ58" s="305"/>
      <c r="IR58" s="305"/>
      <c r="IS58" s="305"/>
      <c r="IT58" s="305"/>
    </row>
    <row r="59" spans="1:254">
      <c r="A59" s="344"/>
      <c r="B59" s="344"/>
      <c r="C59" s="344"/>
      <c r="D59" s="344"/>
      <c r="E59" s="344"/>
      <c r="F59" s="353"/>
      <c r="G59" s="353"/>
      <c r="H59" s="353"/>
      <c r="I59" s="353"/>
      <c r="J59" s="290"/>
      <c r="K59" s="331"/>
      <c r="L59" s="331"/>
      <c r="M59" s="331"/>
      <c r="N59" s="331"/>
      <c r="O59" s="331"/>
      <c r="P59" s="331"/>
      <c r="Q59" s="305"/>
      <c r="R59" s="305"/>
      <c r="S59" s="305"/>
      <c r="T59" s="305"/>
      <c r="U59" s="305"/>
      <c r="V59" s="305"/>
      <c r="W59" s="305"/>
      <c r="X59" s="305"/>
      <c r="Y59" s="305"/>
      <c r="Z59" s="305"/>
      <c r="AA59" s="305"/>
      <c r="AB59" s="305"/>
      <c r="AC59" s="305"/>
      <c r="AD59" s="305"/>
      <c r="AE59" s="305"/>
      <c r="AF59" s="305"/>
      <c r="AG59" s="305"/>
      <c r="AH59" s="305"/>
      <c r="AI59" s="305"/>
      <c r="AJ59" s="305"/>
      <c r="AK59" s="305"/>
      <c r="AL59" s="305"/>
      <c r="AM59" s="305"/>
      <c r="AN59" s="305"/>
      <c r="AO59" s="305"/>
      <c r="AP59" s="305"/>
      <c r="AQ59" s="305"/>
      <c r="AR59" s="305"/>
      <c r="AS59" s="305"/>
      <c r="AT59" s="305"/>
      <c r="AU59" s="305"/>
      <c r="AV59" s="305"/>
      <c r="AW59" s="305"/>
      <c r="AX59" s="305"/>
      <c r="AY59" s="305"/>
      <c r="AZ59" s="305"/>
      <c r="BA59" s="305"/>
      <c r="BB59" s="305"/>
      <c r="BC59" s="305"/>
      <c r="BD59" s="305"/>
      <c r="BE59" s="305"/>
      <c r="BF59" s="305"/>
      <c r="BG59" s="305"/>
      <c r="BH59" s="305"/>
      <c r="BI59" s="305"/>
      <c r="BJ59" s="305"/>
      <c r="BK59" s="305"/>
      <c r="BL59" s="305"/>
      <c r="BM59" s="305"/>
      <c r="BN59" s="305"/>
      <c r="BO59" s="305"/>
      <c r="BP59" s="305"/>
      <c r="BQ59" s="305"/>
      <c r="BR59" s="305"/>
      <c r="BS59" s="305"/>
      <c r="BT59" s="305"/>
      <c r="BU59" s="305"/>
      <c r="BV59" s="305"/>
      <c r="BW59" s="305"/>
      <c r="BX59" s="305"/>
      <c r="BY59" s="305"/>
      <c r="BZ59" s="305"/>
      <c r="CA59" s="305"/>
      <c r="CB59" s="305"/>
      <c r="CC59" s="305"/>
      <c r="CD59" s="305"/>
      <c r="CE59" s="305"/>
      <c r="CF59" s="305"/>
      <c r="CG59" s="305"/>
      <c r="CH59" s="305"/>
      <c r="CI59" s="305"/>
      <c r="CJ59" s="305"/>
      <c r="CK59" s="305"/>
      <c r="CL59" s="305"/>
      <c r="CM59" s="305"/>
      <c r="CN59" s="305"/>
      <c r="CO59" s="305"/>
      <c r="CP59" s="305"/>
      <c r="CQ59" s="305"/>
      <c r="CR59" s="305"/>
      <c r="CS59" s="305"/>
      <c r="CT59" s="305"/>
      <c r="CU59" s="305"/>
      <c r="CV59" s="305"/>
      <c r="CW59" s="305"/>
      <c r="CX59" s="305"/>
      <c r="CY59" s="305"/>
      <c r="CZ59" s="305"/>
      <c r="DA59" s="305"/>
      <c r="DB59" s="305"/>
      <c r="DC59" s="305"/>
      <c r="DD59" s="305"/>
      <c r="DE59" s="305"/>
      <c r="DF59" s="305"/>
      <c r="DG59" s="305"/>
      <c r="DH59" s="305"/>
      <c r="DI59" s="305"/>
      <c r="DJ59" s="305"/>
      <c r="DK59" s="305"/>
      <c r="DL59" s="305"/>
      <c r="DM59" s="305"/>
      <c r="DN59" s="305"/>
      <c r="DO59" s="305"/>
      <c r="DP59" s="305"/>
      <c r="DQ59" s="305"/>
      <c r="DR59" s="305"/>
      <c r="DS59" s="305"/>
      <c r="DT59" s="305"/>
      <c r="DU59" s="305"/>
      <c r="DV59" s="305"/>
      <c r="DW59" s="305"/>
      <c r="DX59" s="305"/>
      <c r="DY59" s="305"/>
      <c r="DZ59" s="305"/>
      <c r="EA59" s="305"/>
      <c r="EB59" s="305"/>
      <c r="EC59" s="305"/>
      <c r="ED59" s="305"/>
      <c r="EE59" s="305"/>
      <c r="EF59" s="305"/>
      <c r="EG59" s="305"/>
      <c r="EH59" s="305"/>
      <c r="EI59" s="305"/>
      <c r="EJ59" s="305"/>
      <c r="EK59" s="305"/>
      <c r="EL59" s="305"/>
      <c r="EM59" s="305"/>
      <c r="EN59" s="305"/>
      <c r="EO59" s="305"/>
      <c r="EP59" s="305"/>
      <c r="EQ59" s="305"/>
      <c r="ER59" s="305"/>
      <c r="ES59" s="305"/>
      <c r="ET59" s="305"/>
      <c r="EU59" s="305"/>
      <c r="EV59" s="305"/>
      <c r="EW59" s="305"/>
      <c r="EX59" s="305"/>
      <c r="EY59" s="305"/>
      <c r="EZ59" s="305"/>
      <c r="FA59" s="305"/>
      <c r="FB59" s="305"/>
      <c r="FC59" s="305"/>
      <c r="FD59" s="305"/>
      <c r="FE59" s="305"/>
      <c r="FF59" s="305"/>
      <c r="FG59" s="305"/>
      <c r="FH59" s="305"/>
      <c r="FI59" s="305"/>
      <c r="FJ59" s="305"/>
      <c r="FK59" s="305"/>
      <c r="FL59" s="305"/>
      <c r="FM59" s="305"/>
      <c r="FN59" s="305"/>
      <c r="FO59" s="305"/>
      <c r="FP59" s="305"/>
      <c r="FQ59" s="305"/>
      <c r="FR59" s="305"/>
      <c r="FS59" s="305"/>
      <c r="FT59" s="305"/>
      <c r="FU59" s="305"/>
      <c r="FV59" s="305"/>
      <c r="FW59" s="305"/>
      <c r="FX59" s="305"/>
      <c r="FY59" s="305"/>
      <c r="FZ59" s="305"/>
      <c r="GA59" s="305"/>
      <c r="GB59" s="305"/>
      <c r="GC59" s="305"/>
      <c r="GD59" s="305"/>
      <c r="GE59" s="305"/>
      <c r="GF59" s="305"/>
      <c r="GG59" s="305"/>
      <c r="GH59" s="305"/>
      <c r="GI59" s="305"/>
      <c r="GJ59" s="305"/>
      <c r="GK59" s="305"/>
      <c r="GL59" s="305"/>
      <c r="GM59" s="305"/>
      <c r="GN59" s="305"/>
      <c r="GO59" s="305"/>
      <c r="GP59" s="305"/>
      <c r="GQ59" s="305"/>
      <c r="GR59" s="305"/>
      <c r="GS59" s="305"/>
      <c r="GT59" s="305"/>
      <c r="GU59" s="305"/>
      <c r="GV59" s="305"/>
      <c r="GW59" s="305"/>
      <c r="GX59" s="305"/>
      <c r="GY59" s="305"/>
      <c r="GZ59" s="305"/>
      <c r="HA59" s="305"/>
      <c r="HB59" s="305"/>
      <c r="HC59" s="305"/>
      <c r="HD59" s="305"/>
      <c r="HE59" s="305"/>
      <c r="HF59" s="305"/>
      <c r="HG59" s="305"/>
      <c r="HH59" s="305"/>
      <c r="HI59" s="305"/>
      <c r="HJ59" s="305"/>
      <c r="HK59" s="305"/>
      <c r="HL59" s="305"/>
      <c r="HM59" s="305"/>
      <c r="HN59" s="305"/>
      <c r="HO59" s="305"/>
      <c r="HP59" s="305"/>
      <c r="HQ59" s="305"/>
      <c r="HR59" s="305"/>
      <c r="HS59" s="305"/>
      <c r="HT59" s="305"/>
      <c r="HU59" s="305"/>
      <c r="HV59" s="305"/>
      <c r="HW59" s="305"/>
      <c r="HX59" s="305"/>
      <c r="HY59" s="305"/>
      <c r="HZ59" s="305"/>
      <c r="IA59" s="305"/>
      <c r="IB59" s="305"/>
      <c r="IC59" s="305"/>
      <c r="ID59" s="305"/>
      <c r="IE59" s="305"/>
      <c r="IF59" s="305"/>
      <c r="IG59" s="305"/>
      <c r="IH59" s="305"/>
      <c r="II59" s="305"/>
      <c r="IJ59" s="305"/>
      <c r="IK59" s="305"/>
      <c r="IL59" s="305"/>
      <c r="IM59" s="305"/>
      <c r="IN59" s="305"/>
      <c r="IO59" s="305"/>
      <c r="IP59" s="305"/>
      <c r="IQ59" s="305"/>
      <c r="IR59" s="305"/>
      <c r="IS59" s="305"/>
      <c r="IT59" s="305"/>
    </row>
    <row r="60" spans="1:254">
      <c r="A60" s="344"/>
      <c r="B60" s="344"/>
      <c r="C60" s="344"/>
      <c r="D60" s="344"/>
      <c r="E60" s="344"/>
      <c r="F60" s="353"/>
      <c r="G60" s="353"/>
      <c r="H60" s="353"/>
      <c r="I60" s="353"/>
      <c r="J60" s="290"/>
      <c r="K60" s="331"/>
      <c r="L60" s="331"/>
      <c r="M60" s="331"/>
      <c r="N60" s="331"/>
      <c r="O60" s="331"/>
      <c r="P60" s="331"/>
      <c r="Q60" s="305"/>
      <c r="R60" s="305"/>
      <c r="S60" s="305"/>
      <c r="T60" s="305"/>
      <c r="U60" s="305"/>
      <c r="V60" s="305"/>
      <c r="W60" s="305"/>
      <c r="X60" s="305"/>
      <c r="Y60" s="305"/>
      <c r="Z60" s="305"/>
      <c r="AA60" s="305"/>
      <c r="AB60" s="305"/>
      <c r="AC60" s="305"/>
      <c r="AD60" s="305"/>
      <c r="AE60" s="305"/>
      <c r="AF60" s="305"/>
      <c r="AG60" s="305"/>
      <c r="AH60" s="305"/>
      <c r="AI60" s="305"/>
      <c r="AJ60" s="305"/>
      <c r="AK60" s="305"/>
      <c r="AL60" s="305"/>
      <c r="AM60" s="305"/>
      <c r="AN60" s="305"/>
      <c r="AO60" s="305"/>
      <c r="AP60" s="305"/>
      <c r="AQ60" s="305"/>
      <c r="AR60" s="305"/>
      <c r="AS60" s="305"/>
      <c r="AT60" s="305"/>
      <c r="AU60" s="305"/>
      <c r="AV60" s="305"/>
      <c r="AW60" s="305"/>
      <c r="AX60" s="305"/>
      <c r="AY60" s="305"/>
      <c r="AZ60" s="305"/>
      <c r="BA60" s="305"/>
      <c r="BB60" s="305"/>
      <c r="BC60" s="305"/>
      <c r="BD60" s="305"/>
      <c r="BE60" s="305"/>
      <c r="BF60" s="305"/>
      <c r="BG60" s="305"/>
      <c r="BH60" s="305"/>
      <c r="BI60" s="305"/>
      <c r="BJ60" s="305"/>
      <c r="BK60" s="305"/>
      <c r="BL60" s="305"/>
      <c r="BM60" s="305"/>
      <c r="BN60" s="305"/>
      <c r="BO60" s="305"/>
      <c r="BP60" s="305"/>
      <c r="BQ60" s="305"/>
      <c r="BR60" s="305"/>
      <c r="BS60" s="305"/>
      <c r="BT60" s="305"/>
      <c r="BU60" s="305"/>
      <c r="BV60" s="305"/>
      <c r="BW60" s="305"/>
      <c r="BX60" s="305"/>
      <c r="BY60" s="305"/>
      <c r="BZ60" s="305"/>
      <c r="CA60" s="305"/>
      <c r="CB60" s="305"/>
      <c r="CC60" s="305"/>
      <c r="CD60" s="305"/>
      <c r="CE60" s="305"/>
      <c r="CF60" s="305"/>
      <c r="CG60" s="305"/>
      <c r="CH60" s="305"/>
      <c r="CI60" s="305"/>
      <c r="CJ60" s="305"/>
      <c r="CK60" s="305"/>
      <c r="CL60" s="305"/>
      <c r="CM60" s="305"/>
      <c r="CN60" s="305"/>
      <c r="CO60" s="305"/>
      <c r="CP60" s="305"/>
      <c r="CQ60" s="305"/>
      <c r="CR60" s="305"/>
      <c r="CS60" s="305"/>
      <c r="CT60" s="305"/>
      <c r="CU60" s="305"/>
      <c r="CV60" s="305"/>
      <c r="CW60" s="305"/>
      <c r="CX60" s="305"/>
      <c r="CY60" s="305"/>
      <c r="CZ60" s="305"/>
      <c r="DA60" s="305"/>
      <c r="DB60" s="305"/>
      <c r="DC60" s="305"/>
      <c r="DD60" s="305"/>
      <c r="DE60" s="305"/>
      <c r="DF60" s="305"/>
      <c r="DG60" s="305"/>
      <c r="DH60" s="305"/>
      <c r="DI60" s="305"/>
      <c r="DJ60" s="305"/>
      <c r="DK60" s="305"/>
      <c r="DL60" s="305"/>
      <c r="DM60" s="305"/>
      <c r="DN60" s="305"/>
      <c r="DO60" s="305"/>
      <c r="DP60" s="305"/>
      <c r="DQ60" s="305"/>
      <c r="DR60" s="305"/>
      <c r="DS60" s="305"/>
      <c r="DT60" s="305"/>
      <c r="DU60" s="305"/>
      <c r="DV60" s="305"/>
      <c r="DW60" s="305"/>
      <c r="DX60" s="305"/>
      <c r="DY60" s="305"/>
      <c r="DZ60" s="305"/>
      <c r="EA60" s="305"/>
      <c r="EB60" s="305"/>
      <c r="EC60" s="305"/>
      <c r="ED60" s="305"/>
      <c r="EE60" s="305"/>
      <c r="EF60" s="305"/>
      <c r="EG60" s="305"/>
      <c r="EH60" s="305"/>
      <c r="EI60" s="305"/>
      <c r="EJ60" s="305"/>
      <c r="EK60" s="305"/>
      <c r="EL60" s="305"/>
      <c r="EM60" s="305"/>
      <c r="EN60" s="305"/>
      <c r="EO60" s="305"/>
      <c r="EP60" s="305"/>
      <c r="EQ60" s="305"/>
      <c r="ER60" s="305"/>
      <c r="ES60" s="305"/>
      <c r="ET60" s="305"/>
      <c r="EU60" s="305"/>
      <c r="EV60" s="305"/>
      <c r="EW60" s="305"/>
      <c r="EX60" s="305"/>
      <c r="EY60" s="305"/>
      <c r="EZ60" s="305"/>
      <c r="FA60" s="305"/>
      <c r="FB60" s="305"/>
      <c r="FC60" s="305"/>
      <c r="FD60" s="305"/>
      <c r="FE60" s="305"/>
      <c r="FF60" s="305"/>
      <c r="FG60" s="305"/>
      <c r="FH60" s="305"/>
      <c r="FI60" s="305"/>
      <c r="FJ60" s="305"/>
      <c r="FK60" s="305"/>
      <c r="FL60" s="305"/>
      <c r="FM60" s="305"/>
      <c r="FN60" s="305"/>
      <c r="FO60" s="305"/>
      <c r="FP60" s="305"/>
      <c r="FQ60" s="305"/>
      <c r="FR60" s="305"/>
      <c r="FS60" s="305"/>
      <c r="FT60" s="305"/>
      <c r="FU60" s="305"/>
      <c r="FV60" s="305"/>
      <c r="FW60" s="305"/>
      <c r="FX60" s="305"/>
      <c r="FY60" s="305"/>
      <c r="FZ60" s="305"/>
      <c r="GA60" s="305"/>
      <c r="GB60" s="305"/>
      <c r="GC60" s="305"/>
      <c r="GD60" s="305"/>
      <c r="GE60" s="305"/>
      <c r="GF60" s="305"/>
      <c r="GG60" s="305"/>
      <c r="GH60" s="305"/>
      <c r="GI60" s="305"/>
      <c r="GJ60" s="305"/>
      <c r="GK60" s="305"/>
      <c r="GL60" s="305"/>
      <c r="GM60" s="305"/>
      <c r="GN60" s="305"/>
      <c r="GO60" s="305"/>
      <c r="GP60" s="305"/>
      <c r="GQ60" s="305"/>
      <c r="GR60" s="305"/>
      <c r="GS60" s="305"/>
      <c r="GT60" s="305"/>
      <c r="GU60" s="305"/>
      <c r="GV60" s="305"/>
      <c r="GW60" s="305"/>
      <c r="GX60" s="305"/>
      <c r="GY60" s="305"/>
      <c r="GZ60" s="305"/>
      <c r="HA60" s="305"/>
      <c r="HB60" s="305"/>
      <c r="HC60" s="305"/>
      <c r="HD60" s="305"/>
      <c r="HE60" s="305"/>
      <c r="HF60" s="305"/>
      <c r="HG60" s="305"/>
      <c r="HH60" s="305"/>
      <c r="HI60" s="305"/>
      <c r="HJ60" s="305"/>
      <c r="HK60" s="305"/>
      <c r="HL60" s="305"/>
      <c r="HM60" s="305"/>
      <c r="HN60" s="305"/>
      <c r="HO60" s="305"/>
      <c r="HP60" s="305"/>
      <c r="HQ60" s="305"/>
      <c r="HR60" s="305"/>
      <c r="HS60" s="305"/>
      <c r="HT60" s="305"/>
      <c r="HU60" s="305"/>
      <c r="HV60" s="305"/>
      <c r="HW60" s="305"/>
      <c r="HX60" s="305"/>
      <c r="HY60" s="305"/>
      <c r="HZ60" s="305"/>
      <c r="IA60" s="305"/>
      <c r="IB60" s="305"/>
      <c r="IC60" s="305"/>
      <c r="ID60" s="305"/>
      <c r="IE60" s="305"/>
      <c r="IF60" s="305"/>
      <c r="IG60" s="305"/>
      <c r="IH60" s="305"/>
      <c r="II60" s="305"/>
      <c r="IJ60" s="305"/>
      <c r="IK60" s="305"/>
      <c r="IL60" s="305"/>
      <c r="IM60" s="305"/>
      <c r="IN60" s="305"/>
      <c r="IO60" s="305"/>
      <c r="IP60" s="305"/>
      <c r="IQ60" s="305"/>
      <c r="IR60" s="305"/>
      <c r="IS60" s="305"/>
      <c r="IT60" s="305"/>
    </row>
    <row r="61" spans="1:254">
      <c r="A61" s="296"/>
      <c r="B61" s="331"/>
      <c r="C61" s="336"/>
      <c r="D61" s="429"/>
      <c r="E61" s="356"/>
      <c r="F61" s="353"/>
      <c r="G61" s="353"/>
      <c r="H61" s="353"/>
      <c r="I61" s="353"/>
      <c r="J61" s="290"/>
      <c r="K61" s="331"/>
      <c r="L61" s="331"/>
      <c r="M61" s="331"/>
      <c r="N61" s="331"/>
      <c r="O61" s="331"/>
      <c r="P61" s="331"/>
      <c r="Q61" s="305"/>
      <c r="R61" s="305"/>
      <c r="S61" s="305"/>
      <c r="T61" s="305"/>
      <c r="U61" s="305"/>
      <c r="V61" s="305"/>
      <c r="W61" s="305"/>
      <c r="X61" s="305"/>
      <c r="Y61" s="305"/>
      <c r="Z61" s="305"/>
      <c r="AA61" s="305"/>
      <c r="AB61" s="305"/>
      <c r="AC61" s="305"/>
      <c r="AD61" s="305"/>
      <c r="AE61" s="305"/>
      <c r="AF61" s="305"/>
      <c r="AG61" s="305"/>
      <c r="AH61" s="305"/>
      <c r="AI61" s="305"/>
      <c r="AJ61" s="305"/>
      <c r="AK61" s="305"/>
      <c r="AL61" s="305"/>
      <c r="AM61" s="305"/>
      <c r="AN61" s="305"/>
      <c r="AO61" s="305"/>
      <c r="AP61" s="305"/>
      <c r="AQ61" s="305"/>
      <c r="AR61" s="305"/>
      <c r="AS61" s="305"/>
      <c r="AT61" s="305"/>
      <c r="AU61" s="305"/>
      <c r="AV61" s="305"/>
      <c r="AW61" s="305"/>
      <c r="AX61" s="305"/>
      <c r="AY61" s="305"/>
      <c r="AZ61" s="305"/>
      <c r="BA61" s="305"/>
      <c r="BB61" s="305"/>
      <c r="BC61" s="305"/>
      <c r="BD61" s="305"/>
      <c r="BE61" s="305"/>
      <c r="BF61" s="305"/>
      <c r="BG61" s="305"/>
      <c r="BH61" s="305"/>
      <c r="BI61" s="305"/>
      <c r="BJ61" s="305"/>
      <c r="BK61" s="305"/>
      <c r="BL61" s="305"/>
      <c r="BM61" s="305"/>
      <c r="BN61" s="305"/>
      <c r="BO61" s="305"/>
      <c r="BP61" s="305"/>
      <c r="BQ61" s="305"/>
      <c r="BR61" s="305"/>
      <c r="BS61" s="305"/>
      <c r="BT61" s="305"/>
      <c r="BU61" s="305"/>
      <c r="BV61" s="305"/>
      <c r="BW61" s="305"/>
      <c r="BX61" s="305"/>
      <c r="BY61" s="305"/>
      <c r="BZ61" s="305"/>
      <c r="CA61" s="305"/>
      <c r="CB61" s="305"/>
      <c r="CC61" s="305"/>
      <c r="CD61" s="305"/>
      <c r="CE61" s="305"/>
      <c r="CF61" s="305"/>
      <c r="CG61" s="305"/>
      <c r="CH61" s="305"/>
      <c r="CI61" s="305"/>
      <c r="CJ61" s="305"/>
      <c r="CK61" s="305"/>
      <c r="CL61" s="305"/>
      <c r="CM61" s="305"/>
      <c r="CN61" s="305"/>
      <c r="CO61" s="305"/>
      <c r="CP61" s="305"/>
      <c r="CQ61" s="305"/>
      <c r="CR61" s="305"/>
      <c r="CS61" s="305"/>
      <c r="CT61" s="305"/>
      <c r="CU61" s="305"/>
      <c r="CV61" s="305"/>
      <c r="CW61" s="305"/>
      <c r="CX61" s="305"/>
      <c r="CY61" s="305"/>
      <c r="CZ61" s="305"/>
      <c r="DA61" s="305"/>
      <c r="DB61" s="305"/>
      <c r="DC61" s="305"/>
      <c r="DD61" s="305"/>
      <c r="DE61" s="305"/>
      <c r="DF61" s="305"/>
      <c r="DG61" s="305"/>
      <c r="DH61" s="305"/>
      <c r="DI61" s="305"/>
      <c r="DJ61" s="305"/>
      <c r="DK61" s="305"/>
      <c r="DL61" s="305"/>
      <c r="DM61" s="305"/>
      <c r="DN61" s="305"/>
      <c r="DO61" s="305"/>
      <c r="DP61" s="305"/>
      <c r="DQ61" s="305"/>
      <c r="DR61" s="305"/>
      <c r="DS61" s="305"/>
      <c r="DT61" s="305"/>
      <c r="DU61" s="305"/>
      <c r="DV61" s="305"/>
      <c r="DW61" s="305"/>
      <c r="DX61" s="305"/>
      <c r="DY61" s="305"/>
      <c r="DZ61" s="305"/>
      <c r="EA61" s="305"/>
      <c r="EB61" s="305"/>
      <c r="EC61" s="305"/>
      <c r="ED61" s="305"/>
      <c r="EE61" s="305"/>
      <c r="EF61" s="305"/>
      <c r="EG61" s="305"/>
      <c r="EH61" s="305"/>
      <c r="EI61" s="305"/>
      <c r="EJ61" s="305"/>
      <c r="EK61" s="305"/>
      <c r="EL61" s="305"/>
      <c r="EM61" s="305"/>
      <c r="EN61" s="305"/>
      <c r="EO61" s="305"/>
      <c r="EP61" s="305"/>
      <c r="EQ61" s="305"/>
      <c r="ER61" s="305"/>
      <c r="ES61" s="305"/>
      <c r="ET61" s="305"/>
      <c r="EU61" s="305"/>
      <c r="EV61" s="305"/>
      <c r="EW61" s="305"/>
      <c r="EX61" s="305"/>
      <c r="EY61" s="305"/>
      <c r="EZ61" s="305"/>
      <c r="FA61" s="305"/>
      <c r="FB61" s="305"/>
      <c r="FC61" s="305"/>
      <c r="FD61" s="305"/>
      <c r="FE61" s="305"/>
      <c r="FF61" s="305"/>
      <c r="FG61" s="305"/>
      <c r="FH61" s="305"/>
      <c r="FI61" s="305"/>
      <c r="FJ61" s="305"/>
      <c r="FK61" s="305"/>
      <c r="FL61" s="305"/>
      <c r="FM61" s="305"/>
      <c r="FN61" s="305"/>
      <c r="FO61" s="305"/>
      <c r="FP61" s="305"/>
      <c r="FQ61" s="305"/>
      <c r="FR61" s="305"/>
      <c r="FS61" s="305"/>
      <c r="FT61" s="305"/>
      <c r="FU61" s="305"/>
      <c r="FV61" s="305"/>
      <c r="FW61" s="305"/>
      <c r="FX61" s="305"/>
      <c r="FY61" s="305"/>
      <c r="FZ61" s="305"/>
      <c r="GA61" s="305"/>
      <c r="GB61" s="305"/>
      <c r="GC61" s="305"/>
      <c r="GD61" s="305"/>
      <c r="GE61" s="305"/>
      <c r="GF61" s="305"/>
      <c r="GG61" s="305"/>
      <c r="GH61" s="305"/>
      <c r="GI61" s="305"/>
      <c r="GJ61" s="305"/>
      <c r="GK61" s="305"/>
      <c r="GL61" s="305"/>
      <c r="GM61" s="305"/>
      <c r="GN61" s="305"/>
      <c r="GO61" s="305"/>
      <c r="GP61" s="305"/>
      <c r="GQ61" s="305"/>
      <c r="GR61" s="305"/>
      <c r="GS61" s="305"/>
      <c r="GT61" s="305"/>
      <c r="GU61" s="305"/>
      <c r="GV61" s="305"/>
      <c r="GW61" s="305"/>
      <c r="GX61" s="305"/>
      <c r="GY61" s="305"/>
      <c r="GZ61" s="305"/>
      <c r="HA61" s="305"/>
      <c r="HB61" s="305"/>
      <c r="HC61" s="305"/>
      <c r="HD61" s="305"/>
      <c r="HE61" s="305"/>
      <c r="HF61" s="305"/>
      <c r="HG61" s="305"/>
      <c r="HH61" s="305"/>
      <c r="HI61" s="305"/>
      <c r="HJ61" s="305"/>
      <c r="HK61" s="305"/>
      <c r="HL61" s="305"/>
      <c r="HM61" s="305"/>
      <c r="HN61" s="305"/>
      <c r="HO61" s="305"/>
      <c r="HP61" s="305"/>
      <c r="HQ61" s="305"/>
      <c r="HR61" s="305"/>
      <c r="HS61" s="305"/>
      <c r="HT61" s="305"/>
      <c r="HU61" s="305"/>
      <c r="HV61" s="305"/>
      <c r="HW61" s="305"/>
      <c r="HX61" s="305"/>
      <c r="HY61" s="305"/>
      <c r="HZ61" s="305"/>
      <c r="IA61" s="305"/>
      <c r="IB61" s="305"/>
      <c r="IC61" s="305"/>
      <c r="ID61" s="305"/>
      <c r="IE61" s="305"/>
      <c r="IF61" s="305"/>
      <c r="IG61" s="305"/>
      <c r="IH61" s="305"/>
      <c r="II61" s="305"/>
      <c r="IJ61" s="305"/>
      <c r="IK61" s="305"/>
      <c r="IL61" s="305"/>
      <c r="IM61" s="305"/>
      <c r="IN61" s="305"/>
      <c r="IO61" s="305"/>
      <c r="IP61" s="305"/>
      <c r="IQ61" s="305"/>
      <c r="IR61" s="305"/>
      <c r="IS61" s="305"/>
      <c r="IT61" s="305"/>
    </row>
    <row r="62" spans="1:254">
      <c r="A62" s="296"/>
      <c r="B62" s="296"/>
      <c r="C62" s="296"/>
      <c r="D62" s="360"/>
      <c r="E62" s="361"/>
      <c r="F62" s="353"/>
      <c r="G62" s="353"/>
      <c r="H62" s="353"/>
      <c r="I62" s="353"/>
      <c r="J62" s="290"/>
      <c r="K62" s="331"/>
      <c r="L62" s="331"/>
      <c r="M62" s="331"/>
      <c r="N62" s="331"/>
      <c r="O62" s="331"/>
      <c r="P62" s="331"/>
      <c r="Q62" s="305"/>
      <c r="R62" s="305"/>
      <c r="S62" s="305"/>
      <c r="T62" s="305"/>
      <c r="U62" s="305"/>
      <c r="V62" s="305"/>
      <c r="W62" s="305"/>
      <c r="X62" s="305"/>
      <c r="Y62" s="305"/>
      <c r="Z62" s="305"/>
      <c r="AA62" s="305"/>
      <c r="AB62" s="305"/>
      <c r="AC62" s="305"/>
      <c r="AD62" s="305"/>
      <c r="AE62" s="305"/>
      <c r="AF62" s="305"/>
      <c r="AG62" s="305"/>
      <c r="AH62" s="305"/>
      <c r="AI62" s="305"/>
      <c r="AJ62" s="305"/>
      <c r="AK62" s="305"/>
      <c r="AL62" s="305"/>
      <c r="AM62" s="305"/>
      <c r="AN62" s="305"/>
      <c r="AO62" s="305"/>
      <c r="AP62" s="305"/>
      <c r="AQ62" s="305"/>
      <c r="AR62" s="305"/>
      <c r="AS62" s="305"/>
      <c r="AT62" s="305"/>
      <c r="AU62" s="305"/>
      <c r="AV62" s="305"/>
      <c r="AW62" s="305"/>
      <c r="AX62" s="305"/>
      <c r="AY62" s="305"/>
      <c r="AZ62" s="305"/>
      <c r="BA62" s="305"/>
      <c r="BB62" s="305"/>
      <c r="BC62" s="305"/>
      <c r="BD62" s="305"/>
      <c r="BE62" s="305"/>
      <c r="BF62" s="305"/>
      <c r="BG62" s="305"/>
      <c r="BH62" s="305"/>
      <c r="BI62" s="305"/>
      <c r="BJ62" s="305"/>
      <c r="BK62" s="305"/>
      <c r="BL62" s="305"/>
      <c r="BM62" s="305"/>
      <c r="BN62" s="305"/>
      <c r="BO62" s="305"/>
      <c r="BP62" s="305"/>
      <c r="BQ62" s="305"/>
      <c r="BR62" s="305"/>
      <c r="BS62" s="305"/>
      <c r="BT62" s="305"/>
      <c r="BU62" s="305"/>
      <c r="BV62" s="305"/>
      <c r="BW62" s="305"/>
      <c r="BX62" s="305"/>
      <c r="BY62" s="305"/>
      <c r="BZ62" s="305"/>
      <c r="CA62" s="305"/>
      <c r="CB62" s="305"/>
      <c r="CC62" s="305"/>
      <c r="CD62" s="305"/>
      <c r="CE62" s="305"/>
      <c r="CF62" s="305"/>
      <c r="CG62" s="305"/>
      <c r="CH62" s="305"/>
      <c r="CI62" s="305"/>
      <c r="CJ62" s="305"/>
      <c r="CK62" s="305"/>
      <c r="CL62" s="305"/>
      <c r="CM62" s="305"/>
      <c r="CN62" s="305"/>
      <c r="CO62" s="305"/>
      <c r="CP62" s="305"/>
      <c r="CQ62" s="305"/>
      <c r="CR62" s="305"/>
      <c r="CS62" s="305"/>
      <c r="CT62" s="305"/>
      <c r="CU62" s="305"/>
      <c r="CV62" s="305"/>
      <c r="CW62" s="305"/>
      <c r="CX62" s="305"/>
      <c r="CY62" s="305"/>
      <c r="CZ62" s="305"/>
      <c r="DA62" s="305"/>
      <c r="DB62" s="305"/>
      <c r="DC62" s="305"/>
      <c r="DD62" s="305"/>
      <c r="DE62" s="305"/>
      <c r="DF62" s="305"/>
      <c r="DG62" s="305"/>
      <c r="DH62" s="305"/>
      <c r="DI62" s="305"/>
      <c r="DJ62" s="305"/>
      <c r="DK62" s="305"/>
      <c r="DL62" s="305"/>
      <c r="DM62" s="305"/>
      <c r="DN62" s="305"/>
      <c r="DO62" s="305"/>
      <c r="DP62" s="305"/>
      <c r="DQ62" s="305"/>
      <c r="DR62" s="305"/>
      <c r="DS62" s="305"/>
      <c r="DT62" s="305"/>
      <c r="DU62" s="305"/>
      <c r="DV62" s="305"/>
      <c r="DW62" s="305"/>
      <c r="DX62" s="305"/>
      <c r="DY62" s="305"/>
      <c r="DZ62" s="305"/>
      <c r="EA62" s="305"/>
      <c r="EB62" s="305"/>
      <c r="EC62" s="305"/>
      <c r="ED62" s="305"/>
      <c r="EE62" s="305"/>
      <c r="EF62" s="305"/>
      <c r="EG62" s="305"/>
      <c r="EH62" s="305"/>
      <c r="EI62" s="305"/>
      <c r="EJ62" s="305"/>
      <c r="EK62" s="305"/>
      <c r="EL62" s="305"/>
      <c r="EM62" s="305"/>
      <c r="EN62" s="305"/>
      <c r="EO62" s="305"/>
      <c r="EP62" s="305"/>
      <c r="EQ62" s="305"/>
      <c r="ER62" s="305"/>
      <c r="ES62" s="305"/>
      <c r="ET62" s="305"/>
      <c r="EU62" s="305"/>
      <c r="EV62" s="305"/>
      <c r="EW62" s="305"/>
      <c r="EX62" s="305"/>
      <c r="EY62" s="305"/>
      <c r="EZ62" s="305"/>
      <c r="FA62" s="305"/>
      <c r="FB62" s="305"/>
      <c r="FC62" s="305"/>
      <c r="FD62" s="305"/>
      <c r="FE62" s="305"/>
      <c r="FF62" s="305"/>
      <c r="FG62" s="305"/>
      <c r="FH62" s="305"/>
      <c r="FI62" s="305"/>
      <c r="FJ62" s="305"/>
      <c r="FK62" s="305"/>
      <c r="FL62" s="305"/>
      <c r="FM62" s="305"/>
      <c r="FN62" s="305"/>
      <c r="FO62" s="305"/>
      <c r="FP62" s="305"/>
      <c r="FQ62" s="305"/>
      <c r="FR62" s="305"/>
      <c r="FS62" s="305"/>
      <c r="FT62" s="305"/>
      <c r="FU62" s="305"/>
      <c r="FV62" s="305"/>
      <c r="FW62" s="305"/>
      <c r="FX62" s="305"/>
      <c r="FY62" s="305"/>
      <c r="FZ62" s="305"/>
      <c r="GA62" s="305"/>
      <c r="GB62" s="305"/>
      <c r="GC62" s="305"/>
      <c r="GD62" s="305"/>
      <c r="GE62" s="305"/>
      <c r="GF62" s="305"/>
      <c r="GG62" s="305"/>
      <c r="GH62" s="305"/>
      <c r="GI62" s="305"/>
      <c r="GJ62" s="305"/>
      <c r="GK62" s="305"/>
      <c r="GL62" s="305"/>
      <c r="GM62" s="305"/>
      <c r="GN62" s="305"/>
      <c r="GO62" s="305"/>
      <c r="GP62" s="305"/>
      <c r="GQ62" s="305"/>
      <c r="GR62" s="305"/>
      <c r="GS62" s="305"/>
      <c r="GT62" s="305"/>
      <c r="GU62" s="305"/>
      <c r="GV62" s="305"/>
      <c r="GW62" s="305"/>
      <c r="GX62" s="305"/>
      <c r="GY62" s="305"/>
      <c r="GZ62" s="305"/>
      <c r="HA62" s="305"/>
      <c r="HB62" s="305"/>
      <c r="HC62" s="305"/>
      <c r="HD62" s="305"/>
      <c r="HE62" s="305"/>
      <c r="HF62" s="305"/>
      <c r="HG62" s="305"/>
      <c r="HH62" s="305"/>
      <c r="HI62" s="305"/>
      <c r="HJ62" s="305"/>
      <c r="HK62" s="305"/>
      <c r="HL62" s="305"/>
      <c r="HM62" s="305"/>
      <c r="HN62" s="305"/>
      <c r="HO62" s="305"/>
      <c r="HP62" s="305"/>
      <c r="HQ62" s="305"/>
      <c r="HR62" s="305"/>
      <c r="HS62" s="305"/>
      <c r="HT62" s="305"/>
      <c r="HU62" s="305"/>
      <c r="HV62" s="305"/>
      <c r="HW62" s="305"/>
      <c r="HX62" s="305"/>
      <c r="HY62" s="305"/>
      <c r="HZ62" s="305"/>
      <c r="IA62" s="305"/>
      <c r="IB62" s="305"/>
      <c r="IC62" s="305"/>
      <c r="ID62" s="305"/>
      <c r="IE62" s="305"/>
      <c r="IF62" s="305"/>
      <c r="IG62" s="305"/>
      <c r="IH62" s="305"/>
      <c r="II62" s="305"/>
      <c r="IJ62" s="305"/>
      <c r="IK62" s="305"/>
      <c r="IL62" s="305"/>
      <c r="IM62" s="305"/>
      <c r="IN62" s="305"/>
      <c r="IO62" s="305"/>
      <c r="IP62" s="305"/>
      <c r="IQ62" s="305"/>
      <c r="IR62" s="305"/>
      <c r="IS62" s="305"/>
      <c r="IT62" s="305"/>
    </row>
    <row r="63" spans="1:254">
      <c r="A63" s="296"/>
      <c r="B63" s="296"/>
      <c r="C63" s="296"/>
      <c r="D63" s="296"/>
      <c r="E63" s="331"/>
      <c r="F63" s="353"/>
      <c r="G63" s="353"/>
      <c r="H63" s="353"/>
      <c r="I63" s="353"/>
      <c r="J63" s="290"/>
      <c r="K63" s="331"/>
      <c r="L63" s="331"/>
      <c r="M63" s="331"/>
      <c r="N63" s="331"/>
      <c r="O63" s="331"/>
      <c r="P63" s="331"/>
      <c r="Q63" s="305"/>
      <c r="R63" s="305"/>
      <c r="S63" s="305"/>
      <c r="T63" s="305"/>
      <c r="U63" s="305"/>
      <c r="V63" s="305"/>
      <c r="W63" s="305"/>
      <c r="X63" s="305"/>
      <c r="Y63" s="305"/>
      <c r="Z63" s="305"/>
      <c r="AA63" s="305"/>
      <c r="AB63" s="305"/>
      <c r="AC63" s="305"/>
      <c r="AD63" s="305"/>
      <c r="AE63" s="305"/>
      <c r="AF63" s="305"/>
      <c r="AG63" s="305"/>
      <c r="AH63" s="305"/>
      <c r="AI63" s="305"/>
      <c r="AJ63" s="305"/>
      <c r="AK63" s="305"/>
      <c r="AL63" s="305"/>
      <c r="AM63" s="305"/>
      <c r="AN63" s="305"/>
      <c r="AO63" s="305"/>
      <c r="AP63" s="305"/>
      <c r="AQ63" s="305"/>
      <c r="AR63" s="305"/>
      <c r="AS63" s="305"/>
      <c r="AT63" s="305"/>
      <c r="AU63" s="305"/>
      <c r="AV63" s="305"/>
      <c r="AW63" s="305"/>
      <c r="AX63" s="305"/>
      <c r="AY63" s="305"/>
      <c r="AZ63" s="305"/>
      <c r="BA63" s="305"/>
      <c r="BB63" s="305"/>
      <c r="BC63" s="305"/>
      <c r="BD63" s="305"/>
      <c r="BE63" s="305"/>
      <c r="BF63" s="305"/>
      <c r="BG63" s="305"/>
      <c r="BH63" s="305"/>
      <c r="BI63" s="305"/>
      <c r="BJ63" s="305"/>
      <c r="BK63" s="305"/>
      <c r="BL63" s="305"/>
      <c r="BM63" s="305"/>
      <c r="BN63" s="305"/>
      <c r="BO63" s="305"/>
      <c r="BP63" s="305"/>
      <c r="BQ63" s="305"/>
      <c r="BR63" s="305"/>
      <c r="BS63" s="305"/>
      <c r="BT63" s="305"/>
      <c r="BU63" s="305"/>
      <c r="BV63" s="305"/>
      <c r="BW63" s="305"/>
      <c r="BX63" s="305"/>
      <c r="BY63" s="305"/>
      <c r="BZ63" s="305"/>
      <c r="CA63" s="305"/>
      <c r="CB63" s="305"/>
      <c r="CC63" s="305"/>
      <c r="CD63" s="305"/>
      <c r="CE63" s="305"/>
      <c r="CF63" s="305"/>
      <c r="CG63" s="305"/>
      <c r="CH63" s="305"/>
      <c r="CI63" s="305"/>
      <c r="CJ63" s="305"/>
      <c r="CK63" s="305"/>
      <c r="CL63" s="305"/>
      <c r="CM63" s="305"/>
      <c r="CN63" s="305"/>
      <c r="CO63" s="305"/>
      <c r="CP63" s="305"/>
      <c r="CQ63" s="305"/>
      <c r="CR63" s="305"/>
      <c r="CS63" s="305"/>
      <c r="CT63" s="305"/>
      <c r="CU63" s="305"/>
      <c r="CV63" s="305"/>
      <c r="CW63" s="305"/>
      <c r="CX63" s="305"/>
      <c r="CY63" s="305"/>
      <c r="CZ63" s="305"/>
      <c r="DA63" s="305"/>
      <c r="DB63" s="305"/>
      <c r="DC63" s="305"/>
      <c r="DD63" s="305"/>
      <c r="DE63" s="305"/>
      <c r="DF63" s="305"/>
      <c r="DG63" s="305"/>
      <c r="DH63" s="305"/>
      <c r="DI63" s="305"/>
      <c r="DJ63" s="305"/>
      <c r="DK63" s="305"/>
      <c r="DL63" s="305"/>
      <c r="DM63" s="305"/>
      <c r="DN63" s="305"/>
      <c r="DO63" s="305"/>
      <c r="DP63" s="305"/>
      <c r="DQ63" s="305"/>
      <c r="DR63" s="305"/>
      <c r="DS63" s="305"/>
      <c r="DT63" s="305"/>
      <c r="DU63" s="305"/>
      <c r="DV63" s="305"/>
      <c r="DW63" s="305"/>
      <c r="DX63" s="305"/>
      <c r="DY63" s="305"/>
      <c r="DZ63" s="305"/>
      <c r="EA63" s="305"/>
      <c r="EB63" s="305"/>
      <c r="EC63" s="305"/>
      <c r="ED63" s="305"/>
      <c r="EE63" s="305"/>
      <c r="EF63" s="305"/>
      <c r="EG63" s="305"/>
      <c r="EH63" s="305"/>
      <c r="EI63" s="305"/>
      <c r="EJ63" s="305"/>
      <c r="EK63" s="305"/>
      <c r="EL63" s="305"/>
      <c r="EM63" s="305"/>
      <c r="EN63" s="305"/>
      <c r="EO63" s="305"/>
      <c r="EP63" s="305"/>
      <c r="EQ63" s="305"/>
      <c r="ER63" s="305"/>
      <c r="ES63" s="305"/>
      <c r="ET63" s="305"/>
      <c r="EU63" s="305"/>
      <c r="EV63" s="305"/>
      <c r="EW63" s="305"/>
      <c r="EX63" s="305"/>
      <c r="EY63" s="305"/>
      <c r="EZ63" s="305"/>
      <c r="FA63" s="305"/>
      <c r="FB63" s="305"/>
      <c r="FC63" s="305"/>
      <c r="FD63" s="305"/>
      <c r="FE63" s="305"/>
      <c r="FF63" s="305"/>
      <c r="FG63" s="305"/>
      <c r="FH63" s="305"/>
      <c r="FI63" s="305"/>
      <c r="FJ63" s="305"/>
      <c r="FK63" s="305"/>
      <c r="FL63" s="305"/>
      <c r="FM63" s="305"/>
      <c r="FN63" s="305"/>
      <c r="FO63" s="305"/>
      <c r="FP63" s="305"/>
      <c r="FQ63" s="305"/>
      <c r="FR63" s="305"/>
      <c r="FS63" s="305"/>
      <c r="FT63" s="305"/>
      <c r="FU63" s="305"/>
      <c r="FV63" s="305"/>
      <c r="FW63" s="305"/>
      <c r="FX63" s="305"/>
      <c r="FY63" s="305"/>
      <c r="FZ63" s="305"/>
      <c r="GA63" s="305"/>
      <c r="GB63" s="305"/>
      <c r="GC63" s="305"/>
      <c r="GD63" s="305"/>
      <c r="GE63" s="305"/>
      <c r="GF63" s="305"/>
      <c r="GG63" s="305"/>
      <c r="GH63" s="305"/>
      <c r="GI63" s="305"/>
      <c r="GJ63" s="305"/>
      <c r="GK63" s="305"/>
      <c r="GL63" s="305"/>
      <c r="GM63" s="305"/>
      <c r="GN63" s="305"/>
      <c r="GO63" s="305"/>
      <c r="GP63" s="305"/>
      <c r="GQ63" s="305"/>
      <c r="GR63" s="305"/>
      <c r="GS63" s="305"/>
      <c r="GT63" s="305"/>
      <c r="GU63" s="305"/>
      <c r="GV63" s="305"/>
      <c r="GW63" s="305"/>
      <c r="GX63" s="305"/>
      <c r="GY63" s="305"/>
      <c r="GZ63" s="305"/>
      <c r="HA63" s="305"/>
      <c r="HB63" s="305"/>
      <c r="HC63" s="305"/>
      <c r="HD63" s="305"/>
      <c r="HE63" s="305"/>
      <c r="HF63" s="305"/>
      <c r="HG63" s="305"/>
      <c r="HH63" s="305"/>
      <c r="HI63" s="305"/>
      <c r="HJ63" s="305"/>
      <c r="HK63" s="305"/>
      <c r="HL63" s="305"/>
      <c r="HM63" s="305"/>
      <c r="HN63" s="305"/>
      <c r="HO63" s="305"/>
      <c r="HP63" s="305"/>
      <c r="HQ63" s="305"/>
      <c r="HR63" s="305"/>
      <c r="HS63" s="305"/>
      <c r="HT63" s="305"/>
      <c r="HU63" s="305"/>
      <c r="HV63" s="305"/>
      <c r="HW63" s="305"/>
      <c r="HX63" s="305"/>
      <c r="HY63" s="305"/>
      <c r="HZ63" s="305"/>
      <c r="IA63" s="305"/>
      <c r="IB63" s="305"/>
      <c r="IC63" s="305"/>
      <c r="ID63" s="305"/>
      <c r="IE63" s="305"/>
      <c r="IF63" s="305"/>
      <c r="IG63" s="305"/>
      <c r="IH63" s="305"/>
      <c r="II63" s="305"/>
      <c r="IJ63" s="305"/>
      <c r="IK63" s="305"/>
      <c r="IL63" s="305"/>
      <c r="IM63" s="305"/>
      <c r="IN63" s="305"/>
      <c r="IO63" s="305"/>
      <c r="IP63" s="305"/>
      <c r="IQ63" s="305"/>
      <c r="IR63" s="305"/>
      <c r="IS63" s="305"/>
      <c r="IT63" s="305"/>
    </row>
    <row r="64" spans="1:254" ht="18.75">
      <c r="A64" s="296"/>
      <c r="B64" s="362"/>
      <c r="C64" s="296"/>
      <c r="D64" s="360"/>
      <c r="E64" s="361"/>
      <c r="F64" s="353"/>
      <c r="G64" s="353"/>
      <c r="H64" s="353"/>
      <c r="I64" s="353"/>
      <c r="J64" s="290"/>
      <c r="K64" s="331"/>
      <c r="L64" s="331"/>
      <c r="M64" s="331"/>
      <c r="N64" s="331"/>
      <c r="O64" s="331"/>
      <c r="P64" s="331"/>
      <c r="Q64" s="305"/>
      <c r="R64" s="305"/>
      <c r="S64" s="305"/>
      <c r="T64" s="305"/>
      <c r="U64" s="305"/>
      <c r="V64" s="305"/>
      <c r="W64" s="305"/>
      <c r="X64" s="305"/>
      <c r="Y64" s="305"/>
      <c r="Z64" s="305"/>
      <c r="AA64" s="305"/>
      <c r="AB64" s="305"/>
      <c r="AC64" s="305"/>
      <c r="AD64" s="305"/>
      <c r="AE64" s="305"/>
      <c r="AF64" s="305"/>
      <c r="AG64" s="305"/>
      <c r="AH64" s="305"/>
      <c r="AI64" s="305"/>
      <c r="AJ64" s="305"/>
      <c r="AK64" s="305"/>
      <c r="AL64" s="305"/>
      <c r="AM64" s="305"/>
      <c r="AN64" s="305"/>
      <c r="AO64" s="305"/>
      <c r="AP64" s="305"/>
      <c r="AQ64" s="305"/>
      <c r="AR64" s="305"/>
      <c r="AS64" s="305"/>
      <c r="AT64" s="305"/>
      <c r="AU64" s="305"/>
      <c r="AV64" s="305"/>
      <c r="AW64" s="305"/>
      <c r="AX64" s="305"/>
      <c r="AY64" s="305"/>
      <c r="AZ64" s="305"/>
      <c r="BA64" s="305"/>
      <c r="BB64" s="305"/>
      <c r="BC64" s="305"/>
      <c r="BD64" s="305"/>
      <c r="BE64" s="305"/>
      <c r="BF64" s="305"/>
      <c r="BG64" s="305"/>
      <c r="BH64" s="305"/>
      <c r="BI64" s="305"/>
      <c r="BJ64" s="305"/>
      <c r="BK64" s="305"/>
      <c r="BL64" s="305"/>
      <c r="BM64" s="305"/>
      <c r="BN64" s="305"/>
      <c r="BO64" s="305"/>
      <c r="BP64" s="305"/>
      <c r="BQ64" s="305"/>
      <c r="BR64" s="305"/>
      <c r="BS64" s="305"/>
      <c r="BT64" s="305"/>
      <c r="BU64" s="305"/>
      <c r="BV64" s="305"/>
      <c r="BW64" s="305"/>
      <c r="BX64" s="305"/>
      <c r="BY64" s="305"/>
      <c r="BZ64" s="305"/>
      <c r="CA64" s="305"/>
      <c r="CB64" s="305"/>
      <c r="CC64" s="305"/>
      <c r="CD64" s="305"/>
      <c r="CE64" s="305"/>
      <c r="CF64" s="305"/>
      <c r="CG64" s="305"/>
      <c r="CH64" s="305"/>
      <c r="CI64" s="305"/>
      <c r="CJ64" s="305"/>
      <c r="CK64" s="305"/>
      <c r="CL64" s="305"/>
      <c r="CM64" s="305"/>
      <c r="CN64" s="305"/>
      <c r="CO64" s="305"/>
      <c r="CP64" s="305"/>
      <c r="CQ64" s="305"/>
      <c r="CR64" s="305"/>
      <c r="CS64" s="305"/>
      <c r="CT64" s="305"/>
      <c r="CU64" s="305"/>
      <c r="CV64" s="305"/>
      <c r="CW64" s="305"/>
      <c r="CX64" s="305"/>
      <c r="CY64" s="305"/>
      <c r="CZ64" s="305"/>
      <c r="DA64" s="305"/>
      <c r="DB64" s="305"/>
      <c r="DC64" s="305"/>
      <c r="DD64" s="305"/>
      <c r="DE64" s="305"/>
      <c r="DF64" s="305"/>
      <c r="DG64" s="305"/>
      <c r="DH64" s="305"/>
      <c r="DI64" s="305"/>
      <c r="DJ64" s="305"/>
      <c r="DK64" s="305"/>
      <c r="DL64" s="305"/>
      <c r="DM64" s="305"/>
      <c r="DN64" s="305"/>
      <c r="DO64" s="305"/>
      <c r="DP64" s="305"/>
      <c r="DQ64" s="305"/>
      <c r="DR64" s="305"/>
      <c r="DS64" s="305"/>
      <c r="DT64" s="305"/>
      <c r="DU64" s="305"/>
      <c r="DV64" s="305"/>
      <c r="DW64" s="305"/>
      <c r="DX64" s="305"/>
      <c r="DY64" s="305"/>
      <c r="DZ64" s="305"/>
      <c r="EA64" s="305"/>
      <c r="EB64" s="305"/>
      <c r="EC64" s="305"/>
      <c r="ED64" s="305"/>
      <c r="EE64" s="305"/>
      <c r="EF64" s="305"/>
      <c r="EG64" s="305"/>
      <c r="EH64" s="305"/>
      <c r="EI64" s="305"/>
      <c r="EJ64" s="305"/>
      <c r="EK64" s="305"/>
      <c r="EL64" s="305"/>
      <c r="EM64" s="305"/>
      <c r="EN64" s="305"/>
      <c r="EO64" s="305"/>
      <c r="EP64" s="305"/>
      <c r="EQ64" s="305"/>
      <c r="ER64" s="305"/>
      <c r="ES64" s="305"/>
      <c r="ET64" s="305"/>
      <c r="EU64" s="305"/>
      <c r="EV64" s="305"/>
      <c r="EW64" s="305"/>
      <c r="EX64" s="305"/>
      <c r="EY64" s="305"/>
      <c r="EZ64" s="305"/>
      <c r="FA64" s="305"/>
      <c r="FB64" s="305"/>
      <c r="FC64" s="305"/>
      <c r="FD64" s="305"/>
      <c r="FE64" s="305"/>
      <c r="FF64" s="305"/>
      <c r="FG64" s="305"/>
      <c r="FH64" s="305"/>
      <c r="FI64" s="305"/>
      <c r="FJ64" s="305"/>
      <c r="FK64" s="305"/>
      <c r="FL64" s="305"/>
      <c r="FM64" s="305"/>
      <c r="FN64" s="305"/>
      <c r="FO64" s="305"/>
      <c r="FP64" s="305"/>
      <c r="FQ64" s="305"/>
      <c r="FR64" s="305"/>
      <c r="FS64" s="305"/>
      <c r="FT64" s="305"/>
      <c r="FU64" s="305"/>
      <c r="FV64" s="305"/>
      <c r="FW64" s="305"/>
      <c r="FX64" s="305"/>
      <c r="FY64" s="305"/>
      <c r="FZ64" s="305"/>
      <c r="GA64" s="305"/>
      <c r="GB64" s="305"/>
      <c r="GC64" s="305"/>
      <c r="GD64" s="305"/>
      <c r="GE64" s="305"/>
      <c r="GF64" s="305"/>
      <c r="GG64" s="305"/>
      <c r="GH64" s="305"/>
      <c r="GI64" s="305"/>
      <c r="GJ64" s="305"/>
      <c r="GK64" s="305"/>
      <c r="GL64" s="305"/>
      <c r="GM64" s="305"/>
      <c r="GN64" s="305"/>
      <c r="GO64" s="305"/>
      <c r="GP64" s="305"/>
      <c r="GQ64" s="305"/>
      <c r="GR64" s="305"/>
      <c r="GS64" s="305"/>
      <c r="GT64" s="305"/>
      <c r="GU64" s="305"/>
      <c r="GV64" s="305"/>
      <c r="GW64" s="305"/>
      <c r="GX64" s="305"/>
      <c r="GY64" s="305"/>
      <c r="GZ64" s="305"/>
      <c r="HA64" s="305"/>
      <c r="HB64" s="305"/>
      <c r="HC64" s="305"/>
      <c r="HD64" s="305"/>
      <c r="HE64" s="305"/>
      <c r="HF64" s="305"/>
      <c r="HG64" s="305"/>
      <c r="HH64" s="305"/>
      <c r="HI64" s="305"/>
      <c r="HJ64" s="305"/>
      <c r="HK64" s="305"/>
      <c r="HL64" s="305"/>
      <c r="HM64" s="305"/>
      <c r="HN64" s="305"/>
      <c r="HO64" s="305"/>
      <c r="HP64" s="305"/>
      <c r="HQ64" s="305"/>
      <c r="HR64" s="305"/>
      <c r="HS64" s="305"/>
      <c r="HT64" s="305"/>
      <c r="HU64" s="305"/>
      <c r="HV64" s="305"/>
      <c r="HW64" s="305"/>
      <c r="HX64" s="305"/>
      <c r="HY64" s="305"/>
      <c r="HZ64" s="305"/>
      <c r="IA64" s="305"/>
      <c r="IB64" s="305"/>
      <c r="IC64" s="305"/>
      <c r="ID64" s="305"/>
      <c r="IE64" s="305"/>
      <c r="IF64" s="305"/>
      <c r="IG64" s="305"/>
      <c r="IH64" s="305"/>
      <c r="II64" s="305"/>
      <c r="IJ64" s="305"/>
      <c r="IK64" s="305"/>
      <c r="IL64" s="305"/>
      <c r="IM64" s="305"/>
      <c r="IN64" s="305"/>
      <c r="IO64" s="305"/>
      <c r="IP64" s="305"/>
      <c r="IQ64" s="305"/>
      <c r="IR64" s="305"/>
      <c r="IS64" s="305"/>
      <c r="IT64" s="305"/>
    </row>
    <row r="65" spans="1:254">
      <c r="A65" s="296"/>
      <c r="B65" s="296"/>
      <c r="C65" s="296"/>
      <c r="D65" s="296"/>
      <c r="E65" s="331"/>
      <c r="F65" s="479"/>
      <c r="G65" s="353"/>
      <c r="H65" s="353"/>
      <c r="I65" s="353"/>
      <c r="J65" s="290"/>
      <c r="K65" s="331"/>
      <c r="L65" s="331"/>
      <c r="M65" s="331"/>
      <c r="N65" s="331"/>
      <c r="O65" s="331"/>
      <c r="P65" s="331"/>
      <c r="Q65" s="305"/>
      <c r="R65" s="305"/>
      <c r="S65" s="305"/>
      <c r="T65" s="305"/>
      <c r="U65" s="305"/>
      <c r="V65" s="305"/>
      <c r="W65" s="305"/>
      <c r="X65" s="305"/>
      <c r="Y65" s="305"/>
      <c r="Z65" s="305"/>
      <c r="AA65" s="305"/>
      <c r="AB65" s="305"/>
      <c r="AC65" s="305"/>
      <c r="AD65" s="305"/>
      <c r="AE65" s="305"/>
      <c r="AF65" s="305"/>
      <c r="AG65" s="305"/>
      <c r="AH65" s="305"/>
      <c r="AI65" s="305"/>
      <c r="AJ65" s="305"/>
      <c r="AK65" s="305"/>
      <c r="AL65" s="305"/>
      <c r="AM65" s="305"/>
      <c r="AN65" s="305"/>
      <c r="AO65" s="305"/>
      <c r="AP65" s="305"/>
      <c r="AQ65" s="305"/>
      <c r="AR65" s="305"/>
      <c r="AS65" s="305"/>
      <c r="AT65" s="305"/>
      <c r="AU65" s="305"/>
      <c r="AV65" s="305"/>
      <c r="AW65" s="305"/>
      <c r="AX65" s="305"/>
      <c r="AY65" s="305"/>
      <c r="AZ65" s="305"/>
      <c r="BA65" s="305"/>
      <c r="BB65" s="305"/>
      <c r="BC65" s="305"/>
      <c r="BD65" s="305"/>
      <c r="BE65" s="305"/>
      <c r="BF65" s="305"/>
      <c r="BG65" s="305"/>
      <c r="BH65" s="305"/>
      <c r="BI65" s="305"/>
      <c r="BJ65" s="305"/>
      <c r="BK65" s="305"/>
      <c r="BL65" s="305"/>
      <c r="BM65" s="305"/>
      <c r="BN65" s="305"/>
      <c r="BO65" s="305"/>
      <c r="BP65" s="305"/>
      <c r="BQ65" s="305"/>
      <c r="BR65" s="305"/>
      <c r="BS65" s="305"/>
      <c r="BT65" s="305"/>
      <c r="BU65" s="305"/>
      <c r="BV65" s="305"/>
      <c r="BW65" s="305"/>
      <c r="BX65" s="305"/>
      <c r="BY65" s="305"/>
      <c r="BZ65" s="305"/>
      <c r="CA65" s="305"/>
      <c r="CB65" s="305"/>
      <c r="CC65" s="305"/>
      <c r="CD65" s="305"/>
      <c r="CE65" s="305"/>
      <c r="CF65" s="305"/>
      <c r="CG65" s="305"/>
      <c r="CH65" s="305"/>
      <c r="CI65" s="305"/>
      <c r="CJ65" s="305"/>
      <c r="CK65" s="305"/>
      <c r="CL65" s="305"/>
      <c r="CM65" s="305"/>
      <c r="CN65" s="305"/>
      <c r="CO65" s="305"/>
      <c r="CP65" s="305"/>
      <c r="CQ65" s="305"/>
      <c r="CR65" s="305"/>
      <c r="CS65" s="305"/>
      <c r="CT65" s="305"/>
      <c r="CU65" s="305"/>
      <c r="CV65" s="305"/>
      <c r="CW65" s="305"/>
      <c r="CX65" s="305"/>
      <c r="CY65" s="305"/>
      <c r="CZ65" s="305"/>
      <c r="DA65" s="305"/>
      <c r="DB65" s="305"/>
      <c r="DC65" s="305"/>
      <c r="DD65" s="305"/>
      <c r="DE65" s="305"/>
      <c r="DF65" s="305"/>
      <c r="DG65" s="305"/>
      <c r="DH65" s="305"/>
      <c r="DI65" s="305"/>
      <c r="DJ65" s="305"/>
      <c r="DK65" s="305"/>
      <c r="DL65" s="305"/>
      <c r="DM65" s="305"/>
      <c r="DN65" s="305"/>
      <c r="DO65" s="305"/>
      <c r="DP65" s="305"/>
      <c r="DQ65" s="305"/>
      <c r="DR65" s="305"/>
      <c r="DS65" s="305"/>
      <c r="DT65" s="305"/>
      <c r="DU65" s="305"/>
      <c r="DV65" s="305"/>
      <c r="DW65" s="305"/>
      <c r="DX65" s="305"/>
      <c r="DY65" s="305"/>
      <c r="DZ65" s="305"/>
      <c r="EA65" s="305"/>
      <c r="EB65" s="305"/>
      <c r="EC65" s="305"/>
      <c r="ED65" s="305"/>
      <c r="EE65" s="305"/>
      <c r="EF65" s="305"/>
      <c r="EG65" s="305"/>
      <c r="EH65" s="305"/>
      <c r="EI65" s="305"/>
      <c r="EJ65" s="305"/>
      <c r="EK65" s="305"/>
      <c r="EL65" s="305"/>
      <c r="EM65" s="305"/>
      <c r="EN65" s="305"/>
      <c r="EO65" s="305"/>
      <c r="EP65" s="305"/>
      <c r="EQ65" s="305"/>
      <c r="ER65" s="305"/>
      <c r="ES65" s="305"/>
      <c r="ET65" s="305"/>
      <c r="EU65" s="305"/>
      <c r="EV65" s="305"/>
      <c r="EW65" s="305"/>
      <c r="EX65" s="305"/>
      <c r="EY65" s="305"/>
      <c r="EZ65" s="305"/>
      <c r="FA65" s="305"/>
      <c r="FB65" s="305"/>
      <c r="FC65" s="305"/>
      <c r="FD65" s="305"/>
      <c r="FE65" s="305"/>
      <c r="FF65" s="305"/>
      <c r="FG65" s="305"/>
      <c r="FH65" s="305"/>
      <c r="FI65" s="305"/>
      <c r="FJ65" s="305"/>
      <c r="FK65" s="305"/>
      <c r="FL65" s="305"/>
      <c r="FM65" s="305"/>
      <c r="FN65" s="305"/>
      <c r="FO65" s="305"/>
      <c r="FP65" s="305"/>
      <c r="FQ65" s="305"/>
      <c r="FR65" s="305"/>
      <c r="FS65" s="305"/>
      <c r="FT65" s="305"/>
      <c r="FU65" s="305"/>
      <c r="FV65" s="305"/>
      <c r="FW65" s="305"/>
      <c r="FX65" s="305"/>
      <c r="FY65" s="305"/>
      <c r="FZ65" s="305"/>
      <c r="GA65" s="305"/>
      <c r="GB65" s="305"/>
      <c r="GC65" s="305"/>
      <c r="GD65" s="305"/>
      <c r="GE65" s="305"/>
      <c r="GF65" s="305"/>
      <c r="GG65" s="305"/>
      <c r="GH65" s="305"/>
      <c r="GI65" s="305"/>
      <c r="GJ65" s="305"/>
      <c r="GK65" s="305"/>
      <c r="GL65" s="305"/>
      <c r="GM65" s="305"/>
      <c r="GN65" s="305"/>
      <c r="GO65" s="305"/>
      <c r="GP65" s="305"/>
      <c r="GQ65" s="305"/>
      <c r="GR65" s="305"/>
      <c r="GS65" s="305"/>
      <c r="GT65" s="305"/>
      <c r="GU65" s="305"/>
      <c r="GV65" s="305"/>
      <c r="GW65" s="305"/>
      <c r="GX65" s="305"/>
      <c r="GY65" s="305"/>
      <c r="GZ65" s="305"/>
      <c r="HA65" s="305"/>
      <c r="HB65" s="305"/>
      <c r="HC65" s="305"/>
      <c r="HD65" s="305"/>
      <c r="HE65" s="305"/>
      <c r="HF65" s="305"/>
      <c r="HG65" s="305"/>
      <c r="HH65" s="305"/>
      <c r="HI65" s="305"/>
      <c r="HJ65" s="305"/>
      <c r="HK65" s="305"/>
      <c r="HL65" s="305"/>
      <c r="HM65" s="305"/>
      <c r="HN65" s="305"/>
      <c r="HO65" s="305"/>
      <c r="HP65" s="305"/>
      <c r="HQ65" s="305"/>
      <c r="HR65" s="305"/>
      <c r="HS65" s="305"/>
      <c r="HT65" s="305"/>
      <c r="HU65" s="305"/>
      <c r="HV65" s="305"/>
      <c r="HW65" s="305"/>
      <c r="HX65" s="305"/>
      <c r="HY65" s="305"/>
      <c r="HZ65" s="305"/>
      <c r="IA65" s="305"/>
      <c r="IB65" s="305"/>
      <c r="IC65" s="305"/>
      <c r="ID65" s="305"/>
      <c r="IE65" s="305"/>
      <c r="IF65" s="305"/>
      <c r="IG65" s="305"/>
      <c r="IH65" s="305"/>
      <c r="II65" s="305"/>
      <c r="IJ65" s="305"/>
      <c r="IK65" s="305"/>
      <c r="IL65" s="305"/>
      <c r="IM65" s="305"/>
      <c r="IN65" s="305"/>
      <c r="IO65" s="305"/>
      <c r="IP65" s="305"/>
      <c r="IQ65" s="305"/>
      <c r="IR65" s="305"/>
      <c r="IS65" s="305"/>
      <c r="IT65" s="305"/>
    </row>
    <row r="66" spans="1:254">
      <c r="A66" s="296"/>
      <c r="B66" s="296"/>
      <c r="C66" s="363"/>
      <c r="D66" s="296"/>
      <c r="E66" s="361"/>
      <c r="F66" s="353"/>
      <c r="G66" s="353"/>
      <c r="H66" s="353"/>
      <c r="I66" s="353"/>
      <c r="J66" s="290"/>
      <c r="K66" s="331"/>
      <c r="L66" s="331"/>
      <c r="M66" s="331"/>
      <c r="N66" s="331"/>
      <c r="O66" s="331"/>
      <c r="P66" s="331"/>
      <c r="Q66" s="305"/>
      <c r="R66" s="305"/>
      <c r="S66" s="305"/>
      <c r="T66" s="305"/>
      <c r="U66" s="305"/>
      <c r="V66" s="305"/>
      <c r="W66" s="305"/>
      <c r="X66" s="305"/>
      <c r="Y66" s="305"/>
      <c r="Z66" s="305"/>
      <c r="AA66" s="305"/>
      <c r="AB66" s="305"/>
      <c r="AC66" s="305"/>
      <c r="AD66" s="305"/>
      <c r="AE66" s="305"/>
      <c r="AF66" s="305"/>
      <c r="AG66" s="305"/>
      <c r="AH66" s="305"/>
      <c r="AI66" s="305"/>
      <c r="AJ66" s="305"/>
      <c r="AK66" s="305"/>
      <c r="AL66" s="305"/>
      <c r="AM66" s="305"/>
      <c r="AN66" s="305"/>
      <c r="AO66" s="305"/>
      <c r="AP66" s="305"/>
      <c r="AQ66" s="305"/>
      <c r="AR66" s="305"/>
      <c r="AS66" s="305"/>
      <c r="AT66" s="305"/>
      <c r="AU66" s="305"/>
      <c r="AV66" s="305"/>
      <c r="AW66" s="305"/>
      <c r="AX66" s="305"/>
      <c r="AY66" s="305"/>
      <c r="AZ66" s="305"/>
      <c r="BA66" s="305"/>
      <c r="BB66" s="305"/>
      <c r="BC66" s="305"/>
      <c r="BD66" s="305"/>
      <c r="BE66" s="305"/>
      <c r="BF66" s="305"/>
      <c r="BG66" s="305"/>
      <c r="BH66" s="305"/>
      <c r="BI66" s="305"/>
      <c r="BJ66" s="305"/>
      <c r="BK66" s="305"/>
      <c r="BL66" s="305"/>
      <c r="BM66" s="305"/>
      <c r="BN66" s="305"/>
      <c r="BO66" s="305"/>
      <c r="BP66" s="305"/>
      <c r="BQ66" s="305"/>
      <c r="BR66" s="305"/>
      <c r="BS66" s="305"/>
      <c r="BT66" s="305"/>
      <c r="BU66" s="305"/>
      <c r="BV66" s="305"/>
      <c r="BW66" s="305"/>
      <c r="BX66" s="305"/>
      <c r="BY66" s="305"/>
      <c r="BZ66" s="305"/>
      <c r="CA66" s="305"/>
      <c r="CB66" s="305"/>
      <c r="CC66" s="305"/>
      <c r="CD66" s="305"/>
      <c r="CE66" s="305"/>
      <c r="CF66" s="305"/>
      <c r="CG66" s="305"/>
      <c r="CH66" s="305"/>
      <c r="CI66" s="305"/>
      <c r="CJ66" s="305"/>
      <c r="CK66" s="305"/>
      <c r="CL66" s="305"/>
      <c r="CM66" s="305"/>
      <c r="CN66" s="305"/>
      <c r="CO66" s="305"/>
      <c r="CP66" s="305"/>
      <c r="CQ66" s="305"/>
      <c r="CR66" s="305"/>
      <c r="CS66" s="305"/>
      <c r="CT66" s="305"/>
      <c r="CU66" s="305"/>
      <c r="CV66" s="305"/>
      <c r="CW66" s="305"/>
      <c r="CX66" s="305"/>
      <c r="CY66" s="305"/>
      <c r="CZ66" s="305"/>
      <c r="DA66" s="305"/>
      <c r="DB66" s="305"/>
      <c r="DC66" s="305"/>
      <c r="DD66" s="305"/>
      <c r="DE66" s="305"/>
      <c r="DF66" s="305"/>
      <c r="DG66" s="305"/>
      <c r="DH66" s="305"/>
      <c r="DI66" s="305"/>
      <c r="DJ66" s="305"/>
      <c r="DK66" s="305"/>
      <c r="DL66" s="305"/>
      <c r="DM66" s="305"/>
      <c r="DN66" s="305"/>
      <c r="DO66" s="305"/>
      <c r="DP66" s="305"/>
      <c r="DQ66" s="305"/>
      <c r="DR66" s="305"/>
      <c r="DS66" s="305"/>
      <c r="DT66" s="305"/>
      <c r="DU66" s="305"/>
      <c r="DV66" s="305"/>
      <c r="DW66" s="305"/>
      <c r="DX66" s="305"/>
      <c r="DY66" s="305"/>
      <c r="DZ66" s="305"/>
      <c r="EA66" s="305"/>
      <c r="EB66" s="305"/>
      <c r="EC66" s="305"/>
      <c r="ED66" s="305"/>
      <c r="EE66" s="305"/>
      <c r="EF66" s="305"/>
      <c r="EG66" s="305"/>
      <c r="EH66" s="305"/>
      <c r="EI66" s="305"/>
      <c r="EJ66" s="305"/>
      <c r="EK66" s="305"/>
      <c r="EL66" s="305"/>
      <c r="EM66" s="305"/>
      <c r="EN66" s="305"/>
      <c r="EO66" s="305"/>
      <c r="EP66" s="305"/>
      <c r="EQ66" s="305"/>
      <c r="ER66" s="305"/>
      <c r="ES66" s="305"/>
      <c r="ET66" s="305"/>
      <c r="EU66" s="305"/>
      <c r="EV66" s="305"/>
      <c r="EW66" s="305"/>
      <c r="EX66" s="305"/>
      <c r="EY66" s="305"/>
      <c r="EZ66" s="305"/>
      <c r="FA66" s="305"/>
      <c r="FB66" s="305"/>
      <c r="FC66" s="305"/>
      <c r="FD66" s="305"/>
      <c r="FE66" s="305"/>
      <c r="FF66" s="305"/>
      <c r="FG66" s="305"/>
      <c r="FH66" s="305"/>
      <c r="FI66" s="305"/>
      <c r="FJ66" s="305"/>
      <c r="FK66" s="305"/>
      <c r="FL66" s="305"/>
      <c r="FM66" s="305"/>
      <c r="FN66" s="305"/>
      <c r="FO66" s="305"/>
      <c r="FP66" s="305"/>
      <c r="FQ66" s="305"/>
      <c r="FR66" s="305"/>
      <c r="FS66" s="305"/>
      <c r="FT66" s="305"/>
      <c r="FU66" s="305"/>
      <c r="FV66" s="305"/>
      <c r="FW66" s="305"/>
      <c r="FX66" s="305"/>
      <c r="FY66" s="305"/>
      <c r="FZ66" s="305"/>
      <c r="GA66" s="305"/>
      <c r="GB66" s="305"/>
      <c r="GC66" s="305"/>
      <c r="GD66" s="305"/>
      <c r="GE66" s="305"/>
      <c r="GF66" s="305"/>
      <c r="GG66" s="305"/>
      <c r="GH66" s="305"/>
      <c r="GI66" s="305"/>
      <c r="GJ66" s="305"/>
      <c r="GK66" s="305"/>
      <c r="GL66" s="305"/>
      <c r="GM66" s="305"/>
      <c r="GN66" s="305"/>
      <c r="GO66" s="305"/>
      <c r="GP66" s="305"/>
      <c r="GQ66" s="305"/>
      <c r="GR66" s="305"/>
      <c r="GS66" s="305"/>
      <c r="GT66" s="305"/>
      <c r="GU66" s="305"/>
      <c r="GV66" s="305"/>
      <c r="GW66" s="305"/>
      <c r="GX66" s="305"/>
      <c r="GY66" s="305"/>
      <c r="GZ66" s="305"/>
      <c r="HA66" s="305"/>
      <c r="HB66" s="305"/>
      <c r="HC66" s="305"/>
      <c r="HD66" s="305"/>
      <c r="HE66" s="305"/>
      <c r="HF66" s="305"/>
      <c r="HG66" s="305"/>
      <c r="HH66" s="305"/>
      <c r="HI66" s="305"/>
      <c r="HJ66" s="305"/>
      <c r="HK66" s="305"/>
      <c r="HL66" s="305"/>
      <c r="HM66" s="305"/>
      <c r="HN66" s="305"/>
      <c r="HO66" s="305"/>
      <c r="HP66" s="305"/>
      <c r="HQ66" s="305"/>
      <c r="HR66" s="305"/>
      <c r="HS66" s="305"/>
      <c r="HT66" s="305"/>
      <c r="HU66" s="305"/>
      <c r="HV66" s="305"/>
      <c r="HW66" s="305"/>
      <c r="HX66" s="305"/>
      <c r="HY66" s="305"/>
      <c r="HZ66" s="305"/>
      <c r="IA66" s="305"/>
      <c r="IB66" s="305"/>
      <c r="IC66" s="305"/>
      <c r="ID66" s="305"/>
      <c r="IE66" s="305"/>
      <c r="IF66" s="305"/>
      <c r="IG66" s="305"/>
      <c r="IH66" s="305"/>
      <c r="II66" s="305"/>
      <c r="IJ66" s="305"/>
      <c r="IK66" s="305"/>
      <c r="IL66" s="305"/>
      <c r="IM66" s="305"/>
      <c r="IN66" s="305"/>
      <c r="IO66" s="305"/>
      <c r="IP66" s="305"/>
      <c r="IQ66" s="305"/>
      <c r="IR66" s="305"/>
      <c r="IS66" s="305"/>
      <c r="IT66" s="305"/>
    </row>
    <row r="67" spans="1:254">
      <c r="A67" s="296"/>
      <c r="B67" s="296"/>
      <c r="C67" s="296"/>
      <c r="D67" s="296"/>
      <c r="E67" s="331"/>
      <c r="F67" s="353"/>
      <c r="G67" s="353"/>
      <c r="H67" s="353"/>
      <c r="I67" s="353"/>
      <c r="J67" s="290"/>
      <c r="K67" s="331"/>
      <c r="L67" s="331"/>
      <c r="M67" s="331"/>
      <c r="N67" s="331"/>
      <c r="O67" s="331"/>
      <c r="P67" s="331"/>
      <c r="Q67" s="305"/>
      <c r="R67" s="305"/>
      <c r="S67" s="305"/>
      <c r="T67" s="305"/>
      <c r="U67" s="305"/>
      <c r="V67" s="305"/>
      <c r="W67" s="305"/>
      <c r="X67" s="305"/>
      <c r="Y67" s="305"/>
      <c r="Z67" s="305"/>
      <c r="AA67" s="305"/>
      <c r="AB67" s="305"/>
      <c r="AC67" s="305"/>
      <c r="AD67" s="305"/>
      <c r="AE67" s="305"/>
      <c r="AF67" s="305"/>
      <c r="AG67" s="305"/>
      <c r="AH67" s="305"/>
      <c r="AI67" s="305"/>
      <c r="AJ67" s="305"/>
      <c r="AK67" s="305"/>
      <c r="AL67" s="305"/>
      <c r="AM67" s="305"/>
      <c r="AN67" s="305"/>
      <c r="AO67" s="305"/>
      <c r="AP67" s="305"/>
      <c r="AQ67" s="305"/>
      <c r="AR67" s="305"/>
      <c r="AS67" s="305"/>
      <c r="AT67" s="305"/>
      <c r="AU67" s="305"/>
      <c r="AV67" s="305"/>
      <c r="AW67" s="305"/>
      <c r="AX67" s="305"/>
      <c r="AY67" s="305"/>
      <c r="AZ67" s="305"/>
      <c r="BA67" s="305"/>
      <c r="BB67" s="305"/>
      <c r="BC67" s="305"/>
      <c r="BD67" s="305"/>
      <c r="BE67" s="305"/>
      <c r="BF67" s="305"/>
      <c r="BG67" s="305"/>
      <c r="BH67" s="305"/>
      <c r="BI67" s="305"/>
      <c r="BJ67" s="305"/>
      <c r="BK67" s="305"/>
      <c r="BL67" s="305"/>
      <c r="BM67" s="305"/>
      <c r="BN67" s="305"/>
      <c r="BO67" s="305"/>
      <c r="BP67" s="305"/>
      <c r="BQ67" s="305"/>
      <c r="BR67" s="305"/>
      <c r="BS67" s="305"/>
      <c r="BT67" s="305"/>
      <c r="BU67" s="305"/>
      <c r="BV67" s="305"/>
      <c r="BW67" s="305"/>
      <c r="BX67" s="305"/>
      <c r="BY67" s="305"/>
      <c r="BZ67" s="305"/>
      <c r="CA67" s="305"/>
      <c r="CB67" s="305"/>
      <c r="CC67" s="305"/>
      <c r="CD67" s="305"/>
      <c r="CE67" s="305"/>
      <c r="CF67" s="305"/>
      <c r="CG67" s="305"/>
      <c r="CH67" s="305"/>
      <c r="CI67" s="305"/>
      <c r="CJ67" s="305"/>
      <c r="CK67" s="305"/>
      <c r="CL67" s="305"/>
      <c r="CM67" s="305"/>
      <c r="CN67" s="305"/>
      <c r="CO67" s="305"/>
      <c r="CP67" s="305"/>
      <c r="CQ67" s="305"/>
      <c r="CR67" s="305"/>
      <c r="CS67" s="305"/>
      <c r="CT67" s="305"/>
      <c r="CU67" s="305"/>
      <c r="CV67" s="305"/>
      <c r="CW67" s="305"/>
      <c r="CX67" s="305"/>
      <c r="CY67" s="305"/>
      <c r="CZ67" s="305"/>
      <c r="DA67" s="305"/>
      <c r="DB67" s="305"/>
      <c r="DC67" s="305"/>
      <c r="DD67" s="305"/>
      <c r="DE67" s="305"/>
      <c r="DF67" s="305"/>
      <c r="DG67" s="305"/>
      <c r="DH67" s="305"/>
      <c r="DI67" s="305"/>
      <c r="DJ67" s="305"/>
      <c r="DK67" s="305"/>
      <c r="DL67" s="305"/>
      <c r="DM67" s="305"/>
      <c r="DN67" s="305"/>
      <c r="DO67" s="305"/>
      <c r="DP67" s="305"/>
      <c r="DQ67" s="305"/>
      <c r="DR67" s="305"/>
      <c r="DS67" s="305"/>
      <c r="DT67" s="305"/>
      <c r="DU67" s="305"/>
      <c r="DV67" s="305"/>
      <c r="DW67" s="305"/>
      <c r="DX67" s="305"/>
      <c r="DY67" s="305"/>
      <c r="DZ67" s="305"/>
      <c r="EA67" s="305"/>
      <c r="EB67" s="305"/>
      <c r="EC67" s="305"/>
      <c r="ED67" s="305"/>
      <c r="EE67" s="305"/>
      <c r="EF67" s="305"/>
      <c r="EG67" s="305"/>
      <c r="EH67" s="305"/>
      <c r="EI67" s="305"/>
      <c r="EJ67" s="305"/>
      <c r="EK67" s="305"/>
      <c r="EL67" s="305"/>
      <c r="EM67" s="305"/>
      <c r="EN67" s="305"/>
      <c r="EO67" s="305"/>
      <c r="EP67" s="305"/>
      <c r="EQ67" s="305"/>
      <c r="ER67" s="305"/>
      <c r="ES67" s="305"/>
      <c r="ET67" s="305"/>
      <c r="EU67" s="305"/>
      <c r="EV67" s="305"/>
      <c r="EW67" s="305"/>
      <c r="EX67" s="305"/>
      <c r="EY67" s="305"/>
      <c r="EZ67" s="305"/>
      <c r="FA67" s="305"/>
      <c r="FB67" s="305"/>
      <c r="FC67" s="305"/>
      <c r="FD67" s="305"/>
      <c r="FE67" s="305"/>
      <c r="FF67" s="305"/>
      <c r="FG67" s="305"/>
      <c r="FH67" s="305"/>
      <c r="FI67" s="305"/>
      <c r="FJ67" s="305"/>
      <c r="FK67" s="305"/>
      <c r="FL67" s="305"/>
      <c r="FM67" s="305"/>
      <c r="FN67" s="305"/>
      <c r="FO67" s="305"/>
      <c r="FP67" s="305"/>
      <c r="FQ67" s="305"/>
      <c r="FR67" s="305"/>
      <c r="FS67" s="305"/>
      <c r="FT67" s="305"/>
      <c r="FU67" s="305"/>
      <c r="FV67" s="305"/>
      <c r="FW67" s="305"/>
      <c r="FX67" s="305"/>
      <c r="FY67" s="305"/>
      <c r="FZ67" s="305"/>
      <c r="GA67" s="305"/>
      <c r="GB67" s="305"/>
      <c r="GC67" s="305"/>
      <c r="GD67" s="305"/>
      <c r="GE67" s="305"/>
      <c r="GF67" s="305"/>
      <c r="GG67" s="305"/>
      <c r="GH67" s="305"/>
      <c r="GI67" s="305"/>
      <c r="GJ67" s="305"/>
      <c r="GK67" s="305"/>
      <c r="GL67" s="305"/>
      <c r="GM67" s="305"/>
      <c r="GN67" s="305"/>
      <c r="GO67" s="305"/>
      <c r="GP67" s="305"/>
      <c r="GQ67" s="305"/>
      <c r="GR67" s="305"/>
      <c r="GS67" s="305"/>
      <c r="GT67" s="305"/>
      <c r="GU67" s="305"/>
      <c r="GV67" s="305"/>
      <c r="GW67" s="305"/>
      <c r="GX67" s="305"/>
      <c r="GY67" s="305"/>
      <c r="GZ67" s="305"/>
      <c r="HA67" s="305"/>
      <c r="HB67" s="305"/>
      <c r="HC67" s="305"/>
      <c r="HD67" s="305"/>
      <c r="HE67" s="305"/>
      <c r="HF67" s="305"/>
      <c r="HG67" s="305"/>
      <c r="HH67" s="305"/>
      <c r="HI67" s="305"/>
      <c r="HJ67" s="305"/>
      <c r="HK67" s="305"/>
      <c r="HL67" s="305"/>
      <c r="HM67" s="305"/>
      <c r="HN67" s="305"/>
      <c r="HO67" s="305"/>
      <c r="HP67" s="305"/>
      <c r="HQ67" s="305"/>
      <c r="HR67" s="305"/>
      <c r="HS67" s="305"/>
      <c r="HT67" s="305"/>
      <c r="HU67" s="305"/>
      <c r="HV67" s="305"/>
      <c r="HW67" s="305"/>
      <c r="HX67" s="305"/>
      <c r="HY67" s="305"/>
      <c r="HZ67" s="305"/>
      <c r="IA67" s="305"/>
      <c r="IB67" s="305"/>
      <c r="IC67" s="305"/>
      <c r="ID67" s="305"/>
      <c r="IE67" s="305"/>
      <c r="IF67" s="305"/>
      <c r="IG67" s="305"/>
      <c r="IH67" s="305"/>
      <c r="II67" s="305"/>
      <c r="IJ67" s="305"/>
      <c r="IK67" s="305"/>
      <c r="IL67" s="305"/>
      <c r="IM67" s="305"/>
      <c r="IN67" s="305"/>
      <c r="IO67" s="305"/>
      <c r="IP67" s="305"/>
      <c r="IQ67" s="305"/>
      <c r="IR67" s="305"/>
      <c r="IS67" s="305"/>
      <c r="IT67" s="305"/>
    </row>
    <row r="68" spans="1:254">
      <c r="A68" s="296"/>
      <c r="B68" s="296"/>
      <c r="C68" s="296"/>
      <c r="D68" s="296"/>
      <c r="E68" s="331"/>
      <c r="F68" s="353"/>
      <c r="G68" s="353"/>
      <c r="H68" s="353"/>
      <c r="I68" s="353"/>
      <c r="J68" s="290"/>
      <c r="K68" s="331"/>
      <c r="L68" s="331"/>
      <c r="M68" s="331"/>
      <c r="N68" s="331"/>
      <c r="O68" s="331"/>
      <c r="P68" s="331"/>
      <c r="Q68" s="305"/>
      <c r="R68" s="305"/>
      <c r="S68" s="305"/>
      <c r="T68" s="305"/>
      <c r="U68" s="305"/>
      <c r="V68" s="305"/>
      <c r="W68" s="305"/>
      <c r="X68" s="305"/>
      <c r="Y68" s="305"/>
      <c r="Z68" s="305"/>
      <c r="AA68" s="305"/>
      <c r="AB68" s="305"/>
      <c r="AC68" s="305"/>
      <c r="AD68" s="305"/>
      <c r="AE68" s="305"/>
      <c r="AF68" s="305"/>
      <c r="AG68" s="305"/>
      <c r="AH68" s="305"/>
      <c r="AI68" s="305"/>
      <c r="AJ68" s="305"/>
      <c r="AK68" s="305"/>
      <c r="AL68" s="305"/>
      <c r="AM68" s="305"/>
      <c r="AN68" s="305"/>
      <c r="AO68" s="305"/>
      <c r="AP68" s="305"/>
      <c r="AQ68" s="305"/>
      <c r="AR68" s="305"/>
      <c r="AS68" s="305"/>
      <c r="AT68" s="305"/>
      <c r="AU68" s="305"/>
      <c r="AV68" s="305"/>
      <c r="AW68" s="305"/>
      <c r="AX68" s="305"/>
      <c r="AY68" s="305"/>
      <c r="AZ68" s="305"/>
      <c r="BA68" s="305"/>
      <c r="BB68" s="305"/>
      <c r="BC68" s="305"/>
      <c r="BD68" s="305"/>
      <c r="BE68" s="305"/>
      <c r="BF68" s="305"/>
      <c r="BG68" s="305"/>
      <c r="BH68" s="305"/>
      <c r="BI68" s="305"/>
      <c r="BJ68" s="305"/>
      <c r="BK68" s="305"/>
      <c r="BL68" s="305"/>
      <c r="BM68" s="305"/>
      <c r="BN68" s="305"/>
      <c r="BO68" s="305"/>
      <c r="BP68" s="305"/>
      <c r="BQ68" s="305"/>
      <c r="BR68" s="305"/>
      <c r="BS68" s="305"/>
      <c r="BT68" s="305"/>
      <c r="BU68" s="305"/>
      <c r="BV68" s="305"/>
      <c r="BW68" s="305"/>
      <c r="BX68" s="305"/>
      <c r="BY68" s="305"/>
      <c r="BZ68" s="305"/>
      <c r="CA68" s="305"/>
      <c r="CB68" s="305"/>
      <c r="CC68" s="305"/>
      <c r="CD68" s="305"/>
      <c r="CE68" s="305"/>
      <c r="CF68" s="305"/>
      <c r="CG68" s="305"/>
      <c r="CH68" s="305"/>
      <c r="CI68" s="305"/>
      <c r="CJ68" s="305"/>
      <c r="CK68" s="305"/>
      <c r="CL68" s="305"/>
      <c r="CM68" s="305"/>
      <c r="CN68" s="305"/>
      <c r="CO68" s="305"/>
      <c r="CP68" s="305"/>
      <c r="CQ68" s="305"/>
      <c r="CR68" s="305"/>
      <c r="CS68" s="305"/>
      <c r="CT68" s="305"/>
      <c r="CU68" s="305"/>
      <c r="CV68" s="305"/>
      <c r="CW68" s="305"/>
      <c r="CX68" s="305"/>
      <c r="CY68" s="305"/>
      <c r="CZ68" s="305"/>
      <c r="DA68" s="305"/>
      <c r="DB68" s="305"/>
      <c r="DC68" s="305"/>
      <c r="DD68" s="305"/>
      <c r="DE68" s="305"/>
      <c r="DF68" s="305"/>
      <c r="DG68" s="305"/>
      <c r="DH68" s="305"/>
      <c r="DI68" s="305"/>
      <c r="DJ68" s="305"/>
      <c r="DK68" s="305"/>
      <c r="DL68" s="305"/>
      <c r="DM68" s="305"/>
      <c r="DN68" s="305"/>
      <c r="DO68" s="305"/>
      <c r="DP68" s="305"/>
      <c r="DQ68" s="305"/>
      <c r="DR68" s="305"/>
      <c r="DS68" s="305"/>
      <c r="DT68" s="305"/>
      <c r="DU68" s="305"/>
      <c r="DV68" s="305"/>
      <c r="DW68" s="305"/>
      <c r="DX68" s="305"/>
      <c r="DY68" s="305"/>
      <c r="DZ68" s="305"/>
      <c r="EA68" s="305"/>
      <c r="EB68" s="305"/>
      <c r="EC68" s="305"/>
      <c r="ED68" s="305"/>
      <c r="EE68" s="305"/>
      <c r="EF68" s="305"/>
      <c r="EG68" s="305"/>
      <c r="EH68" s="305"/>
      <c r="EI68" s="305"/>
      <c r="EJ68" s="305"/>
      <c r="EK68" s="305"/>
      <c r="EL68" s="305"/>
      <c r="EM68" s="305"/>
      <c r="EN68" s="305"/>
      <c r="EO68" s="305"/>
      <c r="EP68" s="305"/>
      <c r="EQ68" s="305"/>
      <c r="ER68" s="305"/>
      <c r="ES68" s="305"/>
      <c r="ET68" s="305"/>
      <c r="EU68" s="305"/>
      <c r="EV68" s="305"/>
      <c r="EW68" s="305"/>
      <c r="EX68" s="305"/>
      <c r="EY68" s="305"/>
      <c r="EZ68" s="305"/>
      <c r="FA68" s="305"/>
      <c r="FB68" s="305"/>
      <c r="FC68" s="305"/>
      <c r="FD68" s="305"/>
      <c r="FE68" s="305"/>
      <c r="FF68" s="305"/>
      <c r="FG68" s="305"/>
      <c r="FH68" s="305"/>
      <c r="FI68" s="305"/>
      <c r="FJ68" s="305"/>
      <c r="FK68" s="305"/>
      <c r="FL68" s="305"/>
      <c r="FM68" s="305"/>
      <c r="FN68" s="305"/>
      <c r="FO68" s="305"/>
      <c r="FP68" s="305"/>
      <c r="FQ68" s="305"/>
      <c r="FR68" s="305"/>
      <c r="FS68" s="305"/>
      <c r="FT68" s="305"/>
      <c r="FU68" s="305"/>
      <c r="FV68" s="305"/>
      <c r="FW68" s="305"/>
      <c r="FX68" s="305"/>
      <c r="FY68" s="305"/>
      <c r="FZ68" s="305"/>
      <c r="GA68" s="305"/>
      <c r="GB68" s="305"/>
      <c r="GC68" s="305"/>
      <c r="GD68" s="305"/>
      <c r="GE68" s="305"/>
      <c r="GF68" s="305"/>
      <c r="GG68" s="305"/>
      <c r="GH68" s="305"/>
      <c r="GI68" s="305"/>
      <c r="GJ68" s="305"/>
      <c r="GK68" s="305"/>
      <c r="GL68" s="305"/>
      <c r="GM68" s="305"/>
      <c r="GN68" s="305"/>
      <c r="GO68" s="305"/>
      <c r="GP68" s="305"/>
      <c r="GQ68" s="305"/>
      <c r="GR68" s="305"/>
      <c r="GS68" s="305"/>
      <c r="GT68" s="305"/>
      <c r="GU68" s="305"/>
      <c r="GV68" s="305"/>
      <c r="GW68" s="305"/>
      <c r="GX68" s="305"/>
      <c r="GY68" s="305"/>
      <c r="GZ68" s="305"/>
      <c r="HA68" s="305"/>
      <c r="HB68" s="305"/>
      <c r="HC68" s="305"/>
      <c r="HD68" s="305"/>
      <c r="HE68" s="305"/>
      <c r="HF68" s="305"/>
      <c r="HG68" s="305"/>
      <c r="HH68" s="305"/>
      <c r="HI68" s="305"/>
      <c r="HJ68" s="305"/>
      <c r="HK68" s="305"/>
      <c r="HL68" s="305"/>
      <c r="HM68" s="305"/>
      <c r="HN68" s="305"/>
      <c r="HO68" s="305"/>
      <c r="HP68" s="305"/>
      <c r="HQ68" s="305"/>
      <c r="HR68" s="305"/>
      <c r="HS68" s="305"/>
      <c r="HT68" s="305"/>
      <c r="HU68" s="305"/>
      <c r="HV68" s="305"/>
      <c r="HW68" s="305"/>
      <c r="HX68" s="305"/>
      <c r="HY68" s="305"/>
      <c r="HZ68" s="305"/>
      <c r="IA68" s="305"/>
      <c r="IB68" s="305"/>
      <c r="IC68" s="305"/>
      <c r="ID68" s="305"/>
      <c r="IE68" s="305"/>
      <c r="IF68" s="305"/>
      <c r="IG68" s="305"/>
      <c r="IH68" s="305"/>
      <c r="II68" s="305"/>
      <c r="IJ68" s="305"/>
      <c r="IK68" s="305"/>
      <c r="IL68" s="305"/>
      <c r="IM68" s="305"/>
      <c r="IN68" s="305"/>
      <c r="IO68" s="305"/>
      <c r="IP68" s="305"/>
      <c r="IQ68" s="305"/>
      <c r="IR68" s="305"/>
      <c r="IS68" s="305"/>
      <c r="IT68" s="305"/>
    </row>
    <row r="69" spans="1:254">
      <c r="A69" s="296"/>
      <c r="B69" s="296"/>
      <c r="C69" s="296"/>
      <c r="D69" s="296"/>
      <c r="E69" s="331"/>
      <c r="F69" s="353"/>
      <c r="G69" s="353"/>
      <c r="H69" s="353"/>
      <c r="I69" s="353"/>
      <c r="J69" s="290"/>
      <c r="K69" s="331"/>
      <c r="L69" s="331"/>
      <c r="M69" s="331"/>
      <c r="N69" s="331"/>
      <c r="O69" s="331"/>
      <c r="P69" s="331"/>
      <c r="Q69" s="305"/>
      <c r="R69" s="305"/>
      <c r="S69" s="305"/>
      <c r="T69" s="305"/>
      <c r="U69" s="305"/>
      <c r="V69" s="305"/>
      <c r="W69" s="305"/>
      <c r="X69" s="305"/>
      <c r="Y69" s="305"/>
      <c r="Z69" s="305"/>
      <c r="AA69" s="305"/>
      <c r="AB69" s="305"/>
      <c r="AC69" s="305"/>
      <c r="AD69" s="305"/>
      <c r="AE69" s="305"/>
      <c r="AF69" s="305"/>
      <c r="AG69" s="305"/>
      <c r="AH69" s="305"/>
      <c r="AI69" s="305"/>
      <c r="AJ69" s="305"/>
      <c r="AK69" s="305"/>
      <c r="AL69" s="305"/>
      <c r="AM69" s="305"/>
      <c r="AN69" s="305"/>
      <c r="AO69" s="305"/>
      <c r="AP69" s="305"/>
      <c r="AQ69" s="305"/>
      <c r="AR69" s="305"/>
      <c r="AS69" s="305"/>
      <c r="AT69" s="305"/>
      <c r="AU69" s="305"/>
      <c r="AV69" s="305"/>
      <c r="AW69" s="305"/>
      <c r="AX69" s="305"/>
      <c r="AY69" s="305"/>
      <c r="AZ69" s="305"/>
      <c r="BA69" s="305"/>
      <c r="BB69" s="305"/>
      <c r="BC69" s="305"/>
      <c r="BD69" s="305"/>
      <c r="BE69" s="305"/>
      <c r="BF69" s="305"/>
      <c r="BG69" s="305"/>
      <c r="BH69" s="305"/>
      <c r="BI69" s="305"/>
      <c r="BJ69" s="305"/>
      <c r="BK69" s="305"/>
      <c r="BL69" s="305"/>
      <c r="BM69" s="305"/>
      <c r="BN69" s="305"/>
      <c r="BO69" s="305"/>
      <c r="BP69" s="305"/>
      <c r="BQ69" s="305"/>
      <c r="BR69" s="305"/>
      <c r="BS69" s="305"/>
      <c r="BT69" s="305"/>
      <c r="BU69" s="305"/>
      <c r="BV69" s="305"/>
      <c r="BW69" s="305"/>
      <c r="BX69" s="305"/>
      <c r="BY69" s="305"/>
      <c r="BZ69" s="305"/>
      <c r="CA69" s="305"/>
      <c r="CB69" s="305"/>
      <c r="CC69" s="305"/>
      <c r="CD69" s="305"/>
      <c r="CE69" s="305"/>
      <c r="CF69" s="305"/>
      <c r="CG69" s="305"/>
      <c r="CH69" s="305"/>
      <c r="CI69" s="305"/>
      <c r="CJ69" s="305"/>
      <c r="CK69" s="305"/>
      <c r="CL69" s="305"/>
      <c r="CM69" s="305"/>
      <c r="CN69" s="305"/>
      <c r="CO69" s="305"/>
      <c r="CP69" s="305"/>
      <c r="CQ69" s="305"/>
      <c r="CR69" s="305"/>
      <c r="CS69" s="305"/>
      <c r="CT69" s="305"/>
      <c r="CU69" s="305"/>
      <c r="CV69" s="305"/>
      <c r="CW69" s="305"/>
      <c r="CX69" s="305"/>
      <c r="CY69" s="305"/>
      <c r="CZ69" s="305"/>
      <c r="DA69" s="305"/>
      <c r="DB69" s="305"/>
      <c r="DC69" s="305"/>
      <c r="DD69" s="305"/>
      <c r="DE69" s="305"/>
      <c r="DF69" s="305"/>
      <c r="DG69" s="305"/>
      <c r="DH69" s="305"/>
      <c r="DI69" s="305"/>
      <c r="DJ69" s="305"/>
      <c r="DK69" s="305"/>
      <c r="DL69" s="305"/>
      <c r="DM69" s="305"/>
      <c r="DN69" s="305"/>
      <c r="DO69" s="305"/>
      <c r="DP69" s="305"/>
      <c r="DQ69" s="305"/>
      <c r="DR69" s="305"/>
      <c r="DS69" s="305"/>
      <c r="DT69" s="305"/>
      <c r="DU69" s="305"/>
      <c r="DV69" s="305"/>
      <c r="DW69" s="305"/>
      <c r="DX69" s="305"/>
      <c r="DY69" s="305"/>
      <c r="DZ69" s="305"/>
      <c r="EA69" s="305"/>
      <c r="EB69" s="305"/>
      <c r="EC69" s="305"/>
      <c r="ED69" s="305"/>
      <c r="EE69" s="305"/>
      <c r="EF69" s="305"/>
      <c r="EG69" s="305"/>
      <c r="EH69" s="305"/>
      <c r="EI69" s="305"/>
      <c r="EJ69" s="305"/>
      <c r="EK69" s="305"/>
      <c r="EL69" s="305"/>
      <c r="EM69" s="305"/>
      <c r="EN69" s="305"/>
      <c r="EO69" s="305"/>
      <c r="EP69" s="305"/>
      <c r="EQ69" s="305"/>
      <c r="ER69" s="305"/>
      <c r="ES69" s="305"/>
      <c r="ET69" s="305"/>
      <c r="EU69" s="305"/>
      <c r="EV69" s="305"/>
      <c r="EW69" s="305"/>
      <c r="EX69" s="305"/>
      <c r="EY69" s="305"/>
      <c r="EZ69" s="305"/>
      <c r="FA69" s="305"/>
      <c r="FB69" s="305"/>
      <c r="FC69" s="305"/>
      <c r="FD69" s="305"/>
      <c r="FE69" s="305"/>
      <c r="FF69" s="305"/>
      <c r="FG69" s="305"/>
      <c r="FH69" s="305"/>
      <c r="FI69" s="305"/>
      <c r="FJ69" s="305"/>
      <c r="FK69" s="305"/>
      <c r="FL69" s="305"/>
      <c r="FM69" s="305"/>
      <c r="FN69" s="305"/>
      <c r="FO69" s="305"/>
      <c r="FP69" s="305"/>
      <c r="FQ69" s="305"/>
      <c r="FR69" s="305"/>
      <c r="FS69" s="305"/>
      <c r="FT69" s="305"/>
      <c r="FU69" s="305"/>
      <c r="FV69" s="305"/>
      <c r="FW69" s="305"/>
      <c r="FX69" s="305"/>
      <c r="FY69" s="305"/>
      <c r="FZ69" s="305"/>
      <c r="GA69" s="305"/>
      <c r="GB69" s="305"/>
      <c r="GC69" s="305"/>
      <c r="GD69" s="305"/>
      <c r="GE69" s="305"/>
      <c r="GF69" s="305"/>
      <c r="GG69" s="305"/>
      <c r="GH69" s="305"/>
      <c r="GI69" s="305"/>
      <c r="GJ69" s="305"/>
      <c r="GK69" s="305"/>
      <c r="GL69" s="305"/>
      <c r="GM69" s="305"/>
      <c r="GN69" s="305"/>
      <c r="GO69" s="305"/>
      <c r="GP69" s="305"/>
      <c r="GQ69" s="305"/>
      <c r="GR69" s="305"/>
      <c r="GS69" s="305"/>
      <c r="GT69" s="305"/>
      <c r="GU69" s="305"/>
      <c r="GV69" s="305"/>
      <c r="GW69" s="305"/>
      <c r="GX69" s="305"/>
      <c r="GY69" s="305"/>
      <c r="GZ69" s="305"/>
      <c r="HA69" s="305"/>
      <c r="HB69" s="305"/>
      <c r="HC69" s="305"/>
      <c r="HD69" s="305"/>
      <c r="HE69" s="305"/>
      <c r="HF69" s="305"/>
      <c r="HG69" s="305"/>
      <c r="HH69" s="305"/>
      <c r="HI69" s="305"/>
      <c r="HJ69" s="305"/>
      <c r="HK69" s="305"/>
      <c r="HL69" s="305"/>
      <c r="HM69" s="305"/>
      <c r="HN69" s="305"/>
      <c r="HO69" s="305"/>
      <c r="HP69" s="305"/>
      <c r="HQ69" s="305"/>
      <c r="HR69" s="305"/>
      <c r="HS69" s="305"/>
      <c r="HT69" s="305"/>
      <c r="HU69" s="305"/>
      <c r="HV69" s="305"/>
      <c r="HW69" s="305"/>
      <c r="HX69" s="305"/>
      <c r="HY69" s="305"/>
      <c r="HZ69" s="305"/>
      <c r="IA69" s="305"/>
      <c r="IB69" s="305"/>
      <c r="IC69" s="305"/>
      <c r="ID69" s="305"/>
      <c r="IE69" s="305"/>
      <c r="IF69" s="305"/>
      <c r="IG69" s="305"/>
      <c r="IH69" s="305"/>
      <c r="II69" s="305"/>
      <c r="IJ69" s="305"/>
      <c r="IK69" s="305"/>
      <c r="IL69" s="305"/>
      <c r="IM69" s="305"/>
      <c r="IN69" s="305"/>
      <c r="IO69" s="305"/>
      <c r="IP69" s="305"/>
      <c r="IQ69" s="305"/>
      <c r="IR69" s="305"/>
      <c r="IS69" s="305"/>
      <c r="IT69" s="305"/>
    </row>
    <row r="70" spans="1:254">
      <c r="A70" s="296"/>
      <c r="B70" s="296"/>
      <c r="C70" s="296"/>
      <c r="D70" s="296"/>
      <c r="E70" s="331"/>
      <c r="F70" s="290"/>
      <c r="G70" s="290"/>
      <c r="H70" s="290"/>
      <c r="I70" s="353"/>
      <c r="J70" s="290"/>
      <c r="K70" s="331"/>
      <c r="L70" s="331"/>
      <c r="M70" s="331"/>
      <c r="N70" s="331"/>
      <c r="O70" s="331"/>
      <c r="P70" s="331"/>
      <c r="Q70" s="305"/>
      <c r="R70" s="305"/>
      <c r="S70" s="305"/>
      <c r="T70" s="305"/>
      <c r="U70" s="305"/>
      <c r="V70" s="305"/>
      <c r="W70" s="305"/>
      <c r="X70" s="305"/>
      <c r="Y70" s="305"/>
      <c r="Z70" s="305"/>
      <c r="AA70" s="305"/>
      <c r="AB70" s="305"/>
      <c r="AC70" s="305"/>
      <c r="AD70" s="305"/>
      <c r="AE70" s="305"/>
      <c r="AF70" s="305"/>
      <c r="AG70" s="305"/>
      <c r="AH70" s="305"/>
      <c r="AI70" s="305"/>
      <c r="AJ70" s="305"/>
      <c r="AK70" s="305"/>
      <c r="AL70" s="305"/>
      <c r="AM70" s="305"/>
      <c r="AN70" s="305"/>
      <c r="AO70" s="305"/>
      <c r="AP70" s="305"/>
      <c r="AQ70" s="305"/>
      <c r="AR70" s="305"/>
      <c r="AS70" s="305"/>
      <c r="AT70" s="305"/>
      <c r="AU70" s="305"/>
      <c r="AV70" s="305"/>
      <c r="AW70" s="305"/>
      <c r="AX70" s="305"/>
      <c r="AY70" s="305"/>
      <c r="AZ70" s="305"/>
      <c r="BA70" s="305"/>
      <c r="BB70" s="305"/>
      <c r="BC70" s="305"/>
      <c r="BD70" s="305"/>
      <c r="BE70" s="305"/>
      <c r="BF70" s="305"/>
      <c r="BG70" s="305"/>
      <c r="BH70" s="305"/>
      <c r="BI70" s="305"/>
      <c r="BJ70" s="305"/>
      <c r="BK70" s="305"/>
      <c r="BL70" s="305"/>
      <c r="BM70" s="305"/>
      <c r="BN70" s="305"/>
      <c r="BO70" s="305"/>
      <c r="BP70" s="305"/>
      <c r="BQ70" s="305"/>
      <c r="BR70" s="305"/>
      <c r="BS70" s="305"/>
      <c r="BT70" s="305"/>
      <c r="BU70" s="305"/>
      <c r="BV70" s="305"/>
      <c r="BW70" s="305"/>
      <c r="BX70" s="305"/>
      <c r="BY70" s="305"/>
      <c r="BZ70" s="305"/>
      <c r="CA70" s="305"/>
      <c r="CB70" s="305"/>
      <c r="CC70" s="305"/>
      <c r="CD70" s="305"/>
      <c r="CE70" s="305"/>
      <c r="CF70" s="305"/>
      <c r="CG70" s="305"/>
      <c r="CH70" s="305"/>
      <c r="CI70" s="305"/>
      <c r="CJ70" s="305"/>
      <c r="CK70" s="305"/>
      <c r="CL70" s="305"/>
      <c r="CM70" s="305"/>
      <c r="CN70" s="305"/>
      <c r="CO70" s="305"/>
      <c r="CP70" s="305"/>
      <c r="CQ70" s="305"/>
      <c r="CR70" s="305"/>
      <c r="CS70" s="305"/>
      <c r="CT70" s="305"/>
      <c r="CU70" s="305"/>
      <c r="CV70" s="305"/>
      <c r="CW70" s="305"/>
      <c r="CX70" s="305"/>
      <c r="CY70" s="305"/>
      <c r="CZ70" s="305"/>
      <c r="DA70" s="305"/>
      <c r="DB70" s="305"/>
      <c r="DC70" s="305"/>
      <c r="DD70" s="305"/>
      <c r="DE70" s="305"/>
      <c r="DF70" s="305"/>
      <c r="DG70" s="305"/>
      <c r="DH70" s="305"/>
      <c r="DI70" s="305"/>
      <c r="DJ70" s="305"/>
      <c r="DK70" s="305"/>
      <c r="DL70" s="305"/>
      <c r="DM70" s="305"/>
      <c r="DN70" s="305"/>
      <c r="DO70" s="305"/>
      <c r="DP70" s="305"/>
      <c r="DQ70" s="305"/>
      <c r="DR70" s="305"/>
      <c r="DS70" s="305"/>
      <c r="DT70" s="305"/>
      <c r="DU70" s="305"/>
      <c r="DV70" s="305"/>
      <c r="DW70" s="305"/>
      <c r="DX70" s="305"/>
      <c r="DY70" s="305"/>
      <c r="DZ70" s="305"/>
      <c r="EA70" s="305"/>
      <c r="EB70" s="305"/>
      <c r="EC70" s="305"/>
      <c r="ED70" s="305"/>
      <c r="EE70" s="305"/>
      <c r="EF70" s="305"/>
      <c r="EG70" s="305"/>
      <c r="EH70" s="305"/>
      <c r="EI70" s="305"/>
      <c r="EJ70" s="305"/>
      <c r="EK70" s="305"/>
      <c r="EL70" s="305"/>
      <c r="EM70" s="305"/>
      <c r="EN70" s="305"/>
      <c r="EO70" s="305"/>
      <c r="EP70" s="305"/>
      <c r="EQ70" s="305"/>
      <c r="ER70" s="305"/>
      <c r="ES70" s="305"/>
      <c r="ET70" s="305"/>
      <c r="EU70" s="305"/>
      <c r="EV70" s="305"/>
      <c r="EW70" s="305"/>
      <c r="EX70" s="305"/>
      <c r="EY70" s="305"/>
      <c r="EZ70" s="305"/>
      <c r="FA70" s="305"/>
      <c r="FB70" s="305"/>
      <c r="FC70" s="305"/>
      <c r="FD70" s="305"/>
      <c r="FE70" s="305"/>
      <c r="FF70" s="305"/>
      <c r="FG70" s="305"/>
      <c r="FH70" s="305"/>
      <c r="FI70" s="305"/>
      <c r="FJ70" s="305"/>
      <c r="FK70" s="305"/>
      <c r="FL70" s="305"/>
      <c r="FM70" s="305"/>
      <c r="FN70" s="305"/>
      <c r="FO70" s="305"/>
      <c r="FP70" s="305"/>
      <c r="FQ70" s="305"/>
      <c r="FR70" s="305"/>
      <c r="FS70" s="305"/>
      <c r="FT70" s="305"/>
      <c r="FU70" s="305"/>
      <c r="FV70" s="305"/>
      <c r="FW70" s="305"/>
      <c r="FX70" s="305"/>
      <c r="FY70" s="305"/>
      <c r="FZ70" s="305"/>
      <c r="GA70" s="305"/>
      <c r="GB70" s="305"/>
      <c r="GC70" s="305"/>
      <c r="GD70" s="305"/>
      <c r="GE70" s="305"/>
      <c r="GF70" s="305"/>
      <c r="GG70" s="305"/>
      <c r="GH70" s="305"/>
      <c r="GI70" s="305"/>
      <c r="GJ70" s="305"/>
      <c r="GK70" s="305"/>
      <c r="GL70" s="305"/>
      <c r="GM70" s="305"/>
      <c r="GN70" s="305"/>
      <c r="GO70" s="305"/>
      <c r="GP70" s="305"/>
      <c r="GQ70" s="305"/>
      <c r="GR70" s="305"/>
      <c r="GS70" s="305"/>
      <c r="GT70" s="305"/>
      <c r="GU70" s="305"/>
      <c r="GV70" s="305"/>
      <c r="GW70" s="305"/>
      <c r="GX70" s="305"/>
      <c r="GY70" s="305"/>
      <c r="GZ70" s="305"/>
      <c r="HA70" s="305"/>
      <c r="HB70" s="305"/>
      <c r="HC70" s="305"/>
      <c r="HD70" s="305"/>
      <c r="HE70" s="305"/>
      <c r="HF70" s="305"/>
      <c r="HG70" s="305"/>
      <c r="HH70" s="305"/>
      <c r="HI70" s="305"/>
      <c r="HJ70" s="305"/>
      <c r="HK70" s="305"/>
      <c r="HL70" s="305"/>
      <c r="HM70" s="305"/>
      <c r="HN70" s="305"/>
      <c r="HO70" s="305"/>
      <c r="HP70" s="305"/>
      <c r="HQ70" s="305"/>
      <c r="HR70" s="305"/>
      <c r="HS70" s="305"/>
      <c r="HT70" s="305"/>
      <c r="HU70" s="305"/>
      <c r="HV70" s="305"/>
      <c r="HW70" s="305"/>
      <c r="HX70" s="305"/>
      <c r="HY70" s="305"/>
      <c r="HZ70" s="305"/>
      <c r="IA70" s="305"/>
      <c r="IB70" s="305"/>
      <c r="IC70" s="305"/>
      <c r="ID70" s="305"/>
      <c r="IE70" s="305"/>
      <c r="IF70" s="305"/>
      <c r="IG70" s="305"/>
      <c r="IH70" s="305"/>
      <c r="II70" s="305"/>
      <c r="IJ70" s="305"/>
      <c r="IK70" s="305"/>
      <c r="IL70" s="305"/>
      <c r="IM70" s="305"/>
      <c r="IN70" s="305"/>
      <c r="IO70" s="305"/>
      <c r="IP70" s="305"/>
      <c r="IQ70" s="305"/>
      <c r="IR70" s="305"/>
      <c r="IS70" s="305"/>
      <c r="IT70" s="305"/>
    </row>
    <row r="71" spans="1:254">
      <c r="A71" s="296"/>
      <c r="B71" s="296"/>
      <c r="C71" s="296"/>
      <c r="D71" s="296"/>
      <c r="E71" s="296"/>
      <c r="F71" s="296"/>
      <c r="G71" s="863"/>
      <c r="H71" s="365"/>
      <c r="I71" s="326"/>
      <c r="L71" s="296"/>
      <c r="M71" s="296"/>
      <c r="N71" s="1129"/>
      <c r="O71" s="296"/>
      <c r="P71" s="296"/>
      <c r="Q71" s="305"/>
      <c r="R71" s="305"/>
      <c r="S71" s="305"/>
      <c r="T71" s="305"/>
      <c r="U71" s="305"/>
      <c r="V71" s="305"/>
      <c r="W71" s="305"/>
      <c r="X71" s="305"/>
      <c r="Y71" s="305"/>
      <c r="Z71" s="305"/>
      <c r="AA71" s="305"/>
      <c r="AB71" s="305"/>
      <c r="AC71" s="305"/>
      <c r="AD71" s="305"/>
      <c r="AE71" s="305"/>
      <c r="AF71" s="305"/>
      <c r="AG71" s="305"/>
      <c r="AH71" s="305"/>
      <c r="AI71" s="305"/>
      <c r="AJ71" s="305"/>
      <c r="AK71" s="305"/>
      <c r="AL71" s="305"/>
      <c r="AM71" s="305"/>
      <c r="AN71" s="305"/>
      <c r="AO71" s="305"/>
      <c r="AP71" s="305"/>
      <c r="AQ71" s="305"/>
      <c r="AR71" s="305"/>
      <c r="AS71" s="305"/>
      <c r="AT71" s="305"/>
      <c r="AU71" s="305"/>
      <c r="AV71" s="305"/>
      <c r="AW71" s="305"/>
      <c r="AX71" s="305"/>
      <c r="AY71" s="305"/>
      <c r="AZ71" s="305"/>
      <c r="BA71" s="305"/>
      <c r="BB71" s="305"/>
      <c r="BC71" s="305"/>
      <c r="BD71" s="305"/>
      <c r="BE71" s="305"/>
      <c r="BF71" s="305"/>
      <c r="BG71" s="305"/>
      <c r="BH71" s="305"/>
      <c r="BI71" s="305"/>
      <c r="BJ71" s="305"/>
      <c r="BK71" s="305"/>
      <c r="BL71" s="305"/>
      <c r="BM71" s="305"/>
      <c r="BN71" s="305"/>
      <c r="BO71" s="305"/>
      <c r="BP71" s="305"/>
      <c r="BQ71" s="305"/>
      <c r="BR71" s="305"/>
      <c r="BS71" s="305"/>
      <c r="BT71" s="305"/>
      <c r="BU71" s="305"/>
      <c r="BV71" s="305"/>
      <c r="BW71" s="305"/>
      <c r="BX71" s="305"/>
      <c r="BY71" s="305"/>
      <c r="BZ71" s="305"/>
      <c r="CA71" s="305"/>
      <c r="CB71" s="305"/>
      <c r="CC71" s="305"/>
      <c r="CD71" s="305"/>
      <c r="CE71" s="305"/>
      <c r="CF71" s="305"/>
      <c r="CG71" s="305"/>
      <c r="CH71" s="305"/>
      <c r="CI71" s="305"/>
      <c r="CJ71" s="305"/>
      <c r="CK71" s="305"/>
      <c r="CL71" s="305"/>
      <c r="CM71" s="305"/>
      <c r="CN71" s="305"/>
      <c r="CO71" s="305"/>
      <c r="CP71" s="305"/>
      <c r="CQ71" s="305"/>
    </row>
    <row r="72" spans="1:254">
      <c r="A72" s="296"/>
      <c r="B72" s="296"/>
      <c r="C72" s="296"/>
      <c r="D72" s="296"/>
      <c r="E72" s="296"/>
      <c r="F72" s="296"/>
      <c r="G72" s="863"/>
      <c r="H72" s="365"/>
      <c r="L72" s="296"/>
      <c r="M72" s="296"/>
      <c r="N72" s="1129"/>
      <c r="O72" s="296"/>
      <c r="P72" s="296"/>
      <c r="Q72" s="305"/>
      <c r="R72" s="305"/>
      <c r="S72" s="305"/>
      <c r="T72" s="305"/>
      <c r="U72" s="305"/>
      <c r="V72" s="305"/>
      <c r="W72" s="305"/>
      <c r="X72" s="305"/>
      <c r="Y72" s="305"/>
      <c r="Z72" s="305"/>
      <c r="AA72" s="305"/>
      <c r="AB72" s="305"/>
      <c r="AC72" s="305"/>
      <c r="AD72" s="305"/>
      <c r="AE72" s="305"/>
      <c r="AF72" s="305"/>
      <c r="AG72" s="305"/>
      <c r="AH72" s="305"/>
      <c r="AI72" s="305"/>
      <c r="AJ72" s="305"/>
      <c r="AK72" s="305"/>
      <c r="AL72" s="305"/>
      <c r="AM72" s="305"/>
      <c r="AN72" s="305"/>
      <c r="AO72" s="305"/>
      <c r="AP72" s="305"/>
      <c r="AQ72" s="305"/>
      <c r="AR72" s="305"/>
      <c r="AS72" s="305"/>
      <c r="AT72" s="305"/>
      <c r="AU72" s="305"/>
      <c r="AV72" s="305"/>
      <c r="AW72" s="305"/>
      <c r="AX72" s="305"/>
      <c r="AY72" s="305"/>
      <c r="AZ72" s="305"/>
      <c r="BA72" s="305"/>
      <c r="BB72" s="305"/>
      <c r="BC72" s="305"/>
      <c r="BD72" s="305"/>
      <c r="BE72" s="305"/>
      <c r="BF72" s="305"/>
      <c r="BG72" s="305"/>
      <c r="BH72" s="305"/>
      <c r="BI72" s="305"/>
      <c r="BJ72" s="305"/>
      <c r="BK72" s="305"/>
      <c r="BL72" s="305"/>
      <c r="BM72" s="305"/>
      <c r="BN72" s="305"/>
      <c r="BO72" s="305"/>
      <c r="BP72" s="305"/>
      <c r="BQ72" s="305"/>
      <c r="BR72" s="305"/>
      <c r="BS72" s="305"/>
      <c r="BT72" s="305"/>
      <c r="BU72" s="305"/>
      <c r="BV72" s="305"/>
      <c r="BW72" s="305"/>
      <c r="BX72" s="305"/>
      <c r="BY72" s="305"/>
      <c r="BZ72" s="305"/>
      <c r="CA72" s="305"/>
      <c r="CB72" s="305"/>
      <c r="CC72" s="305"/>
      <c r="CD72" s="305"/>
      <c r="CE72" s="305"/>
      <c r="CF72" s="305"/>
      <c r="CG72" s="305"/>
      <c r="CH72" s="305"/>
      <c r="CI72" s="305"/>
      <c r="CJ72" s="305"/>
      <c r="CK72" s="305"/>
      <c r="CL72" s="305"/>
      <c r="CM72" s="305"/>
      <c r="CN72" s="305"/>
      <c r="CO72" s="305"/>
      <c r="CP72" s="305"/>
      <c r="CQ72" s="305"/>
    </row>
    <row r="73" spans="1:254">
      <c r="A73" s="296"/>
      <c r="B73" s="296"/>
      <c r="C73" s="296"/>
      <c r="D73" s="296"/>
      <c r="E73" s="296"/>
      <c r="F73" s="296"/>
      <c r="G73" s="296"/>
      <c r="H73" s="296"/>
      <c r="L73" s="296"/>
      <c r="M73" s="296"/>
      <c r="N73" s="1129"/>
      <c r="O73" s="296"/>
      <c r="P73" s="296"/>
      <c r="Q73" s="305"/>
      <c r="R73" s="305"/>
      <c r="S73" s="305"/>
      <c r="T73" s="305"/>
      <c r="U73" s="305"/>
      <c r="V73" s="305"/>
      <c r="W73" s="305"/>
      <c r="X73" s="305"/>
      <c r="Y73" s="305"/>
      <c r="Z73" s="305"/>
      <c r="AA73" s="305"/>
      <c r="AB73" s="305"/>
      <c r="AC73" s="305"/>
      <c r="AD73" s="305"/>
      <c r="AE73" s="305"/>
      <c r="AF73" s="305"/>
      <c r="AG73" s="305"/>
      <c r="AH73" s="305"/>
      <c r="AI73" s="305"/>
      <c r="AJ73" s="305"/>
      <c r="AK73" s="305"/>
      <c r="AL73" s="305"/>
      <c r="AM73" s="305"/>
      <c r="AN73" s="305"/>
      <c r="AO73" s="305"/>
      <c r="AP73" s="305"/>
      <c r="AQ73" s="305"/>
      <c r="AR73" s="305"/>
      <c r="AS73" s="305"/>
      <c r="AT73" s="305"/>
      <c r="AU73" s="305"/>
      <c r="AV73" s="305"/>
      <c r="AW73" s="305"/>
      <c r="AX73" s="305"/>
      <c r="AY73" s="305"/>
      <c r="AZ73" s="305"/>
      <c r="BA73" s="305"/>
      <c r="BB73" s="305"/>
      <c r="BC73" s="305"/>
      <c r="BD73" s="305"/>
      <c r="BE73" s="305"/>
      <c r="BF73" s="305"/>
      <c r="BG73" s="305"/>
      <c r="BH73" s="305"/>
      <c r="BI73" s="305"/>
      <c r="BJ73" s="305"/>
      <c r="BK73" s="305"/>
      <c r="BL73" s="305"/>
      <c r="BM73" s="305"/>
      <c r="BN73" s="305"/>
      <c r="BO73" s="305"/>
      <c r="BP73" s="305"/>
      <c r="BQ73" s="305"/>
      <c r="BR73" s="305"/>
      <c r="BS73" s="305"/>
      <c r="BT73" s="305"/>
      <c r="BU73" s="305"/>
      <c r="BV73" s="305"/>
      <c r="BW73" s="305"/>
      <c r="BX73" s="305"/>
      <c r="BY73" s="305"/>
      <c r="BZ73" s="305"/>
      <c r="CA73" s="305"/>
      <c r="CB73" s="305"/>
      <c r="CC73" s="305"/>
      <c r="CD73" s="305"/>
      <c r="CE73" s="305"/>
      <c r="CF73" s="305"/>
      <c r="CG73" s="305"/>
      <c r="CH73" s="305"/>
      <c r="CI73" s="305"/>
      <c r="CJ73" s="305"/>
      <c r="CK73" s="305"/>
      <c r="CL73" s="305"/>
      <c r="CM73" s="305"/>
      <c r="CN73" s="305"/>
      <c r="CO73" s="305"/>
      <c r="CP73" s="305"/>
      <c r="CQ73" s="305"/>
    </row>
    <row r="74" spans="1:254">
      <c r="A74" s="296"/>
      <c r="B74" s="296"/>
      <c r="C74" s="296"/>
      <c r="D74" s="296"/>
      <c r="E74" s="296"/>
      <c r="F74" s="296"/>
      <c r="G74" s="296"/>
      <c r="H74" s="296"/>
      <c r="L74" s="296"/>
      <c r="M74" s="296"/>
      <c r="N74" s="1129"/>
      <c r="O74" s="296"/>
      <c r="P74" s="296"/>
      <c r="Q74" s="305"/>
      <c r="R74" s="305"/>
      <c r="S74" s="305"/>
      <c r="T74" s="305"/>
      <c r="U74" s="305"/>
      <c r="V74" s="305"/>
      <c r="W74" s="305"/>
      <c r="X74" s="305"/>
      <c r="Y74" s="305"/>
      <c r="Z74" s="305"/>
      <c r="AA74" s="305"/>
      <c r="AB74" s="305"/>
      <c r="AC74" s="305"/>
      <c r="AD74" s="305"/>
      <c r="AE74" s="305"/>
      <c r="AF74" s="305"/>
      <c r="AG74" s="305"/>
      <c r="AH74" s="305"/>
      <c r="AI74" s="305"/>
      <c r="AJ74" s="305"/>
      <c r="AK74" s="305"/>
      <c r="AL74" s="305"/>
      <c r="AM74" s="305"/>
      <c r="AN74" s="305"/>
      <c r="AO74" s="305"/>
      <c r="AP74" s="305"/>
      <c r="AQ74" s="305"/>
      <c r="AR74" s="305"/>
      <c r="AS74" s="305"/>
      <c r="AT74" s="305"/>
      <c r="AU74" s="305"/>
      <c r="AV74" s="305"/>
      <c r="AW74" s="305"/>
      <c r="AX74" s="305"/>
      <c r="AY74" s="305"/>
      <c r="AZ74" s="305"/>
      <c r="BA74" s="305"/>
      <c r="BB74" s="305"/>
      <c r="BC74" s="305"/>
      <c r="BD74" s="305"/>
      <c r="BE74" s="305"/>
      <c r="BF74" s="305"/>
      <c r="BG74" s="305"/>
      <c r="BH74" s="305"/>
      <c r="BI74" s="305"/>
      <c r="BJ74" s="305"/>
      <c r="BK74" s="305"/>
      <c r="BL74" s="305"/>
      <c r="BM74" s="305"/>
      <c r="BN74" s="305"/>
      <c r="BO74" s="305"/>
      <c r="BP74" s="305"/>
      <c r="BQ74" s="305"/>
      <c r="BR74" s="305"/>
      <c r="BS74" s="305"/>
      <c r="BT74" s="305"/>
      <c r="BU74" s="305"/>
      <c r="BV74" s="305"/>
      <c r="BW74" s="305"/>
      <c r="BX74" s="305"/>
      <c r="BY74" s="305"/>
      <c r="BZ74" s="305"/>
      <c r="CA74" s="305"/>
      <c r="CB74" s="305"/>
      <c r="CC74" s="305"/>
      <c r="CD74" s="305"/>
      <c r="CE74" s="305"/>
      <c r="CF74" s="305"/>
      <c r="CG74" s="305"/>
      <c r="CH74" s="305"/>
      <c r="CI74" s="305"/>
      <c r="CJ74" s="305"/>
      <c r="CK74" s="305"/>
      <c r="CL74" s="305"/>
      <c r="CM74" s="305"/>
      <c r="CN74" s="305"/>
      <c r="CO74" s="305"/>
      <c r="CP74" s="305"/>
      <c r="CQ74" s="305"/>
    </row>
    <row r="75" spans="1:254">
      <c r="Q75" s="305"/>
      <c r="R75" s="305"/>
      <c r="S75" s="305"/>
      <c r="T75" s="305"/>
      <c r="U75" s="305"/>
      <c r="V75" s="305"/>
      <c r="W75" s="305"/>
      <c r="X75" s="305"/>
      <c r="Y75" s="305"/>
      <c r="Z75" s="305"/>
      <c r="AA75" s="305"/>
      <c r="AB75" s="305"/>
      <c r="AC75" s="305"/>
      <c r="AD75" s="305"/>
      <c r="AE75" s="305"/>
      <c r="AF75" s="305"/>
      <c r="AG75" s="305"/>
      <c r="AH75" s="305"/>
      <c r="AI75" s="305"/>
      <c r="AJ75" s="305"/>
      <c r="AK75" s="305"/>
      <c r="AL75" s="305"/>
      <c r="AM75" s="305"/>
      <c r="AN75" s="305"/>
      <c r="AO75" s="305"/>
      <c r="AP75" s="305"/>
      <c r="AQ75" s="305"/>
      <c r="AR75" s="305"/>
      <c r="AS75" s="305"/>
      <c r="AT75" s="305"/>
      <c r="AU75" s="305"/>
      <c r="AV75" s="305"/>
      <c r="AW75" s="305"/>
      <c r="AX75" s="305"/>
      <c r="AY75" s="305"/>
      <c r="AZ75" s="305"/>
      <c r="BA75" s="305"/>
      <c r="BB75" s="305"/>
      <c r="BC75" s="305"/>
      <c r="BD75" s="305"/>
      <c r="BE75" s="305"/>
      <c r="BF75" s="305"/>
      <c r="BG75" s="305"/>
      <c r="BH75" s="305"/>
      <c r="BI75" s="305"/>
      <c r="BJ75" s="305"/>
      <c r="BK75" s="305"/>
      <c r="BL75" s="305"/>
      <c r="BM75" s="305"/>
      <c r="BN75" s="305"/>
      <c r="BO75" s="305"/>
      <c r="BP75" s="305"/>
      <c r="BQ75" s="305"/>
      <c r="BR75" s="305"/>
      <c r="BS75" s="305"/>
      <c r="BT75" s="305"/>
      <c r="BU75" s="305"/>
      <c r="BV75" s="305"/>
      <c r="BW75" s="305"/>
      <c r="BX75" s="305"/>
      <c r="BY75" s="305"/>
      <c r="BZ75" s="305"/>
      <c r="CA75" s="305"/>
      <c r="CB75" s="305"/>
      <c r="CC75" s="305"/>
      <c r="CD75" s="305"/>
      <c r="CE75" s="305"/>
      <c r="CF75" s="305"/>
      <c r="CG75" s="305"/>
      <c r="CH75" s="305"/>
      <c r="CI75" s="305"/>
      <c r="CJ75" s="305"/>
      <c r="CK75" s="305"/>
      <c r="CL75" s="305"/>
      <c r="CM75" s="305"/>
      <c r="CN75" s="305"/>
      <c r="CO75" s="305"/>
      <c r="CP75" s="305"/>
      <c r="CQ75" s="305"/>
    </row>
    <row r="76" spans="1:254">
      <c r="Q76" s="305"/>
      <c r="R76" s="305"/>
      <c r="S76" s="305"/>
      <c r="T76" s="305"/>
      <c r="U76" s="305"/>
      <c r="V76" s="305"/>
      <c r="W76" s="305"/>
      <c r="X76" s="305"/>
      <c r="Y76" s="305"/>
      <c r="Z76" s="305"/>
      <c r="AA76" s="305"/>
      <c r="AB76" s="305"/>
      <c r="AC76" s="305"/>
      <c r="AD76" s="305"/>
      <c r="AE76" s="305"/>
      <c r="AF76" s="305"/>
      <c r="AG76" s="305"/>
      <c r="AH76" s="305"/>
      <c r="AI76" s="305"/>
      <c r="AJ76" s="305"/>
      <c r="AK76" s="305"/>
      <c r="AL76" s="305"/>
      <c r="AM76" s="305"/>
      <c r="AN76" s="305"/>
      <c r="AO76" s="305"/>
      <c r="AP76" s="305"/>
      <c r="AQ76" s="305"/>
      <c r="AR76" s="305"/>
      <c r="AS76" s="305"/>
      <c r="AT76" s="305"/>
      <c r="AU76" s="305"/>
      <c r="AV76" s="305"/>
      <c r="AW76" s="305"/>
      <c r="AX76" s="305"/>
      <c r="AY76" s="305"/>
      <c r="AZ76" s="305"/>
      <c r="BA76" s="305"/>
      <c r="BB76" s="305"/>
      <c r="BC76" s="305"/>
      <c r="BD76" s="305"/>
      <c r="BE76" s="305"/>
      <c r="BF76" s="305"/>
      <c r="BG76" s="305"/>
      <c r="BH76" s="305"/>
      <c r="BI76" s="305"/>
      <c r="BJ76" s="305"/>
      <c r="BK76" s="305"/>
      <c r="BL76" s="305"/>
      <c r="BM76" s="305"/>
      <c r="BN76" s="305"/>
      <c r="BO76" s="305"/>
      <c r="BP76" s="305"/>
      <c r="BQ76" s="305"/>
      <c r="BR76" s="305"/>
      <c r="BS76" s="305"/>
      <c r="BT76" s="305"/>
      <c r="BU76" s="305"/>
      <c r="BV76" s="305"/>
      <c r="BW76" s="305"/>
      <c r="BX76" s="305"/>
      <c r="BY76" s="305"/>
      <c r="BZ76" s="305"/>
      <c r="CA76" s="305"/>
      <c r="CB76" s="305"/>
      <c r="CC76" s="305"/>
      <c r="CD76" s="305"/>
      <c r="CE76" s="305"/>
      <c r="CF76" s="305"/>
      <c r="CG76" s="305"/>
      <c r="CH76" s="305"/>
      <c r="CI76" s="305"/>
      <c r="CJ76" s="305"/>
      <c r="CK76" s="305"/>
      <c r="CL76" s="305"/>
      <c r="CM76" s="305"/>
      <c r="CN76" s="305"/>
      <c r="CO76" s="305"/>
      <c r="CP76" s="305"/>
      <c r="CQ76" s="305"/>
    </row>
    <row r="77" spans="1:254">
      <c r="Q77" s="305"/>
      <c r="R77" s="305"/>
      <c r="S77" s="305"/>
      <c r="T77" s="305"/>
      <c r="U77" s="305"/>
      <c r="V77" s="305"/>
      <c r="W77" s="305"/>
      <c r="X77" s="305"/>
      <c r="Y77" s="305"/>
      <c r="Z77" s="305"/>
      <c r="AA77" s="305"/>
      <c r="AB77" s="305"/>
      <c r="AC77" s="305"/>
      <c r="AD77" s="305"/>
      <c r="AE77" s="305"/>
      <c r="AF77" s="305"/>
      <c r="AG77" s="305"/>
      <c r="AH77" s="305"/>
      <c r="AI77" s="305"/>
      <c r="AJ77" s="305"/>
      <c r="AK77" s="305"/>
      <c r="AL77" s="305"/>
      <c r="AM77" s="305"/>
      <c r="AN77" s="305"/>
      <c r="AO77" s="305"/>
      <c r="AP77" s="305"/>
      <c r="AQ77" s="305"/>
      <c r="AR77" s="305"/>
      <c r="AS77" s="305"/>
      <c r="AT77" s="305"/>
      <c r="AU77" s="305"/>
      <c r="AV77" s="305"/>
      <c r="AW77" s="305"/>
      <c r="AX77" s="305"/>
      <c r="AY77" s="305"/>
      <c r="AZ77" s="305"/>
      <c r="BA77" s="305"/>
      <c r="BB77" s="305"/>
      <c r="BC77" s="305"/>
      <c r="BD77" s="305"/>
      <c r="BE77" s="305"/>
      <c r="BF77" s="305"/>
      <c r="BG77" s="305"/>
      <c r="BH77" s="305"/>
      <c r="BI77" s="305"/>
      <c r="BJ77" s="305"/>
      <c r="BK77" s="305"/>
      <c r="BL77" s="305"/>
      <c r="BM77" s="305"/>
      <c r="BN77" s="305"/>
      <c r="BO77" s="305"/>
      <c r="BP77" s="305"/>
      <c r="BQ77" s="305"/>
      <c r="BR77" s="305"/>
      <c r="BS77" s="305"/>
      <c r="BT77" s="305"/>
      <c r="BU77" s="305"/>
      <c r="BV77" s="305"/>
      <c r="BW77" s="305"/>
      <c r="BX77" s="305"/>
      <c r="BY77" s="305"/>
      <c r="BZ77" s="305"/>
      <c r="CA77" s="305"/>
      <c r="CB77" s="305"/>
      <c r="CC77" s="305"/>
      <c r="CD77" s="305"/>
      <c r="CE77" s="305"/>
      <c r="CF77" s="305"/>
      <c r="CG77" s="305"/>
      <c r="CH77" s="305"/>
      <c r="CI77" s="305"/>
      <c r="CJ77" s="305"/>
      <c r="CK77" s="305"/>
      <c r="CL77" s="305"/>
      <c r="CM77" s="305"/>
      <c r="CN77" s="305"/>
      <c r="CO77" s="305"/>
      <c r="CP77" s="305"/>
      <c r="CQ77" s="305"/>
    </row>
    <row r="78" spans="1:254">
      <c r="Q78" s="305"/>
      <c r="R78" s="305"/>
      <c r="S78" s="305"/>
      <c r="T78" s="305"/>
      <c r="U78" s="305"/>
      <c r="V78" s="305"/>
      <c r="W78" s="305"/>
      <c r="X78" s="305"/>
      <c r="Y78" s="305"/>
      <c r="Z78" s="305"/>
      <c r="AA78" s="305"/>
      <c r="AB78" s="305"/>
      <c r="AC78" s="305"/>
      <c r="AD78" s="305"/>
      <c r="AE78" s="305"/>
      <c r="AF78" s="305"/>
      <c r="AG78" s="305"/>
      <c r="AH78" s="305"/>
      <c r="AI78" s="305"/>
      <c r="AJ78" s="305"/>
      <c r="AK78" s="305"/>
      <c r="AL78" s="305"/>
      <c r="AM78" s="305"/>
      <c r="AN78" s="305"/>
      <c r="AO78" s="305"/>
      <c r="AP78" s="305"/>
      <c r="AQ78" s="305"/>
      <c r="AR78" s="305"/>
      <c r="AS78" s="305"/>
      <c r="AT78" s="305"/>
      <c r="AU78" s="305"/>
      <c r="AV78" s="305"/>
      <c r="AW78" s="305"/>
      <c r="AX78" s="305"/>
      <c r="AY78" s="305"/>
      <c r="AZ78" s="305"/>
      <c r="BA78" s="305"/>
      <c r="BB78" s="305"/>
      <c r="BC78" s="305"/>
      <c r="BD78" s="305"/>
      <c r="BE78" s="305"/>
      <c r="BF78" s="305"/>
      <c r="BG78" s="305"/>
      <c r="BH78" s="305"/>
      <c r="BI78" s="305"/>
      <c r="BJ78" s="305"/>
      <c r="BK78" s="305"/>
      <c r="BL78" s="305"/>
      <c r="BM78" s="305"/>
      <c r="BN78" s="305"/>
      <c r="BO78" s="305"/>
      <c r="BP78" s="305"/>
      <c r="BQ78" s="305"/>
      <c r="BR78" s="305"/>
      <c r="BS78" s="305"/>
      <c r="BT78" s="305"/>
      <c r="BU78" s="305"/>
      <c r="BV78" s="305"/>
      <c r="BW78" s="305"/>
      <c r="BX78" s="305"/>
      <c r="BY78" s="305"/>
      <c r="BZ78" s="305"/>
      <c r="CA78" s="305"/>
      <c r="CB78" s="305"/>
      <c r="CC78" s="305"/>
      <c r="CD78" s="305"/>
      <c r="CE78" s="305"/>
      <c r="CF78" s="305"/>
      <c r="CG78" s="305"/>
      <c r="CH78" s="305"/>
      <c r="CI78" s="305"/>
      <c r="CJ78" s="305"/>
      <c r="CK78" s="305"/>
      <c r="CL78" s="305"/>
      <c r="CM78" s="305"/>
      <c r="CN78" s="305"/>
      <c r="CO78" s="305"/>
      <c r="CP78" s="305"/>
      <c r="CQ78" s="305"/>
    </row>
    <row r="79" spans="1:254">
      <c r="Q79" s="305"/>
      <c r="R79" s="305"/>
      <c r="S79" s="305"/>
      <c r="T79" s="305"/>
      <c r="U79" s="305"/>
      <c r="V79" s="305"/>
      <c r="W79" s="305"/>
      <c r="X79" s="305"/>
      <c r="Y79" s="305"/>
      <c r="Z79" s="305"/>
      <c r="AA79" s="305"/>
      <c r="AB79" s="305"/>
      <c r="AC79" s="305"/>
      <c r="AD79" s="305"/>
      <c r="AE79" s="305"/>
      <c r="AF79" s="305"/>
      <c r="AG79" s="305"/>
      <c r="AH79" s="305"/>
      <c r="AI79" s="305"/>
      <c r="AJ79" s="305"/>
      <c r="AK79" s="305"/>
      <c r="AL79" s="305"/>
      <c r="AM79" s="305"/>
      <c r="AN79" s="305"/>
      <c r="AO79" s="305"/>
      <c r="AP79" s="305"/>
      <c r="AQ79" s="305"/>
      <c r="AR79" s="305"/>
      <c r="AS79" s="305"/>
      <c r="AT79" s="305"/>
      <c r="AU79" s="305"/>
      <c r="AV79" s="305"/>
      <c r="AW79" s="305"/>
      <c r="AX79" s="305"/>
      <c r="AY79" s="305"/>
      <c r="AZ79" s="305"/>
      <c r="BA79" s="305"/>
      <c r="BB79" s="305"/>
      <c r="BC79" s="305"/>
      <c r="BD79" s="305"/>
      <c r="BE79" s="305"/>
      <c r="BF79" s="305"/>
      <c r="BG79" s="305"/>
      <c r="BH79" s="305"/>
      <c r="BI79" s="305"/>
      <c r="BJ79" s="305"/>
      <c r="BK79" s="305"/>
      <c r="BL79" s="305"/>
      <c r="BM79" s="305"/>
      <c r="BN79" s="305"/>
      <c r="BO79" s="305"/>
      <c r="BP79" s="305"/>
      <c r="BQ79" s="305"/>
      <c r="BR79" s="305"/>
      <c r="BS79" s="305"/>
      <c r="BT79" s="305"/>
      <c r="BU79" s="305"/>
      <c r="BV79" s="305"/>
      <c r="BW79" s="305"/>
      <c r="BX79" s="305"/>
      <c r="BY79" s="305"/>
      <c r="BZ79" s="305"/>
      <c r="CA79" s="305"/>
      <c r="CB79" s="305"/>
      <c r="CC79" s="305"/>
      <c r="CD79" s="305"/>
      <c r="CE79" s="305"/>
      <c r="CF79" s="305"/>
      <c r="CG79" s="305"/>
      <c r="CH79" s="305"/>
      <c r="CI79" s="305"/>
      <c r="CJ79" s="305"/>
      <c r="CK79" s="305"/>
      <c r="CL79" s="305"/>
      <c r="CM79" s="305"/>
      <c r="CN79" s="305"/>
      <c r="CO79" s="305"/>
      <c r="CP79" s="305"/>
      <c r="CQ79" s="305"/>
    </row>
    <row r="80" spans="1:254">
      <c r="G80" s="366"/>
      <c r="Q80" s="305"/>
      <c r="R80" s="305"/>
      <c r="S80" s="305"/>
      <c r="T80" s="305"/>
      <c r="U80" s="305"/>
      <c r="V80" s="305"/>
      <c r="W80" s="305"/>
      <c r="X80" s="305"/>
      <c r="Y80" s="305"/>
      <c r="Z80" s="305"/>
      <c r="AA80" s="305"/>
      <c r="AB80" s="305"/>
      <c r="AC80" s="305"/>
      <c r="AD80" s="305"/>
      <c r="AE80" s="305"/>
      <c r="AF80" s="305"/>
      <c r="AG80" s="305"/>
      <c r="AH80" s="305"/>
      <c r="AI80" s="305"/>
      <c r="AJ80" s="305"/>
      <c r="AK80" s="305"/>
      <c r="AL80" s="305"/>
      <c r="AM80" s="305"/>
      <c r="AN80" s="305"/>
      <c r="AO80" s="305"/>
      <c r="AP80" s="305"/>
      <c r="AQ80" s="305"/>
      <c r="AR80" s="305"/>
      <c r="AS80" s="305"/>
      <c r="AT80" s="305"/>
      <c r="AU80" s="305"/>
      <c r="AV80" s="305"/>
      <c r="AW80" s="305"/>
      <c r="AX80" s="305"/>
      <c r="AY80" s="305"/>
      <c r="AZ80" s="305"/>
      <c r="BA80" s="305"/>
      <c r="BB80" s="305"/>
      <c r="BC80" s="305"/>
      <c r="BD80" s="305"/>
      <c r="BE80" s="305"/>
      <c r="BF80" s="305"/>
      <c r="BG80" s="305"/>
      <c r="BH80" s="305"/>
      <c r="BI80" s="305"/>
      <c r="BJ80" s="305"/>
      <c r="BK80" s="305"/>
      <c r="BL80" s="305"/>
      <c r="BM80" s="305"/>
      <c r="BN80" s="305"/>
      <c r="BO80" s="305"/>
      <c r="BP80" s="305"/>
      <c r="BQ80" s="305"/>
      <c r="BR80" s="305"/>
      <c r="BS80" s="305"/>
      <c r="BT80" s="305"/>
      <c r="BU80" s="305"/>
      <c r="BV80" s="305"/>
      <c r="BW80" s="305"/>
      <c r="BX80" s="305"/>
      <c r="BY80" s="305"/>
      <c r="BZ80" s="305"/>
      <c r="CA80" s="305"/>
      <c r="CB80" s="305"/>
      <c r="CC80" s="305"/>
      <c r="CD80" s="305"/>
      <c r="CE80" s="305"/>
      <c r="CF80" s="305"/>
      <c r="CG80" s="305"/>
      <c r="CH80" s="305"/>
      <c r="CI80" s="305"/>
      <c r="CJ80" s="305"/>
      <c r="CK80" s="305"/>
      <c r="CL80" s="305"/>
      <c r="CM80" s="305"/>
      <c r="CN80" s="305"/>
      <c r="CO80" s="305"/>
      <c r="CP80" s="305"/>
      <c r="CQ80" s="305"/>
    </row>
    <row r="81" spans="5:95">
      <c r="Q81" s="305"/>
      <c r="R81" s="305"/>
      <c r="S81" s="305"/>
      <c r="T81" s="305"/>
      <c r="U81" s="305"/>
      <c r="V81" s="305"/>
      <c r="W81" s="305"/>
      <c r="X81" s="305"/>
      <c r="Y81" s="305"/>
      <c r="Z81" s="305"/>
      <c r="AA81" s="305"/>
      <c r="AB81" s="305"/>
      <c r="AC81" s="305"/>
      <c r="AD81" s="305"/>
      <c r="AE81" s="305"/>
      <c r="AF81" s="305"/>
      <c r="AG81" s="305"/>
      <c r="AH81" s="305"/>
      <c r="AI81" s="305"/>
      <c r="AJ81" s="305"/>
      <c r="AK81" s="305"/>
      <c r="AL81" s="305"/>
      <c r="AM81" s="305"/>
      <c r="AN81" s="305"/>
      <c r="AO81" s="305"/>
      <c r="AP81" s="305"/>
      <c r="AQ81" s="305"/>
      <c r="AR81" s="305"/>
      <c r="AS81" s="305"/>
      <c r="AT81" s="305"/>
      <c r="AU81" s="305"/>
      <c r="AV81" s="305"/>
      <c r="AW81" s="305"/>
      <c r="AX81" s="305"/>
      <c r="AY81" s="305"/>
      <c r="AZ81" s="305"/>
      <c r="BA81" s="305"/>
      <c r="BB81" s="305"/>
      <c r="BC81" s="305"/>
      <c r="BD81" s="305"/>
      <c r="BE81" s="305"/>
      <c r="BF81" s="305"/>
      <c r="BG81" s="305"/>
      <c r="BH81" s="305"/>
      <c r="BI81" s="305"/>
      <c r="BJ81" s="305"/>
      <c r="BK81" s="305"/>
      <c r="BL81" s="305"/>
      <c r="BM81" s="305"/>
      <c r="BN81" s="305"/>
      <c r="BO81" s="305"/>
      <c r="BP81" s="305"/>
      <c r="BQ81" s="305"/>
      <c r="BR81" s="305"/>
      <c r="BS81" s="305"/>
      <c r="BT81" s="305"/>
      <c r="BU81" s="305"/>
      <c r="BV81" s="305"/>
      <c r="BW81" s="305"/>
      <c r="BX81" s="305"/>
      <c r="BY81" s="305"/>
      <c r="BZ81" s="305"/>
      <c r="CA81" s="305"/>
      <c r="CB81" s="305"/>
      <c r="CC81" s="305"/>
      <c r="CD81" s="305"/>
      <c r="CE81" s="305"/>
      <c r="CF81" s="305"/>
      <c r="CG81" s="305"/>
      <c r="CH81" s="305"/>
      <c r="CI81" s="305"/>
      <c r="CJ81" s="305"/>
      <c r="CK81" s="305"/>
      <c r="CL81" s="305"/>
      <c r="CM81" s="305"/>
      <c r="CN81" s="305"/>
      <c r="CO81" s="305"/>
      <c r="CP81" s="305"/>
      <c r="CQ81" s="305"/>
    </row>
    <row r="82" spans="5:95">
      <c r="Q82" s="305"/>
      <c r="R82" s="305"/>
      <c r="S82" s="305"/>
      <c r="T82" s="305"/>
      <c r="U82" s="305"/>
      <c r="V82" s="305"/>
      <c r="W82" s="305"/>
      <c r="X82" s="305"/>
      <c r="Y82" s="305"/>
      <c r="Z82" s="305"/>
      <c r="AA82" s="305"/>
      <c r="AB82" s="305"/>
      <c r="AC82" s="305"/>
      <c r="AD82" s="305"/>
      <c r="AE82" s="305"/>
      <c r="AF82" s="305"/>
      <c r="AG82" s="305"/>
      <c r="AH82" s="305"/>
      <c r="AI82" s="305"/>
      <c r="AJ82" s="305"/>
      <c r="AK82" s="305"/>
      <c r="AL82" s="305"/>
      <c r="AM82" s="305"/>
      <c r="AN82" s="305"/>
      <c r="AO82" s="305"/>
      <c r="AP82" s="305"/>
      <c r="AQ82" s="305"/>
      <c r="AR82" s="305"/>
      <c r="AS82" s="305"/>
      <c r="AT82" s="305"/>
      <c r="AU82" s="305"/>
      <c r="AV82" s="305"/>
      <c r="AW82" s="305"/>
      <c r="AX82" s="305"/>
      <c r="AY82" s="305"/>
      <c r="AZ82" s="305"/>
      <c r="BA82" s="305"/>
      <c r="BB82" s="305"/>
      <c r="BC82" s="305"/>
      <c r="BD82" s="305"/>
      <c r="BE82" s="305"/>
      <c r="BF82" s="305"/>
      <c r="BG82" s="305"/>
      <c r="BH82" s="305"/>
      <c r="BI82" s="305"/>
      <c r="BJ82" s="305"/>
      <c r="BK82" s="305"/>
      <c r="BL82" s="305"/>
      <c r="BM82" s="305"/>
      <c r="BN82" s="305"/>
      <c r="BO82" s="305"/>
      <c r="BP82" s="305"/>
      <c r="BQ82" s="305"/>
      <c r="BR82" s="305"/>
      <c r="BS82" s="305"/>
      <c r="BT82" s="305"/>
      <c r="BU82" s="305"/>
      <c r="BV82" s="305"/>
      <c r="BW82" s="305"/>
      <c r="BX82" s="305"/>
      <c r="BY82" s="305"/>
      <c r="BZ82" s="305"/>
      <c r="CA82" s="305"/>
      <c r="CB82" s="305"/>
      <c r="CC82" s="305"/>
      <c r="CD82" s="305"/>
      <c r="CE82" s="305"/>
      <c r="CF82" s="305"/>
      <c r="CG82" s="305"/>
      <c r="CH82" s="305"/>
      <c r="CI82" s="305"/>
      <c r="CJ82" s="305"/>
      <c r="CK82" s="305"/>
      <c r="CL82" s="305"/>
      <c r="CM82" s="305"/>
      <c r="CN82" s="305"/>
      <c r="CO82" s="305"/>
      <c r="CP82" s="305"/>
      <c r="CQ82" s="305"/>
    </row>
    <row r="83" spans="5:95">
      <c r="Q83" s="305"/>
      <c r="R83" s="305"/>
      <c r="S83" s="305"/>
      <c r="T83" s="305"/>
      <c r="U83" s="305"/>
      <c r="V83" s="305"/>
      <c r="W83" s="305"/>
      <c r="X83" s="305"/>
      <c r="Y83" s="305"/>
      <c r="Z83" s="305"/>
      <c r="AA83" s="305"/>
      <c r="AB83" s="305"/>
      <c r="AC83" s="305"/>
      <c r="AD83" s="305"/>
      <c r="AE83" s="305"/>
      <c r="AF83" s="305"/>
      <c r="AG83" s="305"/>
      <c r="AH83" s="305"/>
      <c r="AI83" s="305"/>
      <c r="AJ83" s="305"/>
      <c r="AK83" s="305"/>
      <c r="AL83" s="305"/>
      <c r="AM83" s="305"/>
      <c r="AN83" s="305"/>
      <c r="AO83" s="305"/>
      <c r="AP83" s="305"/>
      <c r="AQ83" s="305"/>
      <c r="AR83" s="305"/>
      <c r="AS83" s="305"/>
      <c r="AT83" s="305"/>
      <c r="AU83" s="305"/>
      <c r="AV83" s="305"/>
      <c r="AW83" s="305"/>
      <c r="AX83" s="305"/>
      <c r="AY83" s="305"/>
      <c r="AZ83" s="305"/>
      <c r="BA83" s="305"/>
      <c r="BB83" s="305"/>
      <c r="BC83" s="305"/>
      <c r="BD83" s="305"/>
      <c r="BE83" s="305"/>
      <c r="BF83" s="305"/>
      <c r="BG83" s="305"/>
      <c r="BH83" s="305"/>
      <c r="BI83" s="305"/>
      <c r="BJ83" s="305"/>
      <c r="BK83" s="305"/>
      <c r="BL83" s="305"/>
      <c r="BM83" s="305"/>
      <c r="BN83" s="305"/>
      <c r="BO83" s="305"/>
      <c r="BP83" s="305"/>
      <c r="BQ83" s="305"/>
      <c r="BR83" s="305"/>
      <c r="BS83" s="305"/>
      <c r="BT83" s="305"/>
      <c r="BU83" s="305"/>
      <c r="BV83" s="305"/>
      <c r="BW83" s="305"/>
      <c r="BX83" s="305"/>
      <c r="BY83" s="305"/>
      <c r="BZ83" s="305"/>
      <c r="CA83" s="305"/>
      <c r="CB83" s="305"/>
      <c r="CC83" s="305"/>
      <c r="CD83" s="305"/>
      <c r="CE83" s="305"/>
      <c r="CF83" s="305"/>
      <c r="CG83" s="305"/>
      <c r="CH83" s="305"/>
      <c r="CI83" s="305"/>
      <c r="CJ83" s="305"/>
      <c r="CK83" s="305"/>
      <c r="CL83" s="305"/>
      <c r="CM83" s="305"/>
      <c r="CN83" s="305"/>
      <c r="CO83" s="305"/>
      <c r="CP83" s="305"/>
      <c r="CQ83" s="305"/>
    </row>
    <row r="84" spans="5:95">
      <c r="Q84" s="305"/>
      <c r="R84" s="305"/>
      <c r="S84" s="305"/>
      <c r="T84" s="305"/>
      <c r="U84" s="305"/>
      <c r="V84" s="305"/>
      <c r="W84" s="305"/>
      <c r="X84" s="305"/>
      <c r="Y84" s="305"/>
      <c r="Z84" s="305"/>
      <c r="AA84" s="305"/>
      <c r="AB84" s="305"/>
      <c r="AC84" s="305"/>
      <c r="AD84" s="305"/>
      <c r="AE84" s="305"/>
      <c r="AF84" s="305"/>
      <c r="AG84" s="305"/>
      <c r="AH84" s="305"/>
      <c r="AI84" s="305"/>
      <c r="AJ84" s="305"/>
      <c r="AK84" s="305"/>
      <c r="AL84" s="305"/>
      <c r="AM84" s="305"/>
      <c r="AN84" s="305"/>
      <c r="AO84" s="305"/>
      <c r="AP84" s="305"/>
      <c r="AQ84" s="305"/>
      <c r="AR84" s="305"/>
      <c r="AS84" s="305"/>
      <c r="AT84" s="305"/>
      <c r="AU84" s="305"/>
      <c r="AV84" s="305"/>
      <c r="AW84" s="305"/>
      <c r="AX84" s="305"/>
      <c r="AY84" s="305"/>
      <c r="AZ84" s="305"/>
      <c r="BA84" s="305"/>
      <c r="BB84" s="305"/>
      <c r="BC84" s="305"/>
      <c r="BD84" s="305"/>
      <c r="BE84" s="305"/>
      <c r="BF84" s="305"/>
      <c r="BG84" s="305"/>
      <c r="BH84" s="305"/>
      <c r="BI84" s="305"/>
      <c r="BJ84" s="305"/>
      <c r="BK84" s="305"/>
      <c r="BL84" s="305"/>
      <c r="BM84" s="305"/>
      <c r="BN84" s="305"/>
      <c r="BO84" s="305"/>
      <c r="BP84" s="305"/>
      <c r="BQ84" s="305"/>
      <c r="BR84" s="305"/>
      <c r="BS84" s="305"/>
      <c r="BT84" s="305"/>
      <c r="BU84" s="305"/>
      <c r="BV84" s="305"/>
      <c r="BW84" s="305"/>
      <c r="BX84" s="305"/>
      <c r="BY84" s="305"/>
      <c r="BZ84" s="305"/>
      <c r="CA84" s="305"/>
      <c r="CB84" s="305"/>
      <c r="CC84" s="305"/>
      <c r="CD84" s="305"/>
      <c r="CE84" s="305"/>
      <c r="CF84" s="305"/>
      <c r="CG84" s="305"/>
      <c r="CH84" s="305"/>
      <c r="CI84" s="305"/>
      <c r="CJ84" s="305"/>
      <c r="CK84" s="305"/>
      <c r="CL84" s="305"/>
      <c r="CM84" s="305"/>
      <c r="CN84" s="305"/>
      <c r="CO84" s="305"/>
      <c r="CP84" s="305"/>
      <c r="CQ84" s="305"/>
    </row>
    <row r="85" spans="5:95">
      <c r="Q85" s="305"/>
      <c r="R85" s="305"/>
      <c r="S85" s="305"/>
      <c r="T85" s="305"/>
      <c r="U85" s="305"/>
      <c r="V85" s="305"/>
      <c r="W85" s="305"/>
      <c r="X85" s="305"/>
      <c r="Y85" s="305"/>
      <c r="Z85" s="305"/>
      <c r="AA85" s="305"/>
      <c r="AB85" s="305"/>
      <c r="AC85" s="305"/>
      <c r="AD85" s="305"/>
      <c r="AE85" s="305"/>
      <c r="AF85" s="305"/>
      <c r="AG85" s="305"/>
      <c r="AH85" s="305"/>
      <c r="AI85" s="305"/>
      <c r="AJ85" s="305"/>
      <c r="AK85" s="305"/>
      <c r="AL85" s="305"/>
      <c r="AM85" s="305"/>
      <c r="AN85" s="305"/>
      <c r="AO85" s="305"/>
      <c r="AP85" s="305"/>
      <c r="AQ85" s="305"/>
      <c r="AR85" s="305"/>
      <c r="AS85" s="305"/>
      <c r="AT85" s="305"/>
      <c r="AU85" s="305"/>
      <c r="AV85" s="305"/>
      <c r="AW85" s="305"/>
      <c r="AX85" s="305"/>
      <c r="AY85" s="305"/>
      <c r="AZ85" s="305"/>
      <c r="BA85" s="305"/>
      <c r="BB85" s="305"/>
      <c r="BC85" s="305"/>
      <c r="BD85" s="305"/>
      <c r="BE85" s="305"/>
      <c r="BF85" s="305"/>
      <c r="BG85" s="305"/>
      <c r="BH85" s="305"/>
      <c r="BI85" s="305"/>
      <c r="BJ85" s="305"/>
      <c r="BK85" s="305"/>
      <c r="BL85" s="305"/>
      <c r="BM85" s="305"/>
      <c r="BN85" s="305"/>
      <c r="BO85" s="305"/>
      <c r="BP85" s="305"/>
      <c r="BQ85" s="305"/>
      <c r="BR85" s="305"/>
      <c r="BS85" s="305"/>
      <c r="BT85" s="305"/>
      <c r="BU85" s="305"/>
      <c r="BV85" s="305"/>
      <c r="BW85" s="305"/>
      <c r="BX85" s="305"/>
      <c r="BY85" s="305"/>
      <c r="BZ85" s="305"/>
      <c r="CA85" s="305"/>
      <c r="CB85" s="305"/>
      <c r="CC85" s="305"/>
      <c r="CD85" s="305"/>
      <c r="CE85" s="305"/>
      <c r="CF85" s="305"/>
      <c r="CG85" s="305"/>
      <c r="CH85" s="305"/>
      <c r="CI85" s="305"/>
      <c r="CJ85" s="305"/>
      <c r="CK85" s="305"/>
      <c r="CL85" s="305"/>
      <c r="CM85" s="305"/>
      <c r="CN85" s="305"/>
      <c r="CO85" s="305"/>
      <c r="CP85" s="305"/>
      <c r="CQ85" s="305"/>
    </row>
    <row r="86" spans="5:95">
      <c r="E86" s="290"/>
      <c r="Q86" s="305"/>
      <c r="R86" s="305"/>
      <c r="S86" s="305"/>
      <c r="T86" s="305"/>
      <c r="U86" s="305"/>
      <c r="V86" s="305"/>
      <c r="W86" s="305"/>
      <c r="X86" s="305"/>
      <c r="Y86" s="305"/>
      <c r="Z86" s="305"/>
      <c r="AA86" s="305"/>
      <c r="AB86" s="305"/>
      <c r="AC86" s="305"/>
      <c r="AD86" s="305"/>
      <c r="AE86" s="305"/>
      <c r="AF86" s="305"/>
      <c r="AG86" s="305"/>
      <c r="AH86" s="305"/>
      <c r="AI86" s="305"/>
      <c r="AJ86" s="305"/>
      <c r="AK86" s="305"/>
      <c r="AL86" s="305"/>
      <c r="AM86" s="305"/>
      <c r="AN86" s="305"/>
      <c r="AO86" s="305"/>
      <c r="AP86" s="305"/>
      <c r="AQ86" s="305"/>
      <c r="AR86" s="305"/>
      <c r="AS86" s="305"/>
      <c r="AT86" s="305"/>
      <c r="AU86" s="305"/>
      <c r="AV86" s="305"/>
      <c r="AW86" s="305"/>
      <c r="AX86" s="305"/>
      <c r="AY86" s="305"/>
      <c r="AZ86" s="305"/>
      <c r="BA86" s="305"/>
      <c r="BB86" s="305"/>
      <c r="BC86" s="305"/>
      <c r="BD86" s="305"/>
      <c r="BE86" s="305"/>
      <c r="BF86" s="305"/>
      <c r="BG86" s="305"/>
      <c r="BH86" s="305"/>
      <c r="BI86" s="305"/>
      <c r="BJ86" s="305"/>
      <c r="BK86" s="305"/>
      <c r="BL86" s="305"/>
      <c r="BM86" s="305"/>
      <c r="BN86" s="305"/>
      <c r="BO86" s="305"/>
      <c r="BP86" s="305"/>
      <c r="BQ86" s="305"/>
      <c r="BR86" s="305"/>
      <c r="BS86" s="305"/>
      <c r="BT86" s="305"/>
      <c r="BU86" s="305"/>
      <c r="BV86" s="305"/>
      <c r="BW86" s="305"/>
      <c r="BX86" s="305"/>
      <c r="BY86" s="305"/>
      <c r="BZ86" s="305"/>
      <c r="CA86" s="305"/>
      <c r="CB86" s="305"/>
      <c r="CC86" s="305"/>
      <c r="CD86" s="305"/>
      <c r="CE86" s="305"/>
      <c r="CF86" s="305"/>
      <c r="CG86" s="305"/>
      <c r="CH86" s="305"/>
      <c r="CI86" s="305"/>
      <c r="CJ86" s="305"/>
      <c r="CK86" s="305"/>
      <c r="CL86" s="305"/>
      <c r="CM86" s="305"/>
      <c r="CN86" s="305"/>
      <c r="CO86" s="305"/>
      <c r="CP86" s="305"/>
      <c r="CQ86" s="305"/>
    </row>
    <row r="87" spans="5:95">
      <c r="E87" s="290"/>
      <c r="Q87" s="305"/>
      <c r="R87" s="305"/>
      <c r="S87" s="305"/>
      <c r="T87" s="305"/>
      <c r="U87" s="305"/>
      <c r="V87" s="305"/>
      <c r="W87" s="305"/>
      <c r="X87" s="305"/>
      <c r="Y87" s="305"/>
      <c r="Z87" s="305"/>
      <c r="AA87" s="305"/>
      <c r="AB87" s="305"/>
      <c r="AC87" s="305"/>
      <c r="AD87" s="305"/>
      <c r="AE87" s="305"/>
      <c r="AF87" s="305"/>
      <c r="AG87" s="305"/>
      <c r="AH87" s="305"/>
      <c r="AI87" s="305"/>
      <c r="AJ87" s="305"/>
      <c r="AK87" s="305"/>
      <c r="AL87" s="305"/>
      <c r="AM87" s="305"/>
      <c r="AN87" s="305"/>
      <c r="AO87" s="305"/>
      <c r="AP87" s="305"/>
      <c r="AQ87" s="305"/>
      <c r="AR87" s="305"/>
      <c r="AS87" s="305"/>
      <c r="AT87" s="305"/>
      <c r="AU87" s="305"/>
      <c r="AV87" s="305"/>
      <c r="AW87" s="305"/>
      <c r="AX87" s="305"/>
      <c r="AY87" s="305"/>
      <c r="AZ87" s="305"/>
      <c r="BA87" s="305"/>
      <c r="BB87" s="305"/>
      <c r="BC87" s="305"/>
      <c r="BD87" s="305"/>
      <c r="BE87" s="305"/>
      <c r="BF87" s="305"/>
      <c r="BG87" s="305"/>
      <c r="BH87" s="305"/>
      <c r="BI87" s="305"/>
      <c r="BJ87" s="305"/>
      <c r="BK87" s="305"/>
      <c r="BL87" s="305"/>
      <c r="BM87" s="305"/>
      <c r="BN87" s="305"/>
      <c r="BO87" s="305"/>
      <c r="BP87" s="305"/>
      <c r="BQ87" s="305"/>
      <c r="BR87" s="305"/>
      <c r="BS87" s="305"/>
      <c r="BT87" s="305"/>
      <c r="BU87" s="305"/>
      <c r="BV87" s="305"/>
      <c r="BW87" s="305"/>
      <c r="BX87" s="305"/>
      <c r="BY87" s="305"/>
      <c r="BZ87" s="305"/>
      <c r="CA87" s="305"/>
      <c r="CB87" s="305"/>
      <c r="CC87" s="305"/>
      <c r="CD87" s="305"/>
      <c r="CE87" s="305"/>
      <c r="CF87" s="305"/>
      <c r="CG87" s="305"/>
      <c r="CH87" s="305"/>
      <c r="CI87" s="305"/>
      <c r="CJ87" s="305"/>
      <c r="CK87" s="305"/>
      <c r="CL87" s="305"/>
      <c r="CM87" s="305"/>
      <c r="CN87" s="305"/>
      <c r="CO87" s="305"/>
      <c r="CP87" s="305"/>
      <c r="CQ87" s="305"/>
    </row>
    <row r="88" spans="5:95">
      <c r="Q88" s="305"/>
      <c r="R88" s="305"/>
      <c r="S88" s="305"/>
      <c r="T88" s="305"/>
      <c r="U88" s="305"/>
      <c r="V88" s="305"/>
      <c r="W88" s="305"/>
      <c r="X88" s="305"/>
      <c r="Y88" s="305"/>
      <c r="Z88" s="305"/>
      <c r="AA88" s="305"/>
      <c r="AB88" s="305"/>
      <c r="AC88" s="305"/>
      <c r="AD88" s="305"/>
      <c r="AE88" s="305"/>
      <c r="AF88" s="305"/>
      <c r="AG88" s="305"/>
      <c r="AH88" s="305"/>
      <c r="AI88" s="305"/>
      <c r="AJ88" s="305"/>
      <c r="AK88" s="305"/>
      <c r="AL88" s="305"/>
      <c r="AM88" s="305"/>
      <c r="AN88" s="305"/>
      <c r="AO88" s="305"/>
      <c r="AP88" s="305"/>
      <c r="AQ88" s="305"/>
      <c r="AR88" s="305"/>
      <c r="AS88" s="305"/>
      <c r="AT88" s="305"/>
      <c r="AU88" s="305"/>
      <c r="AV88" s="305"/>
      <c r="AW88" s="305"/>
      <c r="AX88" s="305"/>
      <c r="AY88" s="305"/>
      <c r="AZ88" s="305"/>
      <c r="BA88" s="305"/>
      <c r="BB88" s="305"/>
      <c r="BC88" s="305"/>
      <c r="BD88" s="305"/>
      <c r="BE88" s="305"/>
      <c r="BF88" s="305"/>
      <c r="BG88" s="305"/>
      <c r="BH88" s="305"/>
      <c r="BI88" s="305"/>
      <c r="BJ88" s="305"/>
      <c r="BK88" s="305"/>
      <c r="BL88" s="305"/>
      <c r="BM88" s="305"/>
      <c r="BN88" s="305"/>
      <c r="BO88" s="305"/>
      <c r="BP88" s="305"/>
      <c r="BQ88" s="305"/>
      <c r="BR88" s="305"/>
      <c r="BS88" s="305"/>
      <c r="BT88" s="305"/>
      <c r="BU88" s="305"/>
      <c r="BV88" s="305"/>
      <c r="BW88" s="305"/>
      <c r="BX88" s="305"/>
      <c r="BY88" s="305"/>
      <c r="BZ88" s="305"/>
      <c r="CA88" s="305"/>
      <c r="CB88" s="305"/>
      <c r="CC88" s="305"/>
      <c r="CD88" s="305"/>
      <c r="CE88" s="305"/>
      <c r="CF88" s="305"/>
      <c r="CG88" s="305"/>
      <c r="CH88" s="305"/>
      <c r="CI88" s="305"/>
      <c r="CJ88" s="305"/>
      <c r="CK88" s="305"/>
      <c r="CL88" s="305"/>
      <c r="CM88" s="305"/>
      <c r="CN88" s="305"/>
      <c r="CO88" s="305"/>
      <c r="CP88" s="305"/>
      <c r="CQ88" s="305"/>
    </row>
    <row r="89" spans="5:95">
      <c r="Q89" s="305"/>
      <c r="R89" s="305"/>
      <c r="S89" s="305"/>
      <c r="T89" s="305"/>
      <c r="U89" s="305"/>
      <c r="V89" s="305"/>
      <c r="W89" s="305"/>
      <c r="X89" s="305"/>
      <c r="Y89" s="305"/>
      <c r="Z89" s="305"/>
      <c r="AA89" s="305"/>
      <c r="AB89" s="305"/>
      <c r="AC89" s="305"/>
      <c r="AD89" s="305"/>
      <c r="AE89" s="305"/>
      <c r="AF89" s="305"/>
      <c r="AG89" s="305"/>
      <c r="AH89" s="305"/>
      <c r="AI89" s="305"/>
      <c r="AJ89" s="305"/>
      <c r="AK89" s="305"/>
      <c r="AL89" s="305"/>
      <c r="AM89" s="305"/>
      <c r="AN89" s="305"/>
      <c r="AO89" s="305"/>
      <c r="AP89" s="305"/>
      <c r="AQ89" s="305"/>
      <c r="AR89" s="305"/>
      <c r="AS89" s="305"/>
      <c r="AT89" s="305"/>
      <c r="AU89" s="305"/>
      <c r="AV89" s="305"/>
      <c r="AW89" s="305"/>
      <c r="AX89" s="305"/>
      <c r="AY89" s="305"/>
      <c r="AZ89" s="305"/>
      <c r="BA89" s="305"/>
      <c r="BB89" s="305"/>
      <c r="BC89" s="305"/>
      <c r="BD89" s="305"/>
      <c r="BE89" s="305"/>
      <c r="BF89" s="305"/>
      <c r="BG89" s="305"/>
      <c r="BH89" s="305"/>
      <c r="BI89" s="305"/>
      <c r="BJ89" s="305"/>
      <c r="BK89" s="305"/>
      <c r="BL89" s="305"/>
      <c r="BM89" s="305"/>
      <c r="BN89" s="305"/>
      <c r="BO89" s="305"/>
      <c r="BP89" s="305"/>
      <c r="BQ89" s="305"/>
      <c r="BR89" s="305"/>
      <c r="BS89" s="305"/>
      <c r="BT89" s="305"/>
      <c r="BU89" s="305"/>
      <c r="BV89" s="305"/>
      <c r="BW89" s="305"/>
      <c r="BX89" s="305"/>
      <c r="BY89" s="305"/>
      <c r="BZ89" s="305"/>
      <c r="CA89" s="305"/>
      <c r="CB89" s="305"/>
      <c r="CC89" s="305"/>
      <c r="CD89" s="305"/>
      <c r="CE89" s="305"/>
      <c r="CF89" s="305"/>
      <c r="CG89" s="305"/>
      <c r="CH89" s="305"/>
      <c r="CI89" s="305"/>
      <c r="CJ89" s="305"/>
      <c r="CK89" s="305"/>
      <c r="CL89" s="305"/>
      <c r="CM89" s="305"/>
      <c r="CN89" s="305"/>
      <c r="CO89" s="305"/>
      <c r="CP89" s="305"/>
      <c r="CQ89" s="305"/>
    </row>
    <row r="90" spans="5:95">
      <c r="E90" s="290"/>
      <c r="Q90" s="305"/>
      <c r="R90" s="305"/>
      <c r="S90" s="305"/>
      <c r="T90" s="305"/>
      <c r="U90" s="305"/>
      <c r="V90" s="305"/>
      <c r="W90" s="305"/>
      <c r="X90" s="305"/>
      <c r="Y90" s="305"/>
      <c r="Z90" s="305"/>
      <c r="AA90" s="305"/>
      <c r="AB90" s="305"/>
      <c r="AC90" s="305"/>
      <c r="AD90" s="305"/>
      <c r="AE90" s="305"/>
      <c r="AF90" s="305"/>
      <c r="AG90" s="305"/>
      <c r="AH90" s="305"/>
      <c r="AI90" s="305"/>
      <c r="AJ90" s="305"/>
      <c r="AK90" s="305"/>
      <c r="AL90" s="305"/>
      <c r="AM90" s="305"/>
      <c r="AN90" s="305"/>
      <c r="AO90" s="305"/>
      <c r="AP90" s="305"/>
      <c r="AQ90" s="305"/>
      <c r="AR90" s="305"/>
      <c r="AS90" s="305"/>
      <c r="AT90" s="305"/>
      <c r="AU90" s="305"/>
      <c r="AV90" s="305"/>
      <c r="AW90" s="305"/>
      <c r="AX90" s="305"/>
      <c r="AY90" s="305"/>
      <c r="AZ90" s="305"/>
      <c r="BA90" s="305"/>
      <c r="BB90" s="305"/>
      <c r="BC90" s="305"/>
      <c r="BD90" s="305"/>
      <c r="BE90" s="305"/>
      <c r="BF90" s="305"/>
      <c r="BG90" s="305"/>
      <c r="BH90" s="305"/>
      <c r="BI90" s="305"/>
      <c r="BJ90" s="305"/>
      <c r="BK90" s="305"/>
      <c r="BL90" s="305"/>
      <c r="BM90" s="305"/>
      <c r="BN90" s="305"/>
      <c r="BO90" s="305"/>
      <c r="BP90" s="305"/>
      <c r="BQ90" s="305"/>
      <c r="BR90" s="305"/>
      <c r="BS90" s="305"/>
      <c r="BT90" s="305"/>
      <c r="BU90" s="305"/>
      <c r="BV90" s="305"/>
      <c r="BW90" s="305"/>
      <c r="BX90" s="305"/>
      <c r="BY90" s="305"/>
      <c r="BZ90" s="305"/>
      <c r="CA90" s="305"/>
      <c r="CB90" s="305"/>
      <c r="CC90" s="305"/>
      <c r="CD90" s="305"/>
      <c r="CE90" s="305"/>
      <c r="CF90" s="305"/>
      <c r="CG90" s="305"/>
      <c r="CH90" s="305"/>
      <c r="CI90" s="305"/>
      <c r="CJ90" s="305"/>
      <c r="CK90" s="305"/>
      <c r="CL90" s="305"/>
      <c r="CM90" s="305"/>
      <c r="CN90" s="305"/>
      <c r="CO90" s="305"/>
      <c r="CP90" s="305"/>
      <c r="CQ90" s="305"/>
    </row>
    <row r="91" spans="5:95">
      <c r="E91" s="290"/>
      <c r="Q91" s="305"/>
      <c r="R91" s="305"/>
      <c r="S91" s="305"/>
      <c r="T91" s="305"/>
      <c r="U91" s="305"/>
      <c r="V91" s="305"/>
      <c r="W91" s="305"/>
      <c r="X91" s="305"/>
      <c r="Y91" s="305"/>
      <c r="Z91" s="305"/>
      <c r="AA91" s="305"/>
      <c r="AB91" s="305"/>
      <c r="AC91" s="305"/>
      <c r="AD91" s="305"/>
      <c r="AE91" s="305"/>
      <c r="AF91" s="305"/>
      <c r="AG91" s="305"/>
      <c r="AH91" s="305"/>
      <c r="AI91" s="305"/>
      <c r="AJ91" s="305"/>
      <c r="AK91" s="305"/>
      <c r="AL91" s="305"/>
      <c r="AM91" s="305"/>
      <c r="AN91" s="305"/>
      <c r="AO91" s="305"/>
      <c r="AP91" s="305"/>
      <c r="AQ91" s="305"/>
      <c r="AR91" s="305"/>
      <c r="AS91" s="305"/>
      <c r="AT91" s="305"/>
      <c r="AU91" s="305"/>
      <c r="AV91" s="305"/>
      <c r="AW91" s="305"/>
      <c r="AX91" s="305"/>
      <c r="AY91" s="305"/>
      <c r="AZ91" s="305"/>
      <c r="BA91" s="305"/>
      <c r="BB91" s="305"/>
      <c r="BC91" s="305"/>
      <c r="BD91" s="305"/>
      <c r="BE91" s="305"/>
      <c r="BF91" s="305"/>
      <c r="BG91" s="305"/>
      <c r="BH91" s="305"/>
      <c r="BI91" s="305"/>
      <c r="BJ91" s="305"/>
      <c r="BK91" s="305"/>
      <c r="BL91" s="305"/>
      <c r="BM91" s="305"/>
      <c r="BN91" s="305"/>
      <c r="BO91" s="305"/>
      <c r="BP91" s="305"/>
      <c r="BQ91" s="305"/>
      <c r="BR91" s="305"/>
      <c r="BS91" s="305"/>
      <c r="BT91" s="305"/>
      <c r="BU91" s="305"/>
      <c r="BV91" s="305"/>
      <c r="BW91" s="305"/>
      <c r="BX91" s="305"/>
      <c r="BY91" s="305"/>
      <c r="BZ91" s="305"/>
      <c r="CA91" s="305"/>
      <c r="CB91" s="305"/>
      <c r="CC91" s="305"/>
      <c r="CD91" s="305"/>
      <c r="CE91" s="305"/>
      <c r="CF91" s="305"/>
      <c r="CG91" s="305"/>
      <c r="CH91" s="305"/>
      <c r="CI91" s="305"/>
      <c r="CJ91" s="305"/>
      <c r="CK91" s="305"/>
      <c r="CL91" s="305"/>
      <c r="CM91" s="305"/>
      <c r="CN91" s="305"/>
      <c r="CO91" s="305"/>
      <c r="CP91" s="305"/>
      <c r="CQ91" s="305"/>
    </row>
  </sheetData>
  <dataConsolidate/>
  <mergeCells count="38">
    <mergeCell ref="C6:F6"/>
    <mergeCell ref="P17:P18"/>
    <mergeCell ref="O17:O18"/>
    <mergeCell ref="A6:B6"/>
    <mergeCell ref="G2:K2"/>
    <mergeCell ref="H3:J3"/>
    <mergeCell ref="H4:J4"/>
    <mergeCell ref="K5:L5"/>
    <mergeCell ref="A5:B5"/>
    <mergeCell ref="B22:E22"/>
    <mergeCell ref="A20:E20"/>
    <mergeCell ref="B21:E21"/>
    <mergeCell ref="B23:E23"/>
    <mergeCell ref="H7:I7"/>
    <mergeCell ref="D12:E12"/>
    <mergeCell ref="I11:M11"/>
    <mergeCell ref="I10:M10"/>
    <mergeCell ref="A26:E26"/>
    <mergeCell ref="A27:E27"/>
    <mergeCell ref="B29:E29"/>
    <mergeCell ref="A32:E32"/>
    <mergeCell ref="B30:E30"/>
    <mergeCell ref="F1:M1"/>
    <mergeCell ref="H44:I44"/>
    <mergeCell ref="G53:H53"/>
    <mergeCell ref="B36:E36"/>
    <mergeCell ref="F37:M37"/>
    <mergeCell ref="D39:E39"/>
    <mergeCell ref="A44:F44"/>
    <mergeCell ref="B24:E24"/>
    <mergeCell ref="B34:E34"/>
    <mergeCell ref="B35:E35"/>
    <mergeCell ref="D40:E40"/>
    <mergeCell ref="G41:H41"/>
    <mergeCell ref="B28:E28"/>
    <mergeCell ref="B25:E25"/>
    <mergeCell ref="B31:E31"/>
    <mergeCell ref="B33:E33"/>
  </mergeCells>
  <phoneticPr fontId="0" type="noConversion"/>
  <conditionalFormatting sqref="F36:N36">
    <cfRule type="cellIs" dxfId="0" priority="3" stopIfTrue="1" operator="greaterThan">
      <formula>$F$28</formula>
    </cfRule>
  </conditionalFormatting>
  <dataValidations count="12">
    <dataValidation type="list" allowBlank="1" showInputMessage="1" showErrorMessage="1" sqref="A44:F44" xr:uid="{00000000-0002-0000-0000-000000000000}">
      <formula1>Signature_Line</formula1>
    </dataValidation>
    <dataValidation type="list" allowBlank="1" showInputMessage="1" showErrorMessage="1" sqref="C12" xr:uid="{00000000-0002-0000-0000-000001000000}">
      <formula1>Accrual</formula1>
    </dataValidation>
    <dataValidation type="list" allowBlank="1" showInputMessage="1" showErrorMessage="1" sqref="C11" xr:uid="{00000000-0002-0000-0000-000003000000}">
      <formula1>A133_Submitted</formula1>
    </dataValidation>
    <dataValidation type="list" allowBlank="1" showInputMessage="1" showErrorMessage="1" sqref="C10" xr:uid="{00000000-0002-0000-0000-000004000000}">
      <formula1>Audited</formula1>
    </dataValidation>
    <dataValidation type="list" allowBlank="1" showInputMessage="1" showErrorMessage="1" sqref="C9" xr:uid="{00000000-0002-0000-0000-000006000000}">
      <formula1>Final_Report</formula1>
    </dataValidation>
    <dataValidation type="list" allowBlank="1" showInputMessage="1" showErrorMessage="1" sqref="C4" xr:uid="{00000000-0002-0000-0000-000007000000}">
      <formula1>District_No</formula1>
    </dataValidation>
    <dataValidation type="list" allowBlank="1" showInputMessage="1" showErrorMessage="1" sqref="C6" xr:uid="{00000000-0002-0000-0000-000008000000}">
      <formula1>AAA_District_Name</formula1>
    </dataValidation>
    <dataValidation type="list" allowBlank="1" showInputMessage="1" showErrorMessage="1" sqref="E52" xr:uid="{00000000-0002-0000-0000-00000A000000}">
      <formula1>IndexNo</formula1>
    </dataValidation>
    <dataValidation type="list" allowBlank="1" showInputMessage="1" showErrorMessage="1" sqref="I13" xr:uid="{00000000-0002-0000-0000-00000B000000}">
      <formula1>Contract_Number</formula1>
    </dataValidation>
    <dataValidation type="list" allowBlank="1" showInputMessage="1" showErrorMessage="1" sqref="O12 P10" xr:uid="{00000000-0002-0000-0000-000002000000}">
      <formula1>Phone</formula1>
    </dataValidation>
    <dataValidation type="list" allowBlank="1" showInputMessage="1" showErrorMessage="1" sqref="AG9 P9" xr:uid="{00000000-0002-0000-0000-000005000000}">
      <formula1>Prepared_By</formula1>
    </dataValidation>
    <dataValidation type="list" allowBlank="1" showInputMessage="1" showErrorMessage="1" sqref="AG4 P4" xr:uid="{00000000-0002-0000-0000-000009000000}">
      <formula1>Approved_By</formula1>
    </dataValidation>
  </dataValidations>
  <printOptions horizontalCentered="1"/>
  <pageMargins left="0.24" right="0.23" top="0.171875" bottom="0.43" header="0.19" footer="0.24"/>
  <pageSetup scale="51" orientation="landscape" r:id="rId1"/>
  <headerFooter alignWithMargins="0">
    <oddFooter>&amp;L&amp;Z&amp;F&amp;C                                                      Printed &amp;D&amp;T&amp;R&amp;A
Last updated: (8/07/25)</oddFooter>
  </headerFooter>
  <drawing r:id="rId2"/>
  <legacyDrawing r:id="rId3"/>
  <mc:AlternateContent xmlns:mc="http://schemas.openxmlformats.org/markup-compatibility/2006">
    <mc:Choice Requires="x14">
      <controls>
        <mc:AlternateContent xmlns:mc="http://schemas.openxmlformats.org/markup-compatibility/2006">
          <mc:Choice Requires="x14">
            <control shapeId="1032" r:id="rId4" name="Check Box 8">
              <controlPr defaultSize="0" autoFill="0" autoLine="0" autoPict="0">
                <anchor moveWithCells="1">
                  <from>
                    <xdr:col>1</xdr:col>
                    <xdr:colOff>1200150</xdr:colOff>
                    <xdr:row>23</xdr:row>
                    <xdr:rowOff>0</xdr:rowOff>
                  </from>
                  <to>
                    <xdr:col>2</xdr:col>
                    <xdr:colOff>85725</xdr:colOff>
                    <xdr:row>23</xdr:row>
                    <xdr:rowOff>104775</xdr:rowOff>
                  </to>
                </anchor>
              </controlPr>
            </control>
          </mc:Choice>
        </mc:AlternateContent>
        <mc:AlternateContent xmlns:mc="http://schemas.openxmlformats.org/markup-compatibility/2006">
          <mc:Choice Requires="x14">
            <control shapeId="2" r:id="rId5" name="Check Box 9">
              <controlPr defaultSize="0" autoFill="0" autoLine="0" autoPict="0">
                <anchor moveWithCells="1">
                  <from>
                    <xdr:col>1</xdr:col>
                    <xdr:colOff>1200150</xdr:colOff>
                    <xdr:row>24</xdr:row>
                    <xdr:rowOff>190500</xdr:rowOff>
                  </from>
                  <to>
                    <xdr:col>2</xdr:col>
                    <xdr:colOff>85725</xdr:colOff>
                    <xdr:row>24</xdr:row>
                    <xdr:rowOff>295275</xdr:rowOff>
                  </to>
                </anchor>
              </controlPr>
            </control>
          </mc:Choice>
        </mc:AlternateContent>
      </controls>
    </mc:Choice>
  </mc:AlternateContent>
  <extLst>
    <ext xmlns:x14="http://schemas.microsoft.com/office/spreadsheetml/2009/9/main" uri="{CCE6A557-97BC-4b89-ADB6-D9C93CAAB3DF}">
      <x14:dataValidations xmlns:xm="http://schemas.microsoft.com/office/excel/2006/main" count="1">
        <x14:dataValidation type="list" allowBlank="1" showInputMessage="1" showErrorMessage="1" xr:uid="{190A60A1-818D-4877-B8EA-CD5839A485FD}">
          <x14:formula1>
            <xm:f>'AAA Lookup Values'!$O$2:$O$7</xm:f>
          </x14:formula1>
          <xm:sqref>I14</xm:sqref>
        </x14:dataValidation>
      </x14:dataValidations>
    </ext>
  </extLst>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Sheet7">
    <tabColor indexed="42"/>
    <pageSetUpPr fitToPage="1"/>
  </sheetPr>
  <dimension ref="A1:S208"/>
  <sheetViews>
    <sheetView zoomScale="125" zoomScaleNormal="100" zoomScaleSheetLayoutView="200" workbookViewId="0">
      <selection activeCell="C86" sqref="C86"/>
    </sheetView>
  </sheetViews>
  <sheetFormatPr defaultRowHeight="12.75"/>
  <cols>
    <col min="1" max="2" width="7.85546875" style="204" customWidth="1"/>
    <col min="3" max="3" width="56.42578125" customWidth="1"/>
    <col min="4" max="4" width="119" style="1326" customWidth="1"/>
    <col min="5" max="5" width="8.5703125" style="150" customWidth="1"/>
    <col min="6" max="6" width="9.85546875" style="150" customWidth="1"/>
    <col min="7" max="10" width="9.140625" style="150"/>
  </cols>
  <sheetData>
    <row r="1" spans="1:10">
      <c r="A1" s="1384"/>
      <c r="B1" s="192"/>
      <c r="D1" s="1295" t="s">
        <v>751</v>
      </c>
      <c r="E1" s="221"/>
      <c r="F1" s="221"/>
      <c r="G1" s="221"/>
      <c r="H1" s="221"/>
      <c r="I1" s="221"/>
      <c r="J1" s="221"/>
    </row>
    <row r="2" spans="1:10" ht="12">
      <c r="A2" s="193" t="s">
        <v>36</v>
      </c>
      <c r="B2" s="193"/>
      <c r="C2" s="75"/>
      <c r="D2" s="1434" t="s">
        <v>750</v>
      </c>
      <c r="E2" s="420"/>
      <c r="F2" s="420"/>
      <c r="G2" s="420"/>
      <c r="H2" s="420"/>
      <c r="I2" s="420"/>
      <c r="J2" s="420"/>
    </row>
    <row r="3" spans="1:10" ht="52.5" customHeight="1">
      <c r="A3" s="194" t="s">
        <v>37</v>
      </c>
      <c r="B3" s="194"/>
      <c r="C3" s="76" t="s">
        <v>371</v>
      </c>
      <c r="D3" s="1296" t="s">
        <v>752</v>
      </c>
      <c r="E3" s="1472"/>
      <c r="F3" s="1343"/>
      <c r="G3" s="1343"/>
      <c r="H3" s="1343"/>
      <c r="I3" s="1343"/>
      <c r="J3" s="1278"/>
    </row>
    <row r="4" spans="1:10">
      <c r="A4" s="195" t="s">
        <v>435</v>
      </c>
      <c r="B4" s="1330"/>
      <c r="C4" s="1280" t="s">
        <v>60</v>
      </c>
      <c r="D4" s="1297" t="s">
        <v>60</v>
      </c>
      <c r="E4" s="1277"/>
      <c r="F4" s="470"/>
      <c r="G4" s="173"/>
    </row>
    <row r="5" spans="1:10">
      <c r="A5" s="191" t="s">
        <v>0</v>
      </c>
      <c r="B5" s="1331"/>
      <c r="C5" s="1281" t="s">
        <v>61</v>
      </c>
      <c r="D5" s="1297" t="s">
        <v>60</v>
      </c>
      <c r="E5" s="1277"/>
      <c r="F5" s="470"/>
      <c r="G5" s="173"/>
    </row>
    <row r="6" spans="1:10">
      <c r="A6" s="196" t="s">
        <v>436</v>
      </c>
      <c r="B6" s="1332"/>
      <c r="C6" s="1282" t="s">
        <v>62</v>
      </c>
      <c r="D6" s="1298" t="s">
        <v>756</v>
      </c>
      <c r="E6" s="1277"/>
      <c r="F6" s="470"/>
      <c r="G6" s="173"/>
    </row>
    <row r="7" spans="1:10">
      <c r="A7" s="196" t="s">
        <v>1</v>
      </c>
      <c r="B7" s="1332"/>
      <c r="C7" s="1282" t="s">
        <v>63</v>
      </c>
      <c r="D7" s="1298" t="s">
        <v>756</v>
      </c>
      <c r="E7" s="1277"/>
      <c r="F7" s="470"/>
      <c r="G7" s="173"/>
    </row>
    <row r="8" spans="1:10">
      <c r="A8" s="196" t="s">
        <v>437</v>
      </c>
      <c r="B8" s="1332"/>
      <c r="C8" s="1281" t="s">
        <v>58</v>
      </c>
      <c r="D8" s="1298" t="s">
        <v>58</v>
      </c>
      <c r="E8" s="1277"/>
      <c r="F8" s="470"/>
      <c r="G8" s="173"/>
    </row>
    <row r="9" spans="1:10">
      <c r="A9" s="191" t="s">
        <v>438</v>
      </c>
      <c r="B9" s="1331"/>
      <c r="C9" s="1281" t="s">
        <v>64</v>
      </c>
      <c r="D9" s="1298" t="s">
        <v>58</v>
      </c>
      <c r="E9" s="1277"/>
      <c r="F9" s="470"/>
      <c r="G9" s="173"/>
    </row>
    <row r="10" spans="1:10">
      <c r="A10" s="196" t="s">
        <v>439</v>
      </c>
      <c r="B10" s="1332"/>
      <c r="C10" s="77" t="s">
        <v>65</v>
      </c>
      <c r="D10" s="1299" t="s">
        <v>760</v>
      </c>
      <c r="E10" s="1277"/>
      <c r="F10" s="470"/>
      <c r="G10" s="1277"/>
      <c r="I10" s="1277"/>
    </row>
    <row r="11" spans="1:10">
      <c r="A11" s="196" t="s">
        <v>440</v>
      </c>
      <c r="B11" s="1332"/>
      <c r="C11" s="1281" t="s">
        <v>67</v>
      </c>
      <c r="D11" s="1291" t="s">
        <v>753</v>
      </c>
      <c r="E11" s="1277"/>
      <c r="F11" s="470"/>
      <c r="G11" s="173"/>
      <c r="I11" s="1277"/>
    </row>
    <row r="12" spans="1:10">
      <c r="A12" s="196" t="s">
        <v>441</v>
      </c>
      <c r="B12" s="1332"/>
      <c r="C12" s="1287" t="s">
        <v>77</v>
      </c>
      <c r="D12" s="1297" t="s">
        <v>77</v>
      </c>
      <c r="E12" s="1277"/>
      <c r="F12" s="470"/>
      <c r="G12" s="173"/>
    </row>
    <row r="13" spans="1:10">
      <c r="A13" s="1294" t="s">
        <v>763</v>
      </c>
      <c r="B13" s="1333"/>
      <c r="C13" s="1293" t="s">
        <v>77</v>
      </c>
      <c r="D13" s="1300" t="s">
        <v>764</v>
      </c>
      <c r="E13" s="1277"/>
      <c r="F13" s="470"/>
      <c r="G13" s="173"/>
      <c r="I13" s="1277"/>
    </row>
    <row r="14" spans="1:10">
      <c r="A14" s="196" t="s">
        <v>442</v>
      </c>
      <c r="B14" s="1332"/>
      <c r="C14" s="77" t="s">
        <v>78</v>
      </c>
      <c r="D14" s="1301" t="s">
        <v>78</v>
      </c>
      <c r="E14" s="1277"/>
      <c r="F14" s="1277"/>
      <c r="G14" s="173"/>
    </row>
    <row r="15" spans="1:10">
      <c r="A15" s="196" t="s">
        <v>443</v>
      </c>
      <c r="B15" s="1332"/>
      <c r="C15" s="77" t="s">
        <v>79</v>
      </c>
      <c r="D15" s="1301" t="s">
        <v>79</v>
      </c>
      <c r="E15" s="1277"/>
      <c r="F15" s="1277"/>
      <c r="G15" s="1277"/>
    </row>
    <row r="16" spans="1:10">
      <c r="A16" s="196" t="s">
        <v>444</v>
      </c>
      <c r="B16" s="1332"/>
      <c r="C16" s="1288" t="s">
        <v>80</v>
      </c>
      <c r="D16" s="1297" t="s">
        <v>80</v>
      </c>
      <c r="E16" s="1277"/>
      <c r="F16" s="470"/>
      <c r="G16" s="173"/>
    </row>
    <row r="17" spans="1:17">
      <c r="A17" s="196" t="s">
        <v>445</v>
      </c>
      <c r="B17" s="1332"/>
      <c r="C17" s="1287" t="s">
        <v>81</v>
      </c>
      <c r="D17" s="1297" t="s">
        <v>81</v>
      </c>
      <c r="E17" s="1277"/>
      <c r="F17" s="470"/>
      <c r="G17" s="173"/>
    </row>
    <row r="18" spans="1:17" ht="12">
      <c r="A18" s="196" t="s">
        <v>446</v>
      </c>
      <c r="B18" s="1332"/>
      <c r="C18" s="1285" t="s">
        <v>82</v>
      </c>
      <c r="D18" s="1475" t="s">
        <v>909</v>
      </c>
      <c r="E18" s="1277"/>
      <c r="F18" s="470"/>
      <c r="G18" s="173"/>
      <c r="K18" s="150"/>
      <c r="L18" s="150"/>
      <c r="M18" s="150"/>
      <c r="N18" s="150"/>
      <c r="O18" s="150"/>
      <c r="P18" s="150"/>
      <c r="Q18" s="150"/>
    </row>
    <row r="19" spans="1:17">
      <c r="A19" s="196" t="s">
        <v>447</v>
      </c>
      <c r="B19" s="1332"/>
      <c r="C19" s="77" t="s">
        <v>83</v>
      </c>
      <c r="D19" s="1301" t="s">
        <v>83</v>
      </c>
      <c r="E19" s="1277"/>
      <c r="F19" s="1277"/>
      <c r="G19" s="173"/>
      <c r="K19" s="150"/>
      <c r="L19" s="150"/>
      <c r="M19" s="150"/>
      <c r="N19" s="150"/>
      <c r="O19" s="150"/>
      <c r="P19" s="150"/>
      <c r="Q19" s="150"/>
    </row>
    <row r="20" spans="1:17">
      <c r="A20" s="196" t="s">
        <v>448</v>
      </c>
      <c r="B20" s="1332"/>
      <c r="C20" s="1287" t="s">
        <v>84</v>
      </c>
      <c r="D20" s="1297" t="s">
        <v>757</v>
      </c>
      <c r="E20" s="1277"/>
      <c r="F20" s="470"/>
      <c r="G20" s="173"/>
      <c r="K20" s="150"/>
      <c r="L20" s="150"/>
      <c r="M20" s="150"/>
      <c r="N20" s="150"/>
      <c r="O20" s="150"/>
      <c r="P20" s="150"/>
      <c r="Q20" s="150"/>
    </row>
    <row r="21" spans="1:17" ht="12">
      <c r="A21" s="196" t="s">
        <v>449</v>
      </c>
      <c r="B21" s="1332"/>
      <c r="C21" s="1287" t="s">
        <v>85</v>
      </c>
      <c r="D21" s="1462" t="s">
        <v>865</v>
      </c>
      <c r="E21" s="1277"/>
      <c r="F21" s="470"/>
      <c r="G21" s="173"/>
      <c r="H21" s="1290"/>
      <c r="K21" s="150"/>
      <c r="L21" s="150"/>
      <c r="M21" s="150"/>
      <c r="N21" s="150"/>
      <c r="O21" s="150"/>
      <c r="P21" s="150"/>
      <c r="Q21" s="150"/>
    </row>
    <row r="22" spans="1:17">
      <c r="A22" s="196" t="s">
        <v>450</v>
      </c>
      <c r="B22" s="1332"/>
      <c r="C22" s="77" t="s">
        <v>68</v>
      </c>
      <c r="D22" s="1300" t="s">
        <v>765</v>
      </c>
      <c r="E22" s="1277"/>
      <c r="F22" s="470"/>
      <c r="G22" s="173"/>
      <c r="I22" s="1277"/>
      <c r="K22" s="150"/>
      <c r="L22" s="150"/>
      <c r="M22" s="150"/>
      <c r="N22" s="150"/>
      <c r="O22" s="150"/>
      <c r="P22" s="150"/>
      <c r="Q22" s="150"/>
    </row>
    <row r="23" spans="1:17">
      <c r="A23" s="196" t="s">
        <v>450</v>
      </c>
      <c r="B23" s="1332"/>
      <c r="C23" s="77" t="s">
        <v>68</v>
      </c>
      <c r="D23" s="1300" t="s">
        <v>859</v>
      </c>
      <c r="E23" s="1277"/>
      <c r="F23" s="470"/>
      <c r="G23" s="173"/>
      <c r="I23" s="1277"/>
      <c r="K23" s="150"/>
      <c r="L23" s="150"/>
      <c r="M23" s="150"/>
      <c r="N23" s="150"/>
      <c r="O23" s="150"/>
      <c r="P23" s="150"/>
      <c r="Q23" s="150"/>
    </row>
    <row r="24" spans="1:17">
      <c r="A24" s="191" t="s">
        <v>2</v>
      </c>
      <c r="B24" s="1331"/>
      <c r="C24" s="77" t="s">
        <v>69</v>
      </c>
      <c r="D24" s="1338" t="s">
        <v>773</v>
      </c>
      <c r="E24" s="1277"/>
      <c r="F24" s="470"/>
      <c r="G24" s="173"/>
      <c r="I24" s="1277"/>
      <c r="K24" s="150"/>
      <c r="L24" s="150"/>
      <c r="M24" s="150"/>
      <c r="N24" s="150"/>
      <c r="O24" s="150"/>
      <c r="P24" s="150"/>
      <c r="Q24" s="150"/>
    </row>
    <row r="25" spans="1:17">
      <c r="A25" s="191" t="s">
        <v>2</v>
      </c>
      <c r="B25" s="1331"/>
      <c r="C25" s="77" t="s">
        <v>69</v>
      </c>
      <c r="D25" s="1338" t="s">
        <v>861</v>
      </c>
      <c r="E25" s="1277"/>
      <c r="F25" s="470"/>
      <c r="G25" s="173"/>
      <c r="I25" s="1277"/>
      <c r="K25" s="150"/>
      <c r="L25" s="150"/>
      <c r="M25" s="150"/>
      <c r="N25" s="150"/>
      <c r="O25" s="150"/>
      <c r="P25" s="150"/>
      <c r="Q25" s="150"/>
    </row>
    <row r="26" spans="1:17">
      <c r="A26" s="196" t="s">
        <v>451</v>
      </c>
      <c r="B26" s="1332"/>
      <c r="C26" s="79" t="s">
        <v>180</v>
      </c>
      <c r="D26" s="1300" t="s">
        <v>769</v>
      </c>
      <c r="E26" s="1277"/>
      <c r="F26" s="470"/>
      <c r="G26" s="173"/>
      <c r="I26" s="1277"/>
      <c r="K26" s="150"/>
      <c r="L26" s="150"/>
      <c r="M26" s="150"/>
      <c r="N26" s="150"/>
      <c r="O26" s="150"/>
      <c r="P26" s="150"/>
      <c r="Q26" s="150"/>
    </row>
    <row r="27" spans="1:17">
      <c r="A27" s="196" t="s">
        <v>451</v>
      </c>
      <c r="B27" s="1332"/>
      <c r="C27" s="79" t="s">
        <v>180</v>
      </c>
      <c r="D27" s="1300" t="s">
        <v>765</v>
      </c>
      <c r="E27" s="1277"/>
      <c r="F27" s="470"/>
      <c r="G27" s="173"/>
      <c r="I27" s="1277"/>
      <c r="K27" s="150"/>
      <c r="L27" s="150"/>
      <c r="M27" s="150"/>
      <c r="N27" s="150"/>
      <c r="O27" s="150"/>
      <c r="P27" s="150"/>
      <c r="Q27" s="150"/>
    </row>
    <row r="28" spans="1:17">
      <c r="A28" s="196" t="s">
        <v>451</v>
      </c>
      <c r="B28" s="1332"/>
      <c r="C28" s="79" t="s">
        <v>180</v>
      </c>
      <c r="D28" s="1300" t="s">
        <v>859</v>
      </c>
      <c r="E28" s="1277"/>
      <c r="F28" s="470"/>
      <c r="G28" s="173"/>
      <c r="I28" s="1277"/>
      <c r="K28" s="150"/>
      <c r="L28" s="150"/>
      <c r="M28" s="150"/>
      <c r="N28" s="150"/>
      <c r="O28" s="150"/>
      <c r="P28" s="150"/>
      <c r="Q28" s="150"/>
    </row>
    <row r="29" spans="1:17">
      <c r="A29" s="191" t="s">
        <v>86</v>
      </c>
      <c r="B29" s="1331"/>
      <c r="C29" s="80" t="s">
        <v>71</v>
      </c>
      <c r="D29" s="1304" t="s">
        <v>770</v>
      </c>
      <c r="E29" s="1277"/>
      <c r="F29" s="470"/>
      <c r="G29" s="173"/>
      <c r="I29" s="1277"/>
      <c r="K29" s="150"/>
      <c r="L29" s="150"/>
      <c r="M29" s="150"/>
      <c r="N29" s="150"/>
      <c r="O29" s="150"/>
      <c r="P29" s="150"/>
      <c r="Q29" s="150"/>
    </row>
    <row r="30" spans="1:17">
      <c r="A30" s="191" t="s">
        <v>86</v>
      </c>
      <c r="B30" s="1331"/>
      <c r="C30" s="80" t="s">
        <v>71</v>
      </c>
      <c r="D30" s="1304" t="s">
        <v>771</v>
      </c>
      <c r="E30" s="1277"/>
      <c r="F30" s="470"/>
      <c r="G30" s="173"/>
      <c r="I30" s="1277"/>
      <c r="K30" s="150"/>
      <c r="L30" s="150"/>
      <c r="M30" s="150"/>
      <c r="N30" s="150"/>
      <c r="O30" s="150"/>
      <c r="P30" s="150"/>
      <c r="Q30" s="150"/>
    </row>
    <row r="31" spans="1:17">
      <c r="A31" s="191" t="s">
        <v>452</v>
      </c>
      <c r="B31" s="1331"/>
      <c r="C31" s="529" t="s">
        <v>571</v>
      </c>
      <c r="D31" s="1305"/>
      <c r="E31" s="1277"/>
      <c r="F31" s="1277"/>
      <c r="G31" s="1277"/>
      <c r="H31" s="1290"/>
      <c r="I31" s="1277"/>
      <c r="J31" s="1290"/>
      <c r="K31" s="150"/>
      <c r="L31" s="150"/>
      <c r="M31" s="150"/>
      <c r="N31" s="150"/>
      <c r="O31" s="150"/>
      <c r="P31" s="150"/>
      <c r="Q31" s="150"/>
    </row>
    <row r="32" spans="1:17">
      <c r="A32" s="191" t="s">
        <v>453</v>
      </c>
      <c r="B32" s="1331"/>
      <c r="C32" s="77" t="s">
        <v>87</v>
      </c>
      <c r="D32" s="1306"/>
      <c r="E32" s="1277"/>
      <c r="F32" s="470"/>
      <c r="G32" s="173"/>
      <c r="K32" s="150"/>
      <c r="L32" s="150"/>
      <c r="M32" s="150"/>
      <c r="N32" s="150"/>
      <c r="O32" s="150"/>
      <c r="P32" s="150"/>
      <c r="Q32" s="150"/>
    </row>
    <row r="33" spans="1:17" s="870" customFormat="1">
      <c r="A33" s="865" t="s">
        <v>454</v>
      </c>
      <c r="B33" s="1334"/>
      <c r="C33" s="866" t="s">
        <v>588</v>
      </c>
      <c r="D33" s="1307"/>
      <c r="E33" s="1277"/>
      <c r="F33" s="867"/>
      <c r="G33" s="868"/>
      <c r="H33" s="869"/>
      <c r="I33" s="869"/>
      <c r="J33" s="869"/>
      <c r="K33" s="869"/>
      <c r="L33" s="869"/>
      <c r="M33" s="869"/>
      <c r="N33" s="869"/>
      <c r="O33" s="869"/>
      <c r="P33" s="869"/>
      <c r="Q33" s="869"/>
    </row>
    <row r="34" spans="1:17">
      <c r="A34" s="191" t="s">
        <v>455</v>
      </c>
      <c r="B34" s="1331"/>
      <c r="C34" s="1282" t="s">
        <v>88</v>
      </c>
      <c r="D34" s="1303" t="s">
        <v>88</v>
      </c>
      <c r="E34" s="1277"/>
      <c r="F34" s="470"/>
      <c r="G34" s="173"/>
      <c r="K34" s="150"/>
      <c r="L34" s="150"/>
      <c r="M34" s="150"/>
      <c r="N34" s="150"/>
      <c r="O34" s="150"/>
      <c r="P34" s="150"/>
      <c r="Q34" s="150"/>
    </row>
    <row r="35" spans="1:17">
      <c r="A35" s="191" t="s">
        <v>456</v>
      </c>
      <c r="B35" s="1331"/>
      <c r="C35" s="1282" t="s">
        <v>213</v>
      </c>
      <c r="D35" s="1298" t="s">
        <v>759</v>
      </c>
      <c r="E35" s="1277"/>
      <c r="F35" s="470"/>
      <c r="G35" s="173"/>
      <c r="K35" s="150"/>
      <c r="L35" s="150"/>
      <c r="M35" s="150"/>
      <c r="N35" s="150"/>
      <c r="O35" s="150"/>
      <c r="P35" s="150"/>
      <c r="Q35" s="150"/>
    </row>
    <row r="36" spans="1:17">
      <c r="A36" s="191" t="s">
        <v>457</v>
      </c>
      <c r="B36" s="1331"/>
      <c r="C36" s="1433" t="s">
        <v>89</v>
      </c>
      <c r="D36" s="1298" t="s">
        <v>794</v>
      </c>
      <c r="E36" s="1277"/>
      <c r="F36" s="470"/>
      <c r="G36" s="173"/>
      <c r="K36" s="150"/>
      <c r="L36" s="150"/>
      <c r="M36" s="150"/>
      <c r="N36" s="150"/>
      <c r="O36" s="150"/>
      <c r="P36" s="150"/>
      <c r="Q36" s="150"/>
    </row>
    <row r="37" spans="1:17">
      <c r="A37" s="191" t="s">
        <v>457</v>
      </c>
      <c r="B37" s="1331"/>
      <c r="C37" s="1433" t="s">
        <v>89</v>
      </c>
      <c r="D37" s="1298" t="s">
        <v>795</v>
      </c>
      <c r="E37" s="1277"/>
      <c r="F37" s="470"/>
      <c r="G37" s="173"/>
      <c r="K37" s="150"/>
      <c r="L37" s="150"/>
      <c r="M37" s="150"/>
      <c r="N37" s="150"/>
      <c r="O37" s="150"/>
      <c r="P37" s="150"/>
      <c r="Q37" s="150"/>
    </row>
    <row r="38" spans="1:17">
      <c r="A38" s="191" t="s">
        <v>457</v>
      </c>
      <c r="B38" s="1331"/>
      <c r="C38" s="1433" t="s">
        <v>89</v>
      </c>
      <c r="D38" s="1298" t="s">
        <v>799</v>
      </c>
      <c r="E38" s="1277"/>
      <c r="F38" s="470"/>
      <c r="G38" s="173"/>
      <c r="K38" s="150"/>
      <c r="L38" s="150"/>
      <c r="M38" s="150"/>
      <c r="N38" s="150"/>
      <c r="O38" s="150"/>
      <c r="P38" s="150"/>
      <c r="Q38" s="150"/>
    </row>
    <row r="39" spans="1:17">
      <c r="A39" s="191" t="s">
        <v>457</v>
      </c>
      <c r="B39" s="1331"/>
      <c r="C39" s="77" t="s">
        <v>89</v>
      </c>
      <c r="D39" s="1300" t="s">
        <v>766</v>
      </c>
      <c r="E39" s="1277"/>
      <c r="F39" s="470"/>
      <c r="G39" s="173"/>
      <c r="I39" s="1277"/>
      <c r="K39" s="150"/>
      <c r="L39" s="150"/>
      <c r="M39" s="150"/>
      <c r="N39" s="150"/>
      <c r="O39" s="150"/>
      <c r="P39" s="150"/>
      <c r="Q39" s="150"/>
    </row>
    <row r="40" spans="1:17">
      <c r="A40" s="191" t="s">
        <v>458</v>
      </c>
      <c r="B40" s="1331"/>
      <c r="C40" s="77" t="s">
        <v>90</v>
      </c>
      <c r="D40" s="1300" t="s">
        <v>796</v>
      </c>
      <c r="E40" s="1277"/>
      <c r="F40" s="470"/>
      <c r="G40" s="173"/>
      <c r="I40" s="1277"/>
      <c r="K40" s="150"/>
      <c r="L40" s="150"/>
      <c r="M40" s="150"/>
      <c r="N40" s="150"/>
      <c r="O40" s="150"/>
      <c r="P40" s="150"/>
      <c r="Q40" s="150"/>
    </row>
    <row r="41" spans="1:17">
      <c r="A41" s="191" t="s">
        <v>458</v>
      </c>
      <c r="B41" s="1331"/>
      <c r="C41" s="77" t="s">
        <v>90</v>
      </c>
      <c r="D41" s="1300" t="s">
        <v>797</v>
      </c>
      <c r="E41" s="1277"/>
      <c r="F41" s="470"/>
      <c r="G41" s="173"/>
      <c r="I41" s="1277"/>
      <c r="K41" s="150"/>
      <c r="L41" s="150"/>
      <c r="M41" s="150"/>
      <c r="N41" s="150"/>
      <c r="O41" s="150"/>
      <c r="P41" s="150"/>
      <c r="Q41" s="150"/>
    </row>
    <row r="42" spans="1:17">
      <c r="A42" s="191" t="s">
        <v>458</v>
      </c>
      <c r="B42" s="1331"/>
      <c r="C42" s="77" t="s">
        <v>90</v>
      </c>
      <c r="D42" s="1300" t="s">
        <v>798</v>
      </c>
      <c r="E42" s="1277"/>
      <c r="F42" s="470"/>
      <c r="G42" s="173"/>
      <c r="I42" s="1277"/>
      <c r="K42" s="150"/>
      <c r="L42" s="150"/>
      <c r="M42" s="150"/>
      <c r="N42" s="150"/>
      <c r="O42" s="150"/>
      <c r="P42" s="150"/>
      <c r="Q42" s="150"/>
    </row>
    <row r="43" spans="1:17">
      <c r="A43" s="191" t="s">
        <v>458</v>
      </c>
      <c r="B43" s="1331"/>
      <c r="C43" s="77" t="s">
        <v>90</v>
      </c>
      <c r="D43" s="1300" t="s">
        <v>779</v>
      </c>
      <c r="E43" s="1277"/>
      <c r="F43" s="470"/>
      <c r="G43" s="173"/>
      <c r="I43" s="1277"/>
      <c r="K43" s="150"/>
      <c r="L43" s="150"/>
      <c r="M43" s="150"/>
      <c r="N43" s="150"/>
      <c r="O43" s="150"/>
      <c r="P43" s="150"/>
      <c r="Q43" s="150"/>
    </row>
    <row r="44" spans="1:17">
      <c r="A44" s="191" t="s">
        <v>459</v>
      </c>
      <c r="B44" s="1331"/>
      <c r="C44" s="77" t="s">
        <v>218</v>
      </c>
      <c r="D44" s="1308" t="s">
        <v>775</v>
      </c>
      <c r="E44" s="1277"/>
      <c r="F44" s="470"/>
      <c r="G44" s="173"/>
      <c r="I44" s="1277"/>
      <c r="K44" s="150"/>
      <c r="L44" s="150"/>
      <c r="M44" s="150"/>
      <c r="N44" s="150"/>
      <c r="O44" s="150"/>
      <c r="P44" s="150"/>
      <c r="Q44" s="150"/>
    </row>
    <row r="45" spans="1:17">
      <c r="A45" s="191" t="s">
        <v>460</v>
      </c>
      <c r="B45" s="1331"/>
      <c r="C45" s="77" t="s">
        <v>70</v>
      </c>
      <c r="D45" s="1308" t="s">
        <v>776</v>
      </c>
      <c r="E45" s="1277"/>
      <c r="F45" s="470"/>
      <c r="G45" s="173"/>
      <c r="I45" s="1277"/>
      <c r="K45" s="150"/>
      <c r="L45" s="150"/>
      <c r="M45" s="150"/>
      <c r="N45" s="150"/>
      <c r="O45" s="150"/>
      <c r="P45" s="150"/>
      <c r="Q45" s="150"/>
    </row>
    <row r="46" spans="1:17">
      <c r="A46" s="196" t="s">
        <v>461</v>
      </c>
      <c r="B46" s="1332"/>
      <c r="C46" s="77" t="s">
        <v>181</v>
      </c>
      <c r="D46" s="1300" t="s">
        <v>181</v>
      </c>
      <c r="E46" s="1277"/>
      <c r="F46" s="470"/>
      <c r="G46" s="173"/>
      <c r="I46" s="1277"/>
      <c r="K46" s="150"/>
      <c r="L46" s="150"/>
      <c r="M46" s="150"/>
      <c r="N46" s="150"/>
      <c r="O46" s="150"/>
      <c r="P46" s="150"/>
      <c r="Q46" s="150"/>
    </row>
    <row r="47" spans="1:17">
      <c r="A47" s="191" t="s">
        <v>462</v>
      </c>
      <c r="B47" s="1331"/>
      <c r="C47" s="77" t="s">
        <v>72</v>
      </c>
      <c r="D47" s="1300" t="s">
        <v>772</v>
      </c>
      <c r="E47" s="1277"/>
      <c r="F47" s="470"/>
      <c r="G47" s="173"/>
      <c r="I47" s="1277"/>
      <c r="K47" s="150"/>
      <c r="L47" s="150"/>
      <c r="M47" s="150"/>
      <c r="N47" s="150"/>
      <c r="O47" s="150"/>
      <c r="P47" s="150"/>
      <c r="Q47" s="150"/>
    </row>
    <row r="48" spans="1:17" ht="12">
      <c r="A48" s="191" t="s">
        <v>463</v>
      </c>
      <c r="B48" s="1331"/>
      <c r="C48" s="79" t="s">
        <v>73</v>
      </c>
      <c r="D48" s="1471" t="s">
        <v>869</v>
      </c>
      <c r="E48" s="1277"/>
      <c r="F48" s="470"/>
      <c r="G48" s="173"/>
      <c r="H48" s="1277"/>
      <c r="K48" s="150"/>
      <c r="L48" s="150"/>
      <c r="M48" s="150"/>
      <c r="N48" s="150"/>
      <c r="O48" s="150"/>
      <c r="P48" s="150"/>
      <c r="Q48" s="150"/>
    </row>
    <row r="49" spans="1:17">
      <c r="A49" s="191" t="s">
        <v>4</v>
      </c>
      <c r="B49" s="1331"/>
      <c r="C49" s="77" t="s">
        <v>205</v>
      </c>
      <c r="D49" s="1310" t="s">
        <v>897</v>
      </c>
      <c r="E49" s="1277"/>
      <c r="F49" s="470"/>
      <c r="G49" s="1277"/>
      <c r="K49" s="150"/>
      <c r="L49" s="150"/>
      <c r="M49" s="150"/>
      <c r="N49" s="150"/>
      <c r="O49" s="150"/>
      <c r="P49" s="150"/>
      <c r="Q49" s="150"/>
    </row>
    <row r="50" spans="1:17">
      <c r="A50" s="191" t="s">
        <v>5</v>
      </c>
      <c r="B50" s="1331"/>
      <c r="C50" s="529" t="s">
        <v>217</v>
      </c>
      <c r="D50" s="1298" t="s">
        <v>755</v>
      </c>
      <c r="E50" s="1277"/>
      <c r="F50" s="470"/>
      <c r="G50" s="173"/>
      <c r="K50" s="150"/>
      <c r="L50" s="150"/>
      <c r="M50" s="150"/>
      <c r="N50" s="150"/>
      <c r="O50" s="150"/>
      <c r="P50" s="150"/>
      <c r="Q50" s="150"/>
    </row>
    <row r="51" spans="1:17">
      <c r="A51" s="191" t="s">
        <v>5</v>
      </c>
      <c r="B51" s="1331"/>
      <c r="C51" s="1288" t="s">
        <v>217</v>
      </c>
      <c r="D51" s="1309" t="s">
        <v>761</v>
      </c>
      <c r="E51" s="1277"/>
      <c r="F51" s="470"/>
      <c r="G51" s="173"/>
      <c r="H51" s="1277"/>
      <c r="K51" s="150"/>
      <c r="L51" s="150"/>
      <c r="M51" s="150"/>
      <c r="N51" s="150"/>
      <c r="O51" s="150"/>
      <c r="P51" s="150"/>
      <c r="Q51" s="150"/>
    </row>
    <row r="52" spans="1:17">
      <c r="A52" s="191" t="s">
        <v>5</v>
      </c>
      <c r="B52" s="1331"/>
      <c r="C52" s="1288" t="s">
        <v>217</v>
      </c>
      <c r="D52" s="1309" t="s">
        <v>848</v>
      </c>
      <c r="E52" s="1277"/>
      <c r="F52" s="470"/>
      <c r="G52" s="173"/>
      <c r="H52" s="1277"/>
      <c r="K52" s="150"/>
      <c r="L52" s="150"/>
      <c r="M52" s="150"/>
      <c r="N52" s="150"/>
      <c r="O52" s="150"/>
      <c r="P52" s="150"/>
      <c r="Q52" s="150"/>
    </row>
    <row r="53" spans="1:17">
      <c r="A53" s="191" t="s">
        <v>6</v>
      </c>
      <c r="B53" s="1331"/>
      <c r="C53" s="1282" t="s">
        <v>494</v>
      </c>
      <c r="D53" s="1298" t="s">
        <v>896</v>
      </c>
      <c r="E53" s="1277"/>
      <c r="F53" s="470"/>
      <c r="G53" s="173"/>
      <c r="K53" s="150"/>
      <c r="L53" s="150"/>
      <c r="M53" s="150"/>
      <c r="N53" s="150"/>
      <c r="O53" s="150"/>
      <c r="P53" s="150"/>
      <c r="Q53" s="150"/>
    </row>
    <row r="54" spans="1:17">
      <c r="A54" s="191" t="s">
        <v>7</v>
      </c>
      <c r="B54" s="1331"/>
      <c r="C54" s="1281" t="s">
        <v>91</v>
      </c>
      <c r="D54" s="1298" t="s">
        <v>781</v>
      </c>
      <c r="E54" s="1277"/>
      <c r="F54" s="470"/>
      <c r="G54" s="173"/>
      <c r="K54" s="150"/>
      <c r="L54" s="150"/>
      <c r="M54" s="150"/>
      <c r="N54" s="150"/>
      <c r="O54" s="150"/>
      <c r="P54" s="150"/>
      <c r="Q54" s="150"/>
    </row>
    <row r="55" spans="1:17">
      <c r="A55" s="191" t="s">
        <v>8</v>
      </c>
      <c r="B55" s="1331"/>
      <c r="C55" s="77" t="s">
        <v>92</v>
      </c>
      <c r="D55" s="1298" t="s">
        <v>755</v>
      </c>
      <c r="E55" s="1277"/>
      <c r="F55" s="470"/>
      <c r="G55" s="173"/>
      <c r="K55" s="150"/>
      <c r="L55" s="150"/>
      <c r="M55" s="150"/>
      <c r="N55" s="150"/>
      <c r="O55" s="150"/>
      <c r="P55" s="150"/>
      <c r="Q55" s="150"/>
    </row>
    <row r="56" spans="1:17">
      <c r="A56" s="191" t="s">
        <v>9</v>
      </c>
      <c r="B56" s="1331"/>
      <c r="C56" s="77" t="s">
        <v>93</v>
      </c>
      <c r="D56" s="1302" t="s">
        <v>82</v>
      </c>
      <c r="E56" s="1277"/>
      <c r="F56" s="470"/>
      <c r="G56" s="173"/>
      <c r="K56" s="150"/>
      <c r="L56" s="150"/>
      <c r="M56" s="150"/>
      <c r="N56" s="150"/>
      <c r="O56" s="150"/>
      <c r="P56" s="150"/>
      <c r="Q56" s="150"/>
    </row>
    <row r="57" spans="1:17" ht="10.5" customHeight="1">
      <c r="A57" s="191" t="s">
        <v>9</v>
      </c>
      <c r="B57" s="1331"/>
      <c r="C57" s="77" t="s">
        <v>93</v>
      </c>
      <c r="D57" s="1464" t="s">
        <v>864</v>
      </c>
      <c r="E57" s="1277"/>
      <c r="F57" s="470"/>
      <c r="G57" s="173"/>
      <c r="J57" s="1277"/>
      <c r="K57" s="150"/>
      <c r="L57" s="150"/>
      <c r="M57" s="150"/>
      <c r="N57" s="150"/>
      <c r="O57" s="150"/>
      <c r="P57" s="150"/>
      <c r="Q57" s="150"/>
    </row>
    <row r="58" spans="1:17">
      <c r="A58" s="191" t="s">
        <v>10</v>
      </c>
      <c r="B58" s="1331"/>
      <c r="C58" s="77" t="s">
        <v>215</v>
      </c>
      <c r="D58" s="1302" t="s">
        <v>82</v>
      </c>
      <c r="E58" s="1277"/>
      <c r="F58" s="470"/>
      <c r="G58" s="173"/>
      <c r="K58" s="150"/>
      <c r="L58" s="150"/>
      <c r="M58" s="150"/>
      <c r="N58" s="150"/>
      <c r="O58" s="150"/>
      <c r="P58" s="150"/>
      <c r="Q58" s="150"/>
    </row>
    <row r="59" spans="1:17" ht="15.75">
      <c r="A59" s="191" t="s">
        <v>10</v>
      </c>
      <c r="B59" s="1331"/>
      <c r="C59" s="77" t="s">
        <v>215</v>
      </c>
      <c r="D59" s="1327" t="s">
        <v>767</v>
      </c>
      <c r="E59" s="1277"/>
      <c r="F59" s="470"/>
      <c r="G59" s="173"/>
      <c r="J59" s="1277"/>
      <c r="K59" s="150"/>
      <c r="L59" s="150"/>
      <c r="M59" s="150"/>
      <c r="N59" s="150"/>
      <c r="O59" s="150"/>
      <c r="P59" s="150"/>
      <c r="Q59" s="150"/>
    </row>
    <row r="60" spans="1:17">
      <c r="A60" s="191" t="s">
        <v>11</v>
      </c>
      <c r="B60" s="1331"/>
      <c r="C60" s="1494" t="s">
        <v>920</v>
      </c>
      <c r="D60" s="1302" t="s">
        <v>82</v>
      </c>
      <c r="E60" s="1277"/>
      <c r="F60" s="470"/>
      <c r="G60" s="173"/>
      <c r="K60" s="150"/>
      <c r="L60" s="150"/>
      <c r="M60" s="150"/>
      <c r="N60" s="150"/>
      <c r="O60" s="150"/>
      <c r="P60" s="150"/>
      <c r="Q60" s="150"/>
    </row>
    <row r="61" spans="1:17" ht="15.75">
      <c r="A61" s="191" t="s">
        <v>11</v>
      </c>
      <c r="B61" s="1331"/>
      <c r="C61" s="1494" t="s">
        <v>920</v>
      </c>
      <c r="D61" s="1327" t="s">
        <v>767</v>
      </c>
      <c r="E61" s="1277"/>
      <c r="F61" s="470"/>
      <c r="G61" s="173"/>
      <c r="J61" s="1277"/>
      <c r="K61" s="150"/>
      <c r="L61" s="150"/>
      <c r="M61" s="150"/>
      <c r="N61" s="150"/>
      <c r="O61" s="150"/>
      <c r="P61" s="150"/>
      <c r="Q61" s="150"/>
    </row>
    <row r="62" spans="1:17">
      <c r="A62" s="191" t="s">
        <v>12</v>
      </c>
      <c r="B62" s="1331"/>
      <c r="C62" s="78" t="s">
        <v>94</v>
      </c>
      <c r="D62" s="1302" t="s">
        <v>82</v>
      </c>
      <c r="E62" s="1277"/>
      <c r="F62" s="470"/>
      <c r="G62" s="173"/>
      <c r="K62" s="150"/>
      <c r="L62" s="150"/>
      <c r="M62" s="150"/>
      <c r="N62" s="150"/>
      <c r="O62" s="150"/>
      <c r="P62" s="150"/>
      <c r="Q62" s="150"/>
    </row>
    <row r="63" spans="1:17" ht="15.75">
      <c r="A63" s="191" t="s">
        <v>12</v>
      </c>
      <c r="B63" s="1331"/>
      <c r="C63" s="1257" t="s">
        <v>94</v>
      </c>
      <c r="D63" s="1327" t="s">
        <v>767</v>
      </c>
      <c r="E63" s="1277"/>
      <c r="F63" s="470"/>
      <c r="G63" s="173"/>
      <c r="J63" s="1277"/>
      <c r="K63" s="150"/>
      <c r="L63" s="150"/>
      <c r="M63" s="150"/>
      <c r="N63" s="150"/>
      <c r="O63" s="150"/>
      <c r="P63" s="150"/>
      <c r="Q63" s="150"/>
    </row>
    <row r="64" spans="1:17" ht="12">
      <c r="A64" s="191" t="s">
        <v>13</v>
      </c>
      <c r="B64" s="1331"/>
      <c r="C64" s="78" t="s">
        <v>95</v>
      </c>
      <c r="D64" s="1463" t="s">
        <v>863</v>
      </c>
      <c r="E64" s="1277"/>
      <c r="F64" s="470"/>
      <c r="G64" s="173"/>
      <c r="K64" s="150"/>
      <c r="L64" s="150"/>
      <c r="M64" s="150"/>
      <c r="N64" s="150"/>
      <c r="O64" s="150"/>
      <c r="P64" s="150"/>
      <c r="Q64" s="150"/>
    </row>
    <row r="65" spans="1:17">
      <c r="A65" s="191" t="s">
        <v>14</v>
      </c>
      <c r="B65" s="1331"/>
      <c r="C65" s="1283" t="s">
        <v>204</v>
      </c>
      <c r="D65" s="1303" t="s">
        <v>204</v>
      </c>
      <c r="E65" s="1277"/>
      <c r="F65" s="470"/>
      <c r="G65" s="173"/>
      <c r="K65" s="150"/>
      <c r="L65" s="150"/>
      <c r="M65" s="150"/>
      <c r="N65" s="150"/>
      <c r="O65" s="150"/>
      <c r="P65" s="150"/>
      <c r="Q65" s="150"/>
    </row>
    <row r="66" spans="1:17">
      <c r="A66" s="191" t="s">
        <v>15</v>
      </c>
      <c r="B66" s="1331"/>
      <c r="C66" s="78" t="s">
        <v>427</v>
      </c>
      <c r="D66" s="1303" t="s">
        <v>103</v>
      </c>
      <c r="E66" s="1277"/>
      <c r="F66" s="470"/>
      <c r="G66" s="173"/>
      <c r="K66" s="150"/>
      <c r="L66" s="150"/>
      <c r="M66" s="150"/>
      <c r="N66" s="150"/>
      <c r="O66" s="150"/>
      <c r="P66" s="150"/>
      <c r="Q66" s="150"/>
    </row>
    <row r="67" spans="1:17" ht="15">
      <c r="A67" s="191" t="s">
        <v>16</v>
      </c>
      <c r="B67" s="1331"/>
      <c r="C67" s="1289" t="s">
        <v>96</v>
      </c>
      <c r="D67" s="1329" t="s">
        <v>96</v>
      </c>
      <c r="E67" s="1277"/>
      <c r="F67" s="470"/>
      <c r="G67" s="173"/>
      <c r="K67" s="150"/>
      <c r="L67" s="150"/>
      <c r="M67" s="150"/>
      <c r="N67" s="150"/>
      <c r="O67" s="150"/>
      <c r="P67" s="150"/>
      <c r="Q67" s="150"/>
    </row>
    <row r="68" spans="1:17">
      <c r="A68" s="191" t="s">
        <v>17</v>
      </c>
      <c r="B68" s="1331"/>
      <c r="C68" s="1289" t="s">
        <v>219</v>
      </c>
      <c r="D68" s="1303" t="s">
        <v>219</v>
      </c>
      <c r="E68" s="1277"/>
      <c r="F68" s="470"/>
      <c r="G68" s="173"/>
      <c r="K68" s="150"/>
      <c r="L68" s="150"/>
      <c r="M68" s="150"/>
      <c r="N68" s="150"/>
      <c r="O68" s="150"/>
      <c r="P68" s="150"/>
      <c r="Q68" s="150"/>
    </row>
    <row r="69" spans="1:17" ht="14.25" customHeight="1">
      <c r="A69" s="191" t="s">
        <v>18</v>
      </c>
      <c r="B69" s="1331"/>
      <c r="C69" s="78" t="s">
        <v>182</v>
      </c>
      <c r="D69" s="1308" t="s">
        <v>182</v>
      </c>
      <c r="E69" s="1277"/>
      <c r="F69" s="470"/>
      <c r="G69" s="173"/>
      <c r="H69" s="1277"/>
      <c r="K69" s="150"/>
      <c r="L69" s="150"/>
      <c r="M69" s="150"/>
      <c r="N69" s="150"/>
      <c r="O69" s="150"/>
      <c r="P69" s="150"/>
      <c r="Q69" s="150"/>
    </row>
    <row r="70" spans="1:17" ht="15" customHeight="1">
      <c r="A70" s="191" t="s">
        <v>19</v>
      </c>
      <c r="B70" s="1331"/>
      <c r="C70" s="78" t="s">
        <v>74</v>
      </c>
      <c r="D70" s="1308" t="s">
        <v>774</v>
      </c>
      <c r="E70" s="1277"/>
      <c r="F70" s="470"/>
      <c r="G70" s="173"/>
      <c r="H70" s="1277"/>
      <c r="K70" s="150"/>
      <c r="L70" s="150"/>
      <c r="M70" s="150"/>
      <c r="N70" s="150"/>
      <c r="O70" s="150"/>
      <c r="P70" s="150"/>
      <c r="Q70" s="150"/>
    </row>
    <row r="71" spans="1:17">
      <c r="A71" s="191" t="s">
        <v>20</v>
      </c>
      <c r="B71" s="1331"/>
      <c r="C71" s="1289" t="s">
        <v>97</v>
      </c>
      <c r="D71" s="1303" t="s">
        <v>85</v>
      </c>
      <c r="E71" s="1277"/>
      <c r="F71" s="470"/>
      <c r="G71" s="173"/>
      <c r="K71" s="150"/>
      <c r="L71" s="150"/>
      <c r="M71" s="150"/>
      <c r="N71" s="150"/>
      <c r="O71" s="150"/>
      <c r="P71" s="150"/>
      <c r="Q71" s="150"/>
    </row>
    <row r="72" spans="1:17">
      <c r="A72" s="191" t="s">
        <v>21</v>
      </c>
      <c r="B72" s="1331"/>
      <c r="C72" s="1289" t="s">
        <v>220</v>
      </c>
      <c r="D72" s="1303" t="s">
        <v>758</v>
      </c>
      <c r="E72" s="1277"/>
      <c r="F72" s="470"/>
      <c r="G72" s="173"/>
      <c r="K72" s="150"/>
      <c r="L72" s="150"/>
      <c r="M72" s="150"/>
      <c r="N72" s="150"/>
      <c r="O72" s="150"/>
      <c r="P72" s="150"/>
      <c r="Q72" s="150"/>
    </row>
    <row r="73" spans="1:17">
      <c r="A73" s="191" t="s">
        <v>21</v>
      </c>
      <c r="B73" s="1331"/>
      <c r="C73" s="1289" t="s">
        <v>220</v>
      </c>
      <c r="D73" s="1303" t="s">
        <v>800</v>
      </c>
      <c r="E73" s="1277"/>
      <c r="F73" s="470"/>
      <c r="G73" s="173"/>
      <c r="K73" s="150"/>
      <c r="L73" s="150"/>
      <c r="M73" s="150"/>
      <c r="N73" s="150"/>
      <c r="O73" s="150"/>
      <c r="P73" s="150"/>
      <c r="Q73" s="150"/>
    </row>
    <row r="74" spans="1:17" ht="12.75" customHeight="1">
      <c r="A74" s="191" t="s">
        <v>22</v>
      </c>
      <c r="B74" s="1331"/>
      <c r="C74" s="78" t="s">
        <v>98</v>
      </c>
      <c r="D74" s="1308" t="s">
        <v>98</v>
      </c>
      <c r="E74" s="1277"/>
      <c r="F74" s="470"/>
      <c r="G74" s="173"/>
      <c r="I74" s="1277"/>
      <c r="K74" s="150"/>
      <c r="L74" s="150"/>
      <c r="M74" s="150"/>
      <c r="N74" s="150"/>
      <c r="O74" s="150"/>
      <c r="P74" s="150"/>
      <c r="Q74" s="150"/>
    </row>
    <row r="75" spans="1:17" ht="11.25" customHeight="1">
      <c r="A75" s="191" t="s">
        <v>3</v>
      </c>
      <c r="B75" s="1331"/>
      <c r="C75" s="78" t="s">
        <v>75</v>
      </c>
      <c r="D75" s="1308" t="s">
        <v>777</v>
      </c>
      <c r="E75" s="1277"/>
      <c r="F75" s="470"/>
      <c r="G75" s="173"/>
      <c r="I75" s="1277"/>
      <c r="K75" s="150"/>
      <c r="L75" s="150"/>
      <c r="M75" s="150"/>
      <c r="N75" s="150"/>
      <c r="O75" s="150"/>
      <c r="P75" s="150"/>
      <c r="Q75" s="150"/>
    </row>
    <row r="76" spans="1:17">
      <c r="A76" s="191" t="s">
        <v>23</v>
      </c>
      <c r="B76" s="1331"/>
      <c r="C76" s="1289" t="s">
        <v>99</v>
      </c>
      <c r="D76" s="1303" t="s">
        <v>85</v>
      </c>
      <c r="E76" s="1277"/>
      <c r="F76" s="470"/>
      <c r="G76" s="173"/>
      <c r="K76" s="150"/>
      <c r="L76" s="150"/>
      <c r="M76" s="150"/>
      <c r="N76" s="150"/>
      <c r="O76" s="150"/>
      <c r="P76" s="150"/>
      <c r="Q76" s="150"/>
    </row>
    <row r="77" spans="1:17">
      <c r="A77" s="1292">
        <v>71</v>
      </c>
      <c r="B77" s="1335"/>
      <c r="C77" s="1257" t="s">
        <v>179</v>
      </c>
      <c r="D77" s="1298" t="s">
        <v>755</v>
      </c>
      <c r="E77" s="1277"/>
      <c r="F77" s="1277"/>
      <c r="G77" s="173"/>
      <c r="K77" s="150"/>
      <c r="L77" s="150"/>
      <c r="M77" s="150"/>
      <c r="N77" s="150"/>
      <c r="O77" s="150"/>
      <c r="P77" s="150"/>
      <c r="Q77" s="150"/>
    </row>
    <row r="78" spans="1:17">
      <c r="A78" s="205" t="s">
        <v>762</v>
      </c>
      <c r="B78" s="1336"/>
      <c r="C78" s="78" t="s">
        <v>179</v>
      </c>
      <c r="D78" s="1309" t="s">
        <v>761</v>
      </c>
      <c r="E78" s="1277"/>
      <c r="F78" s="470"/>
      <c r="G78" s="173"/>
      <c r="H78" s="1277"/>
      <c r="K78" s="150"/>
      <c r="L78" s="150"/>
      <c r="M78" s="150"/>
      <c r="N78" s="150"/>
      <c r="O78" s="150"/>
      <c r="P78" s="150"/>
      <c r="Q78" s="150"/>
    </row>
    <row r="79" spans="1:17">
      <c r="A79" s="205">
        <v>72</v>
      </c>
      <c r="B79" s="1336"/>
      <c r="C79" s="78" t="s">
        <v>556</v>
      </c>
      <c r="D79" s="1311"/>
      <c r="E79" s="470"/>
      <c r="F79" s="470"/>
      <c r="G79" s="173"/>
      <c r="K79" s="150"/>
      <c r="L79" s="150"/>
      <c r="M79" s="150"/>
      <c r="N79" s="150"/>
      <c r="O79" s="150"/>
      <c r="P79" s="150"/>
      <c r="Q79" s="150"/>
    </row>
    <row r="80" spans="1:17">
      <c r="A80" s="205">
        <v>73</v>
      </c>
      <c r="B80" s="1336"/>
      <c r="C80" s="78" t="s">
        <v>557</v>
      </c>
      <c r="D80" s="1312" t="s">
        <v>557</v>
      </c>
      <c r="E80" s="1277"/>
      <c r="F80" s="470"/>
      <c r="G80" s="173"/>
      <c r="I80" s="1277"/>
      <c r="K80" s="150"/>
      <c r="L80" s="150"/>
      <c r="M80" s="150"/>
      <c r="N80" s="150"/>
      <c r="O80" s="150"/>
      <c r="P80" s="150"/>
      <c r="Q80" s="150"/>
    </row>
    <row r="81" spans="1:17">
      <c r="A81" s="191" t="s">
        <v>76</v>
      </c>
      <c r="B81" s="1331"/>
      <c r="C81" s="78" t="s">
        <v>558</v>
      </c>
      <c r="D81" s="1312" t="s">
        <v>778</v>
      </c>
      <c r="E81" s="1277"/>
      <c r="F81" s="470"/>
      <c r="G81" s="173"/>
      <c r="I81" s="1277"/>
      <c r="K81" s="150"/>
      <c r="L81" s="150"/>
      <c r="M81" s="150"/>
      <c r="N81" s="150"/>
      <c r="O81" s="150"/>
      <c r="P81" s="150"/>
      <c r="Q81" s="150"/>
    </row>
    <row r="82" spans="1:17">
      <c r="A82" s="191" t="s">
        <v>24</v>
      </c>
      <c r="B82" s="1331"/>
      <c r="C82" s="78" t="s">
        <v>100</v>
      </c>
      <c r="D82" s="1303" t="s">
        <v>100</v>
      </c>
      <c r="E82" s="1277"/>
      <c r="F82" s="470"/>
      <c r="G82" s="173"/>
      <c r="K82" s="150"/>
      <c r="L82" s="150"/>
      <c r="M82" s="150"/>
      <c r="N82" s="150"/>
      <c r="O82" s="150"/>
      <c r="P82" s="150"/>
      <c r="Q82" s="150"/>
    </row>
    <row r="83" spans="1:17">
      <c r="A83" s="191" t="s">
        <v>25</v>
      </c>
      <c r="B83" s="1331"/>
      <c r="C83" s="81" t="s">
        <v>216</v>
      </c>
      <c r="D83" s="1303" t="s">
        <v>754</v>
      </c>
      <c r="E83" s="1277"/>
      <c r="F83" s="470"/>
      <c r="G83" s="173"/>
      <c r="K83" s="150"/>
      <c r="L83" s="150"/>
      <c r="M83" s="150"/>
      <c r="N83" s="150"/>
      <c r="O83" s="150"/>
      <c r="P83" s="150"/>
      <c r="Q83" s="150"/>
    </row>
    <row r="84" spans="1:17">
      <c r="A84" s="191" t="s">
        <v>26</v>
      </c>
      <c r="B84" s="1331"/>
      <c r="C84" s="77" t="s">
        <v>101</v>
      </c>
      <c r="D84" s="1303" t="s">
        <v>758</v>
      </c>
      <c r="E84" s="1277"/>
      <c r="F84" s="470"/>
      <c r="G84" s="173"/>
      <c r="K84" s="150"/>
      <c r="L84" s="150"/>
      <c r="M84" s="150"/>
      <c r="N84" s="150"/>
      <c r="O84" s="150"/>
      <c r="P84" s="150"/>
      <c r="Q84" s="150"/>
    </row>
    <row r="85" spans="1:17">
      <c r="A85" s="191" t="s">
        <v>27</v>
      </c>
      <c r="B85" s="1331"/>
      <c r="C85" s="77" t="s">
        <v>102</v>
      </c>
      <c r="D85" s="1303" t="s">
        <v>758</v>
      </c>
      <c r="E85" s="1277"/>
      <c r="F85" s="470"/>
      <c r="G85" s="173"/>
      <c r="K85" s="150"/>
      <c r="L85" s="150"/>
      <c r="M85" s="150"/>
      <c r="N85" s="150"/>
      <c r="O85" s="150"/>
      <c r="P85" s="150"/>
      <c r="Q85" s="150"/>
    </row>
    <row r="86" spans="1:17">
      <c r="A86" s="191" t="s">
        <v>28</v>
      </c>
      <c r="B86" s="1331"/>
      <c r="C86" s="1281" t="s">
        <v>103</v>
      </c>
      <c r="D86" s="1303" t="s">
        <v>780</v>
      </c>
      <c r="E86" s="1277"/>
      <c r="F86" s="470"/>
      <c r="G86" s="173"/>
      <c r="K86" s="150"/>
      <c r="L86" s="150"/>
      <c r="M86" s="150"/>
      <c r="N86" s="150"/>
      <c r="O86" s="150"/>
      <c r="P86" s="150"/>
      <c r="Q86" s="150"/>
    </row>
    <row r="87" spans="1:17">
      <c r="A87" s="197" t="s">
        <v>29</v>
      </c>
      <c r="B87" s="195"/>
      <c r="C87" s="762" t="s">
        <v>872</v>
      </c>
      <c r="D87" s="1303" t="s">
        <v>758</v>
      </c>
      <c r="E87" s="470"/>
      <c r="F87" s="1277"/>
      <c r="G87" s="173"/>
      <c r="K87" s="150"/>
      <c r="L87" s="150"/>
      <c r="M87" s="150"/>
      <c r="N87" s="150"/>
      <c r="O87" s="150"/>
      <c r="P87" s="150"/>
      <c r="Q87" s="150"/>
    </row>
    <row r="88" spans="1:17">
      <c r="A88" s="197" t="s">
        <v>584</v>
      </c>
      <c r="B88" s="195"/>
      <c r="C88" s="762" t="s">
        <v>263</v>
      </c>
      <c r="D88" s="1306"/>
      <c r="E88" s="470"/>
      <c r="F88" s="470"/>
      <c r="G88" s="173"/>
      <c r="H88" s="173"/>
      <c r="I88" s="173"/>
      <c r="J88" s="173"/>
      <c r="K88" s="173"/>
      <c r="L88" s="173"/>
      <c r="M88" s="173"/>
      <c r="N88" s="150"/>
      <c r="O88" s="150"/>
      <c r="P88" s="150"/>
      <c r="Q88" s="150"/>
    </row>
    <row r="89" spans="1:17">
      <c r="A89" s="196" t="s">
        <v>441</v>
      </c>
      <c r="B89" s="1337"/>
      <c r="C89" s="1249" t="s">
        <v>927</v>
      </c>
      <c r="D89" s="1313"/>
      <c r="E89" s="470"/>
      <c r="F89" s="470"/>
      <c r="G89" s="173"/>
      <c r="H89" s="173"/>
      <c r="I89" s="173"/>
      <c r="J89" s="173"/>
      <c r="K89" s="173"/>
      <c r="L89" s="173"/>
      <c r="M89" s="173"/>
      <c r="N89" s="150"/>
      <c r="O89" s="150"/>
      <c r="P89" s="150"/>
      <c r="Q89" s="150"/>
    </row>
    <row r="90" spans="1:17">
      <c r="A90" s="196" t="s">
        <v>441</v>
      </c>
      <c r="B90" s="1337"/>
      <c r="C90" s="1249" t="s">
        <v>737</v>
      </c>
      <c r="D90" s="1313"/>
      <c r="E90" s="470"/>
      <c r="F90" s="470"/>
      <c r="G90" s="173"/>
      <c r="H90" s="173"/>
      <c r="I90" s="173"/>
      <c r="J90" s="173"/>
      <c r="K90" s="173"/>
      <c r="L90" s="173"/>
      <c r="M90" s="173"/>
      <c r="N90" s="150"/>
      <c r="O90" s="150"/>
      <c r="P90" s="150"/>
      <c r="Q90" s="150"/>
    </row>
    <row r="91" spans="1:17">
      <c r="A91" s="196" t="s">
        <v>441</v>
      </c>
      <c r="B91" s="1337"/>
      <c r="C91" s="1249" t="s">
        <v>926</v>
      </c>
      <c r="D91" s="1313"/>
      <c r="E91" s="470"/>
      <c r="F91" s="470"/>
      <c r="G91" s="173"/>
      <c r="H91" s="173"/>
      <c r="I91" s="173"/>
      <c r="J91" s="173"/>
      <c r="K91" s="173"/>
      <c r="L91" s="173"/>
      <c r="M91" s="173"/>
      <c r="N91" s="150"/>
      <c r="O91" s="150"/>
      <c r="P91" s="150"/>
      <c r="Q91" s="150"/>
    </row>
    <row r="92" spans="1:17">
      <c r="A92" s="196" t="s">
        <v>441</v>
      </c>
      <c r="B92" s="1337"/>
      <c r="C92" s="1249" t="s">
        <v>736</v>
      </c>
      <c r="D92" s="1314"/>
      <c r="E92" s="470"/>
      <c r="F92" s="470"/>
      <c r="G92" s="173"/>
      <c r="H92" s="173"/>
      <c r="I92" s="173"/>
      <c r="J92" s="173"/>
      <c r="K92" s="173"/>
      <c r="L92" s="173"/>
      <c r="M92" s="173"/>
      <c r="N92" s="150"/>
      <c r="O92" s="150"/>
      <c r="P92" s="150"/>
      <c r="Q92" s="150"/>
    </row>
    <row r="93" spans="1:17">
      <c r="A93" s="200" t="s">
        <v>862</v>
      </c>
      <c r="B93" s="200"/>
      <c r="C93" s="117"/>
      <c r="D93" s="1315"/>
      <c r="E93" s="470"/>
      <c r="F93" s="470"/>
      <c r="G93" s="173"/>
      <c r="H93" s="173"/>
      <c r="I93" s="173"/>
      <c r="J93" s="173"/>
      <c r="K93" s="173"/>
      <c r="L93" s="173"/>
      <c r="M93" s="173"/>
      <c r="N93" s="150"/>
      <c r="O93" s="150"/>
      <c r="P93" s="150"/>
      <c r="Q93" s="150"/>
    </row>
    <row r="94" spans="1:17">
      <c r="A94" s="201"/>
      <c r="B94" s="201"/>
      <c r="C94" s="1278" t="s">
        <v>746</v>
      </c>
      <c r="D94" s="1316"/>
      <c r="E94" s="868"/>
      <c r="F94" s="173"/>
      <c r="G94" s="173"/>
      <c r="H94" s="173"/>
      <c r="I94" s="173"/>
      <c r="J94" s="173"/>
      <c r="K94" s="173"/>
      <c r="L94" s="173"/>
      <c r="M94" s="173"/>
      <c r="N94" s="150"/>
      <c r="O94" s="150"/>
      <c r="P94" s="150"/>
      <c r="Q94" s="150"/>
    </row>
    <row r="95" spans="1:17">
      <c r="C95" s="1279" t="s">
        <v>747</v>
      </c>
      <c r="D95" s="1317"/>
      <c r="E95" s="173"/>
      <c r="F95" s="173"/>
      <c r="G95" s="173"/>
      <c r="H95" s="173"/>
      <c r="I95" s="173"/>
      <c r="J95" s="173"/>
      <c r="K95" s="173"/>
      <c r="L95" s="173"/>
      <c r="M95" s="173"/>
      <c r="N95" s="150"/>
      <c r="O95" s="150"/>
      <c r="P95" s="150"/>
      <c r="Q95" s="150"/>
    </row>
    <row r="96" spans="1:17">
      <c r="A96" s="200"/>
      <c r="B96" s="200"/>
      <c r="C96" s="1284" t="s">
        <v>748</v>
      </c>
      <c r="D96" s="1318"/>
      <c r="E96" s="173"/>
      <c r="F96" s="173"/>
      <c r="G96" s="173"/>
      <c r="H96" s="173"/>
      <c r="I96" s="173"/>
      <c r="J96" s="173"/>
      <c r="K96" s="173"/>
      <c r="L96" s="173"/>
      <c r="M96" s="173"/>
      <c r="N96" s="150"/>
      <c r="O96" s="150"/>
      <c r="P96" s="150"/>
      <c r="Q96" s="150"/>
    </row>
    <row r="97" spans="1:17">
      <c r="A97" s="200"/>
      <c r="B97" s="200"/>
      <c r="C97" s="1286" t="s">
        <v>749</v>
      </c>
      <c r="D97" s="1319"/>
      <c r="E97" s="173"/>
      <c r="F97" s="173"/>
      <c r="G97" s="173"/>
      <c r="H97" s="173"/>
      <c r="I97" s="173"/>
      <c r="J97" s="173"/>
      <c r="K97" s="173"/>
      <c r="L97" s="173"/>
      <c r="M97" s="173"/>
      <c r="N97" s="150"/>
      <c r="O97" s="150"/>
      <c r="P97" s="150"/>
      <c r="Q97" s="150"/>
    </row>
    <row r="98" spans="1:17">
      <c r="A98" s="200"/>
      <c r="B98" s="200"/>
      <c r="C98" s="117"/>
      <c r="D98" s="1315"/>
      <c r="E98" s="173"/>
      <c r="F98" s="173"/>
      <c r="G98" s="173"/>
      <c r="H98" s="173"/>
      <c r="I98" s="173"/>
      <c r="J98" s="173"/>
      <c r="K98" s="173"/>
      <c r="L98" s="173"/>
      <c r="M98" s="173"/>
      <c r="N98" s="150"/>
      <c r="O98" s="150"/>
      <c r="P98" s="150"/>
      <c r="Q98" s="150"/>
    </row>
    <row r="99" spans="1:17">
      <c r="A99" s="200"/>
      <c r="B99" s="200"/>
      <c r="C99" s="659" t="s">
        <v>768</v>
      </c>
      <c r="D99" s="1315"/>
      <c r="E99" s="173"/>
      <c r="F99" s="173"/>
      <c r="G99" s="173"/>
      <c r="H99" s="173"/>
      <c r="I99" s="173"/>
      <c r="J99" s="173"/>
      <c r="K99" s="173"/>
      <c r="L99" s="173"/>
      <c r="M99" s="173"/>
      <c r="N99" s="150"/>
      <c r="O99" s="150"/>
      <c r="P99" s="150"/>
      <c r="Q99" s="150"/>
    </row>
    <row r="100" spans="1:17">
      <c r="A100" s="200"/>
      <c r="B100" s="200"/>
      <c r="C100" s="117"/>
      <c r="D100" s="1315"/>
      <c r="E100" s="173"/>
      <c r="F100" s="173"/>
      <c r="G100" s="173"/>
      <c r="H100" s="173"/>
      <c r="I100" s="173"/>
      <c r="J100" s="173"/>
      <c r="K100" s="173"/>
      <c r="L100" s="173"/>
      <c r="M100" s="173"/>
      <c r="N100" s="150"/>
      <c r="O100" s="150"/>
      <c r="P100" s="150"/>
      <c r="Q100" s="150"/>
    </row>
    <row r="101" spans="1:17">
      <c r="A101" s="200"/>
      <c r="B101" s="200"/>
      <c r="C101" s="117"/>
      <c r="D101" s="1315"/>
      <c r="E101" s="173"/>
      <c r="F101" s="173"/>
      <c r="G101" s="173"/>
      <c r="H101" s="173"/>
      <c r="I101" s="173"/>
      <c r="J101" s="173"/>
      <c r="K101" s="173"/>
      <c r="L101" s="173"/>
      <c r="M101" s="173"/>
      <c r="N101" s="150"/>
      <c r="O101" s="150"/>
      <c r="P101" s="150"/>
      <c r="Q101" s="150"/>
    </row>
    <row r="102" spans="1:17">
      <c r="A102" s="200"/>
      <c r="B102" s="200"/>
      <c r="C102" s="117"/>
      <c r="D102" s="1315"/>
      <c r="E102" s="173"/>
      <c r="F102" s="173"/>
      <c r="G102" s="173"/>
      <c r="H102" s="173"/>
      <c r="I102" s="173"/>
      <c r="J102" s="173"/>
      <c r="K102" s="173"/>
      <c r="L102" s="173"/>
      <c r="M102" s="173"/>
      <c r="N102" s="150"/>
      <c r="O102" s="150"/>
      <c r="P102" s="150"/>
      <c r="Q102" s="150"/>
    </row>
    <row r="103" spans="1:17">
      <c r="A103" s="198"/>
      <c r="B103" s="198"/>
      <c r="C103" s="185"/>
      <c r="D103" s="1320"/>
      <c r="E103" s="173"/>
      <c r="F103" s="173"/>
      <c r="G103" s="173"/>
      <c r="H103" s="173"/>
      <c r="I103" s="173"/>
      <c r="J103" s="173"/>
      <c r="K103" s="173"/>
      <c r="L103" s="173"/>
      <c r="M103" s="173"/>
      <c r="N103" s="150"/>
      <c r="O103" s="150"/>
      <c r="P103" s="150"/>
      <c r="Q103" s="150"/>
    </row>
    <row r="104" spans="1:17">
      <c r="A104" s="199"/>
      <c r="B104" s="199"/>
      <c r="C104" s="185"/>
      <c r="D104" s="1320"/>
      <c r="E104" s="868"/>
      <c r="F104" s="173"/>
      <c r="G104" s="173"/>
      <c r="H104" s="173"/>
      <c r="I104" s="173"/>
      <c r="J104" s="173"/>
      <c r="K104" s="185"/>
      <c r="L104" s="185"/>
      <c r="M104" s="185"/>
    </row>
    <row r="105" spans="1:17">
      <c r="A105" s="200"/>
      <c r="B105" s="200"/>
      <c r="C105" s="187"/>
      <c r="D105" s="1321"/>
      <c r="E105" s="173"/>
      <c r="F105" s="173"/>
      <c r="G105" s="173"/>
      <c r="H105" s="173"/>
      <c r="I105" s="173"/>
      <c r="J105" s="173"/>
      <c r="K105" s="185"/>
      <c r="L105" s="185"/>
      <c r="M105" s="185"/>
    </row>
    <row r="106" spans="1:17">
      <c r="A106" s="200"/>
      <c r="B106" s="200"/>
      <c r="C106" s="117"/>
      <c r="D106" s="1315"/>
      <c r="E106" s="173"/>
      <c r="F106" s="173"/>
      <c r="G106" s="173"/>
      <c r="H106" s="173"/>
      <c r="I106" s="173"/>
      <c r="J106" s="173"/>
      <c r="K106" s="185"/>
      <c r="L106" s="185"/>
      <c r="M106" s="185"/>
    </row>
    <row r="107" spans="1:17">
      <c r="A107" s="200"/>
      <c r="B107" s="200"/>
      <c r="C107" s="186"/>
      <c r="D107" s="1322"/>
      <c r="E107" s="173"/>
      <c r="F107" s="173"/>
      <c r="G107" s="173"/>
      <c r="H107" s="173"/>
      <c r="I107" s="173"/>
      <c r="J107" s="173"/>
      <c r="K107" s="185"/>
      <c r="L107" s="185"/>
      <c r="M107" s="185"/>
    </row>
    <row r="108" spans="1:17">
      <c r="A108" s="200"/>
      <c r="B108" s="200"/>
      <c r="C108" s="187"/>
      <c r="D108" s="1321"/>
      <c r="E108" s="173"/>
      <c r="F108" s="173"/>
      <c r="G108" s="173"/>
      <c r="H108" s="173"/>
      <c r="I108" s="173"/>
      <c r="J108" s="173"/>
      <c r="K108" s="185"/>
      <c r="L108" s="185"/>
      <c r="M108" s="185"/>
    </row>
    <row r="109" spans="1:17">
      <c r="A109" s="200"/>
      <c r="B109" s="200"/>
      <c r="C109" s="186"/>
      <c r="D109" s="1322"/>
      <c r="E109" s="173"/>
      <c r="F109" s="173"/>
      <c r="G109" s="173"/>
      <c r="H109" s="173"/>
      <c r="I109" s="173"/>
      <c r="J109" s="173"/>
      <c r="K109" s="185"/>
      <c r="L109" s="185"/>
      <c r="M109" s="185"/>
    </row>
    <row r="110" spans="1:17">
      <c r="A110" s="200"/>
      <c r="B110" s="200"/>
      <c r="C110" s="186"/>
      <c r="D110" s="1322"/>
      <c r="E110" s="173"/>
      <c r="F110" s="173"/>
      <c r="G110" s="173"/>
      <c r="H110" s="173"/>
      <c r="I110" s="173"/>
      <c r="J110" s="173"/>
      <c r="K110" s="185"/>
      <c r="L110" s="185"/>
      <c r="M110" s="185"/>
    </row>
    <row r="111" spans="1:17">
      <c r="A111" s="200"/>
      <c r="B111" s="200"/>
      <c r="C111" s="188"/>
      <c r="D111" s="1323"/>
      <c r="E111" s="173"/>
      <c r="F111" s="173"/>
      <c r="G111" s="173"/>
      <c r="H111" s="173"/>
      <c r="I111" s="173"/>
      <c r="J111" s="173"/>
      <c r="K111" s="185"/>
      <c r="L111" s="185"/>
      <c r="M111" s="185"/>
    </row>
    <row r="112" spans="1:17">
      <c r="A112" s="200"/>
      <c r="B112" s="200"/>
      <c r="C112" s="117"/>
      <c r="D112" s="1315"/>
      <c r="E112" s="173"/>
      <c r="F112" s="173"/>
      <c r="G112" s="173"/>
      <c r="H112" s="173"/>
      <c r="I112" s="173"/>
      <c r="J112" s="173"/>
      <c r="K112" s="185"/>
      <c r="L112" s="185"/>
      <c r="M112" s="185"/>
    </row>
    <row r="113" spans="1:19">
      <c r="A113" s="200"/>
      <c r="B113" s="200"/>
      <c r="C113" s="186"/>
      <c r="D113" s="1322"/>
      <c r="E113" s="173"/>
      <c r="F113" s="173"/>
      <c r="G113" s="173"/>
      <c r="H113" s="173"/>
      <c r="I113" s="173">
        <f>SUM(P48:P53,P64:P69,P87:P88,P91:P92,P96:P97,R48:R53,R64:R69,R87:R88,R91:R92,R96:R97)</f>
        <v>0</v>
      </c>
      <c r="J113" s="173"/>
      <c r="K113" s="185"/>
      <c r="L113" s="185"/>
      <c r="M113" s="185"/>
      <c r="S113" t="e">
        <f>SUM(K49+K53+K65+K67+K69+K92+K97)/K104</f>
        <v>#DIV/0!</v>
      </c>
    </row>
    <row r="114" spans="1:19">
      <c r="A114" s="198"/>
      <c r="B114" s="198"/>
      <c r="C114" s="185"/>
      <c r="D114" s="1320"/>
      <c r="E114" s="173"/>
      <c r="F114" s="173"/>
      <c r="G114" s="173"/>
      <c r="H114" s="173"/>
      <c r="I114" s="173"/>
      <c r="J114" s="173"/>
      <c r="K114" s="185"/>
      <c r="L114" s="185"/>
      <c r="M114" s="185"/>
    </row>
    <row r="115" spans="1:19">
      <c r="A115" s="201"/>
      <c r="B115" s="201"/>
      <c r="C115" s="185"/>
      <c r="D115" s="1320"/>
      <c r="E115" s="868"/>
      <c r="F115" s="173"/>
      <c r="G115" s="173"/>
      <c r="H115" s="173"/>
      <c r="I115" s="173"/>
      <c r="J115" s="173"/>
      <c r="K115" s="185"/>
      <c r="L115" s="185"/>
      <c r="M115" s="185"/>
    </row>
    <row r="116" spans="1:19">
      <c r="A116" s="202"/>
      <c r="B116" s="202"/>
      <c r="C116" s="185"/>
      <c r="D116" s="1320"/>
      <c r="E116" s="173"/>
      <c r="F116" s="173"/>
      <c r="G116" s="173"/>
      <c r="H116" s="173"/>
      <c r="I116" s="173"/>
      <c r="J116" s="173"/>
      <c r="K116" s="185"/>
      <c r="L116" s="185"/>
      <c r="M116" s="185"/>
    </row>
    <row r="117" spans="1:19">
      <c r="A117" s="202"/>
      <c r="B117" s="202"/>
      <c r="C117" s="185"/>
      <c r="D117" s="1320"/>
      <c r="E117" s="173"/>
      <c r="F117" s="173"/>
      <c r="G117" s="173"/>
      <c r="H117" s="173"/>
      <c r="I117" s="173"/>
      <c r="J117" s="173"/>
      <c r="K117" s="185"/>
      <c r="L117" s="185"/>
      <c r="M117" s="185"/>
    </row>
    <row r="118" spans="1:19">
      <c r="A118" s="202"/>
      <c r="B118" s="202"/>
      <c r="C118" s="185"/>
      <c r="D118" s="1320"/>
      <c r="E118" s="190"/>
      <c r="F118" s="173"/>
      <c r="G118" s="173"/>
      <c r="H118" s="173"/>
      <c r="I118" s="173"/>
      <c r="J118" s="173"/>
      <c r="K118" s="185"/>
      <c r="L118" s="185"/>
      <c r="M118" s="185"/>
    </row>
    <row r="119" spans="1:19">
      <c r="A119" s="202"/>
      <c r="B119" s="202"/>
      <c r="C119" s="189"/>
      <c r="D119" s="1324"/>
      <c r="E119" s="173"/>
      <c r="F119" s="173"/>
      <c r="G119" s="173"/>
      <c r="H119" s="173"/>
      <c r="I119" s="173"/>
      <c r="J119" s="173"/>
      <c r="K119" s="185"/>
      <c r="L119" s="185"/>
      <c r="M119" s="185"/>
    </row>
    <row r="120" spans="1:19">
      <c r="A120" s="200"/>
      <c r="B120" s="200"/>
      <c r="C120" s="186"/>
      <c r="D120" s="1322"/>
      <c r="E120" s="173"/>
      <c r="F120" s="173"/>
      <c r="G120" s="173"/>
      <c r="H120" s="173"/>
      <c r="I120" s="173"/>
      <c r="J120" s="173"/>
      <c r="K120" s="185"/>
      <c r="L120" s="185"/>
      <c r="M120" s="185"/>
    </row>
    <row r="121" spans="1:19">
      <c r="A121" s="200"/>
      <c r="B121" s="200"/>
      <c r="C121" s="186"/>
      <c r="D121" s="1322"/>
      <c r="E121" s="173"/>
      <c r="F121" s="173"/>
      <c r="G121" s="173"/>
      <c r="H121" s="173"/>
      <c r="I121" s="173"/>
      <c r="J121" s="173"/>
      <c r="K121" s="185"/>
      <c r="L121" s="185"/>
      <c r="M121" s="185"/>
    </row>
    <row r="122" spans="1:19">
      <c r="A122" s="202"/>
      <c r="B122" s="202"/>
      <c r="C122" s="185"/>
      <c r="D122" s="1320"/>
      <c r="E122" s="173"/>
      <c r="F122" s="173"/>
      <c r="G122" s="173"/>
      <c r="H122" s="173"/>
      <c r="I122" s="173"/>
      <c r="J122" s="173"/>
      <c r="K122" s="185"/>
      <c r="L122" s="185"/>
      <c r="M122" s="185"/>
    </row>
    <row r="123" spans="1:19">
      <c r="A123" s="202"/>
      <c r="B123" s="202"/>
      <c r="C123" s="186"/>
      <c r="D123" s="1322"/>
      <c r="E123" s="173"/>
      <c r="F123" s="173"/>
      <c r="G123" s="173"/>
      <c r="H123" s="173"/>
      <c r="I123" s="173"/>
      <c r="J123" s="173"/>
      <c r="K123" s="185"/>
      <c r="L123" s="185"/>
      <c r="M123" s="185"/>
    </row>
    <row r="124" spans="1:19">
      <c r="A124" s="200"/>
      <c r="B124" s="200"/>
      <c r="C124" s="187"/>
      <c r="D124" s="1321"/>
      <c r="E124" s="173"/>
      <c r="F124" s="173"/>
      <c r="G124" s="173"/>
      <c r="H124" s="173"/>
      <c r="I124" s="173"/>
      <c r="J124" s="173"/>
      <c r="K124" s="185"/>
      <c r="L124" s="185"/>
      <c r="M124" s="185"/>
    </row>
    <row r="125" spans="1:19">
      <c r="A125" s="200"/>
      <c r="B125" s="200"/>
      <c r="C125" s="185"/>
      <c r="D125" s="1320"/>
      <c r="E125" s="1473"/>
      <c r="F125" s="173"/>
      <c r="G125" s="173"/>
      <c r="H125" s="173"/>
      <c r="I125" s="173"/>
      <c r="J125" s="173"/>
      <c r="K125" s="185"/>
      <c r="L125" s="185"/>
      <c r="M125" s="185"/>
    </row>
    <row r="126" spans="1:19">
      <c r="A126" s="200"/>
      <c r="B126" s="200"/>
      <c r="C126" s="187"/>
      <c r="D126" s="1321"/>
      <c r="E126" s="173"/>
      <c r="F126" s="173"/>
      <c r="G126" s="173"/>
      <c r="H126" s="173"/>
      <c r="I126" s="173"/>
      <c r="J126" s="173"/>
      <c r="K126" s="185"/>
      <c r="L126" s="185"/>
      <c r="M126" s="185"/>
    </row>
    <row r="127" spans="1:19">
      <c r="A127" s="200"/>
      <c r="B127" s="200"/>
      <c r="C127" s="185"/>
      <c r="D127" s="1320"/>
      <c r="E127" s="1474"/>
      <c r="F127" s="173"/>
      <c r="G127" s="173"/>
      <c r="H127" s="173"/>
      <c r="I127" s="173"/>
      <c r="J127" s="173"/>
      <c r="K127" s="185"/>
      <c r="L127" s="185"/>
      <c r="M127" s="185"/>
    </row>
    <row r="128" spans="1:19">
      <c r="A128" s="203"/>
      <c r="B128" s="203"/>
      <c r="C128" s="190"/>
      <c r="D128" s="1325"/>
      <c r="E128" s="173"/>
      <c r="F128" s="173"/>
      <c r="G128" s="173"/>
      <c r="H128" s="173"/>
      <c r="I128" s="173"/>
      <c r="J128" s="173"/>
      <c r="K128" s="185"/>
      <c r="L128" s="185"/>
      <c r="M128" s="185"/>
    </row>
    <row r="129" spans="1:13">
      <c r="A129" s="200"/>
      <c r="B129" s="200"/>
      <c r="C129" s="185"/>
      <c r="D129" s="1320"/>
      <c r="E129" s="470"/>
      <c r="F129" s="173"/>
      <c r="G129" s="173"/>
      <c r="H129" s="173"/>
      <c r="I129" s="173"/>
      <c r="J129" s="173"/>
      <c r="K129" s="185"/>
      <c r="L129" s="185"/>
      <c r="M129" s="185"/>
    </row>
    <row r="130" spans="1:13">
      <c r="A130" s="200"/>
      <c r="B130" s="200"/>
      <c r="C130" s="117"/>
      <c r="D130" s="1315"/>
      <c r="E130" s="173"/>
      <c r="F130" s="173"/>
      <c r="G130" s="173"/>
      <c r="H130" s="173"/>
      <c r="I130" s="173"/>
      <c r="J130" s="173"/>
      <c r="K130" s="185"/>
      <c r="L130" s="185"/>
      <c r="M130" s="185"/>
    </row>
    <row r="131" spans="1:13">
      <c r="A131" s="200"/>
      <c r="B131" s="200"/>
      <c r="C131" s="117"/>
      <c r="D131" s="1315"/>
      <c r="E131" s="173"/>
      <c r="F131" s="173"/>
      <c r="G131" s="173"/>
      <c r="H131" s="173"/>
      <c r="I131" s="173"/>
      <c r="J131" s="173"/>
      <c r="K131" s="185"/>
      <c r="L131" s="185"/>
      <c r="M131" s="185"/>
    </row>
    <row r="132" spans="1:13">
      <c r="A132" s="198"/>
      <c r="B132" s="198"/>
      <c r="C132" s="185"/>
      <c r="D132" s="1320"/>
      <c r="E132" s="173"/>
      <c r="F132" s="173"/>
      <c r="G132" s="173"/>
      <c r="H132" s="173"/>
      <c r="I132" s="173"/>
      <c r="J132" s="173"/>
      <c r="K132" s="185"/>
      <c r="L132" s="185"/>
      <c r="M132" s="185"/>
    </row>
    <row r="133" spans="1:13">
      <c r="A133" s="198"/>
      <c r="B133" s="198"/>
      <c r="C133" s="185"/>
      <c r="D133" s="1320"/>
      <c r="E133" s="173"/>
      <c r="F133" s="173"/>
      <c r="G133" s="173"/>
      <c r="H133" s="173"/>
      <c r="I133" s="173"/>
      <c r="J133" s="173"/>
      <c r="K133" s="185"/>
      <c r="L133" s="185"/>
      <c r="M133" s="185"/>
    </row>
    <row r="134" spans="1:13">
      <c r="A134" s="198"/>
      <c r="B134" s="198"/>
      <c r="C134" s="185"/>
      <c r="D134" s="1320"/>
      <c r="E134" s="173"/>
      <c r="F134" s="173"/>
      <c r="G134" s="173"/>
      <c r="H134" s="173"/>
      <c r="I134" s="173"/>
      <c r="J134" s="173"/>
      <c r="K134" s="185"/>
      <c r="L134" s="185"/>
      <c r="M134" s="185"/>
    </row>
    <row r="135" spans="1:13">
      <c r="A135" s="198"/>
      <c r="B135" s="198"/>
      <c r="C135" s="185"/>
      <c r="D135" s="1320"/>
      <c r="E135" s="173"/>
      <c r="F135" s="173"/>
      <c r="G135" s="173"/>
      <c r="H135" s="173"/>
      <c r="I135" s="173"/>
      <c r="J135" s="173"/>
      <c r="K135" s="185"/>
      <c r="L135" s="185"/>
      <c r="M135" s="185"/>
    </row>
    <row r="136" spans="1:13">
      <c r="A136" s="198"/>
      <c r="B136" s="198"/>
      <c r="C136" s="185"/>
      <c r="D136" s="1320"/>
      <c r="E136" s="173"/>
      <c r="F136" s="173"/>
      <c r="G136" s="173"/>
      <c r="H136" s="173"/>
      <c r="I136" s="173"/>
      <c r="J136" s="173"/>
      <c r="K136" s="185"/>
      <c r="L136" s="185"/>
      <c r="M136" s="185"/>
    </row>
    <row r="137" spans="1:13">
      <c r="A137" s="198"/>
      <c r="B137" s="198"/>
      <c r="C137" s="185"/>
      <c r="D137" s="1320"/>
      <c r="E137" s="173"/>
      <c r="F137" s="173"/>
      <c r="G137" s="173"/>
      <c r="H137" s="173"/>
      <c r="I137" s="173"/>
      <c r="J137" s="173"/>
      <c r="K137" s="185"/>
      <c r="L137" s="185"/>
      <c r="M137" s="185"/>
    </row>
    <row r="138" spans="1:13">
      <c r="A138" s="198"/>
      <c r="B138" s="198"/>
      <c r="C138" s="185"/>
      <c r="D138" s="1320"/>
      <c r="E138" s="173"/>
      <c r="F138" s="173"/>
      <c r="G138" s="173"/>
      <c r="H138" s="173"/>
      <c r="I138" s="173"/>
      <c r="J138" s="173"/>
      <c r="K138" s="185"/>
      <c r="L138" s="185"/>
      <c r="M138" s="185"/>
    </row>
    <row r="139" spans="1:13">
      <c r="A139" s="198"/>
      <c r="B139" s="198"/>
      <c r="C139" s="185"/>
      <c r="D139" s="1320"/>
      <c r="E139" s="173"/>
      <c r="F139" s="173"/>
      <c r="G139" s="173"/>
      <c r="H139" s="173"/>
      <c r="I139" s="173"/>
      <c r="J139" s="173"/>
      <c r="K139" s="185"/>
      <c r="L139" s="185"/>
      <c r="M139" s="185"/>
    </row>
    <row r="140" spans="1:13">
      <c r="A140" s="198"/>
      <c r="B140" s="198"/>
      <c r="C140" s="185"/>
      <c r="D140" s="1320"/>
      <c r="E140" s="173"/>
      <c r="F140" s="173"/>
      <c r="G140" s="173"/>
      <c r="H140" s="173"/>
      <c r="I140" s="173"/>
      <c r="J140" s="173"/>
      <c r="K140" s="185"/>
      <c r="L140" s="185"/>
      <c r="M140" s="185"/>
    </row>
    <row r="141" spans="1:13">
      <c r="A141" s="198"/>
      <c r="B141" s="198"/>
      <c r="C141" s="185"/>
      <c r="D141" s="1320"/>
      <c r="E141" s="173"/>
      <c r="F141" s="173"/>
      <c r="G141" s="173"/>
      <c r="H141" s="173"/>
      <c r="I141" s="173"/>
      <c r="J141" s="173"/>
      <c r="K141" s="185"/>
      <c r="L141" s="185"/>
      <c r="M141" s="185"/>
    </row>
    <row r="142" spans="1:13">
      <c r="A142" s="198"/>
      <c r="B142" s="198"/>
      <c r="C142" s="185"/>
      <c r="D142" s="1320"/>
      <c r="E142" s="173"/>
      <c r="F142" s="173"/>
      <c r="G142" s="173"/>
      <c r="H142" s="173"/>
      <c r="I142" s="173"/>
      <c r="J142" s="173"/>
      <c r="K142" s="185"/>
      <c r="L142" s="185"/>
      <c r="M142" s="185"/>
    </row>
    <row r="143" spans="1:13">
      <c r="A143" s="198"/>
      <c r="B143" s="198"/>
      <c r="C143" s="185"/>
      <c r="D143" s="1320"/>
      <c r="E143" s="173"/>
      <c r="F143" s="173"/>
      <c r="G143" s="173"/>
      <c r="H143" s="173"/>
      <c r="I143" s="173"/>
      <c r="J143" s="173"/>
      <c r="K143" s="185"/>
      <c r="L143" s="185"/>
      <c r="M143" s="185"/>
    </row>
    <row r="144" spans="1:13">
      <c r="A144" s="198"/>
      <c r="B144" s="198"/>
      <c r="C144" s="185"/>
      <c r="D144" s="1320"/>
      <c r="E144" s="173"/>
      <c r="F144" s="173"/>
      <c r="G144" s="173"/>
      <c r="H144" s="173"/>
      <c r="I144" s="173"/>
      <c r="J144" s="173"/>
      <c r="K144" s="185"/>
      <c r="L144" s="185"/>
      <c r="M144" s="185"/>
    </row>
    <row r="145" spans="1:13">
      <c r="A145" s="198"/>
      <c r="B145" s="198"/>
      <c r="C145" s="185"/>
      <c r="D145" s="1320"/>
      <c r="E145" s="173"/>
      <c r="F145" s="173"/>
      <c r="G145" s="173"/>
      <c r="H145" s="173"/>
      <c r="I145" s="173"/>
      <c r="J145" s="173"/>
      <c r="K145" s="185"/>
      <c r="L145" s="185"/>
      <c r="M145" s="185"/>
    </row>
    <row r="146" spans="1:13">
      <c r="A146" s="198"/>
      <c r="B146" s="198"/>
      <c r="C146" s="185"/>
      <c r="D146" s="1320"/>
      <c r="E146" s="173"/>
      <c r="F146" s="173"/>
      <c r="G146" s="173"/>
      <c r="H146" s="173"/>
      <c r="I146" s="173"/>
      <c r="J146" s="173"/>
      <c r="K146" s="185"/>
      <c r="L146" s="185"/>
      <c r="M146" s="185"/>
    </row>
    <row r="147" spans="1:13">
      <c r="A147" s="198"/>
      <c r="B147" s="198"/>
      <c r="C147" s="185"/>
      <c r="D147" s="1320"/>
      <c r="E147" s="173"/>
      <c r="F147" s="173"/>
      <c r="G147" s="173"/>
      <c r="H147" s="173"/>
      <c r="I147" s="173"/>
      <c r="J147" s="173"/>
      <c r="K147" s="185"/>
      <c r="L147" s="185"/>
      <c r="M147" s="185"/>
    </row>
    <row r="148" spans="1:13">
      <c r="A148" s="198"/>
      <c r="B148" s="198"/>
      <c r="C148" s="185"/>
      <c r="D148" s="1320"/>
      <c r="E148" s="173"/>
      <c r="F148" s="173"/>
      <c r="G148" s="173"/>
      <c r="H148" s="173"/>
      <c r="I148" s="173"/>
      <c r="J148" s="173"/>
      <c r="K148" s="185"/>
      <c r="L148" s="185"/>
      <c r="M148" s="185"/>
    </row>
    <row r="149" spans="1:13">
      <c r="A149" s="198"/>
      <c r="B149" s="198"/>
      <c r="C149" s="185"/>
      <c r="D149" s="1320"/>
      <c r="E149" s="173"/>
      <c r="F149" s="173"/>
      <c r="G149" s="173"/>
      <c r="H149" s="173"/>
      <c r="I149" s="173"/>
      <c r="J149" s="173"/>
      <c r="K149" s="185"/>
      <c r="L149" s="185"/>
      <c r="M149" s="185"/>
    </row>
    <row r="150" spans="1:13">
      <c r="A150" s="198"/>
      <c r="B150" s="198"/>
      <c r="C150" s="185"/>
      <c r="D150" s="1320"/>
      <c r="E150" s="173"/>
      <c r="F150" s="173"/>
      <c r="G150" s="173"/>
      <c r="H150" s="173"/>
      <c r="I150" s="173"/>
      <c r="J150" s="173"/>
      <c r="K150" s="185"/>
      <c r="L150" s="185"/>
      <c r="M150" s="185"/>
    </row>
    <row r="151" spans="1:13">
      <c r="A151" s="198"/>
      <c r="B151" s="198"/>
      <c r="C151" s="185"/>
      <c r="D151" s="1320"/>
      <c r="E151" s="173"/>
      <c r="F151" s="173"/>
      <c r="G151" s="173"/>
      <c r="H151" s="173"/>
      <c r="I151" s="173"/>
      <c r="J151" s="173"/>
      <c r="K151" s="185"/>
      <c r="L151" s="185"/>
      <c r="M151" s="185"/>
    </row>
    <row r="152" spans="1:13">
      <c r="A152" s="198"/>
      <c r="B152" s="198"/>
      <c r="C152" s="185"/>
      <c r="D152" s="1320"/>
      <c r="E152" s="173"/>
      <c r="F152" s="173"/>
      <c r="G152" s="173"/>
      <c r="H152" s="173"/>
      <c r="I152" s="173"/>
      <c r="J152" s="173"/>
      <c r="K152" s="185"/>
      <c r="L152" s="185"/>
      <c r="M152" s="185"/>
    </row>
    <row r="153" spans="1:13">
      <c r="A153" s="198"/>
      <c r="B153" s="198"/>
      <c r="C153" s="185"/>
      <c r="D153" s="1320"/>
      <c r="E153" s="173"/>
      <c r="F153" s="173"/>
      <c r="G153" s="173"/>
      <c r="H153" s="173"/>
      <c r="I153" s="173"/>
      <c r="J153" s="173"/>
      <c r="K153" s="185"/>
      <c r="L153" s="185"/>
      <c r="M153" s="185"/>
    </row>
    <row r="154" spans="1:13">
      <c r="A154" s="198"/>
      <c r="B154" s="198"/>
      <c r="C154" s="185"/>
      <c r="D154" s="1320"/>
      <c r="E154" s="173"/>
      <c r="F154" s="173"/>
      <c r="G154" s="173"/>
      <c r="H154" s="173"/>
      <c r="I154" s="173"/>
      <c r="J154" s="173"/>
      <c r="K154" s="185"/>
      <c r="L154" s="185"/>
      <c r="M154" s="185"/>
    </row>
    <row r="155" spans="1:13">
      <c r="A155" s="198"/>
      <c r="B155" s="198"/>
      <c r="C155" s="185"/>
      <c r="D155" s="1320"/>
      <c r="E155" s="173"/>
      <c r="F155" s="173"/>
      <c r="G155" s="173"/>
      <c r="H155" s="173"/>
      <c r="I155" s="173"/>
      <c r="J155" s="173"/>
      <c r="K155" s="185"/>
      <c r="L155" s="185"/>
      <c r="M155" s="185"/>
    </row>
    <row r="156" spans="1:13">
      <c r="A156" s="198"/>
      <c r="B156" s="198"/>
      <c r="C156" s="185"/>
      <c r="D156" s="1320"/>
      <c r="E156" s="173"/>
      <c r="F156" s="173"/>
      <c r="G156" s="173"/>
      <c r="H156" s="173"/>
      <c r="I156" s="173"/>
      <c r="J156" s="173"/>
      <c r="K156" s="185"/>
      <c r="L156" s="185"/>
      <c r="M156" s="185"/>
    </row>
    <row r="157" spans="1:13">
      <c r="A157" s="198"/>
      <c r="B157" s="198"/>
      <c r="C157" s="185"/>
      <c r="D157" s="1320"/>
      <c r="E157" s="173"/>
      <c r="F157" s="173"/>
      <c r="G157" s="173"/>
      <c r="H157" s="173"/>
      <c r="I157" s="173"/>
      <c r="J157" s="173"/>
      <c r="K157" s="185"/>
      <c r="L157" s="185"/>
      <c r="M157" s="185"/>
    </row>
    <row r="158" spans="1:13">
      <c r="A158" s="198"/>
      <c r="B158" s="198"/>
      <c r="C158" s="185"/>
      <c r="D158" s="1320"/>
      <c r="E158" s="173"/>
      <c r="F158" s="173"/>
      <c r="G158" s="173"/>
      <c r="H158" s="173"/>
      <c r="I158" s="173"/>
      <c r="J158" s="173"/>
      <c r="K158" s="185"/>
      <c r="L158" s="185"/>
      <c r="M158" s="185"/>
    </row>
    <row r="159" spans="1:13">
      <c r="A159" s="198"/>
      <c r="B159" s="198"/>
      <c r="C159" s="185"/>
      <c r="D159" s="1320"/>
      <c r="E159" s="173"/>
      <c r="F159" s="173"/>
      <c r="G159" s="173"/>
      <c r="H159" s="173"/>
      <c r="I159" s="173"/>
      <c r="J159" s="173"/>
      <c r="K159" s="185"/>
      <c r="L159" s="185"/>
      <c r="M159" s="185"/>
    </row>
    <row r="160" spans="1:13">
      <c r="A160" s="198"/>
      <c r="B160" s="198"/>
      <c r="C160" s="185"/>
      <c r="D160" s="1320"/>
      <c r="E160" s="173"/>
      <c r="F160" s="173"/>
      <c r="G160" s="173"/>
      <c r="H160" s="173"/>
      <c r="I160" s="173"/>
      <c r="J160" s="173"/>
      <c r="K160" s="185"/>
      <c r="L160" s="185"/>
      <c r="M160" s="185"/>
    </row>
    <row r="161" spans="1:13">
      <c r="A161" s="198"/>
      <c r="B161" s="198"/>
      <c r="C161" s="185"/>
      <c r="D161" s="1320"/>
      <c r="E161" s="173"/>
      <c r="F161" s="173"/>
      <c r="G161" s="173"/>
      <c r="H161" s="173"/>
      <c r="I161" s="173"/>
      <c r="J161" s="173"/>
      <c r="K161" s="185"/>
      <c r="L161" s="185"/>
      <c r="M161" s="185"/>
    </row>
    <row r="162" spans="1:13">
      <c r="A162" s="198"/>
      <c r="B162" s="198"/>
      <c r="C162" s="185"/>
      <c r="D162" s="1320"/>
      <c r="E162" s="173"/>
      <c r="F162" s="173"/>
      <c r="G162" s="173"/>
      <c r="H162" s="173"/>
      <c r="I162" s="173"/>
      <c r="J162" s="173"/>
      <c r="K162" s="185"/>
      <c r="L162" s="185"/>
      <c r="M162" s="185"/>
    </row>
    <row r="163" spans="1:13">
      <c r="A163" s="198"/>
      <c r="B163" s="198"/>
      <c r="C163" s="185"/>
      <c r="D163" s="1320"/>
      <c r="E163" s="173"/>
      <c r="F163" s="173"/>
      <c r="G163" s="173"/>
      <c r="H163" s="173"/>
      <c r="I163" s="173"/>
      <c r="J163" s="173"/>
      <c r="K163" s="185"/>
      <c r="L163" s="185"/>
      <c r="M163" s="185"/>
    </row>
    <row r="164" spans="1:13">
      <c r="A164" s="198"/>
      <c r="B164" s="198"/>
      <c r="C164" s="185"/>
      <c r="D164" s="1320"/>
      <c r="E164" s="173"/>
      <c r="F164" s="173"/>
      <c r="G164" s="173"/>
      <c r="H164" s="173"/>
      <c r="I164" s="173"/>
      <c r="J164" s="173"/>
      <c r="K164" s="185"/>
      <c r="L164" s="185"/>
      <c r="M164" s="185"/>
    </row>
    <row r="165" spans="1:13">
      <c r="A165" s="198"/>
      <c r="B165" s="198"/>
      <c r="C165" s="185"/>
      <c r="D165" s="1320"/>
      <c r="E165" s="173"/>
      <c r="F165" s="173"/>
      <c r="G165" s="173"/>
      <c r="H165" s="173"/>
      <c r="I165" s="173"/>
      <c r="J165" s="173"/>
      <c r="K165" s="185"/>
      <c r="L165" s="185"/>
      <c r="M165" s="185"/>
    </row>
    <row r="166" spans="1:13">
      <c r="A166" s="198"/>
      <c r="B166" s="198"/>
      <c r="C166" s="185"/>
      <c r="D166" s="1320"/>
      <c r="E166" s="173"/>
      <c r="F166" s="173"/>
      <c r="G166" s="173"/>
      <c r="H166" s="173"/>
      <c r="I166" s="173"/>
      <c r="J166" s="173"/>
      <c r="K166" s="185"/>
      <c r="L166" s="185"/>
      <c r="M166" s="185"/>
    </row>
    <row r="167" spans="1:13">
      <c r="A167" s="198"/>
      <c r="B167" s="198"/>
      <c r="C167" s="185"/>
      <c r="D167" s="1320"/>
      <c r="E167" s="173"/>
      <c r="F167" s="173"/>
      <c r="G167" s="173"/>
      <c r="H167" s="173"/>
      <c r="I167" s="173"/>
      <c r="J167" s="173"/>
      <c r="K167" s="185"/>
      <c r="L167" s="185"/>
      <c r="M167" s="185"/>
    </row>
    <row r="168" spans="1:13">
      <c r="A168" s="198"/>
      <c r="B168" s="198"/>
      <c r="C168" s="185"/>
      <c r="D168" s="1320"/>
      <c r="E168" s="173"/>
      <c r="F168" s="173"/>
      <c r="G168" s="173"/>
      <c r="H168" s="173"/>
      <c r="I168" s="173"/>
      <c r="J168" s="173"/>
      <c r="K168" s="185"/>
      <c r="L168" s="185"/>
      <c r="M168" s="185"/>
    </row>
    <row r="169" spans="1:13">
      <c r="A169" s="198"/>
      <c r="B169" s="198"/>
      <c r="C169" s="185"/>
      <c r="D169" s="1320"/>
      <c r="E169" s="173"/>
      <c r="F169" s="173"/>
      <c r="G169" s="173"/>
      <c r="H169" s="173"/>
      <c r="I169" s="173"/>
      <c r="J169" s="173"/>
      <c r="K169" s="185"/>
      <c r="L169" s="185"/>
      <c r="M169" s="185"/>
    </row>
    <row r="170" spans="1:13">
      <c r="A170" s="198"/>
      <c r="B170" s="198"/>
      <c r="C170" s="185"/>
      <c r="D170" s="1320"/>
      <c r="E170" s="173"/>
      <c r="F170" s="173"/>
      <c r="G170" s="173"/>
      <c r="H170" s="173"/>
      <c r="I170" s="173"/>
      <c r="J170" s="173"/>
      <c r="K170" s="185"/>
      <c r="L170" s="185"/>
      <c r="M170" s="185"/>
    </row>
    <row r="171" spans="1:13">
      <c r="A171" s="198"/>
      <c r="B171" s="198"/>
      <c r="C171" s="185"/>
      <c r="D171" s="1320"/>
      <c r="E171" s="173"/>
      <c r="F171" s="173"/>
      <c r="G171" s="173"/>
      <c r="H171" s="173"/>
      <c r="I171" s="173"/>
      <c r="J171" s="173"/>
      <c r="K171" s="185"/>
      <c r="L171" s="185"/>
      <c r="M171" s="185"/>
    </row>
    <row r="172" spans="1:13">
      <c r="A172" s="198"/>
      <c r="B172" s="198"/>
      <c r="C172" s="185"/>
      <c r="D172" s="1320"/>
      <c r="E172" s="173"/>
      <c r="F172" s="173"/>
      <c r="G172" s="173"/>
      <c r="H172" s="173"/>
      <c r="I172" s="173"/>
      <c r="J172" s="173"/>
      <c r="K172" s="185"/>
      <c r="L172" s="185"/>
      <c r="M172" s="185"/>
    </row>
    <row r="173" spans="1:13">
      <c r="A173" s="198"/>
      <c r="B173" s="198"/>
      <c r="C173" s="185"/>
      <c r="D173" s="1320"/>
      <c r="E173" s="173"/>
      <c r="F173" s="173"/>
      <c r="G173" s="173"/>
      <c r="H173" s="173"/>
      <c r="I173" s="173"/>
      <c r="J173" s="173"/>
      <c r="K173" s="185"/>
      <c r="L173" s="185"/>
      <c r="M173" s="185"/>
    </row>
    <row r="174" spans="1:13">
      <c r="A174" s="198"/>
      <c r="B174" s="198"/>
      <c r="C174" s="185"/>
      <c r="D174" s="1320"/>
      <c r="E174" s="173"/>
      <c r="F174" s="173"/>
      <c r="G174" s="173"/>
      <c r="H174" s="173"/>
      <c r="I174" s="173"/>
      <c r="J174" s="173"/>
      <c r="K174" s="185"/>
      <c r="L174" s="185"/>
      <c r="M174" s="185"/>
    </row>
    <row r="175" spans="1:13">
      <c r="A175" s="198"/>
      <c r="B175" s="198"/>
      <c r="C175" s="185"/>
      <c r="D175" s="1320"/>
      <c r="E175" s="173"/>
      <c r="F175" s="173"/>
      <c r="G175" s="173"/>
      <c r="H175" s="173"/>
      <c r="I175" s="173"/>
      <c r="J175" s="173"/>
      <c r="K175" s="185"/>
      <c r="L175" s="185"/>
      <c r="M175" s="185"/>
    </row>
    <row r="176" spans="1:13">
      <c r="A176" s="198"/>
      <c r="B176" s="198"/>
      <c r="C176" s="185"/>
      <c r="D176" s="1320"/>
      <c r="E176" s="173"/>
      <c r="F176" s="173"/>
      <c r="G176" s="173"/>
      <c r="H176" s="173"/>
      <c r="I176" s="173"/>
      <c r="J176" s="173"/>
      <c r="K176" s="185"/>
      <c r="L176" s="185"/>
      <c r="M176" s="185"/>
    </row>
    <row r="177" spans="1:13">
      <c r="A177" s="198"/>
      <c r="B177" s="198"/>
      <c r="C177" s="185"/>
      <c r="D177" s="1320"/>
      <c r="E177" s="173"/>
      <c r="F177" s="173"/>
      <c r="G177" s="173"/>
      <c r="H177" s="173"/>
      <c r="I177" s="173"/>
      <c r="J177" s="173"/>
      <c r="K177" s="185"/>
      <c r="L177" s="185"/>
      <c r="M177" s="185"/>
    </row>
    <row r="178" spans="1:13">
      <c r="A178" s="198"/>
      <c r="B178" s="198"/>
      <c r="C178" s="185"/>
      <c r="D178" s="1320"/>
      <c r="E178" s="173"/>
      <c r="F178" s="173"/>
      <c r="G178" s="173"/>
      <c r="H178" s="173"/>
      <c r="I178" s="173"/>
      <c r="J178" s="173"/>
      <c r="K178" s="185"/>
      <c r="L178" s="185"/>
      <c r="M178" s="185"/>
    </row>
    <row r="179" spans="1:13">
      <c r="A179" s="198"/>
      <c r="B179" s="198"/>
      <c r="C179" s="185"/>
      <c r="D179" s="1320"/>
      <c r="E179" s="173"/>
      <c r="F179" s="173"/>
      <c r="G179" s="173"/>
      <c r="H179" s="173"/>
      <c r="I179" s="173"/>
      <c r="J179" s="173"/>
      <c r="K179" s="185"/>
      <c r="L179" s="185"/>
      <c r="M179" s="185"/>
    </row>
    <row r="180" spans="1:13">
      <c r="A180" s="198"/>
      <c r="B180" s="198"/>
      <c r="C180" s="185"/>
      <c r="D180" s="1320"/>
      <c r="E180" s="173"/>
      <c r="F180" s="173"/>
      <c r="G180" s="173"/>
      <c r="H180" s="173"/>
      <c r="I180" s="173"/>
      <c r="J180" s="173"/>
      <c r="K180" s="185"/>
      <c r="L180" s="185"/>
      <c r="M180" s="185"/>
    </row>
    <row r="181" spans="1:13">
      <c r="A181" s="198"/>
      <c r="B181" s="198"/>
      <c r="C181" s="185"/>
      <c r="D181" s="1320"/>
      <c r="E181" s="173"/>
      <c r="F181" s="173"/>
      <c r="G181" s="173"/>
      <c r="H181" s="173"/>
      <c r="I181" s="173"/>
      <c r="J181" s="173"/>
      <c r="K181" s="185"/>
      <c r="L181" s="185"/>
      <c r="M181" s="185"/>
    </row>
    <row r="182" spans="1:13">
      <c r="A182" s="198"/>
      <c r="B182" s="198"/>
      <c r="C182" s="185"/>
      <c r="D182" s="1320"/>
      <c r="E182" s="173"/>
      <c r="F182" s="173"/>
      <c r="G182" s="173"/>
      <c r="H182" s="173"/>
      <c r="I182" s="173"/>
      <c r="J182" s="173"/>
      <c r="K182" s="185"/>
      <c r="L182" s="185"/>
      <c r="M182" s="185"/>
    </row>
    <row r="183" spans="1:13">
      <c r="A183" s="198"/>
      <c r="B183" s="198"/>
      <c r="C183" s="185"/>
      <c r="D183" s="1320"/>
      <c r="E183" s="173"/>
      <c r="F183" s="173"/>
      <c r="G183" s="173"/>
      <c r="H183" s="173"/>
      <c r="I183" s="173"/>
      <c r="J183" s="173"/>
      <c r="K183" s="185"/>
      <c r="L183" s="185"/>
      <c r="M183" s="185"/>
    </row>
    <row r="184" spans="1:13">
      <c r="A184" s="198"/>
      <c r="B184" s="198"/>
      <c r="C184" s="185"/>
      <c r="D184" s="1320"/>
      <c r="E184" s="173"/>
      <c r="F184" s="173"/>
      <c r="G184" s="173"/>
      <c r="H184" s="173"/>
      <c r="I184" s="173"/>
      <c r="J184" s="173"/>
      <c r="K184" s="185"/>
      <c r="L184" s="185"/>
      <c r="M184" s="185"/>
    </row>
    <row r="185" spans="1:13">
      <c r="A185" s="198"/>
      <c r="B185" s="198"/>
      <c r="C185" s="185"/>
      <c r="D185" s="1320"/>
      <c r="E185" s="173"/>
      <c r="F185" s="173"/>
      <c r="G185" s="173"/>
      <c r="H185" s="173"/>
      <c r="I185" s="173"/>
      <c r="J185" s="173"/>
      <c r="K185" s="185"/>
      <c r="L185" s="185"/>
      <c r="M185" s="185"/>
    </row>
    <row r="186" spans="1:13">
      <c r="A186" s="198"/>
      <c r="B186" s="198"/>
      <c r="C186" s="185"/>
      <c r="D186" s="1320"/>
      <c r="E186" s="173"/>
      <c r="F186" s="173"/>
      <c r="G186" s="173"/>
      <c r="H186" s="173"/>
      <c r="I186" s="173"/>
      <c r="J186" s="173"/>
      <c r="K186" s="185"/>
      <c r="L186" s="185"/>
      <c r="M186" s="185"/>
    </row>
    <row r="187" spans="1:13">
      <c r="A187" s="198"/>
      <c r="B187" s="198"/>
      <c r="C187" s="185"/>
      <c r="D187" s="1320"/>
      <c r="E187" s="173"/>
      <c r="F187" s="173"/>
      <c r="G187" s="173"/>
      <c r="H187" s="173"/>
      <c r="I187" s="173"/>
      <c r="J187" s="173"/>
      <c r="K187" s="185"/>
      <c r="L187" s="185"/>
      <c r="M187" s="185"/>
    </row>
    <row r="188" spans="1:13">
      <c r="A188" s="198"/>
      <c r="B188" s="198"/>
      <c r="C188" s="185"/>
      <c r="D188" s="1320"/>
      <c r="E188" s="173"/>
      <c r="F188" s="173"/>
      <c r="G188" s="173"/>
      <c r="H188" s="173"/>
      <c r="I188" s="173"/>
      <c r="J188" s="173"/>
      <c r="K188" s="185"/>
      <c r="L188" s="185"/>
      <c r="M188" s="185"/>
    </row>
    <row r="189" spans="1:13">
      <c r="A189" s="198"/>
      <c r="B189" s="198"/>
      <c r="C189" s="185"/>
      <c r="D189" s="1320"/>
      <c r="E189" s="173"/>
      <c r="F189" s="173"/>
      <c r="G189" s="173"/>
      <c r="H189" s="173"/>
      <c r="I189" s="173"/>
      <c r="J189" s="173"/>
      <c r="K189" s="185"/>
      <c r="L189" s="185"/>
      <c r="M189" s="185"/>
    </row>
    <row r="190" spans="1:13">
      <c r="A190" s="198"/>
      <c r="B190" s="198"/>
      <c r="C190" s="185"/>
      <c r="D190" s="1320"/>
      <c r="E190" s="173"/>
      <c r="F190" s="173"/>
      <c r="G190" s="173"/>
      <c r="H190" s="173"/>
      <c r="I190" s="173"/>
      <c r="J190" s="173"/>
      <c r="K190" s="185"/>
      <c r="L190" s="185"/>
      <c r="M190" s="185"/>
    </row>
    <row r="191" spans="1:13">
      <c r="A191" s="198"/>
      <c r="B191" s="198"/>
      <c r="C191" s="185"/>
      <c r="D191" s="1320"/>
      <c r="E191" s="173"/>
      <c r="F191" s="173"/>
      <c r="G191" s="173"/>
      <c r="H191" s="173"/>
      <c r="I191" s="173"/>
      <c r="J191" s="173"/>
      <c r="K191" s="185"/>
      <c r="L191" s="185"/>
      <c r="M191" s="185"/>
    </row>
    <row r="192" spans="1:13">
      <c r="A192" s="198"/>
      <c r="B192" s="198"/>
      <c r="C192" s="185"/>
      <c r="D192" s="1320"/>
      <c r="E192" s="173"/>
      <c r="F192" s="173"/>
      <c r="G192" s="173"/>
      <c r="H192" s="173"/>
      <c r="I192" s="173"/>
      <c r="J192" s="173"/>
      <c r="K192" s="185"/>
      <c r="L192" s="185"/>
      <c r="M192" s="185"/>
    </row>
    <row r="193" spans="1:13">
      <c r="A193" s="198"/>
      <c r="B193" s="198"/>
      <c r="C193" s="185"/>
      <c r="D193" s="1320"/>
      <c r="E193" s="173"/>
      <c r="F193" s="173"/>
      <c r="G193" s="173"/>
      <c r="H193" s="173"/>
      <c r="I193" s="173"/>
      <c r="J193" s="173"/>
      <c r="K193" s="185"/>
      <c r="L193" s="185"/>
      <c r="M193" s="185"/>
    </row>
    <row r="194" spans="1:13">
      <c r="A194" s="198"/>
      <c r="B194" s="198"/>
      <c r="C194" s="185"/>
      <c r="D194" s="1320"/>
      <c r="E194" s="173"/>
      <c r="F194" s="173"/>
      <c r="G194" s="173"/>
      <c r="H194" s="173"/>
      <c r="I194" s="173"/>
      <c r="J194" s="173"/>
      <c r="K194" s="185"/>
      <c r="L194" s="185"/>
      <c r="M194" s="185"/>
    </row>
    <row r="195" spans="1:13">
      <c r="A195" s="198"/>
      <c r="B195" s="198"/>
      <c r="C195" s="185"/>
      <c r="D195" s="1320"/>
      <c r="E195" s="173"/>
      <c r="F195" s="173"/>
      <c r="G195" s="173"/>
      <c r="H195" s="173"/>
      <c r="I195" s="173"/>
      <c r="J195" s="173"/>
      <c r="K195" s="185"/>
      <c r="L195" s="185"/>
      <c r="M195" s="185"/>
    </row>
    <row r="196" spans="1:13">
      <c r="A196" s="198"/>
      <c r="B196" s="198"/>
      <c r="C196" s="185"/>
      <c r="D196" s="1320"/>
      <c r="E196" s="173"/>
      <c r="F196" s="173"/>
      <c r="G196" s="173"/>
      <c r="H196" s="173"/>
      <c r="I196" s="173"/>
      <c r="J196" s="173"/>
      <c r="K196" s="185"/>
      <c r="L196" s="185"/>
      <c r="M196" s="185"/>
    </row>
    <row r="197" spans="1:13">
      <c r="A197" s="198"/>
      <c r="B197" s="198"/>
      <c r="C197" s="185"/>
      <c r="D197" s="1320"/>
      <c r="E197" s="173"/>
      <c r="F197" s="173"/>
      <c r="G197" s="173"/>
      <c r="H197" s="173"/>
      <c r="I197" s="173"/>
      <c r="J197" s="173"/>
      <c r="K197" s="185"/>
      <c r="L197" s="185"/>
      <c r="M197" s="185"/>
    </row>
    <row r="198" spans="1:13">
      <c r="A198" s="198"/>
      <c r="B198" s="198"/>
      <c r="C198" s="185"/>
      <c r="D198" s="1320"/>
      <c r="E198" s="173"/>
      <c r="F198" s="173"/>
      <c r="G198" s="173"/>
      <c r="H198" s="173"/>
      <c r="I198" s="173"/>
      <c r="J198" s="173"/>
      <c r="K198" s="185"/>
      <c r="L198" s="185"/>
      <c r="M198" s="185"/>
    </row>
    <row r="199" spans="1:13">
      <c r="A199" s="198"/>
      <c r="B199" s="198"/>
      <c r="C199" s="185"/>
      <c r="D199" s="1320"/>
      <c r="E199" s="173"/>
      <c r="F199" s="173"/>
      <c r="G199" s="173"/>
      <c r="H199" s="173"/>
      <c r="I199" s="173"/>
      <c r="J199" s="173"/>
      <c r="K199" s="185"/>
      <c r="L199" s="185"/>
      <c r="M199" s="185"/>
    </row>
    <row r="200" spans="1:13">
      <c r="A200" s="198"/>
      <c r="B200" s="198"/>
      <c r="C200" s="185"/>
      <c r="D200" s="1320"/>
      <c r="E200" s="173"/>
      <c r="F200" s="173"/>
      <c r="G200" s="173"/>
      <c r="H200" s="173"/>
      <c r="I200" s="173"/>
      <c r="J200" s="173"/>
      <c r="K200" s="185"/>
      <c r="L200" s="185"/>
      <c r="M200" s="185"/>
    </row>
    <row r="201" spans="1:13">
      <c r="A201" s="198"/>
      <c r="B201" s="198"/>
      <c r="C201" s="185"/>
      <c r="D201" s="1320"/>
      <c r="E201" s="173"/>
      <c r="F201" s="173"/>
      <c r="G201" s="173"/>
      <c r="H201" s="173"/>
      <c r="I201" s="173"/>
      <c r="J201" s="173"/>
      <c r="K201" s="185"/>
      <c r="L201" s="185"/>
      <c r="M201" s="185"/>
    </row>
    <row r="202" spans="1:13">
      <c r="A202" s="198"/>
      <c r="B202" s="198"/>
      <c r="C202" s="185"/>
      <c r="D202" s="1320"/>
      <c r="E202" s="173"/>
      <c r="F202" s="173"/>
      <c r="G202" s="173"/>
      <c r="H202" s="173"/>
      <c r="I202" s="173"/>
      <c r="J202" s="173"/>
      <c r="K202" s="185"/>
      <c r="L202" s="185"/>
      <c r="M202" s="185"/>
    </row>
    <row r="203" spans="1:13">
      <c r="A203" s="198"/>
      <c r="B203" s="198"/>
      <c r="C203" s="185"/>
      <c r="D203" s="1320"/>
      <c r="E203" s="173"/>
      <c r="F203" s="173"/>
      <c r="G203" s="173"/>
      <c r="H203" s="173"/>
      <c r="I203" s="173"/>
      <c r="J203" s="173"/>
      <c r="K203" s="185"/>
      <c r="L203" s="185"/>
      <c r="M203" s="185"/>
    </row>
    <row r="204" spans="1:13">
      <c r="A204" s="198"/>
      <c r="B204" s="198"/>
      <c r="C204" s="185"/>
      <c r="D204" s="1320"/>
      <c r="E204" s="173"/>
      <c r="F204" s="173"/>
      <c r="G204" s="173"/>
      <c r="H204" s="173"/>
      <c r="I204" s="173"/>
      <c r="J204" s="173"/>
      <c r="K204" s="185"/>
      <c r="L204" s="185"/>
      <c r="M204" s="185"/>
    </row>
    <row r="205" spans="1:13">
      <c r="A205" s="198"/>
      <c r="B205" s="198"/>
      <c r="C205" s="185"/>
      <c r="D205" s="1320"/>
      <c r="E205" s="173"/>
      <c r="F205" s="173"/>
      <c r="G205" s="173"/>
      <c r="H205" s="173"/>
      <c r="I205" s="173"/>
      <c r="J205" s="173"/>
      <c r="K205" s="185"/>
      <c r="L205" s="185"/>
      <c r="M205" s="185"/>
    </row>
    <row r="206" spans="1:13">
      <c r="A206" s="198"/>
      <c r="B206" s="198"/>
      <c r="C206" s="185"/>
      <c r="D206" s="1320"/>
      <c r="E206" s="173"/>
      <c r="F206" s="173"/>
      <c r="G206" s="173"/>
      <c r="H206" s="173"/>
      <c r="I206" s="173"/>
      <c r="J206" s="173"/>
      <c r="K206" s="185"/>
      <c r="L206" s="185"/>
      <c r="M206" s="185"/>
    </row>
    <row r="207" spans="1:13">
      <c r="A207" s="198"/>
      <c r="B207" s="198"/>
      <c r="C207" s="185"/>
      <c r="D207" s="1320"/>
      <c r="E207" s="173"/>
      <c r="F207" s="173"/>
      <c r="G207" s="173"/>
      <c r="H207" s="173"/>
      <c r="I207" s="173"/>
      <c r="J207" s="173"/>
      <c r="K207" s="185"/>
      <c r="L207" s="185"/>
      <c r="M207" s="185"/>
    </row>
    <row r="208" spans="1:13">
      <c r="A208" s="198"/>
      <c r="B208" s="198"/>
      <c r="C208" s="185"/>
      <c r="D208" s="1320"/>
      <c r="E208" s="173"/>
      <c r="F208" s="173"/>
      <c r="G208" s="173"/>
      <c r="H208" s="173"/>
      <c r="I208" s="173"/>
      <c r="J208" s="173"/>
      <c r="K208" s="185"/>
      <c r="L208" s="185"/>
      <c r="M208" s="185"/>
    </row>
  </sheetData>
  <phoneticPr fontId="0" type="noConversion"/>
  <printOptions horizontalCentered="1" verticalCentered="1"/>
  <pageMargins left="0.24" right="0.23" top="0.3" bottom="0.48" header="0.19" footer="0.2"/>
  <pageSetup scale="51" orientation="landscape" r:id="rId1"/>
  <headerFooter alignWithMargins="0">
    <oddFooter>&amp;C&amp;A</oddFooter>
  </headerFooter>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E4BE00F-4C86-4A62-A350-448950CC8008}">
  <dimension ref="A1:B67"/>
  <sheetViews>
    <sheetView zoomScaleNormal="100" workbookViewId="0">
      <selection activeCell="B17" sqref="B17"/>
    </sheetView>
  </sheetViews>
  <sheetFormatPr defaultRowHeight="12"/>
  <cols>
    <col min="1" max="1" width="36.140625" customWidth="1"/>
    <col min="2" max="2" width="91.85546875" customWidth="1"/>
  </cols>
  <sheetData>
    <row r="1" spans="1:2" ht="18">
      <c r="A1" s="1435" t="s">
        <v>817</v>
      </c>
      <c r="B1" s="1129"/>
    </row>
    <row r="2" spans="1:2" ht="18">
      <c r="A2" s="1435"/>
      <c r="B2" s="1435" t="s">
        <v>818</v>
      </c>
    </row>
    <row r="3" spans="1:2" ht="18">
      <c r="A3" s="1436" t="s">
        <v>36</v>
      </c>
      <c r="B3" s="1435" t="s">
        <v>371</v>
      </c>
    </row>
    <row r="4" spans="1:2" ht="18">
      <c r="A4" s="1437" t="s">
        <v>440</v>
      </c>
      <c r="B4" s="1129" t="s">
        <v>753</v>
      </c>
    </row>
    <row r="5" spans="1:2" ht="18">
      <c r="A5" s="1438" t="s">
        <v>444</v>
      </c>
      <c r="B5" s="1129" t="s">
        <v>80</v>
      </c>
    </row>
    <row r="6" spans="1:2" ht="18">
      <c r="A6" s="1438" t="s">
        <v>441</v>
      </c>
      <c r="B6" s="1129" t="s">
        <v>77</v>
      </c>
    </row>
    <row r="7" spans="1:2" ht="18">
      <c r="A7" s="1438" t="s">
        <v>437</v>
      </c>
      <c r="B7" s="1129" t="s">
        <v>58</v>
      </c>
    </row>
    <row r="8" spans="1:2" ht="18">
      <c r="A8" s="1438" t="s">
        <v>442</v>
      </c>
      <c r="B8" s="1129" t="s">
        <v>78</v>
      </c>
    </row>
    <row r="9" spans="1:2" ht="18">
      <c r="A9" s="499" t="s">
        <v>25</v>
      </c>
      <c r="B9" s="1129" t="s">
        <v>754</v>
      </c>
    </row>
    <row r="10" spans="1:2" ht="18">
      <c r="A10" s="499" t="s">
        <v>820</v>
      </c>
      <c r="B10" s="1129" t="s">
        <v>819</v>
      </c>
    </row>
    <row r="11" spans="1:2" ht="18">
      <c r="A11" s="499" t="s">
        <v>822</v>
      </c>
      <c r="B11" s="1129" t="s">
        <v>821</v>
      </c>
    </row>
    <row r="12" spans="1:2" ht="18">
      <c r="A12" s="499" t="s">
        <v>5</v>
      </c>
      <c r="B12" s="1129" t="s">
        <v>849</v>
      </c>
    </row>
    <row r="13" spans="1:2" ht="18">
      <c r="A13" s="499" t="s">
        <v>823</v>
      </c>
      <c r="B13" s="1129" t="s">
        <v>815</v>
      </c>
    </row>
    <row r="14" spans="1:2" ht="18">
      <c r="A14" s="499" t="s">
        <v>824</v>
      </c>
      <c r="B14" s="1129" t="s">
        <v>811</v>
      </c>
    </row>
    <row r="15" spans="1:2" ht="18">
      <c r="A15" s="499" t="s">
        <v>825</v>
      </c>
      <c r="B15" s="1129" t="s">
        <v>816</v>
      </c>
    </row>
    <row r="16" spans="1:2" ht="18">
      <c r="A16" s="1438" t="s">
        <v>439</v>
      </c>
      <c r="B16" s="1129" t="s">
        <v>760</v>
      </c>
    </row>
    <row r="17" spans="1:2" ht="18">
      <c r="A17" s="499" t="s">
        <v>455</v>
      </c>
      <c r="B17" s="1129" t="s">
        <v>88</v>
      </c>
    </row>
    <row r="18" spans="1:2" ht="18">
      <c r="A18" s="1438" t="s">
        <v>436</v>
      </c>
      <c r="B18" s="1129" t="s">
        <v>756</v>
      </c>
    </row>
    <row r="19" spans="1:2" ht="18">
      <c r="A19" s="499" t="s">
        <v>448</v>
      </c>
      <c r="B19" s="1129" t="s">
        <v>757</v>
      </c>
    </row>
    <row r="20" spans="1:2" ht="18">
      <c r="A20" s="499" t="s">
        <v>16</v>
      </c>
      <c r="B20" s="1129" t="s">
        <v>96</v>
      </c>
    </row>
    <row r="21" spans="1:2" ht="18">
      <c r="A21" s="499" t="s">
        <v>826</v>
      </c>
      <c r="B21" s="1129" t="s">
        <v>82</v>
      </c>
    </row>
    <row r="22" spans="1:2" ht="18">
      <c r="A22" s="1438" t="s">
        <v>443</v>
      </c>
      <c r="B22" s="1129" t="s">
        <v>79</v>
      </c>
    </row>
    <row r="23" spans="1:2" ht="18">
      <c r="A23" s="499" t="s">
        <v>447</v>
      </c>
      <c r="B23" s="1129" t="s">
        <v>83</v>
      </c>
    </row>
    <row r="24" spans="1:2" ht="18">
      <c r="A24" s="499" t="s">
        <v>17</v>
      </c>
      <c r="B24" s="1129" t="s">
        <v>219</v>
      </c>
    </row>
    <row r="25" spans="1:2" ht="18">
      <c r="A25" s="499" t="s">
        <v>827</v>
      </c>
      <c r="B25" s="1129" t="s">
        <v>758</v>
      </c>
    </row>
    <row r="26" spans="1:2" ht="18">
      <c r="A26" s="499" t="s">
        <v>21</v>
      </c>
      <c r="B26" s="1129" t="s">
        <v>800</v>
      </c>
    </row>
    <row r="27" spans="1:2" ht="18">
      <c r="A27" s="499" t="s">
        <v>29</v>
      </c>
      <c r="B27" s="1129" t="s">
        <v>828</v>
      </c>
    </row>
    <row r="28" spans="1:2" ht="18">
      <c r="A28" s="499" t="s">
        <v>452</v>
      </c>
      <c r="B28" s="1129" t="s">
        <v>571</v>
      </c>
    </row>
    <row r="29" spans="1:2" ht="18">
      <c r="A29" s="499" t="s">
        <v>453</v>
      </c>
      <c r="B29" s="1129" t="s">
        <v>87</v>
      </c>
    </row>
    <row r="30" spans="1:2" ht="18">
      <c r="A30" s="499" t="s">
        <v>454</v>
      </c>
      <c r="B30" s="1129" t="s">
        <v>829</v>
      </c>
    </row>
    <row r="31" spans="1:2" ht="18">
      <c r="A31" s="499" t="s">
        <v>830</v>
      </c>
      <c r="B31" s="1129" t="s">
        <v>85</v>
      </c>
    </row>
    <row r="32" spans="1:2" ht="18">
      <c r="A32" s="1438" t="s">
        <v>435</v>
      </c>
      <c r="B32" s="1129" t="s">
        <v>60</v>
      </c>
    </row>
    <row r="33" spans="1:2" ht="18">
      <c r="A33" s="499" t="s">
        <v>14</v>
      </c>
      <c r="B33" s="1129" t="s">
        <v>204</v>
      </c>
    </row>
    <row r="34" spans="1:2" ht="18">
      <c r="A34" s="499" t="s">
        <v>456</v>
      </c>
      <c r="B34" s="1129" t="s">
        <v>759</v>
      </c>
    </row>
    <row r="35" spans="1:2" ht="18">
      <c r="A35" s="499" t="s">
        <v>831</v>
      </c>
      <c r="B35" s="1129" t="s">
        <v>556</v>
      </c>
    </row>
    <row r="36" spans="1:2" ht="18">
      <c r="A36" s="499" t="s">
        <v>24</v>
      </c>
      <c r="B36" s="1129" t="s">
        <v>100</v>
      </c>
    </row>
    <row r="37" spans="1:2" ht="18">
      <c r="A37" s="1438" t="s">
        <v>445</v>
      </c>
      <c r="B37" s="1129" t="s">
        <v>81</v>
      </c>
    </row>
    <row r="38" spans="1:2" ht="18">
      <c r="A38" s="499" t="s">
        <v>28</v>
      </c>
      <c r="B38" s="1129" t="s">
        <v>103</v>
      </c>
    </row>
    <row r="39" spans="1:2" ht="18">
      <c r="A39" s="499" t="s">
        <v>28</v>
      </c>
      <c r="B39" s="1129" t="s">
        <v>780</v>
      </c>
    </row>
    <row r="40" spans="1:2" ht="18">
      <c r="A40" s="1129"/>
      <c r="B40" s="1129"/>
    </row>
    <row r="41" spans="1:2" ht="18">
      <c r="A41" s="1129"/>
      <c r="B41" s="1435" t="s">
        <v>832</v>
      </c>
    </row>
    <row r="42" spans="1:2" ht="18">
      <c r="A42" s="321">
        <v>16</v>
      </c>
      <c r="B42" s="1439" t="s">
        <v>769</v>
      </c>
    </row>
    <row r="43" spans="1:2" ht="18">
      <c r="A43" s="321" t="s">
        <v>18</v>
      </c>
      <c r="B43" s="1439" t="s">
        <v>182</v>
      </c>
    </row>
    <row r="44" spans="1:2" ht="18">
      <c r="A44" s="321">
        <v>15</v>
      </c>
      <c r="B44" s="1441" t="s">
        <v>765</v>
      </c>
    </row>
    <row r="45" spans="1:2" ht="18">
      <c r="A45" s="321">
        <v>15</v>
      </c>
      <c r="B45" s="1441" t="s">
        <v>859</v>
      </c>
    </row>
    <row r="46" spans="1:2" ht="18">
      <c r="A46" s="321" t="s">
        <v>457</v>
      </c>
      <c r="B46" s="1439" t="s">
        <v>794</v>
      </c>
    </row>
    <row r="47" spans="1:2" ht="18">
      <c r="A47" s="321" t="s">
        <v>457</v>
      </c>
      <c r="B47" s="1439" t="s">
        <v>795</v>
      </c>
    </row>
    <row r="48" spans="1:2" ht="18">
      <c r="A48" s="321" t="s">
        <v>457</v>
      </c>
      <c r="B48" s="1439" t="s">
        <v>799</v>
      </c>
    </row>
    <row r="49" spans="1:2" ht="18">
      <c r="A49" s="321" t="s">
        <v>457</v>
      </c>
      <c r="B49" s="1439" t="s">
        <v>766</v>
      </c>
    </row>
    <row r="50" spans="1:2" ht="18">
      <c r="A50" s="321">
        <v>73</v>
      </c>
      <c r="B50" s="1432" t="s">
        <v>557</v>
      </c>
    </row>
    <row r="51" spans="1:2" ht="18">
      <c r="A51" s="321" t="s">
        <v>461</v>
      </c>
      <c r="B51" s="1439" t="s">
        <v>833</v>
      </c>
    </row>
    <row r="52" spans="1:2" ht="18">
      <c r="A52" s="321" t="s">
        <v>459</v>
      </c>
      <c r="B52" s="1439" t="s">
        <v>775</v>
      </c>
    </row>
    <row r="53" spans="1:2" ht="18">
      <c r="A53" s="321" t="s">
        <v>22</v>
      </c>
      <c r="B53" s="1439" t="s">
        <v>98</v>
      </c>
    </row>
    <row r="54" spans="1:2" ht="18">
      <c r="A54" s="1440"/>
      <c r="B54" s="1129"/>
    </row>
    <row r="55" spans="1:2" ht="18">
      <c r="A55" s="1440"/>
      <c r="B55" s="1435" t="s">
        <v>834</v>
      </c>
    </row>
    <row r="56" spans="1:2" ht="18">
      <c r="A56" s="321" t="s">
        <v>86</v>
      </c>
      <c r="B56" s="1439" t="s">
        <v>835</v>
      </c>
    </row>
    <row r="57" spans="1:2" ht="18">
      <c r="A57" s="321" t="s">
        <v>19</v>
      </c>
      <c r="B57" s="1439" t="s">
        <v>836</v>
      </c>
    </row>
    <row r="58" spans="1:2" ht="18">
      <c r="A58" s="321" t="s">
        <v>838</v>
      </c>
      <c r="B58" s="1439" t="s">
        <v>837</v>
      </c>
    </row>
    <row r="59" spans="1:2" ht="18">
      <c r="A59" s="321" t="s">
        <v>838</v>
      </c>
      <c r="B59" s="1439" t="s">
        <v>860</v>
      </c>
    </row>
    <row r="60" spans="1:2" ht="18">
      <c r="A60" s="321" t="s">
        <v>458</v>
      </c>
      <c r="B60" s="1439" t="s">
        <v>839</v>
      </c>
    </row>
    <row r="61" spans="1:2" ht="18">
      <c r="A61" s="321" t="s">
        <v>458</v>
      </c>
      <c r="B61" s="1439" t="s">
        <v>840</v>
      </c>
    </row>
    <row r="62" spans="1:2" ht="18">
      <c r="A62" s="321" t="s">
        <v>458</v>
      </c>
      <c r="B62" s="1439" t="s">
        <v>841</v>
      </c>
    </row>
    <row r="63" spans="1:2" ht="18">
      <c r="A63" s="321" t="s">
        <v>458</v>
      </c>
      <c r="B63" s="1439" t="s">
        <v>842</v>
      </c>
    </row>
    <row r="64" spans="1:2" ht="18">
      <c r="A64" s="321" t="s">
        <v>844</v>
      </c>
      <c r="B64" s="1442" t="s">
        <v>843</v>
      </c>
    </row>
    <row r="65" spans="1:2" ht="18">
      <c r="A65" s="321" t="s">
        <v>462</v>
      </c>
      <c r="B65" s="1439" t="s">
        <v>845</v>
      </c>
    </row>
    <row r="66" spans="1:2" ht="18">
      <c r="A66" s="321" t="s">
        <v>460</v>
      </c>
      <c r="B66" s="1439" t="s">
        <v>846</v>
      </c>
    </row>
    <row r="67" spans="1:2" ht="18">
      <c r="A67" s="321" t="s">
        <v>3</v>
      </c>
      <c r="B67" s="1439" t="s">
        <v>847</v>
      </c>
    </row>
  </sheetData>
  <pageMargins left="0.7" right="0.7" top="0.75" bottom="0.75" header="0.3" footer="0.3"/>
  <pageSetup scale="75" orientation="portrait" horizontalDpi="200" verticalDpi="200"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Sheet9">
    <tabColor indexed="42"/>
    <pageSetUpPr fitToPage="1"/>
  </sheetPr>
  <dimension ref="A1:O24"/>
  <sheetViews>
    <sheetView zoomScale="77" zoomScaleNormal="77" workbookViewId="0">
      <pane xSplit="4" ySplit="2" topLeftCell="H3" activePane="bottomRight" state="frozen"/>
      <selection activeCell="J13" sqref="J13"/>
      <selection pane="topRight" activeCell="J13" sqref="J13"/>
      <selection pane="bottomLeft" activeCell="J13" sqref="J13"/>
      <selection pane="bottomRight" activeCell="L19" sqref="L19"/>
    </sheetView>
  </sheetViews>
  <sheetFormatPr defaultColWidth="9" defaultRowHeight="18"/>
  <cols>
    <col min="1" max="1" width="11.140625" style="151" bestFit="1" customWidth="1"/>
    <col min="2" max="2" width="13" style="151" bestFit="1" customWidth="1"/>
    <col min="3" max="3" width="16" style="151" bestFit="1" customWidth="1"/>
    <col min="4" max="4" width="18.140625" style="151" bestFit="1" customWidth="1"/>
    <col min="5" max="5" width="90.7109375" style="151" bestFit="1" customWidth="1"/>
    <col min="6" max="6" width="83.5703125" style="151" bestFit="1" customWidth="1"/>
    <col min="7" max="7" width="20.7109375" style="151" bestFit="1" customWidth="1"/>
    <col min="8" max="8" width="8.28515625" style="290" bestFit="1" customWidth="1"/>
    <col min="9" max="9" width="16.140625" style="151" bestFit="1" customWidth="1"/>
    <col min="10" max="10" width="45.140625" style="151" bestFit="1" customWidth="1"/>
    <col min="11" max="11" width="33.5703125" style="151" bestFit="1" customWidth="1"/>
    <col min="12" max="12" width="33.7109375" style="151" customWidth="1"/>
    <col min="13" max="13" width="83.85546875" style="151" bestFit="1" customWidth="1"/>
    <col min="14" max="14" width="23.85546875" style="151" bestFit="1" customWidth="1"/>
    <col min="15" max="15" width="17.7109375" style="290" customWidth="1"/>
    <col min="16" max="16384" width="9" style="151"/>
  </cols>
  <sheetData>
    <row r="1" spans="1:15" s="304" customFormat="1" ht="36">
      <c r="A1" s="299" t="s">
        <v>104</v>
      </c>
      <c r="B1" s="299" t="s">
        <v>229</v>
      </c>
      <c r="C1" s="299" t="s">
        <v>105</v>
      </c>
      <c r="D1" s="299" t="s">
        <v>275</v>
      </c>
      <c r="E1" s="299" t="s">
        <v>230</v>
      </c>
      <c r="F1" s="299" t="s">
        <v>106</v>
      </c>
      <c r="G1" s="299" t="s">
        <v>107</v>
      </c>
      <c r="H1" s="300" t="s">
        <v>108</v>
      </c>
      <c r="I1" s="301" t="s">
        <v>109</v>
      </c>
      <c r="J1" s="302" t="s">
        <v>110</v>
      </c>
      <c r="K1" s="303" t="s">
        <v>111</v>
      </c>
      <c r="L1" s="303" t="s">
        <v>221</v>
      </c>
      <c r="M1" s="303" t="s">
        <v>222</v>
      </c>
      <c r="N1" s="302" t="s">
        <v>112</v>
      </c>
      <c r="O1" s="300" t="s">
        <v>691</v>
      </c>
    </row>
    <row r="2" spans="1:15" s="307" customFormat="1" ht="18.75">
      <c r="A2" s="307" t="s">
        <v>228</v>
      </c>
      <c r="C2" s="307" t="s">
        <v>228</v>
      </c>
      <c r="E2" s="307" t="s">
        <v>228</v>
      </c>
      <c r="H2" s="308"/>
      <c r="J2" s="307" t="s">
        <v>228</v>
      </c>
      <c r="K2" s="309" t="s">
        <v>228</v>
      </c>
      <c r="L2" s="307" t="s">
        <v>228</v>
      </c>
      <c r="M2" s="307" t="s">
        <v>228</v>
      </c>
      <c r="N2" s="307" t="s">
        <v>228</v>
      </c>
      <c r="O2" s="307" t="s">
        <v>228</v>
      </c>
    </row>
    <row r="3" spans="1:15" ht="23.25">
      <c r="A3" s="698">
        <v>33631</v>
      </c>
      <c r="B3" s="698" t="s">
        <v>138</v>
      </c>
      <c r="C3" s="698" t="s">
        <v>139</v>
      </c>
      <c r="D3" s="698" t="s">
        <v>140</v>
      </c>
      <c r="E3" s="699" t="s">
        <v>207</v>
      </c>
      <c r="F3" s="698" t="s">
        <v>338</v>
      </c>
      <c r="G3" s="698">
        <v>1943060985</v>
      </c>
      <c r="H3" s="700">
        <v>1</v>
      </c>
      <c r="I3" s="701" t="s">
        <v>116</v>
      </c>
      <c r="J3" s="702" t="s">
        <v>956</v>
      </c>
      <c r="K3" s="702" t="s">
        <v>141</v>
      </c>
      <c r="L3" s="702" t="s">
        <v>911</v>
      </c>
      <c r="M3" s="703" t="s">
        <v>912</v>
      </c>
      <c r="N3" s="703">
        <v>181168</v>
      </c>
      <c r="O3" s="1090">
        <v>1</v>
      </c>
    </row>
    <row r="4" spans="1:15" ht="26.25" customHeight="1">
      <c r="A4" s="704">
        <v>33159</v>
      </c>
      <c r="B4" s="705" t="s">
        <v>113</v>
      </c>
      <c r="C4" s="706" t="s">
        <v>114</v>
      </c>
      <c r="D4" s="698" t="s">
        <v>276</v>
      </c>
      <c r="E4" s="699" t="s">
        <v>115</v>
      </c>
      <c r="F4" s="707" t="s">
        <v>332</v>
      </c>
      <c r="G4" s="698">
        <v>1930554156</v>
      </c>
      <c r="H4" s="700">
        <v>0</v>
      </c>
      <c r="I4" s="701" t="s">
        <v>116</v>
      </c>
      <c r="J4" s="702" t="s">
        <v>117</v>
      </c>
      <c r="K4" s="702" t="s">
        <v>118</v>
      </c>
      <c r="L4" s="702" t="s">
        <v>1019</v>
      </c>
      <c r="M4" s="702" t="s">
        <v>618</v>
      </c>
      <c r="N4" s="703">
        <v>181169</v>
      </c>
      <c r="O4" s="1090">
        <v>2</v>
      </c>
    </row>
    <row r="5" spans="1:15" ht="23.25">
      <c r="A5" s="698">
        <v>33682</v>
      </c>
      <c r="B5" s="698" t="s">
        <v>129</v>
      </c>
      <c r="C5" s="706" t="s">
        <v>130</v>
      </c>
      <c r="D5" s="698" t="s">
        <v>278</v>
      </c>
      <c r="E5" s="699" t="s">
        <v>208</v>
      </c>
      <c r="F5" s="698" t="s">
        <v>335</v>
      </c>
      <c r="G5" s="698">
        <v>1930575647</v>
      </c>
      <c r="H5" s="700">
        <v>3</v>
      </c>
      <c r="I5" s="701" t="s">
        <v>116</v>
      </c>
      <c r="J5" s="702" t="s">
        <v>578</v>
      </c>
      <c r="K5" s="1537" t="s">
        <v>134</v>
      </c>
      <c r="L5" s="702" t="s">
        <v>731</v>
      </c>
      <c r="M5" s="703" t="s">
        <v>730</v>
      </c>
      <c r="N5" s="703">
        <v>181170</v>
      </c>
      <c r="O5" s="1090">
        <v>3</v>
      </c>
    </row>
    <row r="6" spans="1:15" ht="23.25">
      <c r="A6" s="708">
        <v>33160</v>
      </c>
      <c r="B6" s="698" t="s">
        <v>153</v>
      </c>
      <c r="C6" s="705" t="s">
        <v>154</v>
      </c>
      <c r="D6" s="698" t="s">
        <v>284</v>
      </c>
      <c r="E6" s="699" t="s">
        <v>155</v>
      </c>
      <c r="F6" s="698" t="s">
        <v>343</v>
      </c>
      <c r="G6" s="698">
        <v>1936002286</v>
      </c>
      <c r="H6" s="700">
        <v>37</v>
      </c>
      <c r="I6" s="701" t="s">
        <v>116</v>
      </c>
      <c r="J6" s="702" t="s">
        <v>732</v>
      </c>
      <c r="K6" s="702" t="s">
        <v>177</v>
      </c>
      <c r="L6" s="702" t="s">
        <v>957</v>
      </c>
      <c r="M6" s="702" t="s">
        <v>958</v>
      </c>
      <c r="N6" s="703">
        <v>181171</v>
      </c>
      <c r="O6" s="1090">
        <v>4</v>
      </c>
    </row>
    <row r="7" spans="1:15" ht="23.25">
      <c r="A7" s="698">
        <v>33531</v>
      </c>
      <c r="B7" s="698" t="s">
        <v>124</v>
      </c>
      <c r="C7" s="698" t="s">
        <v>125</v>
      </c>
      <c r="D7" s="698" t="s">
        <v>959</v>
      </c>
      <c r="E7" s="699" t="s">
        <v>126</v>
      </c>
      <c r="F7" s="698" t="s">
        <v>334</v>
      </c>
      <c r="G7" s="698">
        <v>1930661229</v>
      </c>
      <c r="H7" s="700">
        <v>0</v>
      </c>
      <c r="I7" s="701" t="s">
        <v>116</v>
      </c>
      <c r="J7" s="702" t="s">
        <v>474</v>
      </c>
      <c r="K7" s="702" t="s">
        <v>468</v>
      </c>
      <c r="L7" s="702" t="s">
        <v>960</v>
      </c>
      <c r="M7" s="702" t="s">
        <v>913</v>
      </c>
      <c r="N7" s="703">
        <v>181172</v>
      </c>
      <c r="O7" s="1090">
        <v>5</v>
      </c>
    </row>
    <row r="8" spans="1:15" ht="23.25">
      <c r="A8" s="698">
        <v>33332</v>
      </c>
      <c r="B8" s="698" t="s">
        <v>145</v>
      </c>
      <c r="C8" s="698" t="s">
        <v>146</v>
      </c>
      <c r="D8" s="698" t="s">
        <v>550</v>
      </c>
      <c r="E8" s="699" t="s">
        <v>551</v>
      </c>
      <c r="F8" s="698" t="s">
        <v>340</v>
      </c>
      <c r="G8" s="698">
        <v>1936002293</v>
      </c>
      <c r="H8" s="700">
        <v>1</v>
      </c>
      <c r="I8" s="701" t="s">
        <v>116</v>
      </c>
      <c r="J8" s="702" t="s">
        <v>954</v>
      </c>
      <c r="K8" s="702" t="s">
        <v>955</v>
      </c>
      <c r="L8" s="702" t="s">
        <v>231</v>
      </c>
      <c r="M8" s="702" t="s">
        <v>586</v>
      </c>
      <c r="N8" s="703">
        <v>181146</v>
      </c>
      <c r="O8" s="1090">
        <v>6</v>
      </c>
    </row>
    <row r="9" spans="1:15" ht="23.25">
      <c r="A9" s="698">
        <v>33733</v>
      </c>
      <c r="B9" s="698" t="s">
        <v>131</v>
      </c>
      <c r="C9" s="706" t="s">
        <v>132</v>
      </c>
      <c r="D9" s="698" t="s">
        <v>279</v>
      </c>
      <c r="E9" s="699" t="s">
        <v>288</v>
      </c>
      <c r="F9" s="698" t="s">
        <v>336</v>
      </c>
      <c r="G9" s="698">
        <v>1237275617</v>
      </c>
      <c r="H9" s="700">
        <v>0</v>
      </c>
      <c r="I9" s="701" t="s">
        <v>116</v>
      </c>
      <c r="J9" s="702" t="s">
        <v>578</v>
      </c>
      <c r="K9" s="702" t="s">
        <v>134</v>
      </c>
      <c r="L9" s="702" t="s">
        <v>472</v>
      </c>
      <c r="M9" s="703" t="s">
        <v>469</v>
      </c>
      <c r="N9" s="703">
        <v>181174</v>
      </c>
      <c r="O9" s="700"/>
    </row>
    <row r="10" spans="1:15" ht="23.25">
      <c r="A10" s="698">
        <v>33580</v>
      </c>
      <c r="B10" s="698" t="s">
        <v>127</v>
      </c>
      <c r="C10" s="706" t="s">
        <v>128</v>
      </c>
      <c r="D10" s="698" t="s">
        <v>471</v>
      </c>
      <c r="E10" s="699" t="s">
        <v>470</v>
      </c>
      <c r="F10" s="698" t="s">
        <v>467</v>
      </c>
      <c r="G10" s="698">
        <v>1930577208</v>
      </c>
      <c r="H10" s="700">
        <v>0</v>
      </c>
      <c r="I10" s="701" t="s">
        <v>116</v>
      </c>
      <c r="J10" s="702" t="s">
        <v>714</v>
      </c>
      <c r="K10" s="702" t="s">
        <v>575</v>
      </c>
      <c r="L10" s="702" t="s">
        <v>968</v>
      </c>
      <c r="M10" s="702" t="s">
        <v>969</v>
      </c>
      <c r="N10" s="703">
        <v>181177</v>
      </c>
      <c r="O10" s="700"/>
    </row>
    <row r="11" spans="1:15" ht="23.25">
      <c r="A11" s="698">
        <v>33282</v>
      </c>
      <c r="B11" s="698" t="s">
        <v>165</v>
      </c>
      <c r="C11" s="698" t="s">
        <v>166</v>
      </c>
      <c r="D11" s="698" t="s">
        <v>285</v>
      </c>
      <c r="E11" s="699" t="s">
        <v>210</v>
      </c>
      <c r="F11" s="698" t="s">
        <v>347</v>
      </c>
      <c r="G11" s="698">
        <v>1936014373</v>
      </c>
      <c r="H11" s="700">
        <v>0</v>
      </c>
      <c r="I11" s="701" t="s">
        <v>116</v>
      </c>
      <c r="J11" s="702" t="s">
        <v>619</v>
      </c>
      <c r="K11" s="702" t="s">
        <v>715</v>
      </c>
      <c r="L11" s="702" t="s">
        <v>733</v>
      </c>
      <c r="M11" s="702" t="s">
        <v>914</v>
      </c>
      <c r="N11" s="703">
        <v>181149</v>
      </c>
      <c r="O11" s="700"/>
    </row>
    <row r="12" spans="1:15" ht="23.25">
      <c r="A12" s="698">
        <v>33146</v>
      </c>
      <c r="B12" s="698" t="s">
        <v>156</v>
      </c>
      <c r="C12" s="706" t="s">
        <v>157</v>
      </c>
      <c r="D12" s="698" t="s">
        <v>552</v>
      </c>
      <c r="E12" s="699" t="s">
        <v>553</v>
      </c>
      <c r="F12" s="698" t="s">
        <v>344</v>
      </c>
      <c r="G12" s="698">
        <v>1936002309</v>
      </c>
      <c r="H12" s="700">
        <v>1</v>
      </c>
      <c r="I12" s="701" t="s">
        <v>116</v>
      </c>
      <c r="J12" s="702" t="s">
        <v>716</v>
      </c>
      <c r="K12" s="702" t="s">
        <v>717</v>
      </c>
      <c r="L12" s="702" t="s">
        <v>718</v>
      </c>
      <c r="M12" s="702" t="s">
        <v>915</v>
      </c>
      <c r="N12" s="703">
        <v>181147</v>
      </c>
      <c r="O12" s="700"/>
    </row>
    <row r="13" spans="1:15" ht="23.25">
      <c r="A13" s="698">
        <v>33631</v>
      </c>
      <c r="B13" s="698" t="s">
        <v>151</v>
      </c>
      <c r="C13" s="698" t="s">
        <v>152</v>
      </c>
      <c r="D13" s="698" t="s">
        <v>283</v>
      </c>
      <c r="E13" s="699" t="s">
        <v>287</v>
      </c>
      <c r="F13" s="698" t="s">
        <v>342</v>
      </c>
      <c r="G13" s="698">
        <v>1930740974</v>
      </c>
      <c r="H13" s="700">
        <v>0</v>
      </c>
      <c r="I13" s="701" t="s">
        <v>116</v>
      </c>
      <c r="J13" s="1537" t="s">
        <v>956</v>
      </c>
      <c r="K13" s="702" t="s">
        <v>141</v>
      </c>
      <c r="L13" s="1492" t="s">
        <v>911</v>
      </c>
      <c r="M13" s="703" t="s">
        <v>912</v>
      </c>
      <c r="N13" s="703">
        <v>181168</v>
      </c>
      <c r="O13" s="700"/>
    </row>
    <row r="14" spans="1:15" ht="23.25">
      <c r="A14" s="698">
        <v>33737</v>
      </c>
      <c r="B14" s="698" t="s">
        <v>135</v>
      </c>
      <c r="C14" s="706" t="s">
        <v>136</v>
      </c>
      <c r="D14" s="698" t="s">
        <v>280</v>
      </c>
      <c r="E14" s="699" t="s">
        <v>137</v>
      </c>
      <c r="F14" s="698" t="s">
        <v>337</v>
      </c>
      <c r="G14" s="698">
        <v>1930669357</v>
      </c>
      <c r="H14" s="700">
        <v>1</v>
      </c>
      <c r="I14" s="701" t="s">
        <v>116</v>
      </c>
      <c r="J14" s="702" t="s">
        <v>648</v>
      </c>
      <c r="K14" s="709" t="s">
        <v>178</v>
      </c>
      <c r="L14" s="703" t="s">
        <v>645</v>
      </c>
      <c r="M14" s="703" t="s">
        <v>646</v>
      </c>
      <c r="N14" s="703">
        <v>181176</v>
      </c>
      <c r="O14" s="700"/>
    </row>
    <row r="15" spans="1:15" ht="23.25">
      <c r="A15" s="698">
        <v>33184</v>
      </c>
      <c r="B15" s="698" t="s">
        <v>158</v>
      </c>
      <c r="C15" s="698" t="s">
        <v>159</v>
      </c>
      <c r="D15" s="698" t="s">
        <v>160</v>
      </c>
      <c r="E15" s="699" t="s">
        <v>161</v>
      </c>
      <c r="F15" s="698" t="s">
        <v>345</v>
      </c>
      <c r="G15" s="698">
        <v>1930811191</v>
      </c>
      <c r="H15" s="700">
        <v>1</v>
      </c>
      <c r="I15" s="701" t="s">
        <v>116</v>
      </c>
      <c r="J15" s="702" t="s">
        <v>620</v>
      </c>
      <c r="K15" s="702" t="s">
        <v>162</v>
      </c>
      <c r="L15" s="702" t="s">
        <v>961</v>
      </c>
      <c r="M15" s="702" t="s">
        <v>962</v>
      </c>
      <c r="N15" s="703">
        <v>181150</v>
      </c>
      <c r="O15" s="700"/>
    </row>
    <row r="16" spans="1:15" ht="23.25">
      <c r="A16" s="698">
        <v>33231</v>
      </c>
      <c r="B16" s="698" t="s">
        <v>163</v>
      </c>
      <c r="C16" s="698" t="s">
        <v>164</v>
      </c>
      <c r="D16" s="698" t="s">
        <v>286</v>
      </c>
      <c r="E16" s="699" t="s">
        <v>209</v>
      </c>
      <c r="F16" s="698" t="s">
        <v>346</v>
      </c>
      <c r="G16" s="698">
        <v>1930584306</v>
      </c>
      <c r="H16" s="700">
        <v>1</v>
      </c>
      <c r="I16" s="701" t="s">
        <v>116</v>
      </c>
      <c r="J16" s="703" t="s">
        <v>719</v>
      </c>
      <c r="K16" s="703" t="s">
        <v>554</v>
      </c>
      <c r="L16" s="703" t="s">
        <v>576</v>
      </c>
      <c r="M16" s="703" t="s">
        <v>577</v>
      </c>
      <c r="N16" s="703">
        <v>181151</v>
      </c>
      <c r="O16" s="700"/>
    </row>
    <row r="17" spans="1:15" ht="23.25">
      <c r="A17" s="698">
        <v>33433</v>
      </c>
      <c r="B17" s="698" t="s">
        <v>147</v>
      </c>
      <c r="C17" s="698" t="s">
        <v>148</v>
      </c>
      <c r="D17" s="698" t="s">
        <v>282</v>
      </c>
      <c r="E17" s="699" t="s">
        <v>149</v>
      </c>
      <c r="F17" s="698" t="s">
        <v>341</v>
      </c>
      <c r="G17" s="698">
        <v>1930611406</v>
      </c>
      <c r="H17" s="700">
        <v>1</v>
      </c>
      <c r="I17" s="701" t="s">
        <v>116</v>
      </c>
      <c r="J17" s="702" t="s">
        <v>902</v>
      </c>
      <c r="K17" s="702" t="s">
        <v>150</v>
      </c>
      <c r="L17" s="1492" t="s">
        <v>902</v>
      </c>
      <c r="M17" s="702" t="s">
        <v>916</v>
      </c>
      <c r="N17" s="703">
        <v>181145</v>
      </c>
      <c r="O17" s="700"/>
    </row>
    <row r="18" spans="1:15" ht="23.25">
      <c r="A18" s="698">
        <v>33384</v>
      </c>
      <c r="B18" s="705" t="s">
        <v>119</v>
      </c>
      <c r="C18" s="698" t="s">
        <v>120</v>
      </c>
      <c r="D18" s="698" t="s">
        <v>277</v>
      </c>
      <c r="E18" s="699" t="s">
        <v>121</v>
      </c>
      <c r="F18" s="698" t="s">
        <v>122</v>
      </c>
      <c r="G18" s="698">
        <v>1930685729</v>
      </c>
      <c r="H18" s="700">
        <v>0</v>
      </c>
      <c r="I18" s="701" t="s">
        <v>116</v>
      </c>
      <c r="J18" s="702" t="s">
        <v>917</v>
      </c>
      <c r="K18" s="702" t="s">
        <v>123</v>
      </c>
      <c r="L18" s="702" t="s">
        <v>1020</v>
      </c>
      <c r="M18" s="702" t="s">
        <v>647</v>
      </c>
      <c r="N18" s="703">
        <v>181178</v>
      </c>
      <c r="O18" s="700"/>
    </row>
    <row r="19" spans="1:15" ht="23.25">
      <c r="A19" s="698">
        <v>33161</v>
      </c>
      <c r="B19" s="698" t="s">
        <v>142</v>
      </c>
      <c r="C19" s="706" t="s">
        <v>143</v>
      </c>
      <c r="D19" s="698" t="s">
        <v>281</v>
      </c>
      <c r="E19" s="699" t="s">
        <v>144</v>
      </c>
      <c r="F19" s="698" t="s">
        <v>339</v>
      </c>
      <c r="G19" s="698">
        <v>1936002316</v>
      </c>
      <c r="H19" s="700">
        <v>1</v>
      </c>
      <c r="I19" s="701" t="s">
        <v>116</v>
      </c>
      <c r="J19" s="702" t="s">
        <v>541</v>
      </c>
      <c r="K19" s="702" t="s">
        <v>542</v>
      </c>
      <c r="L19" s="702" t="s">
        <v>734</v>
      </c>
      <c r="M19" s="703" t="s">
        <v>720</v>
      </c>
      <c r="N19" s="703">
        <v>181180</v>
      </c>
      <c r="O19" s="700"/>
    </row>
    <row r="20" spans="1:15" ht="23.25">
      <c r="A20" s="698"/>
      <c r="B20" s="698"/>
      <c r="C20" s="698"/>
      <c r="D20" s="698"/>
      <c r="E20" s="698"/>
      <c r="F20" s="698"/>
      <c r="G20" s="698"/>
      <c r="H20" s="700"/>
      <c r="I20" s="701"/>
      <c r="J20" s="702"/>
      <c r="K20" s="702"/>
      <c r="L20" s="702"/>
      <c r="M20" s="702"/>
      <c r="N20" s="702"/>
      <c r="O20" s="700"/>
    </row>
    <row r="21" spans="1:15" ht="23.25">
      <c r="A21" s="698" t="s">
        <v>228</v>
      </c>
      <c r="B21" s="698" t="s">
        <v>228</v>
      </c>
      <c r="C21" s="698" t="s">
        <v>228</v>
      </c>
      <c r="D21" s="698" t="s">
        <v>228</v>
      </c>
      <c r="E21" s="698"/>
      <c r="F21" s="698"/>
      <c r="G21" s="698"/>
      <c r="H21" s="710"/>
      <c r="I21" s="698"/>
      <c r="J21" s="698"/>
      <c r="K21" s="698"/>
      <c r="L21" s="698"/>
      <c r="M21" s="698"/>
      <c r="N21" s="698"/>
      <c r="O21" s="710"/>
    </row>
    <row r="22" spans="1:15" ht="23.25">
      <c r="A22" s="711" t="s">
        <v>333</v>
      </c>
      <c r="B22" s="698" t="s">
        <v>133</v>
      </c>
      <c r="C22" s="711" t="s">
        <v>333</v>
      </c>
      <c r="D22" s="711" t="s">
        <v>333</v>
      </c>
      <c r="E22" s="698"/>
      <c r="F22" s="698"/>
      <c r="G22" s="698"/>
      <c r="H22" s="710"/>
      <c r="I22" s="698"/>
      <c r="J22" s="698"/>
      <c r="K22" s="698"/>
      <c r="L22" s="698"/>
      <c r="M22" s="698"/>
      <c r="N22" s="698"/>
      <c r="O22" s="710"/>
    </row>
    <row r="23" spans="1:15" ht="23.25">
      <c r="A23" s="698" t="s">
        <v>227</v>
      </c>
      <c r="B23" s="698" t="s">
        <v>116</v>
      </c>
      <c r="C23" s="698" t="s">
        <v>227</v>
      </c>
      <c r="D23" s="698" t="s">
        <v>227</v>
      </c>
      <c r="E23" s="698"/>
      <c r="F23" s="698"/>
      <c r="G23" s="698"/>
      <c r="H23" s="710"/>
      <c r="I23" s="698"/>
      <c r="J23" s="698"/>
      <c r="K23" s="698"/>
      <c r="L23" s="698"/>
      <c r="M23" s="698"/>
      <c r="N23" s="698"/>
      <c r="O23" s="710"/>
    </row>
    <row r="24" spans="1:15" ht="23.25">
      <c r="A24" s="698"/>
      <c r="B24" s="698"/>
      <c r="C24" s="698"/>
      <c r="D24" s="698"/>
      <c r="E24" s="698"/>
      <c r="F24" s="698"/>
      <c r="G24" s="698"/>
      <c r="H24" s="710"/>
      <c r="I24" s="698"/>
      <c r="J24" s="698"/>
      <c r="K24" s="698"/>
      <c r="L24" s="698"/>
      <c r="M24" s="698"/>
      <c r="N24" s="698"/>
      <c r="O24" s="710"/>
    </row>
  </sheetData>
  <phoneticPr fontId="0" type="noConversion"/>
  <dataValidations disablePrompts="1" count="1">
    <dataValidation type="list" showInputMessage="1" showErrorMessage="1" sqref="A2:A19" xr:uid="{00000000-0002-0000-0A00-000000000000}">
      <formula1>$A$2:$A$19</formula1>
    </dataValidation>
  </dataValidations>
  <printOptions gridLines="1"/>
  <pageMargins left="0.2" right="0.2" top="0.69" bottom="1" header="0.5" footer="0.5"/>
  <pageSetup scale="27" orientation="landscape" r:id="rId1"/>
  <headerFooter alignWithMargins="0">
    <oddFooter>&amp;C&amp;A</oddFooter>
  </headerFooter>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Sheet10">
    <tabColor indexed="42"/>
  </sheetPr>
  <dimension ref="A1:K48"/>
  <sheetViews>
    <sheetView zoomScaleNormal="100" zoomScaleSheetLayoutView="75" workbookViewId="0">
      <selection activeCell="B16" sqref="B16"/>
    </sheetView>
  </sheetViews>
  <sheetFormatPr defaultRowHeight="12"/>
  <cols>
    <col min="1" max="1" width="15.5703125" customWidth="1"/>
    <col min="2" max="2" width="65.140625" customWidth="1"/>
    <col min="3" max="3" width="19.7109375" customWidth="1"/>
    <col min="5" max="5" width="27.28515625" customWidth="1"/>
    <col min="6" max="6" width="19.5703125" customWidth="1"/>
    <col min="7" max="7" width="18.5703125" customWidth="1"/>
    <col min="8" max="8" width="62.140625" customWidth="1"/>
    <col min="9" max="9" width="26.140625" customWidth="1"/>
    <col min="10" max="10" width="26.28515625" customWidth="1"/>
  </cols>
  <sheetData>
    <row r="1" spans="1:10" ht="18">
      <c r="A1" s="2079" t="s">
        <v>272</v>
      </c>
      <c r="B1" s="1866"/>
      <c r="C1" s="1866"/>
      <c r="D1" s="1866"/>
      <c r="E1" s="1866"/>
      <c r="F1" s="1866"/>
      <c r="G1" s="151"/>
      <c r="H1" s="151"/>
      <c r="I1" s="151"/>
      <c r="J1" s="151"/>
    </row>
    <row r="2" spans="1:10" ht="18">
      <c r="A2" s="151" t="s">
        <v>809</v>
      </c>
      <c r="B2" s="151"/>
      <c r="C2" s="151"/>
      <c r="D2" s="151"/>
      <c r="E2" s="151"/>
      <c r="F2" s="151"/>
      <c r="G2" s="289"/>
      <c r="H2" s="151"/>
      <c r="I2" s="151"/>
      <c r="J2" s="151"/>
    </row>
    <row r="3" spans="1:10" ht="18">
      <c r="A3" s="289" t="s">
        <v>232</v>
      </c>
      <c r="B3" s="290"/>
      <c r="C3" s="290"/>
      <c r="D3" s="151"/>
      <c r="E3" s="151"/>
      <c r="F3" s="151"/>
      <c r="G3" s="293"/>
      <c r="H3" s="293"/>
      <c r="I3" s="151"/>
      <c r="J3" s="151"/>
    </row>
    <row r="4" spans="1:10" ht="18">
      <c r="A4" s="291" t="s">
        <v>233</v>
      </c>
      <c r="B4" s="292" t="s">
        <v>252</v>
      </c>
      <c r="C4" s="290" t="s">
        <v>253</v>
      </c>
      <c r="D4" s="288"/>
      <c r="E4" s="288"/>
      <c r="F4" s="1477"/>
      <c r="G4" s="290"/>
      <c r="H4" s="1432"/>
      <c r="I4" s="290"/>
      <c r="J4" s="151"/>
    </row>
    <row r="5" spans="1:10" ht="18">
      <c r="A5" s="291" t="s">
        <v>234</v>
      </c>
      <c r="B5" s="292" t="s">
        <v>254</v>
      </c>
      <c r="C5" s="290" t="s">
        <v>253</v>
      </c>
      <c r="D5" s="288"/>
      <c r="E5" s="288"/>
      <c r="F5" s="1477"/>
      <c r="G5" s="290"/>
      <c r="H5" s="1432"/>
      <c r="I5" s="290"/>
      <c r="J5" s="151"/>
    </row>
    <row r="6" spans="1:10" ht="18">
      <c r="A6" s="291" t="s">
        <v>235</v>
      </c>
      <c r="B6" s="292" t="s">
        <v>255</v>
      </c>
      <c r="C6" s="290" t="s">
        <v>256</v>
      </c>
      <c r="D6" s="288"/>
      <c r="E6" s="288"/>
      <c r="F6" s="151"/>
      <c r="G6" s="290"/>
      <c r="H6" s="151"/>
      <c r="I6" s="290"/>
      <c r="J6" s="290"/>
    </row>
    <row r="7" spans="1:10" ht="18">
      <c r="A7" s="291" t="s">
        <v>236</v>
      </c>
      <c r="B7" s="292" t="s">
        <v>257</v>
      </c>
      <c r="C7" s="290" t="s">
        <v>256</v>
      </c>
      <c r="D7" s="288"/>
      <c r="E7" s="288"/>
      <c r="F7" s="151"/>
      <c r="G7" s="290"/>
      <c r="H7" s="151"/>
      <c r="I7" s="151"/>
      <c r="J7" s="151"/>
    </row>
    <row r="8" spans="1:10" ht="18">
      <c r="A8" s="291" t="s">
        <v>237</v>
      </c>
      <c r="B8" s="292" t="s">
        <v>258</v>
      </c>
      <c r="C8" s="290" t="s">
        <v>259</v>
      </c>
      <c r="D8" s="288"/>
      <c r="E8" s="288"/>
      <c r="F8" s="151"/>
      <c r="G8" s="290"/>
      <c r="H8" s="151"/>
      <c r="I8" s="290"/>
      <c r="J8" s="151"/>
    </row>
    <row r="9" spans="1:10" ht="18">
      <c r="A9" s="291" t="s">
        <v>238</v>
      </c>
      <c r="B9" s="292" t="s">
        <v>260</v>
      </c>
      <c r="C9" s="290" t="s">
        <v>261</v>
      </c>
      <c r="D9" s="288"/>
      <c r="E9" s="288"/>
      <c r="F9" s="151"/>
      <c r="G9" s="290"/>
      <c r="H9" s="151"/>
      <c r="I9" s="290"/>
      <c r="J9" s="151"/>
    </row>
    <row r="10" spans="1:10" ht="18">
      <c r="A10" s="291" t="s">
        <v>810</v>
      </c>
      <c r="B10" s="151" t="s">
        <v>812</v>
      </c>
      <c r="C10" s="290"/>
      <c r="D10" s="1461"/>
      <c r="E10" s="1461"/>
      <c r="F10" s="151"/>
      <c r="G10" s="290"/>
      <c r="H10" s="151"/>
      <c r="I10" s="290"/>
      <c r="J10" s="151"/>
    </row>
    <row r="11" spans="1:10" ht="18">
      <c r="A11" s="291" t="s">
        <v>239</v>
      </c>
      <c r="B11" s="1432" t="s">
        <v>753</v>
      </c>
      <c r="C11" s="290" t="s">
        <v>262</v>
      </c>
      <c r="D11" s="1470"/>
      <c r="E11" s="1470"/>
      <c r="F11" s="151"/>
      <c r="G11" s="290"/>
      <c r="H11" s="151"/>
      <c r="I11" s="290"/>
      <c r="J11" s="151"/>
    </row>
    <row r="12" spans="1:10" ht="18">
      <c r="A12" s="291" t="s">
        <v>874</v>
      </c>
      <c r="B12" s="290" t="s">
        <v>79</v>
      </c>
      <c r="C12" s="290"/>
      <c r="D12" s="1470"/>
      <c r="E12" s="1461"/>
      <c r="F12" s="151"/>
      <c r="G12" s="290"/>
      <c r="H12" s="151"/>
      <c r="I12" s="290"/>
      <c r="J12" s="151"/>
    </row>
    <row r="13" spans="1:10" ht="18">
      <c r="A13" s="291" t="s">
        <v>814</v>
      </c>
      <c r="B13" s="290" t="s">
        <v>83</v>
      </c>
      <c r="C13" s="290"/>
      <c r="D13" s="1470"/>
      <c r="E13" s="1470"/>
      <c r="F13" s="151"/>
      <c r="G13" s="290"/>
      <c r="H13" s="151"/>
      <c r="I13" s="290"/>
      <c r="J13" s="151"/>
    </row>
    <row r="14" spans="1:10" ht="18">
      <c r="A14" s="291" t="s">
        <v>267</v>
      </c>
      <c r="B14" s="292" t="s">
        <v>264</v>
      </c>
      <c r="C14" s="290" t="s">
        <v>265</v>
      </c>
      <c r="D14" s="288"/>
      <c r="E14" s="288"/>
      <c r="F14" s="151"/>
      <c r="G14" s="290"/>
      <c r="H14" s="290"/>
      <c r="I14" s="151"/>
      <c r="J14" s="151"/>
    </row>
    <row r="15" spans="1:10" ht="18">
      <c r="A15" s="291" t="s">
        <v>251</v>
      </c>
      <c r="B15" s="1479" t="str">
        <f>'Service Category Lookup Val '!D35</f>
        <v>Respite Care - Other</v>
      </c>
      <c r="C15" s="290" t="s">
        <v>262</v>
      </c>
      <c r="D15" s="288"/>
      <c r="E15" s="288"/>
      <c r="F15" s="151"/>
      <c r="G15" s="290"/>
      <c r="H15" s="151"/>
      <c r="I15" s="290"/>
      <c r="J15" s="151"/>
    </row>
    <row r="16" spans="1:10" ht="18">
      <c r="A16" s="291" t="s">
        <v>185</v>
      </c>
      <c r="B16" s="151" t="s">
        <v>811</v>
      </c>
      <c r="C16" s="290" t="s">
        <v>813</v>
      </c>
      <c r="D16" s="1470"/>
      <c r="E16" s="290" t="s">
        <v>187</v>
      </c>
      <c r="F16" s="151"/>
      <c r="G16" s="290"/>
      <c r="H16" s="151"/>
      <c r="I16" s="290"/>
      <c r="J16" s="151"/>
    </row>
    <row r="17" spans="1:11" ht="18">
      <c r="A17" s="291" t="s">
        <v>186</v>
      </c>
      <c r="B17" s="151" t="s">
        <v>811</v>
      </c>
      <c r="C17" s="290" t="s">
        <v>188</v>
      </c>
      <c r="D17" s="288"/>
      <c r="E17" s="290" t="s">
        <v>187</v>
      </c>
      <c r="F17" s="151"/>
      <c r="G17" s="290"/>
      <c r="H17" s="151"/>
      <c r="I17" s="290"/>
      <c r="J17" s="151"/>
    </row>
    <row r="18" spans="1:11" ht="18">
      <c r="A18" s="291" t="s">
        <v>268</v>
      </c>
      <c r="B18" s="292" t="s">
        <v>174</v>
      </c>
      <c r="C18" s="290" t="s">
        <v>266</v>
      </c>
      <c r="D18" s="1470"/>
      <c r="E18" s="288"/>
      <c r="F18" s="151"/>
      <c r="G18" s="290"/>
      <c r="H18" s="151"/>
      <c r="I18" s="290"/>
      <c r="J18" s="151"/>
    </row>
    <row r="19" spans="1:11" ht="18">
      <c r="A19" s="291" t="s">
        <v>873</v>
      </c>
      <c r="B19" s="151" t="s">
        <v>780</v>
      </c>
      <c r="C19" s="290"/>
      <c r="D19" s="288"/>
      <c r="E19" s="288"/>
      <c r="F19" s="151"/>
      <c r="G19" s="290"/>
      <c r="H19" s="151"/>
      <c r="I19" s="151"/>
      <c r="J19" s="151"/>
    </row>
    <row r="20" spans="1:11" ht="18">
      <c r="A20" s="290"/>
      <c r="B20" s="292"/>
      <c r="C20" s="290"/>
      <c r="D20" s="1431"/>
      <c r="E20" s="1431"/>
      <c r="F20" s="151"/>
      <c r="J20" s="151"/>
    </row>
    <row r="21" spans="1:11" ht="18">
      <c r="A21" s="290"/>
      <c r="B21" s="292"/>
      <c r="C21" s="290"/>
      <c r="D21" s="1431"/>
      <c r="E21" s="1431"/>
      <c r="F21" s="151"/>
      <c r="G21" s="290"/>
      <c r="H21" s="151"/>
      <c r="I21" s="151"/>
      <c r="J21" s="151"/>
    </row>
    <row r="22" spans="1:11" ht="18">
      <c r="A22" s="151"/>
      <c r="B22" s="151"/>
      <c r="C22" s="151"/>
      <c r="D22" s="151"/>
      <c r="E22" s="151"/>
      <c r="F22" s="151"/>
      <c r="G22" s="151"/>
      <c r="H22" s="151"/>
      <c r="I22" s="151"/>
      <c r="J22" s="151"/>
    </row>
    <row r="23" spans="1:11" ht="18">
      <c r="A23" s="293" t="s">
        <v>240</v>
      </c>
      <c r="B23" s="151"/>
      <c r="C23" s="151"/>
      <c r="D23" s="151"/>
      <c r="E23" s="151"/>
      <c r="F23" s="151"/>
      <c r="G23" s="293"/>
      <c r="H23" s="151"/>
      <c r="I23" s="151"/>
      <c r="J23" s="151"/>
      <c r="K23" s="151"/>
    </row>
    <row r="24" spans="1:11" ht="18">
      <c r="A24" s="294" t="s">
        <v>241</v>
      </c>
      <c r="B24" s="151" t="s">
        <v>82</v>
      </c>
      <c r="C24" s="151" t="s">
        <v>269</v>
      </c>
      <c r="D24" s="151"/>
      <c r="E24" s="151"/>
      <c r="F24" s="151"/>
      <c r="G24" s="290"/>
      <c r="H24" s="151"/>
      <c r="I24" s="151"/>
      <c r="J24" s="151"/>
      <c r="K24" s="151"/>
    </row>
    <row r="25" spans="1:11" ht="18">
      <c r="A25" s="2080" t="s">
        <v>226</v>
      </c>
      <c r="B25" s="2081"/>
      <c r="C25" s="2081"/>
      <c r="D25" s="2081"/>
      <c r="E25" s="2081"/>
      <c r="F25" s="288"/>
      <c r="G25" s="2080"/>
      <c r="H25" s="2081"/>
      <c r="I25" s="2081"/>
      <c r="J25" s="2081"/>
      <c r="K25" s="2081"/>
    </row>
    <row r="26" spans="1:11" ht="18">
      <c r="A26" s="2081"/>
      <c r="B26" s="2081"/>
      <c r="C26" s="2081"/>
      <c r="D26" s="2081"/>
      <c r="E26" s="2081"/>
      <c r="F26" s="151"/>
      <c r="G26" s="2081"/>
      <c r="H26" s="2081"/>
      <c r="I26" s="2081"/>
      <c r="J26" s="2081"/>
      <c r="K26" s="2081"/>
    </row>
    <row r="27" spans="1:11" ht="18">
      <c r="A27" s="2081"/>
      <c r="B27" s="2081"/>
      <c r="C27" s="2081"/>
      <c r="D27" s="2081"/>
      <c r="E27" s="2081"/>
      <c r="F27" s="151"/>
      <c r="G27" s="2081"/>
      <c r="H27" s="2081"/>
      <c r="I27" s="2081"/>
      <c r="J27" s="2081"/>
      <c r="K27" s="2081"/>
    </row>
    <row r="28" spans="1:11" ht="18">
      <c r="A28" s="151"/>
      <c r="B28" s="151"/>
      <c r="C28" s="151"/>
      <c r="D28" s="151"/>
      <c r="E28" s="151"/>
      <c r="F28" s="151"/>
      <c r="G28" s="151"/>
      <c r="H28" s="151"/>
      <c r="I28" s="151"/>
      <c r="J28" s="151"/>
    </row>
    <row r="29" spans="1:11" ht="18">
      <c r="A29" s="293" t="s">
        <v>242</v>
      </c>
      <c r="B29" s="151"/>
      <c r="C29" s="151"/>
      <c r="D29" s="151"/>
      <c r="E29" s="151"/>
      <c r="F29" s="151"/>
      <c r="G29" s="289"/>
      <c r="H29" s="290"/>
      <c r="I29" s="290"/>
      <c r="J29" s="151"/>
    </row>
    <row r="30" spans="1:11" ht="18">
      <c r="A30" s="295" t="s">
        <v>243</v>
      </c>
      <c r="B30" s="151" t="s">
        <v>77</v>
      </c>
      <c r="C30" s="151" t="s">
        <v>190</v>
      </c>
      <c r="D30" s="151"/>
      <c r="E30" s="151"/>
      <c r="F30" s="151"/>
      <c r="G30" s="290"/>
      <c r="H30" s="1478"/>
      <c r="I30" s="290"/>
      <c r="J30" s="151"/>
    </row>
    <row r="31" spans="1:11" ht="18">
      <c r="A31" s="295" t="s">
        <v>244</v>
      </c>
      <c r="B31" s="151" t="s">
        <v>80</v>
      </c>
      <c r="C31" s="151" t="s">
        <v>187</v>
      </c>
      <c r="D31" s="151"/>
      <c r="E31" s="151"/>
      <c r="F31" s="151"/>
      <c r="G31" s="290"/>
      <c r="H31" s="1478"/>
      <c r="I31" s="290"/>
      <c r="J31" s="151"/>
    </row>
    <row r="32" spans="1:11" ht="18">
      <c r="A32" s="295" t="s">
        <v>245</v>
      </c>
      <c r="B32" s="151" t="s">
        <v>81</v>
      </c>
      <c r="C32" s="151" t="s">
        <v>187</v>
      </c>
      <c r="D32" s="151"/>
      <c r="E32" s="151"/>
      <c r="F32" s="151"/>
      <c r="G32" s="290"/>
      <c r="H32" s="1478"/>
      <c r="I32" s="290"/>
      <c r="J32" s="151"/>
    </row>
    <row r="33" spans="1:10" ht="18">
      <c r="A33" s="295" t="s">
        <v>246</v>
      </c>
      <c r="B33" s="151" t="s">
        <v>84</v>
      </c>
      <c r="C33" s="151" t="s">
        <v>187</v>
      </c>
      <c r="D33" s="151"/>
      <c r="E33" s="151"/>
      <c r="F33" s="151"/>
      <c r="G33" s="290"/>
      <c r="H33" s="1478"/>
      <c r="I33" s="290"/>
      <c r="J33" s="151"/>
    </row>
    <row r="34" spans="1:10" ht="18">
      <c r="A34" s="295" t="s">
        <v>247</v>
      </c>
      <c r="B34" s="151" t="s">
        <v>85</v>
      </c>
      <c r="C34" s="151" t="s">
        <v>187</v>
      </c>
      <c r="D34" s="151"/>
      <c r="E34" s="151"/>
      <c r="F34" s="151"/>
      <c r="G34" s="290"/>
      <c r="H34" s="1432"/>
      <c r="I34" s="151"/>
      <c r="J34" s="151"/>
    </row>
    <row r="35" spans="1:10" ht="18">
      <c r="A35" s="295" t="s">
        <v>579</v>
      </c>
      <c r="B35" s="1432" t="s">
        <v>849</v>
      </c>
      <c r="C35" s="151" t="s">
        <v>187</v>
      </c>
      <c r="D35" s="151"/>
      <c r="E35" s="151"/>
      <c r="F35" s="151"/>
      <c r="G35" s="290"/>
      <c r="H35" s="1443"/>
      <c r="I35" s="151"/>
      <c r="J35" s="151"/>
    </row>
    <row r="36" spans="1:10" ht="18">
      <c r="A36" s="295" t="s">
        <v>248</v>
      </c>
      <c r="B36" s="1432" t="s">
        <v>849</v>
      </c>
      <c r="C36" s="151" t="s">
        <v>187</v>
      </c>
      <c r="D36" s="151"/>
      <c r="E36" s="151"/>
      <c r="F36" s="151"/>
      <c r="G36" s="290"/>
      <c r="H36" s="1443"/>
      <c r="I36" s="151"/>
      <c r="J36" s="151"/>
    </row>
    <row r="37" spans="1:10" ht="18">
      <c r="A37" s="295" t="s">
        <v>248</v>
      </c>
      <c r="B37" s="1432" t="s">
        <v>815</v>
      </c>
      <c r="C37" s="151" t="s">
        <v>187</v>
      </c>
      <c r="D37" s="151"/>
      <c r="E37" s="151"/>
      <c r="F37" s="151"/>
      <c r="G37" s="290"/>
      <c r="H37" s="1443"/>
      <c r="I37" s="151"/>
      <c r="J37" s="151"/>
    </row>
    <row r="38" spans="1:10" ht="18">
      <c r="A38" s="295" t="s">
        <v>270</v>
      </c>
      <c r="B38" s="151" t="s">
        <v>96</v>
      </c>
      <c r="C38" s="151"/>
      <c r="D38" s="151"/>
      <c r="E38" s="151"/>
      <c r="F38" s="151"/>
      <c r="G38" s="290"/>
      <c r="H38" s="1431"/>
      <c r="I38" s="151"/>
      <c r="J38" s="151"/>
    </row>
    <row r="39" spans="1:10" ht="18">
      <c r="A39" s="295" t="s">
        <v>189</v>
      </c>
      <c r="B39" s="151" t="s">
        <v>219</v>
      </c>
      <c r="C39" s="151" t="s">
        <v>187</v>
      </c>
      <c r="D39" s="151"/>
      <c r="E39" s="151"/>
      <c r="F39" s="151"/>
      <c r="G39" s="290"/>
      <c r="H39" s="331"/>
      <c r="I39" s="151"/>
      <c r="J39" s="151"/>
    </row>
    <row r="40" spans="1:10" ht="18">
      <c r="A40" s="295" t="s">
        <v>271</v>
      </c>
      <c r="B40" s="151" t="s">
        <v>97</v>
      </c>
      <c r="C40" s="151"/>
      <c r="D40" s="151"/>
      <c r="E40" s="151"/>
      <c r="F40" s="151"/>
      <c r="G40" s="290"/>
      <c r="H40" s="1478"/>
      <c r="I40" s="290"/>
      <c r="J40" s="151"/>
    </row>
    <row r="41" spans="1:10" ht="18">
      <c r="A41" s="295" t="s">
        <v>249</v>
      </c>
      <c r="B41" s="151" t="s">
        <v>220</v>
      </c>
      <c r="C41" s="151"/>
      <c r="D41" s="151"/>
      <c r="E41" s="151"/>
      <c r="F41" s="151"/>
      <c r="G41" s="290"/>
      <c r="H41" s="1478"/>
      <c r="I41" s="290"/>
      <c r="J41" s="151"/>
    </row>
    <row r="42" spans="1:10" ht="18">
      <c r="A42" s="295" t="s">
        <v>250</v>
      </c>
      <c r="B42" s="151" t="s">
        <v>99</v>
      </c>
      <c r="C42" s="151" t="s">
        <v>187</v>
      </c>
      <c r="D42" s="151"/>
      <c r="E42" s="151"/>
      <c r="F42" s="151"/>
      <c r="G42" s="151"/>
      <c r="H42" s="151"/>
      <c r="I42" s="151"/>
      <c r="J42" s="151"/>
    </row>
    <row r="43" spans="1:10" ht="18">
      <c r="A43" s="290"/>
      <c r="B43" s="290"/>
      <c r="C43" s="290"/>
      <c r="D43" s="151"/>
      <c r="E43" s="151"/>
      <c r="F43" s="151"/>
      <c r="G43" s="151"/>
      <c r="H43" s="151"/>
      <c r="I43" s="151"/>
      <c r="J43" s="151"/>
    </row>
    <row r="48" spans="1:10">
      <c r="A48" s="157"/>
    </row>
  </sheetData>
  <mergeCells count="3">
    <mergeCell ref="A1:F1"/>
    <mergeCell ref="A25:E27"/>
    <mergeCell ref="G25:K27"/>
  </mergeCells>
  <phoneticPr fontId="73" type="noConversion"/>
  <pageMargins left="0.75" right="0.75" top="1" bottom="1" header="0.5" footer="0.5"/>
  <pageSetup scale="66" orientation="portrait" r:id="rId1"/>
  <headerFooter alignWithMargins="0">
    <oddFooter>&amp;C&amp;A</oddFooter>
  </headerFooter>
  <drawing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A1:P21"/>
  <sheetViews>
    <sheetView workbookViewId="0">
      <selection activeCell="E23" sqref="E23"/>
    </sheetView>
  </sheetViews>
  <sheetFormatPr defaultColWidth="8.85546875" defaultRowHeight="15"/>
  <cols>
    <col min="1" max="1" width="8.85546875" style="871"/>
    <col min="2" max="2" width="13.28515625" style="871" customWidth="1"/>
    <col min="3" max="10" width="8.85546875" style="871"/>
    <col min="11" max="11" width="10.85546875" style="871" customWidth="1"/>
    <col min="12" max="12" width="8.85546875" style="871"/>
    <col min="13" max="13" width="10.140625" style="871" customWidth="1"/>
    <col min="14" max="14" width="13.5703125" style="871" customWidth="1"/>
    <col min="15" max="16384" width="8.85546875" style="871"/>
  </cols>
  <sheetData>
    <row r="1" spans="1:16" ht="30">
      <c r="A1" s="884" t="s">
        <v>590</v>
      </c>
      <c r="B1" s="884" t="s">
        <v>591</v>
      </c>
      <c r="C1" s="884" t="s">
        <v>589</v>
      </c>
    </row>
    <row r="2" spans="1:16">
      <c r="A2" s="886">
        <v>1000</v>
      </c>
      <c r="B2" s="887" t="s">
        <v>592</v>
      </c>
      <c r="C2" s="885"/>
      <c r="G2" s="888" t="s">
        <v>607</v>
      </c>
    </row>
    <row r="3" spans="1:16" ht="30">
      <c r="A3" s="886">
        <v>2000</v>
      </c>
      <c r="B3" s="887" t="s">
        <v>593</v>
      </c>
      <c r="C3" s="885"/>
      <c r="G3" s="871" t="s">
        <v>608</v>
      </c>
    </row>
    <row r="4" spans="1:16">
      <c r="A4" s="886">
        <v>3000</v>
      </c>
      <c r="B4" s="887" t="s">
        <v>594</v>
      </c>
      <c r="C4" s="885"/>
    </row>
    <row r="5" spans="1:16">
      <c r="A5" s="886">
        <v>4000</v>
      </c>
      <c r="B5" s="887" t="s">
        <v>595</v>
      </c>
      <c r="C5" s="885"/>
      <c r="G5" s="871" t="s">
        <v>609</v>
      </c>
    </row>
    <row r="6" spans="1:16">
      <c r="A6" s="886">
        <v>5000</v>
      </c>
      <c r="B6" s="887" t="s">
        <v>596</v>
      </c>
      <c r="C6" s="885"/>
    </row>
    <row r="7" spans="1:16" ht="30">
      <c r="A7" s="886">
        <v>6000</v>
      </c>
      <c r="B7" s="887" t="s">
        <v>597</v>
      </c>
      <c r="C7" s="885"/>
    </row>
    <row r="8" spans="1:16">
      <c r="A8" s="886">
        <v>7000</v>
      </c>
      <c r="B8" s="887" t="s">
        <v>598</v>
      </c>
      <c r="C8" s="885"/>
    </row>
    <row r="9" spans="1:16">
      <c r="A9" s="886">
        <v>8000</v>
      </c>
      <c r="B9" s="887" t="s">
        <v>599</v>
      </c>
      <c r="C9" s="885"/>
    </row>
    <row r="10" spans="1:16" ht="30">
      <c r="A10" s="886">
        <v>9000</v>
      </c>
      <c r="B10" s="887" t="s">
        <v>600</v>
      </c>
      <c r="C10" s="885"/>
    </row>
    <row r="11" spans="1:16">
      <c r="A11" s="886">
        <v>10000</v>
      </c>
      <c r="B11" s="887" t="s">
        <v>601</v>
      </c>
      <c r="C11" s="885"/>
    </row>
    <row r="14" spans="1:16" ht="30">
      <c r="A14" s="872" t="s">
        <v>590</v>
      </c>
      <c r="B14" s="873" t="s">
        <v>591</v>
      </c>
      <c r="C14" s="874" t="s">
        <v>602</v>
      </c>
      <c r="D14" s="874" t="s">
        <v>41</v>
      </c>
      <c r="E14" s="874" t="s">
        <v>42</v>
      </c>
      <c r="F14" s="874" t="s">
        <v>43</v>
      </c>
      <c r="G14" s="874" t="s">
        <v>44</v>
      </c>
      <c r="H14" s="874" t="s">
        <v>45</v>
      </c>
      <c r="I14" s="874" t="s">
        <v>603</v>
      </c>
      <c r="J14" s="874" t="s">
        <v>604</v>
      </c>
      <c r="K14" s="874" t="s">
        <v>38</v>
      </c>
      <c r="L14" s="874" t="s">
        <v>40</v>
      </c>
      <c r="M14" s="874" t="s">
        <v>605</v>
      </c>
      <c r="N14" s="874" t="s">
        <v>606</v>
      </c>
      <c r="O14" s="874" t="s">
        <v>589</v>
      </c>
      <c r="P14" s="875" t="s">
        <v>355</v>
      </c>
    </row>
    <row r="15" spans="1:16">
      <c r="A15" s="876">
        <v>1000</v>
      </c>
      <c r="B15" s="877" t="s">
        <v>592</v>
      </c>
      <c r="C15" s="878"/>
      <c r="D15" s="878"/>
      <c r="E15" s="878"/>
      <c r="F15" s="878"/>
      <c r="G15" s="878"/>
      <c r="H15" s="878"/>
      <c r="I15" s="878"/>
      <c r="J15" s="878"/>
      <c r="K15" s="878"/>
      <c r="L15" s="878"/>
      <c r="M15" s="878"/>
      <c r="N15" s="878"/>
      <c r="O15" s="878"/>
      <c r="P15" s="879"/>
    </row>
    <row r="16" spans="1:16" ht="30">
      <c r="A16" s="880">
        <v>2000</v>
      </c>
      <c r="B16" s="881" t="s">
        <v>593</v>
      </c>
      <c r="C16" s="882"/>
      <c r="D16" s="882"/>
      <c r="E16" s="882"/>
      <c r="F16" s="882"/>
      <c r="G16" s="882"/>
      <c r="H16" s="882"/>
      <c r="I16" s="882"/>
      <c r="J16" s="882"/>
      <c r="K16" s="882"/>
      <c r="L16" s="882"/>
      <c r="M16" s="882"/>
      <c r="N16" s="882"/>
      <c r="O16" s="882"/>
      <c r="P16" s="883"/>
    </row>
    <row r="17" spans="1:16">
      <c r="A17" s="876">
        <v>3000</v>
      </c>
      <c r="B17" s="877" t="s">
        <v>594</v>
      </c>
      <c r="C17" s="878"/>
      <c r="D17" s="878"/>
      <c r="E17" s="878"/>
      <c r="F17" s="878"/>
      <c r="G17" s="878"/>
      <c r="H17" s="878"/>
      <c r="I17" s="878"/>
      <c r="J17" s="878"/>
      <c r="K17" s="878"/>
      <c r="L17" s="878"/>
      <c r="M17" s="878"/>
      <c r="N17" s="878"/>
      <c r="O17" s="878"/>
      <c r="P17" s="879"/>
    </row>
    <row r="18" spans="1:16">
      <c r="A18" s="880">
        <v>4000</v>
      </c>
      <c r="B18" s="881" t="s">
        <v>595</v>
      </c>
      <c r="C18" s="882"/>
      <c r="D18" s="882"/>
      <c r="E18" s="882"/>
      <c r="F18" s="882"/>
      <c r="G18" s="882"/>
      <c r="H18" s="882"/>
      <c r="I18" s="882"/>
      <c r="J18" s="882"/>
      <c r="K18" s="882"/>
      <c r="L18" s="882"/>
      <c r="M18" s="882"/>
      <c r="N18" s="882"/>
      <c r="O18" s="882"/>
      <c r="P18" s="883"/>
    </row>
    <row r="19" spans="1:16">
      <c r="A19" s="876">
        <v>5000</v>
      </c>
      <c r="B19" s="877" t="s">
        <v>596</v>
      </c>
      <c r="C19" s="878"/>
      <c r="D19" s="878"/>
      <c r="E19" s="878"/>
      <c r="F19" s="878"/>
      <c r="G19" s="878"/>
      <c r="H19" s="878"/>
      <c r="I19" s="878"/>
      <c r="J19" s="878"/>
      <c r="K19" s="878"/>
      <c r="L19" s="878"/>
      <c r="M19" s="878"/>
      <c r="N19" s="878"/>
      <c r="O19" s="878"/>
      <c r="P19" s="879"/>
    </row>
    <row r="20" spans="1:16" ht="30">
      <c r="A20" s="880">
        <v>6000</v>
      </c>
      <c r="B20" s="881" t="s">
        <v>597</v>
      </c>
      <c r="C20" s="882"/>
      <c r="D20" s="882"/>
      <c r="E20" s="882"/>
      <c r="F20" s="882"/>
      <c r="G20" s="882"/>
      <c r="H20" s="882"/>
      <c r="I20" s="882"/>
      <c r="J20" s="882"/>
      <c r="K20" s="882"/>
      <c r="L20" s="882"/>
      <c r="M20" s="882"/>
      <c r="N20" s="882"/>
      <c r="O20" s="882"/>
      <c r="P20" s="883"/>
    </row>
    <row r="21" spans="1:16">
      <c r="A21" s="876">
        <v>7000</v>
      </c>
      <c r="B21" s="877" t="s">
        <v>598</v>
      </c>
      <c r="C21" s="878"/>
      <c r="D21" s="878"/>
      <c r="E21" s="878"/>
      <c r="F21" s="878"/>
      <c r="G21" s="878"/>
      <c r="H21" s="878"/>
      <c r="I21" s="878"/>
      <c r="J21" s="878"/>
      <c r="K21" s="878"/>
      <c r="L21" s="878"/>
      <c r="M21" s="878"/>
      <c r="N21" s="878"/>
      <c r="O21" s="878"/>
      <c r="P21" s="879"/>
    </row>
  </sheetData>
  <dataValidations count="5">
    <dataValidation allowBlank="1" showInputMessage="1" showErrorMessage="1" prompt="Enter Account Title in this column under this heading" sqref="B1:C1 B14" xr:uid="{00000000-0002-0000-0C00-000000000000}"/>
    <dataValidation allowBlank="1" showInputMessage="1" showErrorMessage="1" prompt="Enter General Ledger code in this column under this heading" sqref="A1 A14" xr:uid="{00000000-0002-0000-0C00-000001000000}"/>
    <dataValidation allowBlank="1" showInputMessage="1" showErrorMessage="1" prompt="A sparkline visualizing the trend of expenses for 1 expense over 12 months is displayed in this column " sqref="P14" xr:uid="{00000000-0002-0000-0C00-000002000000}"/>
    <dataValidation allowBlank="1" showInputMessage="1" showErrorMessage="1" prompt="Total is automatically calculated in this column under this heading" sqref="O14" xr:uid="{00000000-0002-0000-0C00-000003000000}"/>
    <dataValidation allowBlank="1" showInputMessage="1" showErrorMessage="1" prompt="Actual amount for this month is automatically calculated in this column under this heading" sqref="C14:N14" xr:uid="{00000000-0002-0000-0C00-000004000000}"/>
  </dataValidations>
  <pageMargins left="0.7" right="0.7" top="0.75" bottom="0.75" header="0.3" footer="0.3"/>
  <pageSetup orientation="portrait" horizontalDpi="200" verticalDpi="200" r:id="rId1"/>
  <extLst>
    <ext xmlns:x14="http://schemas.microsoft.com/office/spreadsheetml/2009/9/main" uri="{05C60535-1F16-4fd2-B633-F4F36F0B64E0}">
      <x14:sparklineGroups xmlns:xm="http://schemas.microsoft.com/office/excel/2006/main">
        <x14:sparklineGroup displayEmptyCellsAs="gap" xr2:uid="{00000000-0003-0000-0C00-000000000000}">
          <x14:colorSeries theme="5" tint="-0.499984740745262"/>
          <x14:colorNegative theme="6"/>
          <x14:colorAxis rgb="FF000000"/>
          <x14:colorMarkers theme="5" tint="-0.499984740745262"/>
          <x14:colorFirst theme="5" tint="0.39997558519241921"/>
          <x14:colorLast theme="5" tint="0.39997558519241921"/>
          <x14:colorHigh theme="5"/>
          <x14:colorLow theme="5"/>
          <x14:sparklines>
            <x14:sparkline>
              <xm:f>'Documentation Instructions'!C15:N15</xm:f>
              <xm:sqref>P15</xm:sqref>
            </x14:sparkline>
            <x14:sparkline>
              <xm:f>'Documentation Instructions'!C16:N16</xm:f>
              <xm:sqref>P16</xm:sqref>
            </x14:sparkline>
            <x14:sparkline>
              <xm:f>'Documentation Instructions'!C17:N17</xm:f>
              <xm:sqref>P17</xm:sqref>
            </x14:sparkline>
            <x14:sparkline>
              <xm:f>'Documentation Instructions'!C18:N18</xm:f>
              <xm:sqref>P18</xm:sqref>
            </x14:sparkline>
            <x14:sparkline>
              <xm:f>'Documentation Instructions'!C19:N19</xm:f>
              <xm:sqref>P19</xm:sqref>
            </x14:sparkline>
            <x14:sparkline>
              <xm:f>'Documentation Instructions'!C20:N20</xm:f>
              <xm:sqref>P20</xm:sqref>
            </x14:sparkline>
            <x14:sparkline>
              <xm:f>'Documentation Instructions'!C21:N21</xm:f>
              <xm:sqref>P21</xm:sqref>
            </x14:sparkline>
          </x14:sparklines>
        </x14:sparklineGroup>
      </x14:sparklineGroup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542480B-A4F3-408D-9612-6BF5D5E25EFD}">
  <sheetPr>
    <tabColor rgb="FFFFFF00"/>
    <pageSetUpPr fitToPage="1"/>
  </sheetPr>
  <dimension ref="A1:EF375"/>
  <sheetViews>
    <sheetView zoomScale="75" zoomScaleNormal="75" zoomScaleSheetLayoutView="75" workbookViewId="0">
      <pane xSplit="4" ySplit="14" topLeftCell="E15" activePane="bottomRight" state="frozen"/>
      <selection activeCell="I83" sqref="A16:Q92"/>
      <selection pane="topRight" activeCell="I83" sqref="A16:Q92"/>
      <selection pane="bottomLeft" activeCell="I83" sqref="A16:Q92"/>
      <selection pane="bottomRight" activeCell="D8" sqref="D8"/>
    </sheetView>
  </sheetViews>
  <sheetFormatPr defaultColWidth="9" defaultRowHeight="18" customHeight="1"/>
  <cols>
    <col min="1" max="1" width="20.42578125" style="226" customWidth="1"/>
    <col min="2" max="2" width="12.85546875" style="226" customWidth="1"/>
    <col min="3" max="3" width="20.7109375" style="226" customWidth="1"/>
    <col min="4" max="4" width="41.28515625" style="226" customWidth="1"/>
    <col min="5" max="12" width="18.28515625" style="226" customWidth="1"/>
    <col min="13" max="13" width="26" style="226" customWidth="1"/>
    <col min="14" max="14" width="19.85546875" style="226" customWidth="1"/>
    <col min="15" max="15" width="20.42578125" style="226" customWidth="1"/>
    <col min="16" max="18" width="18.28515625" style="226" customWidth="1"/>
    <col min="19" max="19" width="31" style="226" customWidth="1"/>
    <col min="20" max="20" width="1" style="226" customWidth="1"/>
    <col min="21" max="21" width="10.85546875" style="226" customWidth="1"/>
    <col min="22" max="22" width="12.5703125" style="226" customWidth="1"/>
    <col min="23" max="16384" width="9" style="226"/>
  </cols>
  <sheetData>
    <row r="1" spans="1:136" ht="22.5" customHeight="1">
      <c r="A1" s="317" t="s">
        <v>980</v>
      </c>
      <c r="B1" s="317"/>
      <c r="C1" s="317"/>
      <c r="D1" s="1129" t="s">
        <v>581</v>
      </c>
      <c r="E1" s="1129"/>
      <c r="F1" s="1129"/>
      <c r="G1" s="1812" t="s">
        <v>970</v>
      </c>
      <c r="H1" s="1742"/>
      <c r="I1" s="1742"/>
      <c r="J1" s="1742"/>
      <c r="K1" s="1742"/>
      <c r="L1" s="1742"/>
      <c r="M1" s="1539"/>
      <c r="N1" s="414"/>
      <c r="O1" s="208"/>
      <c r="P1" s="208"/>
      <c r="Q1" s="319"/>
      <c r="R1" s="319"/>
      <c r="S1" s="1129"/>
      <c r="T1" s="7"/>
      <c r="U1" s="7"/>
      <c r="V1" s="7"/>
      <c r="W1" s="7"/>
      <c r="X1" s="7"/>
      <c r="Y1" s="7"/>
      <c r="Z1" s="7"/>
      <c r="AA1" s="7"/>
      <c r="AB1" s="7"/>
      <c r="AC1" s="7"/>
      <c r="AD1" s="7"/>
      <c r="AE1" s="7"/>
      <c r="AF1" s="7"/>
      <c r="AG1" s="7"/>
      <c r="AH1" s="7"/>
      <c r="AI1" s="7"/>
      <c r="AJ1" s="7"/>
      <c r="AK1" s="7"/>
      <c r="AL1" s="7"/>
      <c r="AM1" s="7"/>
      <c r="AN1" s="7"/>
      <c r="AO1" s="7"/>
      <c r="AP1" s="7"/>
      <c r="AQ1" s="7"/>
      <c r="AR1" s="7"/>
      <c r="AS1" s="7"/>
      <c r="AT1" s="7"/>
      <c r="AU1" s="7"/>
      <c r="AV1" s="7"/>
      <c r="AW1" s="7"/>
      <c r="AX1" s="7"/>
      <c r="AY1" s="7"/>
      <c r="AZ1" s="7"/>
      <c r="BA1" s="7"/>
      <c r="BB1" s="7"/>
      <c r="BC1" s="7"/>
      <c r="BD1" s="7"/>
      <c r="BE1" s="7"/>
      <c r="BF1" s="7"/>
      <c r="BG1" s="7"/>
      <c r="BH1" s="7"/>
      <c r="BI1" s="7"/>
      <c r="BJ1" s="7"/>
      <c r="BK1" s="7"/>
      <c r="BL1" s="7"/>
      <c r="BM1" s="7"/>
      <c r="BN1" s="7"/>
      <c r="BO1" s="7"/>
      <c r="BP1" s="7"/>
      <c r="BQ1" s="7"/>
      <c r="BR1" s="7"/>
      <c r="BS1" s="7"/>
      <c r="BT1" s="7"/>
      <c r="BU1" s="7"/>
      <c r="BV1" s="7"/>
      <c r="BW1" s="7"/>
      <c r="BX1" s="7"/>
      <c r="BY1" s="7"/>
      <c r="BZ1" s="7"/>
      <c r="CA1" s="7"/>
      <c r="CB1" s="7"/>
      <c r="CC1" s="7"/>
      <c r="CD1" s="7"/>
      <c r="CE1" s="7"/>
      <c r="CF1" s="7"/>
      <c r="CG1" s="7"/>
      <c r="CH1" s="7"/>
    </row>
    <row r="2" spans="1:136" ht="25.5" customHeight="1">
      <c r="A2" s="1129" t="s">
        <v>211</v>
      </c>
      <c r="B2" s="1129"/>
      <c r="C2" s="1129"/>
      <c r="D2" s="1129"/>
      <c r="E2" s="1129"/>
      <c r="F2" s="415"/>
      <c r="G2" s="416" t="s">
        <v>202</v>
      </c>
      <c r="H2" s="1738" t="s">
        <v>488</v>
      </c>
      <c r="I2" s="1813"/>
      <c r="J2" s="1813"/>
      <c r="K2" s="1742"/>
      <c r="L2" s="1742"/>
      <c r="M2" s="1523"/>
      <c r="N2" s="1523"/>
      <c r="O2" s="323"/>
      <c r="P2" s="323"/>
      <c r="Q2" s="1533"/>
      <c r="R2" s="324" t="str">
        <f>'APD 150 Pg1'!O4</f>
        <v>Approved By:</v>
      </c>
      <c r="S2" s="1536" t="str">
        <f>'APD 150 Pg1'!P4</f>
        <v>Select</v>
      </c>
      <c r="T2" s="240"/>
      <c r="U2" s="240"/>
      <c r="V2" s="240"/>
      <c r="W2" s="7"/>
      <c r="X2" s="7"/>
      <c r="Y2" s="7"/>
      <c r="Z2" s="7"/>
      <c r="AA2" s="7"/>
      <c r="AB2" s="7"/>
      <c r="AC2" s="7"/>
      <c r="AD2" s="7"/>
      <c r="AE2" s="7"/>
      <c r="AF2" s="7"/>
      <c r="AG2" s="7"/>
      <c r="AH2" s="7"/>
      <c r="AI2" s="7"/>
      <c r="AJ2" s="7"/>
      <c r="AK2" s="7"/>
      <c r="AL2" s="7"/>
      <c r="AM2" s="7"/>
      <c r="AN2" s="7"/>
      <c r="AO2" s="7"/>
      <c r="AP2" s="7"/>
      <c r="AQ2" s="7"/>
      <c r="AR2" s="7"/>
      <c r="AS2" s="7"/>
      <c r="AT2" s="7"/>
      <c r="AU2" s="7"/>
      <c r="AV2" s="7"/>
      <c r="AW2" s="7"/>
      <c r="AX2" s="7"/>
      <c r="AY2" s="7"/>
      <c r="AZ2" s="7"/>
      <c r="BA2" s="7"/>
      <c r="BB2" s="7"/>
      <c r="BC2" s="7"/>
      <c r="BD2" s="7"/>
      <c r="BE2" s="7"/>
      <c r="BF2" s="7"/>
      <c r="BG2" s="7"/>
      <c r="BH2" s="7"/>
      <c r="BI2" s="7"/>
      <c r="BJ2" s="7"/>
      <c r="BK2" s="7"/>
      <c r="BL2" s="7"/>
      <c r="BM2" s="7"/>
      <c r="BN2" s="7"/>
      <c r="BO2" s="7"/>
      <c r="BP2" s="7"/>
      <c r="BQ2" s="7"/>
      <c r="BR2" s="7"/>
      <c r="BS2" s="7"/>
      <c r="BT2" s="7"/>
      <c r="BU2" s="7"/>
      <c r="BV2" s="7"/>
      <c r="BW2" s="7"/>
      <c r="BX2" s="7"/>
      <c r="BY2" s="7"/>
      <c r="BZ2" s="7"/>
      <c r="CA2" s="7"/>
      <c r="CB2" s="7"/>
      <c r="CC2" s="7"/>
      <c r="CD2" s="7"/>
      <c r="CE2" s="7"/>
      <c r="CF2" s="7"/>
      <c r="CG2" s="7"/>
      <c r="CH2" s="7"/>
    </row>
    <row r="3" spans="1:136" ht="26.25" customHeight="1">
      <c r="A3" s="1129"/>
      <c r="B3" s="1129"/>
      <c r="C3" s="1129"/>
      <c r="D3" s="1129"/>
      <c r="E3" s="1129"/>
      <c r="F3" s="415"/>
      <c r="G3" s="417" t="s">
        <v>203</v>
      </c>
      <c r="H3" s="499"/>
      <c r="I3" s="1531"/>
      <c r="J3" s="1534" t="s">
        <v>487</v>
      </c>
      <c r="K3" s="1523"/>
      <c r="L3" s="1523"/>
      <c r="M3" s="1523"/>
      <c r="N3" s="414"/>
      <c r="O3" s="1129"/>
      <c r="P3" s="1533"/>
      <c r="Q3" s="1129"/>
      <c r="R3" s="305"/>
      <c r="S3" s="326"/>
      <c r="T3" s="255"/>
      <c r="U3" s="255"/>
      <c r="V3" s="255"/>
    </row>
    <row r="4" spans="1:136" s="314" customFormat="1" ht="24" customHeight="1">
      <c r="A4" s="1522" t="s">
        <v>296</v>
      </c>
      <c r="B4" s="1522"/>
      <c r="C4" s="1536" t="str">
        <f>'APD 150 Pg1'!C4</f>
        <v>Select</v>
      </c>
      <c r="D4" s="1535"/>
      <c r="E4" s="1532"/>
      <c r="F4" s="151"/>
      <c r="H4" s="1535"/>
      <c r="I4" s="325"/>
      <c r="J4" s="523" t="s">
        <v>939</v>
      </c>
      <c r="K4" s="1535"/>
      <c r="L4" s="1129"/>
      <c r="M4" s="1129"/>
      <c r="N4" s="391"/>
      <c r="O4" s="1532"/>
      <c r="P4" s="326"/>
      <c r="Q4" s="326"/>
      <c r="R4" s="394" t="str">
        <f>'APD 150 Pg1'!O6</f>
        <v>Date:</v>
      </c>
      <c r="S4" s="747">
        <f>'APD 150 Pg1'!P6</f>
        <v>45869</v>
      </c>
      <c r="T4" s="315"/>
      <c r="U4" s="315"/>
      <c r="V4" s="315"/>
    </row>
    <row r="5" spans="1:136">
      <c r="A5" s="1737" t="s">
        <v>206</v>
      </c>
      <c r="B5" s="1737"/>
      <c r="C5" s="1536" t="str">
        <f>'APD 150 Pg1'!C6:F6</f>
        <v>Select</v>
      </c>
      <c r="D5" s="287"/>
      <c r="E5" s="287"/>
      <c r="F5" s="151"/>
      <c r="G5" s="151"/>
      <c r="I5" s="468"/>
      <c r="J5" s="151"/>
      <c r="K5" s="1129"/>
      <c r="L5" s="1056"/>
      <c r="M5" s="1056"/>
      <c r="N5" s="391"/>
      <c r="O5" s="392"/>
      <c r="P5" s="305"/>
      <c r="Q5" s="1814" t="str">
        <f>'APD 150 Pg1'!O7</f>
        <v>Modified/resubmitted:</v>
      </c>
      <c r="R5" s="1815"/>
      <c r="S5" s="748">
        <f>'APD 150 Pg1'!P7</f>
        <v>0</v>
      </c>
    </row>
    <row r="6" spans="1:136" ht="18.75" customHeight="1">
      <c r="A6" s="1533"/>
      <c r="B6" s="1129"/>
      <c r="C6" s="151"/>
      <c r="D6" s="1129"/>
      <c r="E6" s="1129"/>
      <c r="F6" s="1129"/>
      <c r="G6" s="1129"/>
      <c r="I6" s="760" t="s">
        <v>583</v>
      </c>
      <c r="J6" s="761">
        <f>'APD 150 Pg1'!J7</f>
        <v>45869</v>
      </c>
      <c r="K6" s="756"/>
      <c r="L6" s="413"/>
      <c r="M6" s="413"/>
      <c r="N6" s="1056"/>
      <c r="O6" s="1056"/>
      <c r="P6" s="391"/>
      <c r="Q6" s="1129"/>
      <c r="R6" s="1528"/>
      <c r="S6" s="665"/>
    </row>
    <row r="7" spans="1:136" ht="20.100000000000001" customHeight="1">
      <c r="A7" s="1129" t="s">
        <v>306</v>
      </c>
      <c r="B7" s="1129"/>
      <c r="C7" s="287" t="str">
        <f>'APD 150 Pg1'!C9</f>
        <v>Select</v>
      </c>
      <c r="D7" s="328"/>
      <c r="E7" s="328"/>
      <c r="F7" s="1056"/>
      <c r="G7" s="1129"/>
      <c r="H7" s="208"/>
      <c r="I7" s="1252" t="str">
        <f>'APD 150 Pg1'!H10</f>
        <v xml:space="preserve">   Fiscal Year:      </v>
      </c>
      <c r="J7" s="1816" t="str">
        <f>'APD 150 Pg1'!I10</f>
        <v xml:space="preserve">  July 1, 2025 thru June 30, 2026</v>
      </c>
      <c r="K7" s="1817"/>
      <c r="L7" s="469"/>
      <c r="M7" s="469"/>
      <c r="N7" s="469"/>
      <c r="O7" s="1532"/>
      <c r="P7" s="326"/>
      <c r="Q7" s="326"/>
      <c r="R7" s="1528"/>
      <c r="S7" s="326"/>
    </row>
    <row r="8" spans="1:136" ht="20.100000000000001" customHeight="1">
      <c r="A8" s="1129" t="s">
        <v>308</v>
      </c>
      <c r="B8" s="1129"/>
      <c r="C8" s="287" t="str">
        <f>'APD 150 Pg1'!C10</f>
        <v>Select</v>
      </c>
      <c r="D8" s="328"/>
      <c r="E8" s="1516"/>
      <c r="F8" s="1129"/>
      <c r="G8" s="1129" t="s">
        <v>355</v>
      </c>
      <c r="I8" s="1252" t="str">
        <f>'APD 150 Pg1'!H11</f>
        <v>Biennial Year:</v>
      </c>
      <c r="J8" s="1816" t="str">
        <f>'APD 150 Pg1'!I11</f>
        <v xml:space="preserve">  July 1, 2025 thru June 30, 2027</v>
      </c>
      <c r="K8" s="1817"/>
      <c r="L8" s="1818"/>
      <c r="M8" s="1818"/>
      <c r="N8" s="1818"/>
      <c r="O8" s="1056"/>
      <c r="P8" s="1056"/>
      <c r="Q8" s="1129"/>
      <c r="R8" s="1528" t="str">
        <f>'APD 150 Pg1'!O9</f>
        <v>Prepared By:</v>
      </c>
      <c r="S8" s="1536" t="str">
        <f>'APD 150 Pg1'!P9</f>
        <v>Select</v>
      </c>
    </row>
    <row r="9" spans="1:136" ht="20.100000000000001" customHeight="1">
      <c r="A9" s="1129" t="s">
        <v>192</v>
      </c>
      <c r="B9" s="1129"/>
      <c r="C9" s="287" t="str">
        <f>'APD 150 Pg1'!C11</f>
        <v>Select</v>
      </c>
      <c r="D9" s="328"/>
      <c r="E9" s="329"/>
      <c r="F9" s="1800" t="s">
        <v>491</v>
      </c>
      <c r="G9" s="1800"/>
      <c r="H9" s="380"/>
      <c r="I9" s="609" t="s">
        <v>477</v>
      </c>
      <c r="J9" s="321" t="str">
        <f>'APD 150 Pg1'!I13</f>
        <v>Select</v>
      </c>
      <c r="K9" s="1522"/>
      <c r="L9" s="1129"/>
      <c r="M9" s="1129"/>
      <c r="N9" s="1056"/>
      <c r="O9" s="1056"/>
      <c r="P9" s="1056"/>
      <c r="Q9" s="1129"/>
      <c r="R9" s="151"/>
      <c r="S9" s="1521"/>
    </row>
    <row r="10" spans="1:136" ht="20.100000000000001" customHeight="1">
      <c r="A10" s="1129" t="s">
        <v>309</v>
      </c>
      <c r="B10" s="1129"/>
      <c r="C10" s="287" t="str">
        <f>'APD 150 Pg1'!C12</f>
        <v>Select</v>
      </c>
      <c r="D10" s="1727"/>
      <c r="E10" s="1727"/>
      <c r="F10" s="1800"/>
      <c r="G10" s="1800"/>
      <c r="H10" s="380"/>
      <c r="I10" s="1129"/>
      <c r="J10" s="1129"/>
      <c r="K10" s="1129"/>
      <c r="L10" s="1129"/>
      <c r="M10" s="1129"/>
      <c r="N10" s="391"/>
      <c r="O10" s="1532"/>
      <c r="P10" s="326"/>
      <c r="Q10" s="326"/>
      <c r="R10" s="1528" t="str">
        <f>'APD 150 Pg1'!O10</f>
        <v>Phone:</v>
      </c>
      <c r="S10" s="1230" t="str">
        <f>'APD 150 Pg1'!P10</f>
        <v>Select</v>
      </c>
    </row>
    <row r="11" spans="1:136" ht="27.75" thickBot="1">
      <c r="A11" s="1129"/>
      <c r="B11" s="1129"/>
      <c r="C11" s="1129"/>
      <c r="D11" s="319"/>
      <c r="E11" s="330"/>
      <c r="F11" s="1800"/>
      <c r="G11" s="1800"/>
      <c r="H11" s="380"/>
      <c r="J11" s="331"/>
      <c r="L11" s="334"/>
      <c r="M11" s="334"/>
      <c r="N11" s="344"/>
      <c r="O11" s="344"/>
      <c r="P11" s="393"/>
      <c r="Q11" s="1129"/>
      <c r="R11" s="1533"/>
      <c r="S11" s="1056"/>
    </row>
    <row r="12" spans="1:136" ht="18" customHeight="1" thickTop="1" thickBot="1">
      <c r="A12" s="635"/>
      <c r="B12" s="636"/>
      <c r="C12" s="636"/>
      <c r="D12" s="637"/>
      <c r="E12" s="1801" t="s">
        <v>368</v>
      </c>
      <c r="F12" s="1802"/>
      <c r="G12" s="1802"/>
      <c r="H12" s="1802"/>
      <c r="I12" s="1802"/>
      <c r="J12" s="1802"/>
      <c r="K12" s="1803"/>
      <c r="L12" s="638"/>
      <c r="M12" s="1105"/>
      <c r="N12" s="1530" t="s">
        <v>369</v>
      </c>
      <c r="O12" s="1804" t="s">
        <v>431</v>
      </c>
      <c r="P12" s="1805"/>
      <c r="Q12" s="1808" t="s">
        <v>432</v>
      </c>
      <c r="R12" s="1809"/>
      <c r="S12" s="639"/>
      <c r="U12" s="964" t="s">
        <v>582</v>
      </c>
      <c r="V12" s="964" t="s">
        <v>582</v>
      </c>
    </row>
    <row r="13" spans="1:136" s="399" customFormat="1" ht="138" customHeight="1" thickTop="1" thickBot="1">
      <c r="A13" s="395" t="s">
        <v>370</v>
      </c>
      <c r="B13" s="1810" t="s">
        <v>371</v>
      </c>
      <c r="C13" s="1811"/>
      <c r="D13" s="1811"/>
      <c r="E13" s="678" t="s">
        <v>372</v>
      </c>
      <c r="F13" s="396" t="s">
        <v>373</v>
      </c>
      <c r="G13" s="396" t="s">
        <v>374</v>
      </c>
      <c r="H13" s="396" t="s">
        <v>564</v>
      </c>
      <c r="I13" s="396" t="s">
        <v>376</v>
      </c>
      <c r="J13" s="396" t="s">
        <v>377</v>
      </c>
      <c r="K13" s="558" t="s">
        <v>191</v>
      </c>
      <c r="L13" s="680" t="s">
        <v>565</v>
      </c>
      <c r="M13" s="1174" t="s">
        <v>704</v>
      </c>
      <c r="N13" s="678" t="s">
        <v>566</v>
      </c>
      <c r="O13" s="682" t="s">
        <v>974</v>
      </c>
      <c r="P13" s="682" t="s">
        <v>975</v>
      </c>
      <c r="Q13" s="684" t="s">
        <v>976</v>
      </c>
      <c r="R13" s="397" t="s">
        <v>977</v>
      </c>
      <c r="S13" s="634" t="s">
        <v>978</v>
      </c>
      <c r="T13" s="19"/>
      <c r="U13" s="1109" t="s">
        <v>193</v>
      </c>
      <c r="V13" s="1110" t="s">
        <v>946</v>
      </c>
      <c r="W13" s="19"/>
      <c r="X13" s="19"/>
      <c r="Y13" s="19"/>
      <c r="Z13" s="19"/>
      <c r="AA13" s="19"/>
      <c r="AB13" s="19"/>
      <c r="AC13" s="19"/>
      <c r="AD13" s="19"/>
      <c r="AE13" s="19"/>
      <c r="AF13" s="19"/>
      <c r="AG13" s="19"/>
      <c r="AH13" s="19"/>
      <c r="AI13" s="19"/>
      <c r="AJ13" s="19"/>
      <c r="AK13" s="19"/>
      <c r="AL13" s="19"/>
      <c r="AM13" s="19"/>
      <c r="AN13" s="19"/>
      <c r="AO13" s="19"/>
      <c r="AP13" s="19"/>
      <c r="AQ13" s="19"/>
      <c r="AR13" s="19"/>
      <c r="AS13" s="19"/>
      <c r="AT13" s="19"/>
      <c r="AU13" s="19"/>
      <c r="AV13" s="19"/>
      <c r="AW13" s="19"/>
      <c r="AX13" s="19"/>
      <c r="AY13" s="19"/>
      <c r="AZ13" s="19"/>
      <c r="BA13" s="19"/>
      <c r="BB13" s="19"/>
      <c r="BC13" s="19"/>
      <c r="BD13" s="19"/>
      <c r="BE13" s="19"/>
      <c r="BF13" s="19"/>
      <c r="BG13" s="19"/>
      <c r="BH13" s="19"/>
      <c r="BI13" s="19"/>
      <c r="BJ13" s="19"/>
      <c r="BK13" s="19"/>
      <c r="BL13" s="19"/>
      <c r="BM13" s="19"/>
      <c r="BN13" s="19"/>
      <c r="BO13" s="19"/>
      <c r="BP13" s="19"/>
      <c r="BQ13" s="19"/>
      <c r="BR13" s="19"/>
      <c r="BS13" s="19"/>
      <c r="BT13" s="19"/>
      <c r="BU13" s="19"/>
      <c r="BV13" s="19"/>
      <c r="BW13" s="19"/>
      <c r="BX13" s="19"/>
      <c r="BY13" s="19"/>
      <c r="BZ13" s="19"/>
      <c r="CA13" s="19"/>
      <c r="CB13" s="19"/>
      <c r="CC13" s="19"/>
      <c r="CD13" s="19"/>
      <c r="CE13" s="19"/>
      <c r="CF13" s="19"/>
      <c r="CG13" s="19"/>
      <c r="CH13" s="19"/>
      <c r="CI13" s="230"/>
      <c r="CJ13" s="230"/>
      <c r="CK13" s="230"/>
      <c r="CL13" s="230"/>
      <c r="CM13" s="230"/>
      <c r="CN13" s="230"/>
      <c r="CO13" s="230"/>
      <c r="CP13" s="230"/>
      <c r="CQ13" s="230"/>
      <c r="CR13" s="230"/>
      <c r="CS13" s="230"/>
      <c r="CT13" s="230"/>
      <c r="CU13" s="230"/>
      <c r="CV13" s="230"/>
      <c r="CW13" s="230"/>
      <c r="CX13" s="230"/>
      <c r="CY13" s="230"/>
      <c r="CZ13" s="230"/>
      <c r="DA13" s="230"/>
      <c r="DB13" s="230"/>
      <c r="DC13" s="230"/>
      <c r="DD13" s="230"/>
      <c r="DE13" s="230"/>
      <c r="DF13" s="230"/>
      <c r="DG13" s="230"/>
      <c r="DH13" s="230"/>
      <c r="DI13" s="230"/>
      <c r="DJ13" s="230"/>
      <c r="DK13" s="230"/>
      <c r="DL13" s="230"/>
      <c r="DM13" s="230"/>
      <c r="DN13" s="230"/>
      <c r="DO13" s="230"/>
      <c r="DP13" s="230"/>
      <c r="DQ13" s="230"/>
      <c r="DR13" s="230"/>
      <c r="DS13" s="230"/>
      <c r="DT13" s="230"/>
      <c r="DU13" s="230"/>
      <c r="DV13" s="230"/>
      <c r="DW13" s="230"/>
      <c r="DX13" s="230"/>
      <c r="DY13" s="230"/>
      <c r="DZ13" s="230"/>
      <c r="EA13" s="230"/>
      <c r="EB13" s="230"/>
      <c r="EC13" s="230"/>
      <c r="ED13" s="230"/>
      <c r="EE13" s="230"/>
      <c r="EF13" s="230"/>
    </row>
    <row r="14" spans="1:136" s="399" customFormat="1" ht="18" customHeight="1" thickTop="1" thickBot="1">
      <c r="A14" s="400" t="s">
        <v>168</v>
      </c>
      <c r="B14" s="1806" t="s">
        <v>169</v>
      </c>
      <c r="C14" s="1807"/>
      <c r="D14" s="1807"/>
      <c r="E14" s="679" t="s">
        <v>382</v>
      </c>
      <c r="F14" s="401" t="s">
        <v>383</v>
      </c>
      <c r="G14" s="402" t="s">
        <v>384</v>
      </c>
      <c r="H14" s="402" t="s">
        <v>385</v>
      </c>
      <c r="I14" s="402" t="s">
        <v>386</v>
      </c>
      <c r="J14" s="402" t="s">
        <v>387</v>
      </c>
      <c r="K14" s="1529" t="s">
        <v>388</v>
      </c>
      <c r="L14" s="681" t="s">
        <v>389</v>
      </c>
      <c r="M14" s="1228" t="s">
        <v>562</v>
      </c>
      <c r="N14" s="402" t="s">
        <v>183</v>
      </c>
      <c r="O14" s="683" t="s">
        <v>391</v>
      </c>
      <c r="P14" s="401" t="s">
        <v>392</v>
      </c>
      <c r="Q14" s="402" t="s">
        <v>393</v>
      </c>
      <c r="R14" s="333" t="s">
        <v>434</v>
      </c>
      <c r="S14" s="403" t="s">
        <v>394</v>
      </c>
      <c r="T14" s="19"/>
      <c r="U14" s="906" t="s">
        <v>617</v>
      </c>
      <c r="V14" s="906" t="s">
        <v>649</v>
      </c>
      <c r="W14" s="19"/>
      <c r="X14" s="19"/>
      <c r="Y14" s="19"/>
      <c r="Z14" s="19"/>
      <c r="AA14" s="19"/>
      <c r="AB14" s="19"/>
      <c r="AC14" s="19"/>
      <c r="AD14" s="19"/>
      <c r="AE14" s="19"/>
      <c r="AF14" s="19"/>
      <c r="AG14" s="19"/>
      <c r="AH14" s="19"/>
      <c r="AI14" s="19"/>
      <c r="AJ14" s="19"/>
      <c r="AK14" s="19"/>
      <c r="AL14" s="19"/>
      <c r="AM14" s="19"/>
      <c r="AN14" s="19"/>
      <c r="AO14" s="19"/>
      <c r="AP14" s="19"/>
      <c r="AQ14" s="19"/>
      <c r="AR14" s="19"/>
      <c r="AS14" s="19"/>
      <c r="AT14" s="19"/>
      <c r="AU14" s="19"/>
      <c r="AV14" s="19"/>
      <c r="AW14" s="19"/>
      <c r="AX14" s="19"/>
      <c r="AY14" s="19"/>
      <c r="AZ14" s="19"/>
      <c r="BA14" s="19"/>
      <c r="BB14" s="19"/>
      <c r="BC14" s="19"/>
      <c r="BD14" s="19"/>
      <c r="BE14" s="19"/>
      <c r="BF14" s="19"/>
      <c r="BG14" s="19"/>
      <c r="BH14" s="19"/>
      <c r="BI14" s="19"/>
      <c r="BJ14" s="19"/>
      <c r="BK14" s="19"/>
      <c r="BL14" s="19"/>
      <c r="BM14" s="19"/>
      <c r="BN14" s="19"/>
      <c r="BO14" s="19"/>
      <c r="BP14" s="19"/>
      <c r="BQ14" s="19"/>
      <c r="BR14" s="19"/>
      <c r="BS14" s="19"/>
      <c r="BT14" s="19"/>
      <c r="BU14" s="19"/>
      <c r="BV14" s="19"/>
      <c r="BW14" s="19"/>
      <c r="BX14" s="19"/>
      <c r="BY14" s="19"/>
      <c r="BZ14" s="19"/>
      <c r="CA14" s="19"/>
      <c r="CB14" s="19"/>
      <c r="CC14" s="19"/>
      <c r="CD14" s="19"/>
      <c r="CE14" s="19"/>
      <c r="CF14" s="19"/>
      <c r="CG14" s="19"/>
      <c r="CH14" s="19"/>
      <c r="CI14" s="230"/>
      <c r="CJ14" s="230"/>
      <c r="CK14" s="230"/>
      <c r="CL14" s="230"/>
      <c r="CM14" s="230"/>
      <c r="CN14" s="230"/>
      <c r="CO14" s="230"/>
      <c r="CP14" s="230"/>
      <c r="CQ14" s="230"/>
      <c r="CR14" s="230"/>
      <c r="CS14" s="230"/>
      <c r="CT14" s="230"/>
      <c r="CU14" s="230"/>
      <c r="CV14" s="230"/>
      <c r="CW14" s="230"/>
      <c r="CX14" s="230"/>
      <c r="CY14" s="230"/>
      <c r="CZ14" s="230"/>
      <c r="DA14" s="230"/>
      <c r="DB14" s="230"/>
      <c r="DC14" s="230"/>
      <c r="DD14" s="230"/>
      <c r="DE14" s="230"/>
      <c r="DF14" s="230"/>
      <c r="DG14" s="230"/>
      <c r="DH14" s="230"/>
      <c r="DI14" s="230"/>
      <c r="DJ14" s="230"/>
      <c r="DK14" s="230"/>
      <c r="DL14" s="230"/>
      <c r="DM14" s="230"/>
      <c r="DN14" s="230"/>
      <c r="DO14" s="230"/>
      <c r="DP14" s="230"/>
      <c r="DQ14" s="230"/>
      <c r="DR14" s="230"/>
      <c r="DS14" s="230"/>
      <c r="DT14" s="230"/>
      <c r="DU14" s="230"/>
      <c r="DV14" s="230"/>
      <c r="DW14" s="230"/>
      <c r="DX14" s="230"/>
      <c r="DY14" s="230"/>
      <c r="DZ14" s="230"/>
      <c r="EA14" s="230"/>
      <c r="EB14" s="230"/>
      <c r="EC14" s="230"/>
      <c r="ED14" s="230"/>
      <c r="EE14" s="230"/>
      <c r="EF14" s="230"/>
    </row>
    <row r="15" spans="1:136" ht="24" customHeight="1" thickTop="1" thickBot="1">
      <c r="A15" s="322" t="str">
        <f>'Service Category Lookup Val '!A11</f>
        <v>05</v>
      </c>
      <c r="B15" s="1751" t="str">
        <f>'Service Category Lookup Val '!D11</f>
        <v>Adult Day Care</v>
      </c>
      <c r="C15" s="1751"/>
      <c r="D15" s="1752"/>
      <c r="E15" s="712"/>
      <c r="F15" s="713"/>
      <c r="G15" s="713"/>
      <c r="H15" s="713"/>
      <c r="I15" s="713"/>
      <c r="J15" s="713"/>
      <c r="K15" s="713"/>
      <c r="L15" s="763"/>
      <c r="M15" s="1485">
        <f>'COVID-ARP'!H31</f>
        <v>0</v>
      </c>
      <c r="N15" s="712"/>
      <c r="O15" s="714"/>
      <c r="P15" s="714"/>
      <c r="Q15" s="712"/>
      <c r="R15" s="712"/>
      <c r="S15" s="715">
        <f t="shared" ref="S15:S46" si="0">ROUND(SUM(E15:R15),0)</f>
        <v>0</v>
      </c>
      <c r="T15" s="7"/>
      <c r="U15" s="907"/>
      <c r="V15" s="971"/>
      <c r="W15" s="7"/>
      <c r="X15" s="7"/>
      <c r="Y15" s="7"/>
      <c r="Z15" s="7"/>
      <c r="AA15" s="7"/>
      <c r="AB15" s="7"/>
      <c r="AC15" s="7"/>
      <c r="AD15" s="7"/>
      <c r="AE15" s="7"/>
      <c r="AF15" s="7"/>
      <c r="AG15" s="7"/>
      <c r="AH15" s="7"/>
      <c r="AI15" s="7"/>
      <c r="AJ15" s="7"/>
      <c r="AK15" s="7"/>
      <c r="AL15" s="7"/>
      <c r="AM15" s="7"/>
      <c r="AN15" s="7"/>
      <c r="AO15" s="7"/>
      <c r="AP15" s="7"/>
      <c r="AQ15" s="7"/>
      <c r="AR15" s="7"/>
      <c r="AS15" s="7"/>
      <c r="AT15" s="7"/>
      <c r="AU15" s="7"/>
      <c r="AV15" s="7"/>
      <c r="AW15" s="7"/>
      <c r="AX15" s="7"/>
      <c r="AY15" s="7"/>
      <c r="AZ15" s="7"/>
      <c r="BA15" s="7"/>
      <c r="BB15" s="7"/>
      <c r="BC15" s="7"/>
      <c r="BD15" s="7"/>
      <c r="BE15" s="7"/>
      <c r="BF15" s="7"/>
      <c r="BG15" s="7"/>
      <c r="BH15" s="7"/>
      <c r="BI15" s="7"/>
      <c r="BJ15" s="7"/>
      <c r="BK15" s="7"/>
      <c r="BL15" s="7"/>
      <c r="BM15" s="7"/>
      <c r="BN15" s="7"/>
      <c r="BO15" s="7"/>
      <c r="BP15" s="7"/>
      <c r="BQ15" s="7"/>
      <c r="BR15" s="7"/>
      <c r="BS15" s="7"/>
      <c r="BT15" s="7"/>
      <c r="BU15" s="7"/>
      <c r="BV15" s="7"/>
      <c r="BW15" s="7"/>
      <c r="BX15" s="7"/>
      <c r="BY15" s="7"/>
      <c r="BZ15" s="7"/>
      <c r="CA15" s="7"/>
      <c r="CB15" s="7"/>
      <c r="CC15" s="7"/>
      <c r="CD15" s="7"/>
      <c r="CE15" s="7"/>
      <c r="CF15" s="7"/>
      <c r="CG15" s="7"/>
      <c r="CH15" s="7"/>
    </row>
    <row r="16" spans="1:136" ht="24" customHeight="1" thickTop="1" thickBot="1">
      <c r="A16" s="322" t="str">
        <f>'Service Category Lookup Val '!A16</f>
        <v>09</v>
      </c>
      <c r="B16" s="1772" t="str">
        <f>'Service Category Lookup Val '!D16</f>
        <v>Assisted Transportation</v>
      </c>
      <c r="C16" s="1773"/>
      <c r="D16" s="1774"/>
      <c r="E16" s="719"/>
      <c r="F16" s="1339"/>
      <c r="G16" s="1339"/>
      <c r="H16" s="1339"/>
      <c r="I16" s="1339"/>
      <c r="J16" s="1339"/>
      <c r="K16" s="1339"/>
      <c r="L16" s="1340"/>
      <c r="M16" s="1403">
        <f>'COVID-ARP'!H32</f>
        <v>0</v>
      </c>
      <c r="N16" s="719"/>
      <c r="O16" s="1341"/>
      <c r="P16" s="1341"/>
      <c r="Q16" s="719"/>
      <c r="R16" s="719"/>
      <c r="S16" s="715">
        <f t="shared" si="0"/>
        <v>0</v>
      </c>
      <c r="T16" s="7"/>
      <c r="U16" s="907"/>
      <c r="V16" s="1342"/>
      <c r="W16" s="7"/>
      <c r="X16" s="7"/>
      <c r="Y16" s="7"/>
      <c r="Z16" s="7"/>
      <c r="AA16" s="7"/>
      <c r="AB16" s="7"/>
      <c r="AC16" s="7"/>
      <c r="AD16" s="7"/>
      <c r="AE16" s="7"/>
      <c r="AF16" s="7"/>
      <c r="AG16" s="7"/>
      <c r="AH16" s="7"/>
      <c r="AI16" s="7"/>
      <c r="AJ16" s="7"/>
      <c r="AK16" s="7"/>
      <c r="AL16" s="7"/>
      <c r="AM16" s="7"/>
      <c r="AN16" s="7"/>
      <c r="AO16" s="7"/>
      <c r="AP16" s="7"/>
      <c r="AQ16" s="7"/>
      <c r="AR16" s="7"/>
      <c r="AS16" s="7"/>
      <c r="AT16" s="7"/>
      <c r="AU16" s="7"/>
      <c r="AV16" s="7"/>
      <c r="AW16" s="7"/>
      <c r="AX16" s="7"/>
      <c r="AY16" s="7"/>
      <c r="AZ16" s="7"/>
      <c r="BA16" s="7"/>
      <c r="BB16" s="7"/>
      <c r="BC16" s="7"/>
      <c r="BD16" s="7"/>
      <c r="BE16" s="7"/>
      <c r="BF16" s="7"/>
      <c r="BG16" s="7"/>
      <c r="BH16" s="7"/>
      <c r="BI16" s="7"/>
      <c r="BJ16" s="7"/>
      <c r="BK16" s="7"/>
      <c r="BL16" s="7"/>
      <c r="BM16" s="7"/>
      <c r="BN16" s="7"/>
      <c r="BO16" s="7"/>
      <c r="BP16" s="7"/>
      <c r="BQ16" s="7"/>
      <c r="BR16" s="7"/>
      <c r="BS16" s="7"/>
      <c r="BT16" s="7"/>
      <c r="BU16" s="7"/>
      <c r="BV16" s="7"/>
      <c r="BW16" s="7"/>
      <c r="BX16" s="7"/>
      <c r="BY16" s="7"/>
      <c r="BZ16" s="7"/>
      <c r="CA16" s="7"/>
      <c r="CB16" s="7"/>
      <c r="CC16" s="7"/>
      <c r="CD16" s="7"/>
      <c r="CE16" s="7"/>
      <c r="CF16" s="7"/>
      <c r="CG16" s="7"/>
      <c r="CH16" s="7"/>
    </row>
    <row r="17" spans="1:86" ht="24" customHeight="1" thickTop="1" thickBot="1">
      <c r="A17" s="322" t="str">
        <f>'Service Category Lookup Val '!A12</f>
        <v>06</v>
      </c>
      <c r="B17" s="1751" t="str">
        <f>'Service Category Lookup Val '!D12</f>
        <v>Case Management</v>
      </c>
      <c r="C17" s="1751"/>
      <c r="D17" s="1752"/>
      <c r="E17" s="719"/>
      <c r="F17" s="1339"/>
      <c r="G17" s="1339"/>
      <c r="H17" s="1339"/>
      <c r="I17" s="1339"/>
      <c r="J17" s="1339"/>
      <c r="K17" s="1339"/>
      <c r="L17" s="1340"/>
      <c r="M17" s="1403">
        <f>'COVID-ARP'!H33</f>
        <v>0</v>
      </c>
      <c r="N17" s="719"/>
      <c r="O17" s="1341"/>
      <c r="P17" s="1341"/>
      <c r="Q17" s="719"/>
      <c r="R17" s="719"/>
      <c r="S17" s="715">
        <f t="shared" si="0"/>
        <v>0</v>
      </c>
      <c r="T17" s="7"/>
      <c r="U17" s="907"/>
      <c r="V17" s="1342"/>
      <c r="W17" s="7"/>
      <c r="X17" s="7"/>
      <c r="Y17" s="7"/>
      <c r="Z17" s="7"/>
      <c r="AA17" s="7"/>
      <c r="AB17" s="7"/>
      <c r="AC17" s="7"/>
      <c r="AD17" s="7"/>
      <c r="AE17" s="7"/>
      <c r="AF17" s="7"/>
      <c r="AG17" s="7"/>
      <c r="AH17" s="7"/>
      <c r="AI17" s="7"/>
      <c r="AJ17" s="7"/>
      <c r="AK17" s="7"/>
      <c r="AL17" s="7"/>
      <c r="AM17" s="7"/>
      <c r="AN17" s="7"/>
      <c r="AO17" s="7"/>
      <c r="AP17" s="7"/>
      <c r="AQ17" s="7"/>
      <c r="AR17" s="7"/>
      <c r="AS17" s="7"/>
      <c r="AT17" s="7"/>
      <c r="AU17" s="7"/>
      <c r="AV17" s="7"/>
      <c r="AW17" s="7"/>
      <c r="AX17" s="7"/>
      <c r="AY17" s="7"/>
      <c r="AZ17" s="7"/>
      <c r="BA17" s="7"/>
      <c r="BB17" s="7"/>
      <c r="BC17" s="7"/>
      <c r="BD17" s="7"/>
      <c r="BE17" s="7"/>
      <c r="BF17" s="7"/>
      <c r="BG17" s="7"/>
      <c r="BH17" s="7"/>
      <c r="BI17" s="7"/>
      <c r="BJ17" s="7"/>
      <c r="BK17" s="7"/>
      <c r="BL17" s="7"/>
      <c r="BM17" s="7"/>
      <c r="BN17" s="7"/>
      <c r="BO17" s="7"/>
      <c r="BP17" s="7"/>
      <c r="BQ17" s="7"/>
      <c r="BR17" s="7"/>
      <c r="BS17" s="7"/>
      <c r="BT17" s="7"/>
      <c r="BU17" s="7"/>
      <c r="BV17" s="7"/>
      <c r="BW17" s="7"/>
      <c r="BX17" s="7"/>
      <c r="BY17" s="7"/>
      <c r="BZ17" s="7"/>
      <c r="CA17" s="7"/>
      <c r="CB17" s="7"/>
      <c r="CC17" s="7"/>
      <c r="CD17" s="7"/>
      <c r="CE17" s="7"/>
      <c r="CF17" s="7"/>
      <c r="CG17" s="7"/>
      <c r="CH17" s="7"/>
    </row>
    <row r="18" spans="1:86" ht="24" customHeight="1" thickTop="1" thickBot="1">
      <c r="A18" s="322" t="str">
        <f>'Service Category Lookup Val '!A8</f>
        <v>03</v>
      </c>
      <c r="B18" s="1751" t="str">
        <f>'Service Category Lookup Val '!D8</f>
        <v>Chore</v>
      </c>
      <c r="C18" s="1751"/>
      <c r="D18" s="1752"/>
      <c r="E18" s="719"/>
      <c r="F18" s="1339"/>
      <c r="G18" s="1339"/>
      <c r="H18" s="1339"/>
      <c r="I18" s="1339"/>
      <c r="J18" s="1339"/>
      <c r="K18" s="1339"/>
      <c r="L18" s="1340"/>
      <c r="M18" s="1403">
        <f>'COVID-ARP'!H34</f>
        <v>0</v>
      </c>
      <c r="N18" s="719"/>
      <c r="O18" s="1341"/>
      <c r="P18" s="1341"/>
      <c r="Q18" s="719"/>
      <c r="R18" s="719"/>
      <c r="S18" s="715">
        <f t="shared" si="0"/>
        <v>0</v>
      </c>
      <c r="T18" s="7"/>
      <c r="U18" s="907"/>
      <c r="V18" s="1342"/>
      <c r="W18" s="7"/>
      <c r="X18" s="7"/>
      <c r="Y18" s="7"/>
      <c r="Z18" s="7"/>
      <c r="AA18" s="7"/>
      <c r="AB18" s="7"/>
      <c r="AC18" s="7"/>
      <c r="AD18" s="7"/>
      <c r="AE18" s="7"/>
      <c r="AF18" s="7"/>
      <c r="AG18" s="7"/>
      <c r="AH18" s="7"/>
      <c r="AI18" s="7"/>
      <c r="AJ18" s="7"/>
      <c r="AK18" s="7"/>
      <c r="AL18" s="7"/>
      <c r="AM18" s="7"/>
      <c r="AN18" s="7"/>
      <c r="AO18" s="7"/>
      <c r="AP18" s="7"/>
      <c r="AQ18" s="7"/>
      <c r="AR18" s="7"/>
      <c r="AS18" s="7"/>
      <c r="AT18" s="7"/>
      <c r="AU18" s="7"/>
      <c r="AV18" s="7"/>
      <c r="AW18" s="7"/>
      <c r="AX18" s="7"/>
      <c r="AY18" s="7"/>
      <c r="AZ18" s="7"/>
      <c r="BA18" s="7"/>
      <c r="BB18" s="7"/>
      <c r="BC18" s="7"/>
      <c r="BD18" s="7"/>
      <c r="BE18" s="7"/>
      <c r="BF18" s="7"/>
      <c r="BG18" s="7"/>
      <c r="BH18" s="7"/>
      <c r="BI18" s="7"/>
      <c r="BJ18" s="7"/>
      <c r="BK18" s="7"/>
      <c r="BL18" s="7"/>
      <c r="BM18" s="7"/>
      <c r="BN18" s="7"/>
      <c r="BO18" s="7"/>
      <c r="BP18" s="7"/>
      <c r="BQ18" s="7"/>
      <c r="BR18" s="7"/>
      <c r="BS18" s="7"/>
      <c r="BT18" s="7"/>
      <c r="BU18" s="7"/>
      <c r="BV18" s="7"/>
      <c r="BW18" s="7"/>
      <c r="BX18" s="7"/>
      <c r="BY18" s="7"/>
      <c r="BZ18" s="7"/>
      <c r="CA18" s="7"/>
      <c r="CB18" s="7"/>
      <c r="CC18" s="7"/>
      <c r="CD18" s="7"/>
      <c r="CE18" s="7"/>
      <c r="CF18" s="7"/>
      <c r="CG18" s="7"/>
      <c r="CH18" s="7"/>
    </row>
    <row r="19" spans="1:86" ht="24" customHeight="1" thickTop="1" thickBot="1">
      <c r="A19" s="322" t="str">
        <f>'Service Category Lookup Val '!A14</f>
        <v>07</v>
      </c>
      <c r="B19" s="1751" t="str">
        <f>'Service Category Lookup Val '!D14</f>
        <v>Congregate Meals</v>
      </c>
      <c r="C19" s="1751"/>
      <c r="D19" s="1752"/>
      <c r="E19" s="719"/>
      <c r="F19" s="719"/>
      <c r="G19" s="1339"/>
      <c r="H19" s="1339"/>
      <c r="I19" s="1339"/>
      <c r="J19" s="1339"/>
      <c r="K19" s="719"/>
      <c r="L19" s="1340"/>
      <c r="M19" s="1403">
        <f>'COVID-ARP'!H35</f>
        <v>0</v>
      </c>
      <c r="N19" s="719"/>
      <c r="O19" s="1341"/>
      <c r="P19" s="1341"/>
      <c r="Q19" s="719"/>
      <c r="R19" s="719"/>
      <c r="S19" s="715">
        <f t="shared" si="0"/>
        <v>0</v>
      </c>
      <c r="T19" s="7"/>
      <c r="U19" s="907"/>
      <c r="V19" s="1342"/>
      <c r="W19" s="7"/>
      <c r="X19" s="7"/>
      <c r="Y19" s="7"/>
      <c r="Z19" s="7"/>
      <c r="AA19" s="7"/>
      <c r="AB19" s="7"/>
      <c r="AC19" s="7"/>
      <c r="AD19" s="7"/>
      <c r="AE19" s="7"/>
      <c r="AF19" s="7"/>
      <c r="AG19" s="7"/>
      <c r="AH19" s="7"/>
      <c r="AI19" s="7"/>
      <c r="AJ19" s="7"/>
      <c r="AK19" s="7"/>
      <c r="AL19" s="7"/>
      <c r="AM19" s="7"/>
      <c r="AN19" s="7"/>
      <c r="AO19" s="7"/>
      <c r="AP19" s="7"/>
      <c r="AQ19" s="7"/>
      <c r="AR19" s="7"/>
      <c r="AS19" s="7"/>
      <c r="AT19" s="7"/>
      <c r="AU19" s="7"/>
      <c r="AV19" s="7"/>
      <c r="AW19" s="7"/>
      <c r="AX19" s="7"/>
      <c r="AY19" s="7"/>
      <c r="AZ19" s="7"/>
      <c r="BA19" s="7"/>
      <c r="BB19" s="7"/>
      <c r="BC19" s="7"/>
      <c r="BD19" s="7"/>
      <c r="BE19" s="7"/>
      <c r="BF19" s="7"/>
      <c r="BG19" s="7"/>
      <c r="BH19" s="7"/>
      <c r="BI19" s="7"/>
      <c r="BJ19" s="7"/>
      <c r="BK19" s="7"/>
      <c r="BL19" s="7"/>
      <c r="BM19" s="7"/>
      <c r="BN19" s="7"/>
      <c r="BO19" s="7"/>
      <c r="BP19" s="7"/>
      <c r="BQ19" s="7"/>
      <c r="BR19" s="7"/>
      <c r="BS19" s="7"/>
      <c r="BT19" s="7"/>
      <c r="BU19" s="7"/>
      <c r="BV19" s="7"/>
      <c r="BW19" s="7"/>
      <c r="BX19" s="7"/>
      <c r="BY19" s="7"/>
      <c r="BZ19" s="7"/>
      <c r="CA19" s="7"/>
      <c r="CB19" s="7"/>
      <c r="CC19" s="7"/>
      <c r="CD19" s="7"/>
      <c r="CE19" s="7"/>
      <c r="CF19" s="7"/>
      <c r="CG19" s="7"/>
      <c r="CH19" s="7"/>
    </row>
    <row r="20" spans="1:86" ht="24" customHeight="1" thickTop="1" thickBot="1">
      <c r="A20" s="322" t="str">
        <f>'Service Category Lookup Val '!A83</f>
        <v>80-4</v>
      </c>
      <c r="B20" s="1751" t="str">
        <f>'Service Category Lookup Val '!D83</f>
        <v>Consumable Services</v>
      </c>
      <c r="C20" s="1751"/>
      <c r="D20" s="1752"/>
      <c r="E20" s="719"/>
      <c r="F20" s="1339"/>
      <c r="G20" s="1339"/>
      <c r="H20" s="1339"/>
      <c r="I20" s="1339"/>
      <c r="J20" s="1339"/>
      <c r="K20" s="1339"/>
      <c r="L20" s="1340"/>
      <c r="M20" s="1403">
        <f>'COVID-ARP'!H36</f>
        <v>0</v>
      </c>
      <c r="N20" s="719"/>
      <c r="O20" s="1341"/>
      <c r="P20" s="1341"/>
      <c r="Q20" s="719"/>
      <c r="R20" s="719"/>
      <c r="S20" s="715">
        <f t="shared" si="0"/>
        <v>0</v>
      </c>
      <c r="T20" s="7"/>
      <c r="U20" s="907"/>
      <c r="V20" s="1342"/>
      <c r="W20" s="7"/>
      <c r="X20" s="7"/>
      <c r="Y20" s="7"/>
      <c r="Z20" s="7"/>
      <c r="AA20" s="7"/>
      <c r="AB20" s="7"/>
      <c r="AC20" s="7"/>
      <c r="AD20" s="7"/>
      <c r="AE20" s="7"/>
      <c r="AF20" s="7"/>
      <c r="AG20" s="7"/>
      <c r="AH20" s="7"/>
      <c r="AI20" s="7"/>
      <c r="AJ20" s="7"/>
      <c r="AK20" s="7"/>
      <c r="AL20" s="7"/>
      <c r="AM20" s="7"/>
      <c r="AN20" s="7"/>
      <c r="AO20" s="7"/>
      <c r="AP20" s="7"/>
      <c r="AQ20" s="7"/>
      <c r="AR20" s="7"/>
      <c r="AS20" s="7"/>
      <c r="AT20" s="7"/>
      <c r="AU20" s="7"/>
      <c r="AV20" s="7"/>
      <c r="AW20" s="7"/>
      <c r="AX20" s="7"/>
      <c r="AY20" s="7"/>
      <c r="AZ20" s="7"/>
      <c r="BA20" s="7"/>
      <c r="BB20" s="7"/>
      <c r="BC20" s="7"/>
      <c r="BD20" s="7"/>
      <c r="BE20" s="7"/>
      <c r="BF20" s="7"/>
      <c r="BG20" s="7"/>
      <c r="BH20" s="7"/>
      <c r="BI20" s="7"/>
      <c r="BJ20" s="7"/>
      <c r="BK20" s="7"/>
      <c r="BL20" s="7"/>
      <c r="BM20" s="7"/>
      <c r="BN20" s="7"/>
      <c r="BO20" s="7"/>
      <c r="BP20" s="7"/>
      <c r="BQ20" s="7"/>
      <c r="BR20" s="7"/>
      <c r="BS20" s="7"/>
      <c r="BT20" s="7"/>
      <c r="BU20" s="7"/>
      <c r="BV20" s="7"/>
      <c r="BW20" s="7"/>
      <c r="BX20" s="7"/>
      <c r="BY20" s="7"/>
      <c r="BZ20" s="7"/>
      <c r="CA20" s="7"/>
      <c r="CB20" s="7"/>
      <c r="CC20" s="7"/>
      <c r="CD20" s="7"/>
      <c r="CE20" s="7"/>
      <c r="CF20" s="7"/>
      <c r="CG20" s="7"/>
      <c r="CH20" s="7"/>
    </row>
    <row r="21" spans="1:86" ht="32.25" customHeight="1" thickTop="1" thickBot="1">
      <c r="A21" s="1328" t="str">
        <f>'Service Category Lookup Val '!A57</f>
        <v>50-1</v>
      </c>
      <c r="B21" s="1790" t="str">
        <f>'Service Category Lookup Val '!D57</f>
        <v>Elderly Abuse Prevention{50-1 Guardianship/Conservatorship, 50-3 Elder Abuse Awareness &amp; Prevention, 50-4 Crime Prevention/Home Safety, 50-5 LTCO</v>
      </c>
      <c r="C21" s="1793"/>
      <c r="D21" s="1794"/>
      <c r="E21" s="719"/>
      <c r="F21" s="1339"/>
      <c r="G21" s="1345"/>
      <c r="H21" s="1339"/>
      <c r="I21" s="1339"/>
      <c r="J21" s="719"/>
      <c r="K21" s="1339"/>
      <c r="L21" s="1340"/>
      <c r="M21" s="1403">
        <f>'COVID-ARP'!H37</f>
        <v>0</v>
      </c>
      <c r="N21" s="719"/>
      <c r="O21" s="1341"/>
      <c r="P21" s="1341"/>
      <c r="Q21" s="719"/>
      <c r="R21" s="719"/>
      <c r="S21" s="715">
        <f t="shared" si="0"/>
        <v>0</v>
      </c>
      <c r="T21" s="7"/>
      <c r="U21" s="907"/>
      <c r="V21" s="1342"/>
      <c r="W21" s="7"/>
      <c r="X21" s="7"/>
      <c r="Y21" s="7"/>
      <c r="Z21" s="7"/>
      <c r="AA21" s="7"/>
      <c r="AB21" s="7"/>
      <c r="AC21" s="7"/>
      <c r="AD21" s="7"/>
      <c r="AE21" s="7"/>
      <c r="AF21" s="7"/>
      <c r="AG21" s="7"/>
      <c r="AH21" s="7"/>
      <c r="AI21" s="7"/>
      <c r="AJ21" s="7"/>
      <c r="AK21" s="7"/>
      <c r="AL21" s="7"/>
      <c r="AM21" s="7"/>
      <c r="AN21" s="7"/>
      <c r="AO21" s="7"/>
      <c r="AP21" s="7"/>
      <c r="AQ21" s="7"/>
      <c r="AR21" s="7"/>
      <c r="AS21" s="7"/>
      <c r="AT21" s="7"/>
      <c r="AU21" s="7"/>
      <c r="AV21" s="7"/>
      <c r="AW21" s="7"/>
      <c r="AX21" s="7"/>
      <c r="AY21" s="7"/>
      <c r="AZ21" s="7"/>
      <c r="BA21" s="7"/>
      <c r="BB21" s="7"/>
      <c r="BC21" s="7"/>
      <c r="BD21" s="7"/>
      <c r="BE21" s="7"/>
      <c r="BF21" s="7"/>
      <c r="BG21" s="7"/>
      <c r="BH21" s="7"/>
      <c r="BI21" s="7"/>
      <c r="BJ21" s="7"/>
      <c r="BK21" s="7"/>
      <c r="BL21" s="7"/>
      <c r="BM21" s="7"/>
      <c r="BN21" s="7"/>
      <c r="BO21" s="7"/>
      <c r="BP21" s="7"/>
      <c r="BQ21" s="7"/>
      <c r="BR21" s="7"/>
      <c r="BS21" s="7"/>
      <c r="BT21" s="7"/>
      <c r="BU21" s="7"/>
      <c r="BV21" s="7"/>
      <c r="BW21" s="7"/>
      <c r="BX21" s="7"/>
      <c r="BY21" s="7"/>
      <c r="BZ21" s="7"/>
      <c r="CA21" s="7"/>
      <c r="CB21" s="7"/>
      <c r="CC21" s="7"/>
      <c r="CD21" s="7"/>
      <c r="CE21" s="7"/>
      <c r="CF21" s="7"/>
      <c r="CG21" s="7"/>
      <c r="CH21" s="7"/>
    </row>
    <row r="22" spans="1:86" ht="29.25" customHeight="1" thickTop="1" thickBot="1">
      <c r="A22" s="322" t="str">
        <f>'Service Category Lookup Val '!A48</f>
        <v>40-2</v>
      </c>
      <c r="B22" s="1795" t="str">
        <f>'Service Category Lookup Val '!D48</f>
        <v>Health Promotion: Evidence Based {40-2 Pys.Act/Fall Prev, 40-4 MH/Screen/Ref, 71 Chron. Dis. Prev/Mgt/Ed.</v>
      </c>
      <c r="C22" s="1795"/>
      <c r="D22" s="1796"/>
      <c r="E22" s="719"/>
      <c r="F22" s="1339"/>
      <c r="G22" s="1345"/>
      <c r="H22" s="719"/>
      <c r="I22" s="1339"/>
      <c r="J22" s="1339"/>
      <c r="K22" s="1339"/>
      <c r="L22" s="1340"/>
      <c r="M22" s="1403">
        <f>'COVID-ARP'!H38</f>
        <v>0</v>
      </c>
      <c r="N22" s="719"/>
      <c r="O22" s="1341"/>
      <c r="P22" s="1341"/>
      <c r="Q22" s="719"/>
      <c r="R22" s="719"/>
      <c r="S22" s="715">
        <f t="shared" si="0"/>
        <v>0</v>
      </c>
      <c r="T22" s="7"/>
      <c r="U22" s="907"/>
      <c r="V22" s="1342"/>
      <c r="W22" s="7"/>
      <c r="X22" s="7"/>
      <c r="Y22" s="7"/>
      <c r="Z22" s="7"/>
      <c r="AA22" s="7"/>
      <c r="AB22" s="7"/>
      <c r="AC22" s="7"/>
      <c r="AD22" s="7"/>
      <c r="AE22" s="7"/>
      <c r="AF22" s="7"/>
      <c r="AG22" s="7"/>
      <c r="AH22" s="7"/>
      <c r="AI22" s="7"/>
      <c r="AJ22" s="7"/>
      <c r="AK22" s="7"/>
      <c r="AL22" s="7"/>
      <c r="AM22" s="7"/>
      <c r="AN22" s="7"/>
      <c r="AO22" s="7"/>
      <c r="AP22" s="7"/>
      <c r="AQ22" s="7"/>
      <c r="AR22" s="7"/>
      <c r="AS22" s="7"/>
      <c r="AT22" s="7"/>
      <c r="AU22" s="7"/>
      <c r="AV22" s="7"/>
      <c r="AW22" s="7"/>
      <c r="AX22" s="7"/>
      <c r="AY22" s="7"/>
      <c r="AZ22" s="7"/>
      <c r="BA22" s="7"/>
      <c r="BB22" s="7"/>
      <c r="BC22" s="7"/>
      <c r="BD22" s="7"/>
      <c r="BE22" s="7"/>
      <c r="BF22" s="7"/>
      <c r="BG22" s="7"/>
      <c r="BH22" s="7"/>
      <c r="BI22" s="7"/>
      <c r="BJ22" s="7"/>
      <c r="BK22" s="7"/>
      <c r="BL22" s="7"/>
      <c r="BM22" s="7"/>
      <c r="BN22" s="7"/>
      <c r="BO22" s="7"/>
      <c r="BP22" s="7"/>
      <c r="BQ22" s="7"/>
      <c r="BR22" s="7"/>
      <c r="BS22" s="7"/>
      <c r="BT22" s="7"/>
      <c r="BU22" s="7"/>
      <c r="BV22" s="7"/>
      <c r="BW22" s="7"/>
      <c r="BX22" s="7"/>
      <c r="BY22" s="7"/>
      <c r="BZ22" s="7"/>
      <c r="CA22" s="7"/>
      <c r="CB22" s="7"/>
      <c r="CC22" s="7"/>
      <c r="CD22" s="7"/>
      <c r="CE22" s="7"/>
      <c r="CF22" s="7"/>
      <c r="CG22" s="7"/>
      <c r="CH22" s="7"/>
    </row>
    <row r="23" spans="1:86" ht="24" customHeight="1" thickTop="1" thickBot="1">
      <c r="A23" s="322" t="str">
        <f>'Service Category Lookup Val '!A52</f>
        <v>40-4</v>
      </c>
      <c r="B23" s="1751" t="str">
        <f>'Service Category Lookup Val '!D52</f>
        <v>Health Promotion: Evidence Based - {Access}</v>
      </c>
      <c r="C23" s="1751"/>
      <c r="D23" s="1752"/>
      <c r="E23" s="719"/>
      <c r="F23" s="1339"/>
      <c r="G23" s="1345"/>
      <c r="H23" s="1339"/>
      <c r="I23" s="1339"/>
      <c r="J23" s="1339"/>
      <c r="K23" s="1339"/>
      <c r="L23" s="1340"/>
      <c r="M23" s="1403">
        <f>'COVID-ARP'!H39</f>
        <v>0</v>
      </c>
      <c r="N23" s="719"/>
      <c r="O23" s="1341"/>
      <c r="P23" s="1341"/>
      <c r="Q23" s="719"/>
      <c r="R23" s="719"/>
      <c r="S23" s="715">
        <f t="shared" si="0"/>
        <v>0</v>
      </c>
      <c r="T23" s="7"/>
      <c r="U23" s="907"/>
      <c r="V23" s="1342"/>
      <c r="W23" s="7"/>
      <c r="X23" s="7"/>
      <c r="Y23" s="7"/>
      <c r="Z23" s="7"/>
      <c r="AA23" s="7"/>
      <c r="AB23" s="7"/>
      <c r="AC23" s="7"/>
      <c r="AD23" s="7"/>
      <c r="AE23" s="7"/>
      <c r="AF23" s="7"/>
      <c r="AG23" s="7"/>
      <c r="AH23" s="7"/>
      <c r="AI23" s="7"/>
      <c r="AJ23" s="7"/>
      <c r="AK23" s="7"/>
      <c r="AL23" s="7"/>
      <c r="AM23" s="7"/>
      <c r="AN23" s="7"/>
      <c r="AO23" s="7"/>
      <c r="AP23" s="7"/>
      <c r="AQ23" s="7"/>
      <c r="AR23" s="7"/>
      <c r="AS23" s="7"/>
      <c r="AT23" s="7"/>
      <c r="AU23" s="7"/>
      <c r="AV23" s="7"/>
      <c r="AW23" s="7"/>
      <c r="AX23" s="7"/>
      <c r="AY23" s="7"/>
      <c r="AZ23" s="7"/>
      <c r="BA23" s="7"/>
      <c r="BB23" s="7"/>
      <c r="BC23" s="7"/>
      <c r="BD23" s="7"/>
      <c r="BE23" s="7"/>
      <c r="BF23" s="7"/>
      <c r="BG23" s="7"/>
      <c r="BH23" s="7"/>
      <c r="BI23" s="7"/>
      <c r="BJ23" s="7"/>
      <c r="BK23" s="7"/>
      <c r="BL23" s="7"/>
      <c r="BM23" s="7"/>
      <c r="BN23" s="7"/>
      <c r="BO23" s="7"/>
      <c r="BP23" s="7"/>
      <c r="BQ23" s="7"/>
      <c r="BR23" s="7"/>
      <c r="BS23" s="7"/>
      <c r="BT23" s="7"/>
      <c r="BU23" s="7"/>
      <c r="BV23" s="7"/>
      <c r="BW23" s="7"/>
      <c r="BX23" s="7"/>
      <c r="BY23" s="7"/>
      <c r="BZ23" s="7"/>
      <c r="CA23" s="7"/>
      <c r="CB23" s="7"/>
      <c r="CC23" s="7"/>
      <c r="CD23" s="7"/>
      <c r="CE23" s="7"/>
      <c r="CF23" s="7"/>
      <c r="CG23" s="7"/>
      <c r="CH23" s="7"/>
    </row>
    <row r="24" spans="1:86" ht="24" customHeight="1" thickTop="1" thickBot="1">
      <c r="A24" s="322" t="str">
        <f>'Service Category Lookup Val '!A49</f>
        <v>40-3</v>
      </c>
      <c r="B24" s="1751" t="str">
        <f>'Service Category Lookup Val '!D49</f>
        <v>Health Promotion: Non Evidence Based - {Access} {40-3 &amp; 40-4}</v>
      </c>
      <c r="C24" s="1751"/>
      <c r="D24" s="1752"/>
      <c r="E24" s="719"/>
      <c r="F24" s="1339"/>
      <c r="G24" s="719"/>
      <c r="H24" s="1339"/>
      <c r="I24" s="1339"/>
      <c r="J24" s="1339"/>
      <c r="K24" s="1339"/>
      <c r="L24" s="1340"/>
      <c r="M24" s="1403">
        <f>'COVID-ARP'!H40</f>
        <v>0</v>
      </c>
      <c r="N24" s="719"/>
      <c r="O24" s="1341"/>
      <c r="P24" s="1341"/>
      <c r="Q24" s="719"/>
      <c r="R24" s="719"/>
      <c r="S24" s="715">
        <f t="shared" si="0"/>
        <v>0</v>
      </c>
      <c r="T24" s="7"/>
      <c r="U24" s="907"/>
      <c r="V24" s="1342"/>
      <c r="W24" s="7"/>
      <c r="X24" s="7"/>
      <c r="Y24" s="7"/>
      <c r="Z24" s="7"/>
      <c r="AA24" s="7"/>
      <c r="AB24" s="7"/>
      <c r="AC24" s="7"/>
      <c r="AD24" s="7"/>
      <c r="AE24" s="7"/>
      <c r="AF24" s="7"/>
      <c r="AG24" s="7"/>
      <c r="AH24" s="7"/>
      <c r="AI24" s="7"/>
      <c r="AJ24" s="7"/>
      <c r="AK24" s="7"/>
      <c r="AL24" s="7"/>
      <c r="AM24" s="7"/>
      <c r="AN24" s="7"/>
      <c r="AO24" s="7"/>
      <c r="AP24" s="7"/>
      <c r="AQ24" s="7"/>
      <c r="AR24" s="7"/>
      <c r="AS24" s="7"/>
      <c r="AT24" s="7"/>
      <c r="AU24" s="7"/>
      <c r="AV24" s="7"/>
      <c r="AW24" s="7"/>
      <c r="AX24" s="7"/>
      <c r="AY24" s="7"/>
      <c r="AZ24" s="7"/>
      <c r="BA24" s="7"/>
      <c r="BB24" s="7"/>
      <c r="BC24" s="7"/>
      <c r="BD24" s="7"/>
      <c r="BE24" s="7"/>
      <c r="BF24" s="7"/>
      <c r="BG24" s="7"/>
      <c r="BH24" s="7"/>
      <c r="BI24" s="7"/>
      <c r="BJ24" s="7"/>
      <c r="BK24" s="7"/>
      <c r="BL24" s="7"/>
      <c r="BM24" s="7"/>
      <c r="BN24" s="7"/>
      <c r="BO24" s="7"/>
      <c r="BP24" s="7"/>
      <c r="BQ24" s="7"/>
      <c r="BR24" s="7"/>
      <c r="BS24" s="7"/>
      <c r="BT24" s="7"/>
      <c r="BU24" s="7"/>
      <c r="BV24" s="7"/>
      <c r="BW24" s="7"/>
      <c r="BX24" s="7"/>
      <c r="BY24" s="7"/>
      <c r="BZ24" s="7"/>
      <c r="CA24" s="7"/>
      <c r="CB24" s="7"/>
      <c r="CC24" s="7"/>
      <c r="CD24" s="7"/>
      <c r="CE24" s="7"/>
      <c r="CF24" s="7"/>
      <c r="CG24" s="7"/>
      <c r="CH24" s="7"/>
    </row>
    <row r="25" spans="1:86" ht="24" customHeight="1" thickTop="1" thickBot="1">
      <c r="A25" s="322" t="str">
        <f>'Service Category Lookup Val '!A53</f>
        <v>40-5</v>
      </c>
      <c r="B25" s="1797" t="str">
        <f>'Service Category Lookup Val '!D53</f>
        <v>Health Promotion: Non Evidence Based - {In-Home} {40-5 &amp; 40-8}</v>
      </c>
      <c r="C25" s="1798"/>
      <c r="D25" s="1799"/>
      <c r="E25" s="719"/>
      <c r="F25" s="1339"/>
      <c r="G25" s="1345"/>
      <c r="H25" s="1339"/>
      <c r="I25" s="1339"/>
      <c r="J25" s="1339"/>
      <c r="K25" s="1339"/>
      <c r="L25" s="1340"/>
      <c r="M25" s="1403">
        <f>'COVID-ARP'!H41</f>
        <v>0</v>
      </c>
      <c r="N25" s="719"/>
      <c r="O25" s="1341"/>
      <c r="P25" s="1341"/>
      <c r="Q25" s="719"/>
      <c r="R25" s="719"/>
      <c r="S25" s="715">
        <f t="shared" si="0"/>
        <v>0</v>
      </c>
      <c r="T25" s="7"/>
      <c r="U25" s="907"/>
      <c r="V25" s="1342"/>
      <c r="W25" s="7"/>
      <c r="X25" s="7"/>
      <c r="Y25" s="7"/>
      <c r="Z25" s="7"/>
      <c r="AA25" s="7"/>
      <c r="AB25" s="7"/>
      <c r="AC25" s="7"/>
      <c r="AD25" s="7"/>
      <c r="AE25" s="7"/>
      <c r="AF25" s="7"/>
      <c r="AG25" s="7"/>
      <c r="AH25" s="7"/>
      <c r="AI25" s="7"/>
      <c r="AJ25" s="7"/>
      <c r="AK25" s="7"/>
      <c r="AL25" s="7"/>
      <c r="AM25" s="7"/>
      <c r="AN25" s="7"/>
      <c r="AO25" s="7"/>
      <c r="AP25" s="7"/>
      <c r="AQ25" s="7"/>
      <c r="AR25" s="7"/>
      <c r="AS25" s="7"/>
      <c r="AT25" s="7"/>
      <c r="AU25" s="7"/>
      <c r="AV25" s="7"/>
      <c r="AW25" s="7"/>
      <c r="AX25" s="7"/>
      <c r="AY25" s="7"/>
      <c r="AZ25" s="7"/>
      <c r="BA25" s="7"/>
      <c r="BB25" s="7"/>
      <c r="BC25" s="7"/>
      <c r="BD25" s="7"/>
      <c r="BE25" s="7"/>
      <c r="BF25" s="7"/>
      <c r="BG25" s="7"/>
      <c r="BH25" s="7"/>
      <c r="BI25" s="7"/>
      <c r="BJ25" s="7"/>
      <c r="BK25" s="7"/>
      <c r="BL25" s="7"/>
      <c r="BM25" s="7"/>
      <c r="BN25" s="7"/>
      <c r="BO25" s="7"/>
      <c r="BP25" s="7"/>
      <c r="BQ25" s="7"/>
      <c r="BR25" s="7"/>
      <c r="BS25" s="7"/>
      <c r="BT25" s="7"/>
      <c r="BU25" s="7"/>
      <c r="BV25" s="7"/>
      <c r="BW25" s="7"/>
      <c r="BX25" s="7"/>
      <c r="BY25" s="7"/>
      <c r="BZ25" s="7"/>
      <c r="CA25" s="7"/>
      <c r="CB25" s="7"/>
      <c r="CC25" s="7"/>
      <c r="CD25" s="7"/>
      <c r="CE25" s="7"/>
      <c r="CF25" s="7"/>
      <c r="CG25" s="7"/>
      <c r="CH25" s="7"/>
    </row>
    <row r="26" spans="1:86" ht="24" customHeight="1" thickTop="1" thickBot="1">
      <c r="A26" s="322" t="str">
        <f>'Service Category Lookup Val '!A10</f>
        <v>04</v>
      </c>
      <c r="B26" s="1751" t="str">
        <f>'Service Category Lookup Val '!D10</f>
        <v>Home Delivered Meals</v>
      </c>
      <c r="C26" s="1751"/>
      <c r="D26" s="1752"/>
      <c r="E26" s="719"/>
      <c r="F26" s="1339"/>
      <c r="G26" s="719"/>
      <c r="H26" s="1339"/>
      <c r="I26" s="719"/>
      <c r="J26" s="1339"/>
      <c r="K26" s="719"/>
      <c r="L26" s="1340"/>
      <c r="M26" s="1403">
        <f>'COVID-ARP'!H42</f>
        <v>0</v>
      </c>
      <c r="N26" s="719"/>
      <c r="O26" s="1341"/>
      <c r="P26" s="1341"/>
      <c r="Q26" s="719"/>
      <c r="R26" s="719"/>
      <c r="S26" s="715">
        <f t="shared" si="0"/>
        <v>0</v>
      </c>
      <c r="T26" s="7"/>
      <c r="U26" s="907"/>
      <c r="V26" s="1342"/>
      <c r="W26" s="7"/>
      <c r="X26" s="7"/>
      <c r="Y26" s="7"/>
      <c r="Z26" s="7"/>
      <c r="AA26" s="7"/>
      <c r="AB26" s="7"/>
      <c r="AC26" s="7"/>
      <c r="AD26" s="7"/>
      <c r="AE26" s="7"/>
      <c r="AF26" s="7"/>
      <c r="AG26" s="7"/>
      <c r="AH26" s="7"/>
      <c r="AI26" s="7"/>
      <c r="AJ26" s="7"/>
      <c r="AK26" s="7"/>
      <c r="AL26" s="7"/>
      <c r="AM26" s="7"/>
      <c r="AN26" s="7"/>
      <c r="AO26" s="7"/>
      <c r="AP26" s="7"/>
      <c r="AQ26" s="7"/>
      <c r="AR26" s="7"/>
      <c r="AS26" s="7"/>
      <c r="AT26" s="7"/>
      <c r="AU26" s="7"/>
      <c r="AV26" s="7"/>
      <c r="AW26" s="7"/>
      <c r="AX26" s="7"/>
      <c r="AY26" s="7"/>
      <c r="AZ26" s="7"/>
      <c r="BA26" s="7"/>
      <c r="BB26" s="7"/>
      <c r="BC26" s="7"/>
      <c r="BD26" s="7"/>
      <c r="BE26" s="7"/>
      <c r="BF26" s="7"/>
      <c r="BG26" s="7"/>
      <c r="BH26" s="7"/>
      <c r="BI26" s="7"/>
      <c r="BJ26" s="7"/>
      <c r="BK26" s="7"/>
      <c r="BL26" s="7"/>
      <c r="BM26" s="7"/>
      <c r="BN26" s="7"/>
      <c r="BO26" s="7"/>
      <c r="BP26" s="7"/>
      <c r="BQ26" s="7"/>
      <c r="BR26" s="7"/>
      <c r="BS26" s="7"/>
      <c r="BT26" s="7"/>
      <c r="BU26" s="7"/>
      <c r="BV26" s="7"/>
      <c r="BW26" s="7"/>
      <c r="BX26" s="7"/>
      <c r="BY26" s="7"/>
      <c r="BZ26" s="7"/>
      <c r="CA26" s="7"/>
      <c r="CB26" s="7"/>
      <c r="CC26" s="7"/>
      <c r="CD26" s="7"/>
      <c r="CE26" s="7"/>
      <c r="CF26" s="7"/>
      <c r="CG26" s="7"/>
      <c r="CH26" s="7"/>
    </row>
    <row r="27" spans="1:86" ht="24" customHeight="1" thickTop="1" thickBot="1">
      <c r="A27" s="322" t="str">
        <f>'Service Category Lookup Val '!A34</f>
        <v>30-1</v>
      </c>
      <c r="B27" s="1751" t="str">
        <f>'Service Category Lookup Val '!D34</f>
        <v>Home Repair/Modification</v>
      </c>
      <c r="C27" s="1751"/>
      <c r="D27" s="1752"/>
      <c r="E27" s="719"/>
      <c r="F27" s="1339"/>
      <c r="G27" s="1345"/>
      <c r="H27" s="1339"/>
      <c r="I27" s="1339"/>
      <c r="J27" s="1339"/>
      <c r="K27" s="1339"/>
      <c r="L27" s="1340"/>
      <c r="M27" s="1403">
        <f>'COVID-ARP'!H43</f>
        <v>0</v>
      </c>
      <c r="N27" s="719"/>
      <c r="O27" s="1341"/>
      <c r="P27" s="1341"/>
      <c r="Q27" s="719"/>
      <c r="R27" s="719"/>
      <c r="S27" s="715">
        <f t="shared" si="0"/>
        <v>0</v>
      </c>
      <c r="T27" s="7"/>
      <c r="U27" s="907"/>
      <c r="V27" s="1342"/>
      <c r="W27" s="7"/>
      <c r="X27" s="7"/>
      <c r="Y27" s="7"/>
      <c r="Z27" s="7"/>
      <c r="AA27" s="7"/>
      <c r="AB27" s="7"/>
      <c r="AC27" s="7"/>
      <c r="AD27" s="7"/>
      <c r="AE27" s="7"/>
      <c r="AF27" s="7"/>
      <c r="AG27" s="7"/>
      <c r="AH27" s="7"/>
      <c r="AI27" s="7"/>
      <c r="AJ27" s="7"/>
      <c r="AK27" s="7"/>
      <c r="AL27" s="7"/>
      <c r="AM27" s="7"/>
      <c r="AN27" s="7"/>
      <c r="AO27" s="7"/>
      <c r="AP27" s="7"/>
      <c r="AQ27" s="7"/>
      <c r="AR27" s="7"/>
      <c r="AS27" s="7"/>
      <c r="AT27" s="7"/>
      <c r="AU27" s="7"/>
      <c r="AV27" s="7"/>
      <c r="AW27" s="7"/>
      <c r="AX27" s="7"/>
      <c r="AY27" s="7"/>
      <c r="AZ27" s="7"/>
      <c r="BA27" s="7"/>
      <c r="BB27" s="7"/>
      <c r="BC27" s="7"/>
      <c r="BD27" s="7"/>
      <c r="BE27" s="7"/>
      <c r="BF27" s="7"/>
      <c r="BG27" s="7"/>
      <c r="BH27" s="7"/>
      <c r="BI27" s="7"/>
      <c r="BJ27" s="7"/>
      <c r="BK27" s="7"/>
      <c r="BL27" s="7"/>
      <c r="BM27" s="7"/>
      <c r="BN27" s="7"/>
      <c r="BO27" s="7"/>
      <c r="BP27" s="7"/>
      <c r="BQ27" s="7"/>
      <c r="BR27" s="7"/>
      <c r="BS27" s="7"/>
      <c r="BT27" s="7"/>
      <c r="BU27" s="7"/>
      <c r="BV27" s="7"/>
      <c r="BW27" s="7"/>
      <c r="BX27" s="7"/>
      <c r="BY27" s="7"/>
      <c r="BZ27" s="7"/>
      <c r="CA27" s="7"/>
      <c r="CB27" s="7"/>
      <c r="CC27" s="7"/>
      <c r="CD27" s="7"/>
      <c r="CE27" s="7"/>
      <c r="CF27" s="7"/>
      <c r="CG27" s="7"/>
      <c r="CH27" s="7"/>
    </row>
    <row r="28" spans="1:86" ht="24" customHeight="1" thickTop="1" thickBot="1">
      <c r="A28" s="322" t="str">
        <f>'Service Category Lookup Val '!A6</f>
        <v>02</v>
      </c>
      <c r="B28" s="1751" t="str">
        <f>'Service Category Lookup Val '!D6</f>
        <v>Homemaker</v>
      </c>
      <c r="C28" s="1751"/>
      <c r="D28" s="1752"/>
      <c r="E28" s="719"/>
      <c r="F28" s="1339"/>
      <c r="G28" s="1339"/>
      <c r="H28" s="1339"/>
      <c r="I28" s="1339"/>
      <c r="J28" s="1339"/>
      <c r="K28" s="1339"/>
      <c r="L28" s="1340"/>
      <c r="M28" s="1403">
        <f>'COVID-ARP'!H44</f>
        <v>0</v>
      </c>
      <c r="N28" s="719"/>
      <c r="O28" s="1341"/>
      <c r="P28" s="1341"/>
      <c r="Q28" s="719"/>
      <c r="R28" s="719"/>
      <c r="S28" s="715">
        <f t="shared" si="0"/>
        <v>0</v>
      </c>
      <c r="T28" s="7"/>
      <c r="U28" s="907"/>
      <c r="V28" s="1342"/>
      <c r="W28" s="7"/>
      <c r="X28" s="7"/>
      <c r="Y28" s="7"/>
      <c r="Z28" s="7"/>
      <c r="AA28" s="7"/>
      <c r="AB28" s="7"/>
      <c r="AC28" s="7"/>
      <c r="AD28" s="7"/>
      <c r="AE28" s="7"/>
      <c r="AF28" s="7"/>
      <c r="AG28" s="7"/>
      <c r="AH28" s="7"/>
      <c r="AI28" s="7"/>
      <c r="AJ28" s="7"/>
      <c r="AK28" s="7"/>
      <c r="AL28" s="7"/>
      <c r="AM28" s="7"/>
      <c r="AN28" s="7"/>
      <c r="AO28" s="7"/>
      <c r="AP28" s="7"/>
      <c r="AQ28" s="7"/>
      <c r="AR28" s="7"/>
      <c r="AS28" s="7"/>
      <c r="AT28" s="7"/>
      <c r="AU28" s="7"/>
      <c r="AV28" s="7"/>
      <c r="AW28" s="7"/>
      <c r="AX28" s="7"/>
      <c r="AY28" s="7"/>
      <c r="AZ28" s="7"/>
      <c r="BA28" s="7"/>
      <c r="BB28" s="7"/>
      <c r="BC28" s="7"/>
      <c r="BD28" s="7"/>
      <c r="BE28" s="7"/>
      <c r="BF28" s="7"/>
      <c r="BG28" s="7"/>
      <c r="BH28" s="7"/>
      <c r="BI28" s="7"/>
      <c r="BJ28" s="7"/>
      <c r="BK28" s="7"/>
      <c r="BL28" s="7"/>
      <c r="BM28" s="7"/>
      <c r="BN28" s="7"/>
      <c r="BO28" s="7"/>
      <c r="BP28" s="7"/>
      <c r="BQ28" s="7"/>
      <c r="BR28" s="7"/>
      <c r="BS28" s="7"/>
      <c r="BT28" s="7"/>
      <c r="BU28" s="7"/>
      <c r="BV28" s="7"/>
      <c r="BW28" s="7"/>
      <c r="BX28" s="7"/>
      <c r="BY28" s="7"/>
      <c r="BZ28" s="7"/>
      <c r="CA28" s="7"/>
      <c r="CB28" s="7"/>
      <c r="CC28" s="7"/>
      <c r="CD28" s="7"/>
      <c r="CE28" s="7"/>
      <c r="CF28" s="7"/>
      <c r="CG28" s="7"/>
      <c r="CH28" s="7"/>
    </row>
    <row r="29" spans="1:86" ht="24" customHeight="1" thickTop="1" thickBot="1">
      <c r="A29" s="322" t="str">
        <f>'Service Category Lookup Val '!A20</f>
        <v>13</v>
      </c>
      <c r="B29" s="1797" t="str">
        <f>'Service Category Lookup Val '!D20</f>
        <v>Information and Assistance</v>
      </c>
      <c r="C29" s="1769"/>
      <c r="D29" s="1770"/>
      <c r="E29" s="719"/>
      <c r="F29" s="1339"/>
      <c r="G29" s="1339"/>
      <c r="H29" s="1339"/>
      <c r="I29" s="1339"/>
      <c r="J29" s="1339"/>
      <c r="K29" s="1339"/>
      <c r="L29" s="1340"/>
      <c r="M29" s="1403">
        <f>'COVID-ARP'!H45</f>
        <v>0</v>
      </c>
      <c r="N29" s="719"/>
      <c r="O29" s="1341"/>
      <c r="P29" s="1341"/>
      <c r="Q29" s="719"/>
      <c r="R29" s="719"/>
      <c r="S29" s="715">
        <f t="shared" si="0"/>
        <v>0</v>
      </c>
      <c r="T29" s="7"/>
      <c r="U29" s="907"/>
      <c r="V29" s="1342"/>
      <c r="W29" s="7"/>
      <c r="X29" s="7"/>
      <c r="Y29" s="7"/>
      <c r="Z29" s="7"/>
      <c r="AA29" s="7"/>
      <c r="AB29" s="7"/>
      <c r="AC29" s="7"/>
      <c r="AD29" s="7"/>
      <c r="AE29" s="7"/>
      <c r="AF29" s="7"/>
      <c r="AG29" s="7"/>
      <c r="AH29" s="7"/>
      <c r="AI29" s="7"/>
      <c r="AJ29" s="7"/>
      <c r="AK29" s="7"/>
      <c r="AL29" s="7"/>
      <c r="AM29" s="7"/>
      <c r="AN29" s="7"/>
      <c r="AO29" s="7"/>
      <c r="AP29" s="7"/>
      <c r="AQ29" s="7"/>
      <c r="AR29" s="7"/>
      <c r="AS29" s="7"/>
      <c r="AT29" s="7"/>
      <c r="AU29" s="7"/>
      <c r="AV29" s="7"/>
      <c r="AW29" s="7"/>
      <c r="AX29" s="7"/>
      <c r="AY29" s="7"/>
      <c r="AZ29" s="7"/>
      <c r="BA29" s="7"/>
      <c r="BB29" s="7"/>
      <c r="BC29" s="7"/>
      <c r="BD29" s="7"/>
      <c r="BE29" s="7"/>
      <c r="BF29" s="7"/>
      <c r="BG29" s="7"/>
      <c r="BH29" s="7"/>
      <c r="BI29" s="7"/>
      <c r="BJ29" s="7"/>
      <c r="BK29" s="7"/>
      <c r="BL29" s="7"/>
      <c r="BM29" s="7"/>
      <c r="BN29" s="7"/>
      <c r="BO29" s="7"/>
      <c r="BP29" s="7"/>
      <c r="BQ29" s="7"/>
      <c r="BR29" s="7"/>
      <c r="BS29" s="7"/>
      <c r="BT29" s="7"/>
      <c r="BU29" s="7"/>
      <c r="BV29" s="7"/>
      <c r="BW29" s="7"/>
      <c r="BX29" s="7"/>
      <c r="BY29" s="7"/>
      <c r="BZ29" s="7"/>
      <c r="CA29" s="7"/>
      <c r="CB29" s="7"/>
      <c r="CC29" s="7"/>
      <c r="CD29" s="7"/>
      <c r="CE29" s="7"/>
      <c r="CF29" s="7"/>
      <c r="CG29" s="7"/>
      <c r="CH29" s="7"/>
    </row>
    <row r="30" spans="1:86" ht="24" customHeight="1" thickTop="1" thickBot="1">
      <c r="A30" s="322" t="str">
        <f>'Service Category Lookup Val '!A67</f>
        <v>60-5</v>
      </c>
      <c r="B30" s="1751" t="str">
        <f>'Service Category Lookup Val '!D67</f>
        <v>Interpreting/Translation</v>
      </c>
      <c r="C30" s="1751"/>
      <c r="D30" s="1752"/>
      <c r="E30" s="719"/>
      <c r="F30" s="1339"/>
      <c r="G30" s="1339"/>
      <c r="H30" s="1339"/>
      <c r="I30" s="1339"/>
      <c r="J30" s="1339"/>
      <c r="K30" s="1339"/>
      <c r="L30" s="1340"/>
      <c r="M30" s="1403">
        <f>'COVID-ARP'!H46</f>
        <v>0</v>
      </c>
      <c r="N30" s="719"/>
      <c r="O30" s="1341"/>
      <c r="P30" s="1341"/>
      <c r="Q30" s="719"/>
      <c r="R30" s="719"/>
      <c r="S30" s="715">
        <f t="shared" si="0"/>
        <v>0</v>
      </c>
      <c r="T30" s="7"/>
      <c r="U30" s="907"/>
      <c r="V30" s="1342"/>
      <c r="W30" s="7"/>
      <c r="X30" s="7"/>
      <c r="Y30" s="7"/>
      <c r="Z30" s="7"/>
      <c r="AA30" s="7"/>
      <c r="AB30" s="7"/>
      <c r="AC30" s="7"/>
      <c r="AD30" s="7"/>
      <c r="AE30" s="7"/>
      <c r="AF30" s="7"/>
      <c r="AG30" s="7"/>
      <c r="AH30" s="7"/>
      <c r="AI30" s="7"/>
      <c r="AJ30" s="7"/>
      <c r="AK30" s="7"/>
      <c r="AL30" s="7"/>
      <c r="AM30" s="7"/>
      <c r="AN30" s="7"/>
      <c r="AO30" s="7"/>
      <c r="AP30" s="7"/>
      <c r="AQ30" s="7"/>
      <c r="AR30" s="7"/>
      <c r="AS30" s="7"/>
      <c r="AT30" s="7"/>
      <c r="AU30" s="7"/>
      <c r="AV30" s="7"/>
      <c r="AW30" s="7"/>
      <c r="AX30" s="7"/>
      <c r="AY30" s="7"/>
      <c r="AZ30" s="7"/>
      <c r="BA30" s="7"/>
      <c r="BB30" s="7"/>
      <c r="BC30" s="7"/>
      <c r="BD30" s="7"/>
      <c r="BE30" s="7"/>
      <c r="BF30" s="7"/>
      <c r="BG30" s="7"/>
      <c r="BH30" s="7"/>
      <c r="BI30" s="7"/>
      <c r="BJ30" s="7"/>
      <c r="BK30" s="7"/>
      <c r="BL30" s="7"/>
      <c r="BM30" s="7"/>
      <c r="BN30" s="7"/>
      <c r="BO30" s="7"/>
      <c r="BP30" s="7"/>
      <c r="BQ30" s="7"/>
      <c r="BR30" s="7"/>
      <c r="BS30" s="7"/>
      <c r="BT30" s="7"/>
      <c r="BU30" s="7"/>
      <c r="BV30" s="7"/>
      <c r="BW30" s="7"/>
      <c r="BX30" s="7"/>
      <c r="BY30" s="7"/>
      <c r="BZ30" s="7"/>
      <c r="CA30" s="7"/>
      <c r="CB30" s="7"/>
      <c r="CC30" s="7"/>
      <c r="CD30" s="7"/>
      <c r="CE30" s="7"/>
      <c r="CF30" s="7"/>
      <c r="CG30" s="7"/>
      <c r="CH30" s="7"/>
    </row>
    <row r="31" spans="1:86" ht="31.5" customHeight="1" thickTop="1" thickBot="1">
      <c r="A31" s="643" t="str">
        <f>'Service Category Lookup Val '!A18</f>
        <v>11</v>
      </c>
      <c r="B31" s="1790" t="str">
        <f>'Service Category Lookup Val '!D18</f>
        <v>Legal Assistance {50-1 Guardianship/Conservatorship, 50-3 Elder Abuse Awareness/Prevention, 50-4 Crime Prevention/Home Safety, 50-5 LTCO}</v>
      </c>
      <c r="C31" s="1791"/>
      <c r="D31" s="1792"/>
      <c r="E31" s="719"/>
      <c r="F31" s="1339"/>
      <c r="G31" s="1339"/>
      <c r="H31" s="1339"/>
      <c r="I31" s="1339"/>
      <c r="J31" s="1339"/>
      <c r="K31" s="1339"/>
      <c r="L31" s="1340"/>
      <c r="M31" s="1403">
        <f>'COVID-ARP'!H47</f>
        <v>0</v>
      </c>
      <c r="N31" s="719"/>
      <c r="O31" s="1341"/>
      <c r="P31" s="1341"/>
      <c r="Q31" s="719"/>
      <c r="R31" s="719"/>
      <c r="S31" s="715">
        <f t="shared" si="0"/>
        <v>0</v>
      </c>
      <c r="T31" s="7"/>
      <c r="U31" s="907"/>
      <c r="V31" s="1342"/>
      <c r="W31" s="7"/>
      <c r="X31" s="7"/>
      <c r="Y31" s="7"/>
      <c r="Z31" s="7"/>
      <c r="AA31" s="7"/>
      <c r="AB31" s="7"/>
      <c r="AC31" s="7"/>
      <c r="AD31" s="7"/>
      <c r="AE31" s="7"/>
      <c r="AF31" s="7"/>
      <c r="AG31" s="7"/>
      <c r="AH31" s="7"/>
      <c r="AI31" s="7"/>
      <c r="AJ31" s="7"/>
      <c r="AK31" s="7"/>
      <c r="AL31" s="7"/>
      <c r="AM31" s="7"/>
      <c r="AN31" s="7"/>
      <c r="AO31" s="7"/>
      <c r="AP31" s="7"/>
      <c r="AQ31" s="7"/>
      <c r="AR31" s="7"/>
      <c r="AS31" s="7"/>
      <c r="AT31" s="7"/>
      <c r="AU31" s="7"/>
      <c r="AV31" s="7"/>
      <c r="AW31" s="7"/>
      <c r="AX31" s="7"/>
      <c r="AY31" s="7"/>
      <c r="AZ31" s="7"/>
      <c r="BA31" s="7"/>
      <c r="BB31" s="7"/>
      <c r="BC31" s="7"/>
      <c r="BD31" s="7"/>
      <c r="BE31" s="7"/>
      <c r="BF31" s="7"/>
      <c r="BG31" s="7"/>
      <c r="BH31" s="7"/>
      <c r="BI31" s="7"/>
      <c r="BJ31" s="7"/>
      <c r="BK31" s="7"/>
      <c r="BL31" s="7"/>
      <c r="BM31" s="7"/>
      <c r="BN31" s="7"/>
      <c r="BO31" s="7"/>
      <c r="BP31" s="7"/>
      <c r="BQ31" s="7"/>
      <c r="BR31" s="7"/>
      <c r="BS31" s="7"/>
      <c r="BT31" s="7"/>
      <c r="BU31" s="7"/>
      <c r="BV31" s="7"/>
      <c r="BW31" s="7"/>
      <c r="BX31" s="7"/>
      <c r="BY31" s="7"/>
      <c r="BZ31" s="7"/>
      <c r="CA31" s="7"/>
      <c r="CB31" s="7"/>
      <c r="CC31" s="7"/>
      <c r="CD31" s="7"/>
      <c r="CE31" s="7"/>
      <c r="CF31" s="7"/>
      <c r="CG31" s="7"/>
      <c r="CH31" s="7"/>
    </row>
    <row r="32" spans="1:86" ht="24" customHeight="1" thickTop="1" thickBot="1">
      <c r="A32" s="643" t="str">
        <f>'Service Category Lookup Val '!A15</f>
        <v>08</v>
      </c>
      <c r="B32" s="1751" t="str">
        <f>'Service Category Lookup Val '!D15</f>
        <v>Nutrition Counseling</v>
      </c>
      <c r="C32" s="1751"/>
      <c r="D32" s="1752"/>
      <c r="E32" s="719"/>
      <c r="F32" s="719"/>
      <c r="G32" s="719"/>
      <c r="H32" s="1339"/>
      <c r="I32" s="1339"/>
      <c r="J32" s="1339"/>
      <c r="K32" s="1339"/>
      <c r="L32" s="1340"/>
      <c r="M32" s="1403">
        <f>'COVID-ARP'!H48</f>
        <v>0</v>
      </c>
      <c r="N32" s="719"/>
      <c r="O32" s="1341"/>
      <c r="P32" s="1341"/>
      <c r="Q32" s="719"/>
      <c r="R32" s="719"/>
      <c r="S32" s="715">
        <f t="shared" si="0"/>
        <v>0</v>
      </c>
      <c r="T32" s="7"/>
      <c r="U32" s="907"/>
      <c r="V32" s="1342"/>
      <c r="W32" s="7"/>
      <c r="X32" s="7"/>
      <c r="Y32" s="7"/>
      <c r="Z32" s="7"/>
      <c r="AA32" s="7"/>
      <c r="AB32" s="7"/>
      <c r="AC32" s="7"/>
      <c r="AD32" s="7"/>
      <c r="AE32" s="7"/>
      <c r="AF32" s="7"/>
      <c r="AG32" s="7"/>
      <c r="AH32" s="7"/>
      <c r="AI32" s="7"/>
      <c r="AJ32" s="7"/>
      <c r="AK32" s="7"/>
      <c r="AL32" s="7"/>
      <c r="AM32" s="7"/>
      <c r="AN32" s="7"/>
      <c r="AO32" s="7"/>
      <c r="AP32" s="7"/>
      <c r="AQ32" s="7"/>
      <c r="AR32" s="7"/>
      <c r="AS32" s="7"/>
      <c r="AT32" s="7"/>
      <c r="AU32" s="7"/>
      <c r="AV32" s="7"/>
      <c r="AW32" s="7"/>
      <c r="AX32" s="7"/>
      <c r="AY32" s="7"/>
      <c r="AZ32" s="7"/>
      <c r="BA32" s="7"/>
      <c r="BB32" s="7"/>
      <c r="BC32" s="7"/>
      <c r="BD32" s="7"/>
      <c r="BE32" s="7"/>
      <c r="BF32" s="7"/>
      <c r="BG32" s="7"/>
      <c r="BH32" s="7"/>
      <c r="BI32" s="7"/>
      <c r="BJ32" s="7"/>
      <c r="BK32" s="7"/>
      <c r="BL32" s="7"/>
      <c r="BM32" s="7"/>
      <c r="BN32" s="7"/>
      <c r="BO32" s="7"/>
      <c r="BP32" s="7"/>
      <c r="BQ32" s="7"/>
      <c r="BR32" s="7"/>
      <c r="BS32" s="7"/>
      <c r="BT32" s="7"/>
      <c r="BU32" s="7"/>
      <c r="BV32" s="7"/>
      <c r="BW32" s="7"/>
      <c r="BX32" s="7"/>
      <c r="BY32" s="7"/>
      <c r="BZ32" s="7"/>
      <c r="CA32" s="7"/>
      <c r="CB32" s="7"/>
      <c r="CC32" s="7"/>
      <c r="CD32" s="7"/>
      <c r="CE32" s="7"/>
      <c r="CF32" s="7"/>
      <c r="CG32" s="7"/>
      <c r="CH32" s="7"/>
    </row>
    <row r="33" spans="1:86" ht="24" customHeight="1" thickTop="1" thickBot="1">
      <c r="A33" s="643" t="str">
        <f>'Service Category Lookup Val '!A19</f>
        <v>12</v>
      </c>
      <c r="B33" s="1772" t="str">
        <f>'Service Category Lookup Val '!D19</f>
        <v>Nutrition Education</v>
      </c>
      <c r="C33" s="1773"/>
      <c r="D33" s="1774"/>
      <c r="E33" s="719"/>
      <c r="F33" s="719"/>
      <c r="G33" s="1339"/>
      <c r="H33" s="1339"/>
      <c r="I33" s="1339"/>
      <c r="J33" s="1339"/>
      <c r="K33" s="1339"/>
      <c r="L33" s="1340"/>
      <c r="M33" s="1403">
        <f>'COVID-ARP'!H49</f>
        <v>0</v>
      </c>
      <c r="N33" s="719"/>
      <c r="O33" s="1341"/>
      <c r="P33" s="1341"/>
      <c r="Q33" s="719"/>
      <c r="R33" s="719"/>
      <c r="S33" s="715">
        <f t="shared" si="0"/>
        <v>0</v>
      </c>
      <c r="T33" s="7"/>
      <c r="U33" s="907"/>
      <c r="V33" s="1342"/>
      <c r="W33" s="7"/>
      <c r="X33" s="7"/>
      <c r="Y33" s="7"/>
      <c r="Z33" s="7"/>
      <c r="AA33" s="7"/>
      <c r="AB33" s="7"/>
      <c r="AC33" s="7"/>
      <c r="AD33" s="7"/>
      <c r="AE33" s="7"/>
      <c r="AF33" s="7"/>
      <c r="AG33" s="7"/>
      <c r="AH33" s="7"/>
      <c r="AI33" s="7"/>
      <c r="AJ33" s="7"/>
      <c r="AK33" s="7"/>
      <c r="AL33" s="7"/>
      <c r="AM33" s="7"/>
      <c r="AN33" s="7"/>
      <c r="AO33" s="7"/>
      <c r="AP33" s="7"/>
      <c r="AQ33" s="7"/>
      <c r="AR33" s="7"/>
      <c r="AS33" s="7"/>
      <c r="AT33" s="7"/>
      <c r="AU33" s="7"/>
      <c r="AV33" s="7"/>
      <c r="AW33" s="7"/>
      <c r="AX33" s="7"/>
      <c r="AY33" s="7"/>
      <c r="AZ33" s="7"/>
      <c r="BA33" s="7"/>
      <c r="BB33" s="7"/>
      <c r="BC33" s="7"/>
      <c r="BD33" s="7"/>
      <c r="BE33" s="7"/>
      <c r="BF33" s="7"/>
      <c r="BG33" s="7"/>
      <c r="BH33" s="7"/>
      <c r="BI33" s="7"/>
      <c r="BJ33" s="7"/>
      <c r="BK33" s="7"/>
      <c r="BL33" s="7"/>
      <c r="BM33" s="7"/>
      <c r="BN33" s="7"/>
      <c r="BO33" s="7"/>
      <c r="BP33" s="7"/>
      <c r="BQ33" s="7"/>
      <c r="BR33" s="7"/>
      <c r="BS33" s="7"/>
      <c r="BT33" s="7"/>
      <c r="BU33" s="7"/>
      <c r="BV33" s="7"/>
      <c r="BW33" s="7"/>
      <c r="BX33" s="7"/>
      <c r="BY33" s="7"/>
      <c r="BZ33" s="7"/>
      <c r="CA33" s="7"/>
      <c r="CB33" s="7"/>
      <c r="CC33" s="7"/>
      <c r="CD33" s="7"/>
      <c r="CE33" s="7"/>
      <c r="CF33" s="7"/>
      <c r="CG33" s="7"/>
      <c r="CH33" s="7"/>
    </row>
    <row r="34" spans="1:86" ht="24" customHeight="1" thickTop="1" thickBot="1">
      <c r="A34" s="643" t="str">
        <f>'Service Category Lookup Val '!A68</f>
        <v>70-2</v>
      </c>
      <c r="B34" s="1751" t="str">
        <f>'Service Category Lookup Val '!D68</f>
        <v>Options Counseling</v>
      </c>
      <c r="C34" s="1751"/>
      <c r="D34" s="1752"/>
      <c r="E34" s="719"/>
      <c r="F34" s="1339"/>
      <c r="G34" s="1339"/>
      <c r="H34" s="1339"/>
      <c r="I34" s="1339"/>
      <c r="J34" s="1339"/>
      <c r="K34" s="1339"/>
      <c r="L34" s="1340"/>
      <c r="M34" s="1403">
        <f>'COVID-ARP'!H50</f>
        <v>0</v>
      </c>
      <c r="N34" s="719"/>
      <c r="O34" s="1341"/>
      <c r="P34" s="1341"/>
      <c r="Q34" s="719"/>
      <c r="R34" s="719"/>
      <c r="S34" s="715">
        <f t="shared" si="0"/>
        <v>0</v>
      </c>
      <c r="T34" s="7"/>
      <c r="U34" s="907"/>
      <c r="V34" s="1342"/>
      <c r="W34" s="7"/>
      <c r="X34" s="7"/>
      <c r="Y34" s="7"/>
      <c r="Z34" s="7"/>
      <c r="AA34" s="7"/>
      <c r="AB34" s="7"/>
      <c r="AC34" s="7"/>
      <c r="AD34" s="7"/>
      <c r="AE34" s="7"/>
      <c r="AF34" s="7"/>
      <c r="AG34" s="7"/>
      <c r="AH34" s="7"/>
      <c r="AI34" s="7"/>
      <c r="AJ34" s="7"/>
      <c r="AK34" s="7"/>
      <c r="AL34" s="7"/>
      <c r="AM34" s="7"/>
      <c r="AN34" s="7"/>
      <c r="AO34" s="7"/>
      <c r="AP34" s="7"/>
      <c r="AQ34" s="7"/>
      <c r="AR34" s="7"/>
      <c r="AS34" s="7"/>
      <c r="AT34" s="7"/>
      <c r="AU34" s="7"/>
      <c r="AV34" s="7"/>
      <c r="AW34" s="7"/>
      <c r="AX34" s="7"/>
      <c r="AY34" s="7"/>
      <c r="AZ34" s="7"/>
      <c r="BA34" s="7"/>
      <c r="BB34" s="7"/>
      <c r="BC34" s="7"/>
      <c r="BD34" s="7"/>
      <c r="BE34" s="7"/>
      <c r="BF34" s="7"/>
      <c r="BG34" s="7"/>
      <c r="BH34" s="7"/>
      <c r="BI34" s="7"/>
      <c r="BJ34" s="7"/>
      <c r="BK34" s="7"/>
      <c r="BL34" s="7"/>
      <c r="BM34" s="7"/>
      <c r="BN34" s="7"/>
      <c r="BO34" s="7"/>
      <c r="BP34" s="7"/>
      <c r="BQ34" s="7"/>
      <c r="BR34" s="7"/>
      <c r="BS34" s="7"/>
      <c r="BT34" s="7"/>
      <c r="BU34" s="7"/>
      <c r="BV34" s="7"/>
      <c r="BW34" s="7"/>
      <c r="BX34" s="7"/>
      <c r="BY34" s="7"/>
      <c r="BZ34" s="7"/>
      <c r="CA34" s="7"/>
      <c r="CB34" s="7"/>
      <c r="CC34" s="7"/>
      <c r="CD34" s="7"/>
      <c r="CE34" s="7"/>
      <c r="CF34" s="7"/>
      <c r="CG34" s="7"/>
      <c r="CH34" s="7"/>
    </row>
    <row r="35" spans="1:86" s="230" customFormat="1" ht="30.75" customHeight="1" thickTop="1" thickBot="1">
      <c r="A35" s="1358" t="str">
        <f>'Service Category Lookup Val '!A64</f>
        <v>60-1</v>
      </c>
      <c r="B35" s="1776" t="str">
        <f>'Service Category Lookup Val '!D64</f>
        <v>Other Services {60-1 Recreation;70-8 Fee Based CM ;80-5 Money Mgmt; 80-6 Center Renovation/Acquisition}</v>
      </c>
      <c r="C35" s="1776"/>
      <c r="D35" s="1777"/>
      <c r="E35" s="719"/>
      <c r="F35" s="717"/>
      <c r="G35" s="717"/>
      <c r="H35" s="717"/>
      <c r="I35" s="717"/>
      <c r="J35" s="717"/>
      <c r="K35" s="717"/>
      <c r="L35" s="764"/>
      <c r="M35" s="1403">
        <f>'COVID-ARP'!H51</f>
        <v>0</v>
      </c>
      <c r="N35" s="716"/>
      <c r="O35" s="718"/>
      <c r="P35" s="718"/>
      <c r="Q35" s="716"/>
      <c r="R35" s="716"/>
      <c r="S35" s="715">
        <f t="shared" si="0"/>
        <v>0</v>
      </c>
      <c r="T35" s="19"/>
      <c r="U35" s="907"/>
      <c r="V35" s="972"/>
      <c r="W35" s="19"/>
      <c r="X35" s="19"/>
      <c r="Y35" s="19"/>
      <c r="Z35" s="19"/>
      <c r="AA35" s="19"/>
      <c r="AB35" s="19"/>
      <c r="AC35" s="19"/>
      <c r="AD35" s="19"/>
      <c r="AE35" s="19"/>
      <c r="AF35" s="19"/>
      <c r="AG35" s="19"/>
      <c r="AH35" s="19"/>
      <c r="AI35" s="19"/>
      <c r="AJ35" s="19"/>
      <c r="AK35" s="19"/>
      <c r="AL35" s="19"/>
      <c r="AM35" s="19"/>
      <c r="AN35" s="19"/>
      <c r="AO35" s="19"/>
      <c r="AP35" s="19"/>
      <c r="AQ35" s="19"/>
      <c r="AR35" s="19"/>
      <c r="AS35" s="19"/>
      <c r="AT35" s="19"/>
      <c r="AU35" s="19"/>
      <c r="AV35" s="19"/>
      <c r="AW35" s="19"/>
      <c r="AX35" s="19"/>
      <c r="AY35" s="19"/>
      <c r="AZ35" s="19"/>
      <c r="BA35" s="19"/>
      <c r="BB35" s="19"/>
      <c r="BC35" s="19"/>
      <c r="BD35" s="19"/>
      <c r="BE35" s="19"/>
      <c r="BF35" s="19"/>
      <c r="BG35" s="19"/>
      <c r="BH35" s="19"/>
      <c r="BI35" s="19"/>
      <c r="BJ35" s="19"/>
      <c r="BK35" s="19"/>
      <c r="BL35" s="19"/>
      <c r="BM35" s="19"/>
      <c r="BN35" s="19"/>
      <c r="BO35" s="19"/>
      <c r="BP35" s="19"/>
      <c r="BQ35" s="19"/>
      <c r="BR35" s="19"/>
      <c r="BS35" s="19"/>
      <c r="BT35" s="19"/>
      <c r="BU35" s="19"/>
      <c r="BV35" s="19"/>
      <c r="BW35" s="19"/>
      <c r="BX35" s="19"/>
      <c r="BY35" s="19"/>
      <c r="BZ35" s="19"/>
      <c r="CA35" s="19"/>
      <c r="CB35" s="19"/>
      <c r="CC35" s="19"/>
      <c r="CD35" s="19"/>
      <c r="CE35" s="19"/>
      <c r="CF35" s="19"/>
      <c r="CG35" s="19"/>
      <c r="CH35" s="19"/>
    </row>
    <row r="36" spans="1:86" s="230" customFormat="1" ht="24" customHeight="1" thickTop="1" thickBot="1">
      <c r="A36" s="1344" t="str">
        <f>'Service Category Lookup Val '!A73</f>
        <v>70-8</v>
      </c>
      <c r="B36" s="1383" t="str">
        <f>'Service Category Lookup Val '!D73</f>
        <v>Other Services-Fee Based CM-Access</v>
      </c>
      <c r="C36" s="1524"/>
      <c r="D36" s="1525"/>
      <c r="E36" s="719"/>
      <c r="F36" s="717"/>
      <c r="G36" s="717"/>
      <c r="H36" s="717"/>
      <c r="I36" s="717"/>
      <c r="J36" s="717"/>
      <c r="K36" s="717"/>
      <c r="L36" s="764"/>
      <c r="M36" s="1403">
        <f>'COVID-ARP'!H52</f>
        <v>0</v>
      </c>
      <c r="N36" s="716"/>
      <c r="O36" s="718"/>
      <c r="P36" s="718"/>
      <c r="Q36" s="716"/>
      <c r="R36" s="716"/>
      <c r="S36" s="715">
        <f t="shared" si="0"/>
        <v>0</v>
      </c>
      <c r="T36" s="19"/>
      <c r="U36" s="907"/>
      <c r="V36" s="972"/>
      <c r="W36" s="19"/>
      <c r="X36" s="19"/>
      <c r="Y36" s="19"/>
      <c r="Z36" s="19"/>
      <c r="AA36" s="19"/>
      <c r="AB36" s="19"/>
      <c r="AC36" s="19"/>
      <c r="AD36" s="19"/>
      <c r="AE36" s="19"/>
      <c r="AF36" s="19"/>
      <c r="AG36" s="19"/>
      <c r="AH36" s="19"/>
      <c r="AI36" s="19"/>
      <c r="AJ36" s="19"/>
      <c r="AK36" s="19"/>
      <c r="AL36" s="19"/>
      <c r="AM36" s="19"/>
      <c r="AN36" s="19"/>
      <c r="AO36" s="19"/>
      <c r="AP36" s="19"/>
      <c r="AQ36" s="19"/>
      <c r="AR36" s="19"/>
      <c r="AS36" s="19"/>
      <c r="AT36" s="19"/>
      <c r="AU36" s="19"/>
      <c r="AV36" s="19"/>
      <c r="AW36" s="19"/>
      <c r="AX36" s="19"/>
      <c r="AY36" s="19"/>
      <c r="AZ36" s="19"/>
      <c r="BA36" s="19"/>
      <c r="BB36" s="19"/>
      <c r="BC36" s="19"/>
      <c r="BD36" s="19"/>
      <c r="BE36" s="19"/>
      <c r="BF36" s="19"/>
      <c r="BG36" s="19"/>
      <c r="BH36" s="19"/>
      <c r="BI36" s="19"/>
      <c r="BJ36" s="19"/>
      <c r="BK36" s="19"/>
      <c r="BL36" s="19"/>
      <c r="BM36" s="19"/>
      <c r="BN36" s="19"/>
      <c r="BO36" s="19"/>
      <c r="BP36" s="19"/>
      <c r="BQ36" s="19"/>
      <c r="BR36" s="19"/>
      <c r="BS36" s="19"/>
      <c r="BT36" s="19"/>
      <c r="BU36" s="19"/>
      <c r="BV36" s="19"/>
      <c r="BW36" s="19"/>
      <c r="BX36" s="19"/>
      <c r="BY36" s="19"/>
      <c r="BZ36" s="19"/>
      <c r="CA36" s="19"/>
      <c r="CB36" s="19"/>
      <c r="CC36" s="19"/>
      <c r="CD36" s="19"/>
      <c r="CE36" s="19"/>
      <c r="CF36" s="19"/>
      <c r="CG36" s="19"/>
      <c r="CH36" s="19"/>
    </row>
    <row r="37" spans="1:86" s="230" customFormat="1" ht="24" customHeight="1" thickTop="1" thickBot="1">
      <c r="A37" s="1476" t="str">
        <f>'Service Category Lookup Val '!A87</f>
        <v>900</v>
      </c>
      <c r="B37" s="1778" t="str">
        <f>'Service Category Lookup Val '!C87</f>
        <v>Other-Computer Technology Expense</v>
      </c>
      <c r="C37" s="1779"/>
      <c r="D37" s="1780"/>
      <c r="E37" s="719"/>
      <c r="F37" s="717"/>
      <c r="G37" s="717"/>
      <c r="H37" s="717"/>
      <c r="I37" s="717"/>
      <c r="J37" s="717"/>
      <c r="K37" s="717"/>
      <c r="L37" s="764"/>
      <c r="M37" s="717"/>
      <c r="N37" s="1484"/>
      <c r="O37" s="718"/>
      <c r="P37" s="718"/>
      <c r="Q37" s="716"/>
      <c r="R37" s="716"/>
      <c r="S37" s="715">
        <f t="shared" si="0"/>
        <v>0</v>
      </c>
      <c r="T37" s="19"/>
      <c r="U37" s="907"/>
      <c r="V37" s="972"/>
      <c r="W37" s="19"/>
      <c r="X37" s="19"/>
      <c r="Y37" s="19"/>
      <c r="Z37" s="19"/>
      <c r="AA37" s="19"/>
      <c r="AB37" s="19"/>
      <c r="AC37" s="19"/>
      <c r="AD37" s="19"/>
      <c r="AE37" s="19"/>
      <c r="AF37" s="19"/>
      <c r="AG37" s="19"/>
      <c r="AH37" s="19"/>
      <c r="AI37" s="19"/>
      <c r="AJ37" s="19"/>
      <c r="AK37" s="19"/>
      <c r="AL37" s="19"/>
      <c r="AM37" s="19"/>
      <c r="AN37" s="19"/>
      <c r="AO37" s="19"/>
      <c r="AP37" s="19"/>
      <c r="AQ37" s="19"/>
      <c r="AR37" s="19"/>
      <c r="AS37" s="19"/>
      <c r="AT37" s="19"/>
      <c r="AU37" s="19"/>
      <c r="AV37" s="19"/>
      <c r="AW37" s="19"/>
      <c r="AX37" s="19"/>
      <c r="AY37" s="19"/>
      <c r="AZ37" s="19"/>
      <c r="BA37" s="19"/>
      <c r="BB37" s="19"/>
      <c r="BC37" s="19"/>
      <c r="BD37" s="19"/>
      <c r="BE37" s="19"/>
      <c r="BF37" s="19"/>
      <c r="BG37" s="19"/>
      <c r="BH37" s="19"/>
      <c r="BI37" s="19"/>
      <c r="BJ37" s="19"/>
      <c r="BK37" s="19"/>
      <c r="BL37" s="19"/>
      <c r="BM37" s="19"/>
      <c r="BN37" s="19"/>
      <c r="BO37" s="19"/>
      <c r="BP37" s="19"/>
      <c r="BQ37" s="19"/>
      <c r="BR37" s="19"/>
      <c r="BS37" s="19"/>
      <c r="BT37" s="19"/>
      <c r="BU37" s="19"/>
      <c r="BV37" s="19"/>
      <c r="BW37" s="19"/>
      <c r="BX37" s="19"/>
      <c r="BY37" s="19"/>
      <c r="BZ37" s="19"/>
      <c r="CA37" s="19"/>
      <c r="CB37" s="19"/>
      <c r="CC37" s="19"/>
      <c r="CD37" s="19"/>
      <c r="CE37" s="19"/>
      <c r="CF37" s="19"/>
      <c r="CG37" s="19"/>
      <c r="CH37" s="19"/>
    </row>
    <row r="38" spans="1:86" s="230" customFormat="1" ht="24" customHeight="1" thickTop="1" thickBot="1">
      <c r="A38" s="1346" t="str">
        <f>'Service Category Lookup Val '!A88</f>
        <v>901</v>
      </c>
      <c r="B38" s="1781" t="str">
        <f>'Service Category Lookup Val '!C88</f>
        <v>Other  (specify)</v>
      </c>
      <c r="C38" s="1782"/>
      <c r="D38" s="1783"/>
      <c r="E38" s="719"/>
      <c r="F38" s="717"/>
      <c r="G38" s="717"/>
      <c r="H38" s="717"/>
      <c r="I38" s="717"/>
      <c r="J38" s="717"/>
      <c r="K38" s="717"/>
      <c r="L38" s="764"/>
      <c r="M38" s="1403">
        <f>'COVID-ARP'!H53</f>
        <v>0</v>
      </c>
      <c r="N38" s="1484"/>
      <c r="O38" s="718"/>
      <c r="P38" s="718"/>
      <c r="Q38" s="716"/>
      <c r="R38" s="716"/>
      <c r="S38" s="715">
        <f t="shared" si="0"/>
        <v>0</v>
      </c>
      <c r="T38" s="19"/>
      <c r="U38" s="907"/>
      <c r="V38" s="972"/>
      <c r="W38" s="19"/>
      <c r="X38" s="19"/>
      <c r="Y38" s="19"/>
      <c r="Z38" s="19"/>
      <c r="AA38" s="19"/>
      <c r="AB38" s="19"/>
      <c r="AC38" s="19"/>
      <c r="AD38" s="19"/>
      <c r="AE38" s="19"/>
      <c r="AF38" s="19"/>
      <c r="AG38" s="19"/>
      <c r="AH38" s="19"/>
      <c r="AI38" s="19"/>
      <c r="AJ38" s="19"/>
      <c r="AK38" s="19"/>
      <c r="AL38" s="19"/>
      <c r="AM38" s="19"/>
      <c r="AN38" s="19"/>
      <c r="AO38" s="19"/>
      <c r="AP38" s="19"/>
      <c r="AQ38" s="19"/>
      <c r="AR38" s="19"/>
      <c r="AS38" s="19"/>
      <c r="AT38" s="19"/>
      <c r="AU38" s="19"/>
      <c r="AV38" s="19"/>
      <c r="AW38" s="19"/>
      <c r="AX38" s="19"/>
      <c r="AY38" s="19"/>
      <c r="AZ38" s="19"/>
      <c r="BA38" s="19"/>
      <c r="BB38" s="19"/>
      <c r="BC38" s="19"/>
      <c r="BD38" s="19"/>
      <c r="BE38" s="19"/>
      <c r="BF38" s="19"/>
      <c r="BG38" s="19"/>
      <c r="BH38" s="19"/>
      <c r="BI38" s="19"/>
      <c r="BJ38" s="19"/>
      <c r="BK38" s="19"/>
      <c r="BL38" s="19"/>
      <c r="BM38" s="19"/>
      <c r="BN38" s="19"/>
      <c r="BO38" s="19"/>
      <c r="BP38" s="19"/>
      <c r="BQ38" s="19"/>
      <c r="BR38" s="19"/>
      <c r="BS38" s="19"/>
      <c r="BT38" s="19"/>
      <c r="BU38" s="19"/>
      <c r="BV38" s="19"/>
      <c r="BW38" s="19"/>
      <c r="BX38" s="19"/>
      <c r="BY38" s="19"/>
      <c r="BZ38" s="19"/>
      <c r="CA38" s="19"/>
      <c r="CB38" s="19"/>
      <c r="CC38" s="19"/>
      <c r="CD38" s="19"/>
      <c r="CE38" s="19"/>
      <c r="CF38" s="19"/>
      <c r="CG38" s="19"/>
      <c r="CH38" s="19"/>
    </row>
    <row r="39" spans="1:86" s="230" customFormat="1" ht="22.5" customHeight="1" thickTop="1" thickBot="1">
      <c r="A39" s="1344" t="str">
        <f>'Service Category Lookup Val '!A21</f>
        <v>14</v>
      </c>
      <c r="B39" s="1784" t="str">
        <f>'Service Category Lookup Val '!D21</f>
        <v>Outreach {14 Outreach,70-5 Newsletter, 70-10 Public Outreach/Education}</v>
      </c>
      <c r="C39" s="1785"/>
      <c r="D39" s="1786"/>
      <c r="E39" s="719"/>
      <c r="F39" s="1345"/>
      <c r="G39" s="1345"/>
      <c r="H39" s="717"/>
      <c r="I39" s="1345"/>
      <c r="J39" s="717"/>
      <c r="K39" s="717"/>
      <c r="L39" s="764"/>
      <c r="M39" s="1403">
        <f>'COVID-ARP'!H57</f>
        <v>0</v>
      </c>
      <c r="N39" s="716"/>
      <c r="O39" s="718"/>
      <c r="P39" s="718"/>
      <c r="Q39" s="716"/>
      <c r="R39" s="716"/>
      <c r="S39" s="715">
        <f t="shared" si="0"/>
        <v>0</v>
      </c>
      <c r="T39" s="19"/>
      <c r="U39" s="907"/>
      <c r="V39" s="972"/>
      <c r="W39" s="19"/>
      <c r="X39" s="19"/>
      <c r="Y39" s="19"/>
      <c r="Z39" s="19"/>
      <c r="AA39" s="19"/>
      <c r="AB39" s="19"/>
      <c r="AC39" s="19"/>
      <c r="AD39" s="19"/>
      <c r="AE39" s="19"/>
      <c r="AF39" s="19"/>
      <c r="AG39" s="19"/>
      <c r="AH39" s="19"/>
      <c r="AI39" s="19"/>
      <c r="AJ39" s="19"/>
      <c r="AK39" s="19"/>
      <c r="AL39" s="19"/>
      <c r="AM39" s="19"/>
      <c r="AN39" s="19"/>
      <c r="AO39" s="19"/>
      <c r="AP39" s="19"/>
      <c r="AQ39" s="19"/>
      <c r="AR39" s="19"/>
      <c r="AS39" s="19"/>
      <c r="AT39" s="19"/>
      <c r="AU39" s="19"/>
      <c r="AV39" s="19"/>
      <c r="AW39" s="19"/>
      <c r="AX39" s="19"/>
      <c r="AY39" s="19"/>
      <c r="AZ39" s="19"/>
      <c r="BA39" s="19"/>
      <c r="BB39" s="19"/>
      <c r="BC39" s="19"/>
      <c r="BD39" s="19"/>
      <c r="BE39" s="19"/>
      <c r="BF39" s="19"/>
      <c r="BG39" s="19"/>
      <c r="BH39" s="19"/>
      <c r="BI39" s="19"/>
      <c r="BJ39" s="19"/>
      <c r="BK39" s="19"/>
      <c r="BL39" s="19"/>
      <c r="BM39" s="19"/>
      <c r="BN39" s="19"/>
      <c r="BO39" s="19"/>
      <c r="BP39" s="19"/>
      <c r="BQ39" s="19"/>
      <c r="BR39" s="19"/>
      <c r="BS39" s="19"/>
      <c r="BT39" s="19"/>
      <c r="BU39" s="19"/>
      <c r="BV39" s="19"/>
      <c r="BW39" s="19"/>
      <c r="BX39" s="19"/>
      <c r="BY39" s="19"/>
      <c r="BZ39" s="19"/>
      <c r="CA39" s="19"/>
      <c r="CB39" s="19"/>
      <c r="CC39" s="19"/>
      <c r="CD39" s="19"/>
      <c r="CE39" s="19"/>
      <c r="CF39" s="19"/>
      <c r="CG39" s="19"/>
      <c r="CH39" s="19"/>
    </row>
    <row r="40" spans="1:86" s="230" customFormat="1" ht="24" customHeight="1" thickTop="1" thickBot="1">
      <c r="A40" s="1347" t="str">
        <f>'Service Category Lookup Val '!A31</f>
        <v>20-1</v>
      </c>
      <c r="B40" s="1787" t="str">
        <f>'Service Category Lookup Val '!C31</f>
        <v>Administration</v>
      </c>
      <c r="C40" s="1751"/>
      <c r="D40" s="1752"/>
      <c r="E40" s="765"/>
      <c r="F40" s="765"/>
      <c r="G40" s="765"/>
      <c r="H40" s="717"/>
      <c r="I40" s="765"/>
      <c r="J40" s="717"/>
      <c r="K40" s="717"/>
      <c r="L40" s="764"/>
      <c r="M40" s="1403">
        <f>'COVID-ARP'!H54</f>
        <v>0</v>
      </c>
      <c r="N40" s="716"/>
      <c r="O40" s="718"/>
      <c r="P40" s="718"/>
      <c r="Q40" s="716"/>
      <c r="R40" s="716"/>
      <c r="S40" s="715">
        <f t="shared" si="0"/>
        <v>0</v>
      </c>
      <c r="T40" s="19"/>
      <c r="U40" s="907"/>
      <c r="V40" s="972"/>
      <c r="W40" s="19"/>
      <c r="X40" s="19"/>
      <c r="Y40" s="19"/>
      <c r="Z40" s="19"/>
      <c r="AA40" s="19"/>
      <c r="AB40" s="19"/>
      <c r="AC40" s="19"/>
      <c r="AD40" s="19"/>
      <c r="AE40" s="19"/>
      <c r="AF40" s="19"/>
      <c r="AG40" s="19"/>
      <c r="AH40" s="19"/>
      <c r="AI40" s="19"/>
      <c r="AJ40" s="19"/>
      <c r="AK40" s="19"/>
      <c r="AL40" s="19"/>
      <c r="AM40" s="19"/>
      <c r="AN40" s="19"/>
      <c r="AO40" s="19"/>
      <c r="AP40" s="19"/>
      <c r="AQ40" s="19"/>
      <c r="AR40" s="19"/>
      <c r="AS40" s="19"/>
      <c r="AT40" s="19"/>
      <c r="AU40" s="19"/>
      <c r="AV40" s="19"/>
      <c r="AW40" s="19"/>
      <c r="AX40" s="19"/>
      <c r="AY40" s="19"/>
      <c r="AZ40" s="19"/>
      <c r="BA40" s="19"/>
      <c r="BB40" s="19"/>
      <c r="BC40" s="19"/>
      <c r="BD40" s="19"/>
      <c r="BE40" s="19"/>
      <c r="BF40" s="19"/>
      <c r="BG40" s="19"/>
      <c r="BH40" s="19"/>
      <c r="BI40" s="19"/>
      <c r="BJ40" s="19"/>
      <c r="BK40" s="19"/>
      <c r="BL40" s="19"/>
      <c r="BM40" s="19"/>
      <c r="BN40" s="19"/>
      <c r="BO40" s="19"/>
      <c r="BP40" s="19"/>
      <c r="BQ40" s="19"/>
      <c r="BR40" s="19"/>
      <c r="BS40" s="19"/>
      <c r="BT40" s="19"/>
      <c r="BU40" s="19"/>
      <c r="BV40" s="19"/>
      <c r="BW40" s="19"/>
      <c r="BX40" s="19"/>
      <c r="BY40" s="19"/>
      <c r="BZ40" s="19"/>
      <c r="CA40" s="19"/>
      <c r="CB40" s="19"/>
      <c r="CC40" s="19"/>
      <c r="CD40" s="19"/>
      <c r="CE40" s="19"/>
      <c r="CF40" s="19"/>
      <c r="CG40" s="19"/>
      <c r="CH40" s="19"/>
    </row>
    <row r="41" spans="1:86" s="230" customFormat="1" ht="24" customHeight="1" thickTop="1" thickBot="1">
      <c r="A41" s="322" t="str">
        <f>'Service Category Lookup Val '!A32</f>
        <v>20-2</v>
      </c>
      <c r="B41" s="1751" t="str">
        <f>'Service Category Lookup Val '!C32</f>
        <v>AAA Advocacy</v>
      </c>
      <c r="C41" s="1751"/>
      <c r="D41" s="1752"/>
      <c r="E41" s="765"/>
      <c r="F41" s="717"/>
      <c r="G41" s="717"/>
      <c r="H41" s="717"/>
      <c r="I41" s="717"/>
      <c r="J41" s="717"/>
      <c r="K41" s="717"/>
      <c r="L41" s="764"/>
      <c r="M41" s="1403">
        <f>'COVID-ARP'!H55</f>
        <v>0</v>
      </c>
      <c r="N41" s="716"/>
      <c r="O41" s="718"/>
      <c r="P41" s="718"/>
      <c r="Q41" s="716"/>
      <c r="R41" s="716"/>
      <c r="S41" s="715">
        <f t="shared" si="0"/>
        <v>0</v>
      </c>
      <c r="T41" s="19"/>
      <c r="U41" s="907"/>
      <c r="V41" s="972"/>
      <c r="W41" s="19"/>
      <c r="X41" s="19"/>
      <c r="Y41" s="19"/>
      <c r="Z41" s="19"/>
      <c r="AA41" s="19"/>
      <c r="AB41" s="19"/>
      <c r="AC41" s="19"/>
      <c r="AD41" s="19"/>
      <c r="AE41" s="19"/>
      <c r="AF41" s="19"/>
      <c r="AG41" s="19"/>
      <c r="AH41" s="19"/>
      <c r="AI41" s="19"/>
      <c r="AJ41" s="19"/>
      <c r="AK41" s="19"/>
      <c r="AL41" s="19"/>
      <c r="AM41" s="19"/>
      <c r="AN41" s="19"/>
      <c r="AO41" s="19"/>
      <c r="AP41" s="19"/>
      <c r="AQ41" s="19"/>
      <c r="AR41" s="19"/>
      <c r="AS41" s="19"/>
      <c r="AT41" s="19"/>
      <c r="AU41" s="19"/>
      <c r="AV41" s="19"/>
      <c r="AW41" s="19"/>
      <c r="AX41" s="19"/>
      <c r="AY41" s="19"/>
      <c r="AZ41" s="19"/>
      <c r="BA41" s="19"/>
      <c r="BB41" s="19"/>
      <c r="BC41" s="19"/>
      <c r="BD41" s="19"/>
      <c r="BE41" s="19"/>
      <c r="BF41" s="19"/>
      <c r="BG41" s="19"/>
      <c r="BH41" s="19"/>
      <c r="BI41" s="19"/>
      <c r="BJ41" s="19"/>
      <c r="BK41" s="19"/>
      <c r="BL41" s="19"/>
      <c r="BM41" s="19"/>
      <c r="BN41" s="19"/>
      <c r="BO41" s="19"/>
      <c r="BP41" s="19"/>
      <c r="BQ41" s="19"/>
      <c r="BR41" s="19"/>
      <c r="BS41" s="19"/>
      <c r="BT41" s="19"/>
      <c r="BU41" s="19"/>
      <c r="BV41" s="19"/>
      <c r="BW41" s="19"/>
      <c r="BX41" s="19"/>
      <c r="BY41" s="19"/>
      <c r="BZ41" s="19"/>
      <c r="CA41" s="19"/>
      <c r="CB41" s="19"/>
      <c r="CC41" s="19"/>
      <c r="CD41" s="19"/>
      <c r="CE41" s="19"/>
      <c r="CF41" s="19"/>
      <c r="CG41" s="19"/>
      <c r="CH41" s="19"/>
    </row>
    <row r="42" spans="1:86" s="230" customFormat="1" ht="24" customHeight="1" thickTop="1" thickBot="1">
      <c r="A42" s="322" t="str">
        <f>'Service Category Lookup Val '!A33</f>
        <v>20-3</v>
      </c>
      <c r="B42" s="1751" t="str">
        <f>'Service Category Lookup Val '!C33</f>
        <v>Program Coord/Dev. (Requires SUA approval)</v>
      </c>
      <c r="C42" s="1751"/>
      <c r="D42" s="1752"/>
      <c r="E42" s="765"/>
      <c r="F42" s="717"/>
      <c r="G42" s="717"/>
      <c r="H42" s="717"/>
      <c r="I42" s="717"/>
      <c r="J42" s="717"/>
      <c r="K42" s="717"/>
      <c r="L42" s="764"/>
      <c r="M42" s="1403">
        <f>'COVID-ARP'!H56</f>
        <v>0</v>
      </c>
      <c r="N42" s="716"/>
      <c r="O42" s="718"/>
      <c r="P42" s="718"/>
      <c r="Q42" s="716"/>
      <c r="R42" s="716"/>
      <c r="S42" s="715">
        <f t="shared" si="0"/>
        <v>0</v>
      </c>
      <c r="T42" s="19"/>
      <c r="U42" s="907"/>
      <c r="V42" s="972"/>
      <c r="W42" s="19"/>
      <c r="X42" s="19"/>
      <c r="Y42" s="19"/>
      <c r="Z42" s="19"/>
      <c r="AA42" s="19"/>
      <c r="AB42" s="19"/>
      <c r="AC42" s="19"/>
      <c r="AD42" s="19"/>
      <c r="AE42" s="19"/>
      <c r="AF42" s="19"/>
      <c r="AG42" s="19"/>
      <c r="AH42" s="19"/>
      <c r="AI42" s="19"/>
      <c r="AJ42" s="19"/>
      <c r="AK42" s="19"/>
      <c r="AL42" s="19"/>
      <c r="AM42" s="19"/>
      <c r="AN42" s="19"/>
      <c r="AO42" s="19"/>
      <c r="AP42" s="19"/>
      <c r="AQ42" s="19"/>
      <c r="AR42" s="19"/>
      <c r="AS42" s="19"/>
      <c r="AT42" s="19"/>
      <c r="AU42" s="19"/>
      <c r="AV42" s="19"/>
      <c r="AW42" s="19"/>
      <c r="AX42" s="19"/>
      <c r="AY42" s="19"/>
      <c r="AZ42" s="19"/>
      <c r="BA42" s="19"/>
      <c r="BB42" s="19"/>
      <c r="BC42" s="19"/>
      <c r="BD42" s="19"/>
      <c r="BE42" s="19"/>
      <c r="BF42" s="19"/>
      <c r="BG42" s="19"/>
      <c r="BH42" s="19"/>
      <c r="BI42" s="19"/>
      <c r="BJ42" s="19"/>
      <c r="BK42" s="19"/>
      <c r="BL42" s="19"/>
      <c r="BM42" s="19"/>
      <c r="BN42" s="19"/>
      <c r="BO42" s="19"/>
      <c r="BP42" s="19"/>
      <c r="BQ42" s="19"/>
      <c r="BR42" s="19"/>
      <c r="BS42" s="19"/>
      <c r="BT42" s="19"/>
      <c r="BU42" s="19"/>
      <c r="BV42" s="19"/>
      <c r="BW42" s="19"/>
      <c r="BX42" s="19"/>
      <c r="BY42" s="19"/>
      <c r="BZ42" s="19"/>
      <c r="CA42" s="19"/>
      <c r="CB42" s="19"/>
      <c r="CC42" s="19"/>
      <c r="CD42" s="19"/>
      <c r="CE42" s="19"/>
      <c r="CF42" s="19"/>
      <c r="CG42" s="19"/>
      <c r="CH42" s="19"/>
    </row>
    <row r="43" spans="1:86" s="230" customFormat="1" ht="24" customHeight="1" thickTop="1" thickBot="1">
      <c r="A43" s="643" t="str">
        <f>'Service Category Lookup Val '!A4</f>
        <v>01</v>
      </c>
      <c r="B43" s="1788" t="str">
        <f>'Service Category Lookup Val '!D4</f>
        <v>Personal Care</v>
      </c>
      <c r="C43" s="1788"/>
      <c r="D43" s="1789"/>
      <c r="E43" s="765"/>
      <c r="F43" s="717"/>
      <c r="G43" s="717"/>
      <c r="H43" s="717"/>
      <c r="I43" s="717"/>
      <c r="J43" s="717"/>
      <c r="K43" s="717"/>
      <c r="L43" s="764"/>
      <c r="M43" s="1403">
        <f>'COVID-ARP'!H58</f>
        <v>0</v>
      </c>
      <c r="N43" s="716"/>
      <c r="O43" s="718"/>
      <c r="P43" s="718"/>
      <c r="Q43" s="716"/>
      <c r="R43" s="716"/>
      <c r="S43" s="715">
        <f t="shared" si="0"/>
        <v>0</v>
      </c>
      <c r="T43" s="19"/>
      <c r="U43" s="907"/>
      <c r="V43" s="972"/>
      <c r="W43" s="19"/>
      <c r="X43" s="19"/>
      <c r="Y43" s="19"/>
      <c r="Z43" s="19"/>
      <c r="AA43" s="19"/>
      <c r="AB43" s="19"/>
      <c r="AC43" s="19"/>
      <c r="AD43" s="19"/>
      <c r="AE43" s="19"/>
      <c r="AF43" s="19"/>
      <c r="AG43" s="19"/>
      <c r="AH43" s="19"/>
      <c r="AI43" s="19"/>
      <c r="AJ43" s="19"/>
      <c r="AK43" s="19"/>
      <c r="AL43" s="19"/>
      <c r="AM43" s="19"/>
      <c r="AN43" s="19"/>
      <c r="AO43" s="19"/>
      <c r="AP43" s="19"/>
      <c r="AQ43" s="19"/>
      <c r="AR43" s="19"/>
      <c r="AS43" s="19"/>
      <c r="AT43" s="19"/>
      <c r="AU43" s="19"/>
      <c r="AV43" s="19"/>
      <c r="AW43" s="19"/>
      <c r="AX43" s="19"/>
      <c r="AY43" s="19"/>
      <c r="AZ43" s="19"/>
      <c r="BA43" s="19"/>
      <c r="BB43" s="19"/>
      <c r="BC43" s="19"/>
      <c r="BD43" s="19"/>
      <c r="BE43" s="19"/>
      <c r="BF43" s="19"/>
      <c r="BG43" s="19"/>
      <c r="BH43" s="19"/>
      <c r="BI43" s="19"/>
      <c r="BJ43" s="19"/>
      <c r="BK43" s="19"/>
      <c r="BL43" s="19"/>
      <c r="BM43" s="19"/>
      <c r="BN43" s="19"/>
      <c r="BO43" s="19"/>
      <c r="BP43" s="19"/>
      <c r="BQ43" s="19"/>
      <c r="BR43" s="19"/>
      <c r="BS43" s="19"/>
      <c r="BT43" s="19"/>
      <c r="BU43" s="19"/>
      <c r="BV43" s="19"/>
      <c r="BW43" s="19"/>
      <c r="BX43" s="19"/>
      <c r="BY43" s="19"/>
      <c r="BZ43" s="19"/>
      <c r="CA43" s="19"/>
      <c r="CB43" s="19"/>
      <c r="CC43" s="19"/>
      <c r="CD43" s="19"/>
      <c r="CE43" s="19"/>
      <c r="CF43" s="19"/>
      <c r="CG43" s="19"/>
      <c r="CH43" s="19"/>
    </row>
    <row r="44" spans="1:86" s="230" customFormat="1" ht="24" customHeight="1" thickTop="1" thickBot="1">
      <c r="A44" s="643" t="str">
        <f>'Service Category Lookup Val '!A65</f>
        <v>60-3</v>
      </c>
      <c r="B44" s="1751" t="str">
        <f>'Service Category Lookup Val '!D65</f>
        <v>Reassurance</v>
      </c>
      <c r="C44" s="1751"/>
      <c r="D44" s="1752"/>
      <c r="E44" s="765"/>
      <c r="F44" s="717"/>
      <c r="G44" s="717"/>
      <c r="H44" s="717"/>
      <c r="I44" s="717"/>
      <c r="J44" s="717"/>
      <c r="K44" s="717"/>
      <c r="L44" s="764"/>
      <c r="M44" s="1403">
        <f>'COVID-ARP'!H59</f>
        <v>0</v>
      </c>
      <c r="N44" s="716"/>
      <c r="O44" s="718"/>
      <c r="P44" s="718"/>
      <c r="Q44" s="716"/>
      <c r="R44" s="716"/>
      <c r="S44" s="715">
        <f t="shared" si="0"/>
        <v>0</v>
      </c>
      <c r="T44" s="19"/>
      <c r="U44" s="907"/>
      <c r="V44" s="972"/>
      <c r="W44" s="19"/>
      <c r="X44" s="19"/>
      <c r="Y44" s="19"/>
      <c r="Z44" s="19"/>
      <c r="AA44" s="19"/>
      <c r="AB44" s="19"/>
      <c r="AC44" s="19"/>
      <c r="AD44" s="19"/>
      <c r="AE44" s="19"/>
      <c r="AF44" s="19"/>
      <c r="AG44" s="19"/>
      <c r="AH44" s="19"/>
      <c r="AI44" s="19"/>
      <c r="AJ44" s="19"/>
      <c r="AK44" s="19"/>
      <c r="AL44" s="19"/>
      <c r="AM44" s="19"/>
      <c r="AN44" s="19"/>
      <c r="AO44" s="19"/>
      <c r="AP44" s="19"/>
      <c r="AQ44" s="19"/>
      <c r="AR44" s="19"/>
      <c r="AS44" s="19"/>
      <c r="AT44" s="19"/>
      <c r="AU44" s="19"/>
      <c r="AV44" s="19"/>
      <c r="AW44" s="19"/>
      <c r="AX44" s="19"/>
      <c r="AY44" s="19"/>
      <c r="AZ44" s="19"/>
      <c r="BA44" s="19"/>
      <c r="BB44" s="19"/>
      <c r="BC44" s="19"/>
      <c r="BD44" s="19"/>
      <c r="BE44" s="19"/>
      <c r="BF44" s="19"/>
      <c r="BG44" s="19"/>
      <c r="BH44" s="19"/>
      <c r="BI44" s="19"/>
      <c r="BJ44" s="19"/>
      <c r="BK44" s="19"/>
      <c r="BL44" s="19"/>
      <c r="BM44" s="19"/>
      <c r="BN44" s="19"/>
      <c r="BO44" s="19"/>
      <c r="BP44" s="19"/>
      <c r="BQ44" s="19"/>
      <c r="BR44" s="19"/>
      <c r="BS44" s="19"/>
      <c r="BT44" s="19"/>
      <c r="BU44" s="19"/>
      <c r="BV44" s="19"/>
      <c r="BW44" s="19"/>
      <c r="BX44" s="19"/>
      <c r="BY44" s="19"/>
      <c r="BZ44" s="19"/>
      <c r="CA44" s="19"/>
      <c r="CB44" s="19"/>
      <c r="CC44" s="19"/>
      <c r="CD44" s="19"/>
      <c r="CE44" s="19"/>
      <c r="CF44" s="19"/>
      <c r="CG44" s="19"/>
      <c r="CH44" s="19"/>
    </row>
    <row r="45" spans="1:86" s="230" customFormat="1" ht="24" customHeight="1" thickTop="1" thickBot="1">
      <c r="A45" s="643" t="str">
        <f>'Service Category Lookup Val '!A35</f>
        <v>30-4</v>
      </c>
      <c r="B45" s="1751" t="str">
        <f>'Service Category Lookup Val '!D35</f>
        <v>Respite Care - Other</v>
      </c>
      <c r="C45" s="1751"/>
      <c r="D45" s="1752"/>
      <c r="E45" s="719"/>
      <c r="F45" s="717"/>
      <c r="G45" s="717"/>
      <c r="H45" s="717"/>
      <c r="I45" s="717"/>
      <c r="J45" s="717"/>
      <c r="K45" s="717"/>
      <c r="L45" s="764"/>
      <c r="M45" s="1403">
        <f>'COVID-ARP'!H60</f>
        <v>0</v>
      </c>
      <c r="N45" s="716"/>
      <c r="O45" s="718"/>
      <c r="P45" s="718"/>
      <c r="Q45" s="716"/>
      <c r="R45" s="716"/>
      <c r="S45" s="715">
        <f t="shared" si="0"/>
        <v>0</v>
      </c>
      <c r="T45" s="19"/>
      <c r="U45" s="907"/>
      <c r="V45" s="972"/>
      <c r="W45" s="19"/>
      <c r="X45" s="19"/>
      <c r="Y45" s="19"/>
      <c r="Z45" s="19"/>
      <c r="AA45" s="19"/>
      <c r="AB45" s="19"/>
      <c r="AC45" s="19"/>
      <c r="AD45" s="19"/>
      <c r="AE45" s="19"/>
      <c r="AF45" s="19"/>
      <c r="AG45" s="19"/>
      <c r="AH45" s="19"/>
      <c r="AI45" s="19"/>
      <c r="AJ45" s="19"/>
      <c r="AK45" s="19"/>
      <c r="AL45" s="19"/>
      <c r="AM45" s="19"/>
      <c r="AN45" s="19"/>
      <c r="AO45" s="19"/>
      <c r="AP45" s="19"/>
      <c r="AQ45" s="19"/>
      <c r="AR45" s="19"/>
      <c r="AS45" s="19"/>
      <c r="AT45" s="19"/>
      <c r="AU45" s="19"/>
      <c r="AV45" s="19"/>
      <c r="AW45" s="19"/>
      <c r="AX45" s="19"/>
      <c r="AY45" s="19"/>
      <c r="AZ45" s="19"/>
      <c r="BA45" s="19"/>
      <c r="BB45" s="19"/>
      <c r="BC45" s="19"/>
      <c r="BD45" s="19"/>
      <c r="BE45" s="19"/>
      <c r="BF45" s="19"/>
      <c r="BG45" s="19"/>
      <c r="BH45" s="19"/>
      <c r="BI45" s="19"/>
      <c r="BJ45" s="19"/>
      <c r="BK45" s="19"/>
      <c r="BL45" s="19"/>
      <c r="BM45" s="19"/>
      <c r="BN45" s="19"/>
      <c r="BO45" s="19"/>
      <c r="BP45" s="19"/>
      <c r="BQ45" s="19"/>
      <c r="BR45" s="19"/>
      <c r="BS45" s="19"/>
      <c r="BT45" s="19"/>
      <c r="BU45" s="19"/>
      <c r="BV45" s="19"/>
      <c r="BW45" s="19"/>
      <c r="BX45" s="19"/>
      <c r="BY45" s="19"/>
      <c r="BZ45" s="19"/>
      <c r="CA45" s="19"/>
      <c r="CB45" s="19"/>
      <c r="CC45" s="19"/>
      <c r="CD45" s="19"/>
      <c r="CE45" s="19"/>
      <c r="CF45" s="19"/>
      <c r="CG45" s="19"/>
      <c r="CH45" s="19"/>
    </row>
    <row r="46" spans="1:86" s="230" customFormat="1" ht="24" customHeight="1" thickTop="1" thickBot="1">
      <c r="A46" s="643">
        <f>'Service Category Lookup Val '!A79</f>
        <v>72</v>
      </c>
      <c r="B46" s="1751" t="str">
        <f>'Service Category Lookup Val '!C79</f>
        <v>Self-Directed Care</v>
      </c>
      <c r="C46" s="1751"/>
      <c r="D46" s="1752"/>
      <c r="E46" s="719"/>
      <c r="F46" s="717"/>
      <c r="G46" s="717"/>
      <c r="H46" s="717"/>
      <c r="I46" s="717"/>
      <c r="J46" s="717"/>
      <c r="K46" s="717"/>
      <c r="L46" s="764"/>
      <c r="M46" s="1403">
        <f>'COVID-ARP'!H61</f>
        <v>0</v>
      </c>
      <c r="N46" s="716"/>
      <c r="O46" s="718"/>
      <c r="P46" s="718"/>
      <c r="Q46" s="716"/>
      <c r="R46" s="716"/>
      <c r="S46" s="715">
        <f t="shared" si="0"/>
        <v>0</v>
      </c>
      <c r="T46" s="19"/>
      <c r="U46" s="907"/>
      <c r="V46" s="972"/>
      <c r="W46" s="19"/>
      <c r="X46" s="19"/>
      <c r="Y46" s="19"/>
      <c r="Z46" s="19"/>
      <c r="AA46" s="19"/>
      <c r="AB46" s="19"/>
      <c r="AC46" s="19"/>
      <c r="AD46" s="19"/>
      <c r="AE46" s="19"/>
      <c r="AF46" s="19"/>
      <c r="AG46" s="19"/>
      <c r="AH46" s="19"/>
      <c r="AI46" s="19"/>
      <c r="AJ46" s="19"/>
      <c r="AK46" s="19"/>
      <c r="AL46" s="19"/>
      <c r="AM46" s="19"/>
      <c r="AN46" s="19"/>
      <c r="AO46" s="19"/>
      <c r="AP46" s="19"/>
      <c r="AQ46" s="19"/>
      <c r="AR46" s="19"/>
      <c r="AS46" s="19"/>
      <c r="AT46" s="19"/>
      <c r="AU46" s="19"/>
      <c r="AV46" s="19"/>
      <c r="AW46" s="19"/>
      <c r="AX46" s="19"/>
      <c r="AY46" s="19"/>
      <c r="AZ46" s="19"/>
      <c r="BA46" s="19"/>
      <c r="BB46" s="19"/>
      <c r="BC46" s="19"/>
      <c r="BD46" s="19"/>
      <c r="BE46" s="19"/>
      <c r="BF46" s="19"/>
      <c r="BG46" s="19"/>
      <c r="BH46" s="19"/>
      <c r="BI46" s="19"/>
      <c r="BJ46" s="19"/>
      <c r="BK46" s="19"/>
      <c r="BL46" s="19"/>
      <c r="BM46" s="19"/>
      <c r="BN46" s="19"/>
      <c r="BO46" s="19"/>
      <c r="BP46" s="19"/>
      <c r="BQ46" s="19"/>
      <c r="BR46" s="19"/>
      <c r="BS46" s="19"/>
      <c r="BT46" s="19"/>
      <c r="BU46" s="19"/>
      <c r="BV46" s="19"/>
      <c r="BW46" s="19"/>
      <c r="BX46" s="19"/>
      <c r="BY46" s="19"/>
      <c r="BZ46" s="19"/>
      <c r="CA46" s="19"/>
      <c r="CB46" s="19"/>
      <c r="CC46" s="19"/>
      <c r="CD46" s="19"/>
      <c r="CE46" s="19"/>
      <c r="CF46" s="19"/>
      <c r="CG46" s="19"/>
      <c r="CH46" s="19"/>
    </row>
    <row r="47" spans="1:86" s="230" customFormat="1" ht="24" customHeight="1" thickTop="1" thickBot="1">
      <c r="A47" s="643" t="str">
        <f>'Service Category Lookup Val '!A82</f>
        <v>80-1</v>
      </c>
      <c r="B47" s="1751" t="str">
        <f>'Service Category Lookup Val '!D82</f>
        <v>Senior Center Assistance</v>
      </c>
      <c r="C47" s="1751"/>
      <c r="D47" s="1752"/>
      <c r="E47" s="719"/>
      <c r="F47" s="717"/>
      <c r="G47" s="717"/>
      <c r="H47" s="717"/>
      <c r="I47" s="717"/>
      <c r="J47" s="717"/>
      <c r="K47" s="717"/>
      <c r="L47" s="764"/>
      <c r="M47" s="1403">
        <f>'COVID-ARP'!H62</f>
        <v>0</v>
      </c>
      <c r="N47" s="716"/>
      <c r="O47" s="718"/>
      <c r="P47" s="718"/>
      <c r="Q47" s="716"/>
      <c r="R47" s="716"/>
      <c r="S47" s="715">
        <f t="shared" ref="S47:S75" si="1">ROUND(SUM(E47:R47),0)</f>
        <v>0</v>
      </c>
      <c r="T47" s="19"/>
      <c r="U47" s="907"/>
      <c r="V47" s="972"/>
      <c r="W47" s="19"/>
      <c r="X47" s="19"/>
      <c r="Y47" s="19"/>
      <c r="Z47" s="19"/>
      <c r="AA47" s="19"/>
      <c r="AB47" s="19"/>
      <c r="AC47" s="19"/>
      <c r="AD47" s="19"/>
      <c r="AE47" s="19"/>
      <c r="AF47" s="19"/>
      <c r="AG47" s="19"/>
      <c r="AH47" s="19"/>
      <c r="AI47" s="19"/>
      <c r="AJ47" s="19"/>
      <c r="AK47" s="19"/>
      <c r="AL47" s="19"/>
      <c r="AM47" s="19"/>
      <c r="AN47" s="19"/>
      <c r="AO47" s="19"/>
      <c r="AP47" s="19"/>
      <c r="AQ47" s="19"/>
      <c r="AR47" s="19"/>
      <c r="AS47" s="19"/>
      <c r="AT47" s="19"/>
      <c r="AU47" s="19"/>
      <c r="AV47" s="19"/>
      <c r="AW47" s="19"/>
      <c r="AX47" s="19"/>
      <c r="AY47" s="19"/>
      <c r="AZ47" s="19"/>
      <c r="BA47" s="19"/>
      <c r="BB47" s="19"/>
      <c r="BC47" s="19"/>
      <c r="BD47" s="19"/>
      <c r="BE47" s="19"/>
      <c r="BF47" s="19"/>
      <c r="BG47" s="19"/>
      <c r="BH47" s="19"/>
      <c r="BI47" s="19"/>
      <c r="BJ47" s="19"/>
      <c r="BK47" s="19"/>
      <c r="BL47" s="19"/>
      <c r="BM47" s="19"/>
      <c r="BN47" s="19"/>
      <c r="BO47" s="19"/>
      <c r="BP47" s="19"/>
      <c r="BQ47" s="19"/>
      <c r="BR47" s="19"/>
      <c r="BS47" s="19"/>
      <c r="BT47" s="19"/>
      <c r="BU47" s="19"/>
      <c r="BV47" s="19"/>
      <c r="BW47" s="19"/>
      <c r="BX47" s="19"/>
      <c r="BY47" s="19"/>
      <c r="BZ47" s="19"/>
      <c r="CA47" s="19"/>
      <c r="CB47" s="19"/>
      <c r="CC47" s="19"/>
      <c r="CD47" s="19"/>
      <c r="CE47" s="19"/>
      <c r="CF47" s="19"/>
      <c r="CG47" s="19"/>
      <c r="CH47" s="19"/>
    </row>
    <row r="48" spans="1:86" s="230" customFormat="1" ht="24" customHeight="1" thickTop="1" thickBot="1">
      <c r="A48" s="643" t="str">
        <f>'Service Category Lookup Val '!A17</f>
        <v>10</v>
      </c>
      <c r="B48" s="1772" t="str">
        <f>'Service Category Lookup Val '!D17</f>
        <v>Transportation</v>
      </c>
      <c r="C48" s="1773"/>
      <c r="D48" s="1774"/>
      <c r="E48" s="719"/>
      <c r="F48" s="717"/>
      <c r="G48" s="717"/>
      <c r="H48" s="717"/>
      <c r="I48" s="717"/>
      <c r="J48" s="717"/>
      <c r="K48" s="717"/>
      <c r="L48" s="764"/>
      <c r="M48" s="1403">
        <f>'COVID-ARP'!H63</f>
        <v>0</v>
      </c>
      <c r="N48" s="716"/>
      <c r="O48" s="718"/>
      <c r="P48" s="718"/>
      <c r="Q48" s="716"/>
      <c r="R48" s="716"/>
      <c r="S48" s="715">
        <f t="shared" si="1"/>
        <v>0</v>
      </c>
      <c r="T48" s="19"/>
      <c r="U48" s="907"/>
      <c r="V48" s="972"/>
      <c r="W48" s="19"/>
      <c r="X48" s="19"/>
      <c r="Y48" s="19"/>
      <c r="Z48" s="19"/>
      <c r="AA48" s="19"/>
      <c r="AB48" s="19"/>
      <c r="AC48" s="19"/>
      <c r="AD48" s="19"/>
      <c r="AE48" s="19"/>
      <c r="AF48" s="19"/>
      <c r="AG48" s="19"/>
      <c r="AH48" s="19"/>
      <c r="AI48" s="19"/>
      <c r="AJ48" s="19"/>
      <c r="AK48" s="19"/>
      <c r="AL48" s="19"/>
      <c r="AM48" s="19"/>
      <c r="AN48" s="19"/>
      <c r="AO48" s="19"/>
      <c r="AP48" s="19"/>
      <c r="AQ48" s="19"/>
      <c r="AR48" s="19"/>
      <c r="AS48" s="19"/>
      <c r="AT48" s="19"/>
      <c r="AU48" s="19"/>
      <c r="AV48" s="19"/>
      <c r="AW48" s="19"/>
      <c r="AX48" s="19"/>
      <c r="AY48" s="19"/>
      <c r="AZ48" s="19"/>
      <c r="BA48" s="19"/>
      <c r="BB48" s="19"/>
      <c r="BC48" s="19"/>
      <c r="BD48" s="19"/>
      <c r="BE48" s="19"/>
      <c r="BF48" s="19"/>
      <c r="BG48" s="19"/>
      <c r="BH48" s="19"/>
      <c r="BI48" s="19"/>
      <c r="BJ48" s="19"/>
      <c r="BK48" s="19"/>
      <c r="BL48" s="19"/>
      <c r="BM48" s="19"/>
      <c r="BN48" s="19"/>
      <c r="BO48" s="19"/>
      <c r="BP48" s="19"/>
      <c r="BQ48" s="19"/>
      <c r="BR48" s="19"/>
      <c r="BS48" s="19"/>
      <c r="BT48" s="19"/>
      <c r="BU48" s="19"/>
      <c r="BV48" s="19"/>
      <c r="BW48" s="19"/>
      <c r="BX48" s="19"/>
      <c r="BY48" s="19"/>
      <c r="BZ48" s="19"/>
      <c r="CA48" s="19"/>
      <c r="CB48" s="19"/>
      <c r="CC48" s="19"/>
      <c r="CD48" s="19"/>
      <c r="CE48" s="19"/>
      <c r="CF48" s="19"/>
      <c r="CG48" s="19"/>
      <c r="CH48" s="19"/>
    </row>
    <row r="49" spans="1:86" s="230" customFormat="1" ht="24" customHeight="1" thickTop="1" thickBot="1">
      <c r="A49" s="643" t="str">
        <f>'Service Category Lookup Val '!A66</f>
        <v>60-4</v>
      </c>
      <c r="B49" s="1751" t="str">
        <f>'Service Category Lookup Val '!D66</f>
        <v>Volunteer Services</v>
      </c>
      <c r="C49" s="1751"/>
      <c r="D49" s="1752"/>
      <c r="E49" s="719"/>
      <c r="F49" s="717"/>
      <c r="G49" s="717"/>
      <c r="H49" s="717"/>
      <c r="I49" s="717"/>
      <c r="J49" s="717"/>
      <c r="K49" s="717"/>
      <c r="L49" s="764"/>
      <c r="M49" s="1403">
        <f>'COVID-ARP'!H64</f>
        <v>0</v>
      </c>
      <c r="N49" s="716"/>
      <c r="O49" s="718"/>
      <c r="P49" s="718"/>
      <c r="Q49" s="716"/>
      <c r="R49" s="716"/>
      <c r="S49" s="715">
        <f t="shared" si="1"/>
        <v>0</v>
      </c>
      <c r="T49" s="19"/>
      <c r="U49" s="907"/>
      <c r="V49" s="972"/>
      <c r="W49" s="19"/>
      <c r="X49" s="19"/>
      <c r="Y49" s="19"/>
      <c r="Z49" s="19"/>
      <c r="AA49" s="19"/>
      <c r="AB49" s="19"/>
      <c r="AC49" s="19"/>
      <c r="AD49" s="19"/>
      <c r="AE49" s="19"/>
      <c r="AF49" s="19"/>
      <c r="AG49" s="19"/>
      <c r="AH49" s="19"/>
      <c r="AI49" s="19"/>
      <c r="AJ49" s="19"/>
      <c r="AK49" s="19"/>
      <c r="AL49" s="19"/>
      <c r="AM49" s="19"/>
      <c r="AN49" s="19"/>
      <c r="AO49" s="19"/>
      <c r="AP49" s="19"/>
      <c r="AQ49" s="19"/>
      <c r="AR49" s="19"/>
      <c r="AS49" s="19"/>
      <c r="AT49" s="19"/>
      <c r="AU49" s="19"/>
      <c r="AV49" s="19"/>
      <c r="AW49" s="19"/>
      <c r="AX49" s="19"/>
      <c r="AY49" s="19"/>
      <c r="AZ49" s="19"/>
      <c r="BA49" s="19"/>
      <c r="BB49" s="19"/>
      <c r="BC49" s="19"/>
      <c r="BD49" s="19"/>
      <c r="BE49" s="19"/>
      <c r="BF49" s="19"/>
      <c r="BG49" s="19"/>
      <c r="BH49" s="19"/>
      <c r="BI49" s="19"/>
      <c r="BJ49" s="19"/>
      <c r="BK49" s="19"/>
      <c r="BL49" s="19"/>
      <c r="BM49" s="19"/>
      <c r="BN49" s="19"/>
      <c r="BO49" s="19"/>
      <c r="BP49" s="19"/>
      <c r="BQ49" s="19"/>
      <c r="BR49" s="19"/>
      <c r="BS49" s="19"/>
      <c r="BT49" s="19"/>
      <c r="BU49" s="19"/>
      <c r="BV49" s="19"/>
      <c r="BW49" s="19"/>
      <c r="BX49" s="19"/>
      <c r="BY49" s="19"/>
      <c r="BZ49" s="19"/>
      <c r="CA49" s="19"/>
      <c r="CB49" s="19"/>
      <c r="CC49" s="19"/>
      <c r="CD49" s="19"/>
      <c r="CE49" s="19"/>
      <c r="CF49" s="19"/>
      <c r="CG49" s="19"/>
      <c r="CH49" s="19"/>
    </row>
    <row r="50" spans="1:86" s="230" customFormat="1" ht="24" customHeight="1" thickTop="1" thickBot="1">
      <c r="A50" s="1357" t="str">
        <f>'Service Category Lookup Val '!A86</f>
        <v>90-1</v>
      </c>
      <c r="B50" s="1775" t="str">
        <f>'Service Category Lookup Val '!D86</f>
        <v>Volunteer Services-In Home</v>
      </c>
      <c r="C50" s="1767"/>
      <c r="D50" s="1768"/>
      <c r="E50" s="719"/>
      <c r="F50" s="717"/>
      <c r="G50" s="717"/>
      <c r="H50" s="717"/>
      <c r="I50" s="717"/>
      <c r="J50" s="717"/>
      <c r="K50" s="717"/>
      <c r="L50" s="764"/>
      <c r="M50" s="1403">
        <f>'COVID-ARP'!H65</f>
        <v>0</v>
      </c>
      <c r="N50" s="716"/>
      <c r="O50" s="718"/>
      <c r="P50" s="718"/>
      <c r="Q50" s="716"/>
      <c r="R50" s="716"/>
      <c r="S50" s="715">
        <f t="shared" si="1"/>
        <v>0</v>
      </c>
      <c r="T50" s="19"/>
      <c r="U50" s="907"/>
      <c r="V50" s="972"/>
      <c r="W50" s="19"/>
      <c r="X50" s="19"/>
      <c r="Y50" s="19"/>
      <c r="Z50" s="19"/>
      <c r="AA50" s="19"/>
      <c r="AB50" s="19"/>
      <c r="AC50" s="19"/>
      <c r="AD50" s="19"/>
      <c r="AE50" s="19"/>
      <c r="AF50" s="19"/>
      <c r="AG50" s="19"/>
      <c r="AH50" s="19"/>
      <c r="AI50" s="19"/>
      <c r="AJ50" s="19"/>
      <c r="AK50" s="19"/>
      <c r="AL50" s="19"/>
      <c r="AM50" s="19"/>
      <c r="AN50" s="19"/>
      <c r="AO50" s="19"/>
      <c r="AP50" s="19"/>
      <c r="AQ50" s="19"/>
      <c r="AR50" s="19"/>
      <c r="AS50" s="19"/>
      <c r="AT50" s="19"/>
      <c r="AU50" s="19"/>
      <c r="AV50" s="19"/>
      <c r="AW50" s="19"/>
      <c r="AX50" s="19"/>
      <c r="AY50" s="19"/>
      <c r="AZ50" s="19"/>
      <c r="BA50" s="19"/>
      <c r="BB50" s="19"/>
      <c r="BC50" s="19"/>
      <c r="BD50" s="19"/>
      <c r="BE50" s="19"/>
      <c r="BF50" s="19"/>
      <c r="BG50" s="19"/>
      <c r="BH50" s="19"/>
      <c r="BI50" s="19"/>
      <c r="BJ50" s="19"/>
      <c r="BK50" s="19"/>
      <c r="BL50" s="19"/>
      <c r="BM50" s="19"/>
      <c r="BN50" s="19"/>
      <c r="BO50" s="19"/>
      <c r="BP50" s="19"/>
      <c r="BQ50" s="19"/>
      <c r="BR50" s="19"/>
      <c r="BS50" s="19"/>
      <c r="BT50" s="19"/>
      <c r="BU50" s="19"/>
      <c r="BV50" s="19"/>
      <c r="BW50" s="19"/>
      <c r="BX50" s="19"/>
      <c r="BY50" s="19"/>
      <c r="BZ50" s="19"/>
      <c r="CA50" s="19"/>
      <c r="CB50" s="19"/>
      <c r="CC50" s="19"/>
      <c r="CD50" s="19"/>
      <c r="CE50" s="19"/>
      <c r="CF50" s="19"/>
      <c r="CG50" s="19"/>
      <c r="CH50" s="19"/>
    </row>
    <row r="51" spans="1:86" s="230" customFormat="1" ht="24" customHeight="1" thickTop="1" thickBot="1">
      <c r="A51" s="1358" t="str">
        <f>'Service Category Lookup Val '!A26</f>
        <v>16</v>
      </c>
      <c r="B51" s="1751" t="str">
        <f>'Service Category Lookup Val '!D26</f>
        <v>Caregiver Case Management</v>
      </c>
      <c r="C51" s="1751"/>
      <c r="D51" s="1752"/>
      <c r="E51" s="719"/>
      <c r="F51" s="717"/>
      <c r="G51" s="717"/>
      <c r="H51" s="717"/>
      <c r="I51" s="765"/>
      <c r="J51" s="717"/>
      <c r="K51" s="717"/>
      <c r="L51" s="764"/>
      <c r="M51" s="1403">
        <f>'COVID-ARP'!H66</f>
        <v>0</v>
      </c>
      <c r="N51" s="716"/>
      <c r="O51" s="718"/>
      <c r="P51" s="718"/>
      <c r="Q51" s="716"/>
      <c r="R51" s="716"/>
      <c r="S51" s="715">
        <f t="shared" si="1"/>
        <v>0</v>
      </c>
      <c r="T51" s="19"/>
      <c r="U51" s="907"/>
      <c r="V51" s="972"/>
      <c r="W51" s="19"/>
      <c r="X51" s="19"/>
      <c r="Y51" s="19"/>
      <c r="Z51" s="19"/>
      <c r="AA51" s="19"/>
      <c r="AB51" s="19"/>
      <c r="AC51" s="19"/>
      <c r="AD51" s="19"/>
      <c r="AE51" s="19"/>
      <c r="AF51" s="19"/>
      <c r="AG51" s="19"/>
      <c r="AH51" s="19"/>
      <c r="AI51" s="19"/>
      <c r="AJ51" s="19"/>
      <c r="AK51" s="19"/>
      <c r="AL51" s="19"/>
      <c r="AM51" s="19"/>
      <c r="AN51" s="19"/>
      <c r="AO51" s="19"/>
      <c r="AP51" s="19"/>
      <c r="AQ51" s="19"/>
      <c r="AR51" s="19"/>
      <c r="AS51" s="19"/>
      <c r="AT51" s="19"/>
      <c r="AU51" s="19"/>
      <c r="AV51" s="19"/>
      <c r="AW51" s="19"/>
      <c r="AX51" s="19"/>
      <c r="AY51" s="19"/>
      <c r="AZ51" s="19"/>
      <c r="BA51" s="19"/>
      <c r="BB51" s="19"/>
      <c r="BC51" s="19"/>
      <c r="BD51" s="19"/>
      <c r="BE51" s="19"/>
      <c r="BF51" s="19"/>
      <c r="BG51" s="19"/>
      <c r="BH51" s="19"/>
      <c r="BI51" s="19"/>
      <c r="BJ51" s="19"/>
      <c r="BK51" s="19"/>
      <c r="BL51" s="19"/>
      <c r="BM51" s="19"/>
      <c r="BN51" s="19"/>
      <c r="BO51" s="19"/>
      <c r="BP51" s="19"/>
      <c r="BQ51" s="19"/>
      <c r="BR51" s="19"/>
      <c r="BS51" s="19"/>
      <c r="BT51" s="19"/>
      <c r="BU51" s="19"/>
      <c r="BV51" s="19"/>
      <c r="BW51" s="19"/>
      <c r="BX51" s="19"/>
      <c r="BY51" s="19"/>
      <c r="BZ51" s="19"/>
      <c r="CA51" s="19"/>
      <c r="CB51" s="19"/>
      <c r="CC51" s="19"/>
      <c r="CD51" s="19"/>
      <c r="CE51" s="19"/>
      <c r="CF51" s="19"/>
      <c r="CG51" s="19"/>
      <c r="CH51" s="19"/>
    </row>
    <row r="52" spans="1:86" s="230" customFormat="1" ht="24" customHeight="1" thickTop="1" thickBot="1">
      <c r="A52" s="322" t="str">
        <f>'Service Category Lookup Val '!A69</f>
        <v>70-2a</v>
      </c>
      <c r="B52" s="1751" t="str">
        <f>'Service Category Lookup Val '!D69</f>
        <v>Caregiver Counseling</v>
      </c>
      <c r="C52" s="1751"/>
      <c r="D52" s="1752"/>
      <c r="E52" s="719"/>
      <c r="F52" s="717"/>
      <c r="G52" s="717"/>
      <c r="H52" s="717"/>
      <c r="I52" s="765"/>
      <c r="J52" s="717"/>
      <c r="K52" s="717"/>
      <c r="L52" s="764"/>
      <c r="M52" s="1403">
        <f>'COVID-ARP'!H67</f>
        <v>0</v>
      </c>
      <c r="N52" s="716"/>
      <c r="O52" s="718"/>
      <c r="P52" s="718"/>
      <c r="Q52" s="716"/>
      <c r="R52" s="716"/>
      <c r="S52" s="715">
        <f t="shared" si="1"/>
        <v>0</v>
      </c>
      <c r="T52" s="19"/>
      <c r="U52" s="907"/>
      <c r="V52" s="972"/>
      <c r="W52" s="19"/>
      <c r="X52" s="19"/>
      <c r="Y52" s="19"/>
      <c r="Z52" s="19"/>
      <c r="AA52" s="19"/>
      <c r="AB52" s="19"/>
      <c r="AC52" s="19"/>
      <c r="AD52" s="19"/>
      <c r="AE52" s="19"/>
      <c r="AF52" s="19"/>
      <c r="AG52" s="19"/>
      <c r="AH52" s="19"/>
      <c r="AI52" s="19"/>
      <c r="AJ52" s="19"/>
      <c r="AK52" s="19"/>
      <c r="AL52" s="19"/>
      <c r="AM52" s="19"/>
      <c r="AN52" s="19"/>
      <c r="AO52" s="19"/>
      <c r="AP52" s="19"/>
      <c r="AQ52" s="19"/>
      <c r="AR52" s="19"/>
      <c r="AS52" s="19"/>
      <c r="AT52" s="19"/>
      <c r="AU52" s="19"/>
      <c r="AV52" s="19"/>
      <c r="AW52" s="19"/>
      <c r="AX52" s="19"/>
      <c r="AY52" s="19"/>
      <c r="AZ52" s="19"/>
      <c r="BA52" s="19"/>
      <c r="BB52" s="19"/>
      <c r="BC52" s="19"/>
      <c r="BD52" s="19"/>
      <c r="BE52" s="19"/>
      <c r="BF52" s="19"/>
      <c r="BG52" s="19"/>
      <c r="BH52" s="19"/>
      <c r="BI52" s="19"/>
      <c r="BJ52" s="19"/>
      <c r="BK52" s="19"/>
      <c r="BL52" s="19"/>
      <c r="BM52" s="19"/>
      <c r="BN52" s="19"/>
      <c r="BO52" s="19"/>
      <c r="BP52" s="19"/>
      <c r="BQ52" s="19"/>
      <c r="BR52" s="19"/>
      <c r="BS52" s="19"/>
      <c r="BT52" s="19"/>
      <c r="BU52" s="19"/>
      <c r="BV52" s="19"/>
      <c r="BW52" s="19"/>
      <c r="BX52" s="19"/>
      <c r="BY52" s="19"/>
      <c r="BZ52" s="19"/>
      <c r="CA52" s="19"/>
      <c r="CB52" s="19"/>
      <c r="CC52" s="19"/>
      <c r="CD52" s="19"/>
      <c r="CE52" s="19"/>
      <c r="CF52" s="19"/>
      <c r="CG52" s="19"/>
      <c r="CH52" s="19"/>
    </row>
    <row r="53" spans="1:86" s="230" customFormat="1" ht="24" customHeight="1" thickTop="1" thickBot="1">
      <c r="A53" s="322" t="str">
        <f>'Service Category Lookup Val '!A22</f>
        <v>15</v>
      </c>
      <c r="B53" s="1772" t="str">
        <f>'Service Category Lookup Val '!D22</f>
        <v>Caregiver Information Services</v>
      </c>
      <c r="C53" s="1773"/>
      <c r="D53" s="1774"/>
      <c r="E53" s="719"/>
      <c r="F53" s="717"/>
      <c r="G53" s="717"/>
      <c r="H53" s="717"/>
      <c r="I53" s="765"/>
      <c r="J53" s="717"/>
      <c r="K53" s="717"/>
      <c r="L53" s="764"/>
      <c r="M53" s="1403">
        <f>'COVID-ARP'!H68</f>
        <v>0</v>
      </c>
      <c r="N53" s="716"/>
      <c r="O53" s="718"/>
      <c r="P53" s="718"/>
      <c r="Q53" s="716"/>
      <c r="R53" s="716"/>
      <c r="S53" s="715">
        <f t="shared" si="1"/>
        <v>0</v>
      </c>
      <c r="T53" s="19"/>
      <c r="U53" s="907"/>
      <c r="V53" s="972"/>
      <c r="W53" s="19"/>
      <c r="X53" s="19"/>
      <c r="Y53" s="19"/>
      <c r="Z53" s="19"/>
      <c r="AA53" s="19"/>
      <c r="AB53" s="19"/>
      <c r="AC53" s="19"/>
      <c r="AD53" s="19"/>
      <c r="AE53" s="19"/>
      <c r="AF53" s="19"/>
      <c r="AG53" s="19"/>
      <c r="AH53" s="19"/>
      <c r="AI53" s="19"/>
      <c r="AJ53" s="19"/>
      <c r="AK53" s="19"/>
      <c r="AL53" s="19"/>
      <c r="AM53" s="19"/>
      <c r="AN53" s="19"/>
      <c r="AO53" s="19"/>
      <c r="AP53" s="19"/>
      <c r="AQ53" s="19"/>
      <c r="AR53" s="19"/>
      <c r="AS53" s="19"/>
      <c r="AT53" s="19"/>
      <c r="AU53" s="19"/>
      <c r="AV53" s="19"/>
      <c r="AW53" s="19"/>
      <c r="AX53" s="19"/>
      <c r="AY53" s="19"/>
      <c r="AZ53" s="19"/>
      <c r="BA53" s="19"/>
      <c r="BB53" s="19"/>
      <c r="BC53" s="19"/>
      <c r="BD53" s="19"/>
      <c r="BE53" s="19"/>
      <c r="BF53" s="19"/>
      <c r="BG53" s="19"/>
      <c r="BH53" s="19"/>
      <c r="BI53" s="19"/>
      <c r="BJ53" s="19"/>
      <c r="BK53" s="19"/>
      <c r="BL53" s="19"/>
      <c r="BM53" s="19"/>
      <c r="BN53" s="19"/>
      <c r="BO53" s="19"/>
      <c r="BP53" s="19"/>
      <c r="BQ53" s="19"/>
      <c r="BR53" s="19"/>
      <c r="BS53" s="19"/>
      <c r="BT53" s="19"/>
      <c r="BU53" s="19"/>
      <c r="BV53" s="19"/>
      <c r="BW53" s="19"/>
      <c r="BX53" s="19"/>
      <c r="BY53" s="19"/>
      <c r="BZ53" s="19"/>
      <c r="CA53" s="19"/>
      <c r="CB53" s="19"/>
      <c r="CC53" s="19"/>
      <c r="CD53" s="19"/>
      <c r="CE53" s="19"/>
      <c r="CF53" s="19"/>
      <c r="CG53" s="19"/>
      <c r="CH53" s="19"/>
    </row>
    <row r="54" spans="1:86" s="230" customFormat="1" ht="24" customHeight="1" thickTop="1" thickBot="1">
      <c r="A54" s="322" t="str">
        <f>'Service Category Lookup Val '!A23</f>
        <v>15</v>
      </c>
      <c r="B54" s="1772" t="str">
        <f>'Service Category Lookup Val '!D23</f>
        <v>Caregiver Information and Referral</v>
      </c>
      <c r="C54" s="1773"/>
      <c r="D54" s="1774"/>
      <c r="E54" s="719"/>
      <c r="F54" s="717"/>
      <c r="G54" s="717"/>
      <c r="H54" s="717"/>
      <c r="I54" s="765"/>
      <c r="J54" s="717"/>
      <c r="K54" s="717"/>
      <c r="L54" s="764"/>
      <c r="M54" s="1403">
        <f>'COVID-ARP'!H69</f>
        <v>0</v>
      </c>
      <c r="N54" s="716"/>
      <c r="O54" s="718"/>
      <c r="P54" s="718"/>
      <c r="Q54" s="716"/>
      <c r="R54" s="716"/>
      <c r="S54" s="715">
        <f t="shared" si="1"/>
        <v>0</v>
      </c>
      <c r="T54" s="19"/>
      <c r="U54" s="907"/>
      <c r="V54" s="972"/>
      <c r="W54" s="19"/>
      <c r="X54" s="19"/>
      <c r="Y54" s="19"/>
      <c r="Z54" s="19"/>
      <c r="AA54" s="19"/>
      <c r="AB54" s="19"/>
      <c r="AC54" s="19"/>
      <c r="AD54" s="19"/>
      <c r="AE54" s="19"/>
      <c r="AF54" s="19"/>
      <c r="AG54" s="19"/>
      <c r="AH54" s="19"/>
      <c r="AI54" s="19"/>
      <c r="AJ54" s="19"/>
      <c r="AK54" s="19"/>
      <c r="AL54" s="19"/>
      <c r="AM54" s="19"/>
      <c r="AN54" s="19"/>
      <c r="AO54" s="19"/>
      <c r="AP54" s="19"/>
      <c r="AQ54" s="19"/>
      <c r="AR54" s="19"/>
      <c r="AS54" s="19"/>
      <c r="AT54" s="19"/>
      <c r="AU54" s="19"/>
      <c r="AV54" s="19"/>
      <c r="AW54" s="19"/>
      <c r="AX54" s="19"/>
      <c r="AY54" s="19"/>
      <c r="AZ54" s="19"/>
      <c r="BA54" s="19"/>
      <c r="BB54" s="19"/>
      <c r="BC54" s="19"/>
      <c r="BD54" s="19"/>
      <c r="BE54" s="19"/>
      <c r="BF54" s="19"/>
      <c r="BG54" s="19"/>
      <c r="BH54" s="19"/>
      <c r="BI54" s="19"/>
      <c r="BJ54" s="19"/>
      <c r="BK54" s="19"/>
      <c r="BL54" s="19"/>
      <c r="BM54" s="19"/>
      <c r="BN54" s="19"/>
      <c r="BO54" s="19"/>
      <c r="BP54" s="19"/>
      <c r="BQ54" s="19"/>
      <c r="BR54" s="19"/>
      <c r="BS54" s="19"/>
      <c r="BT54" s="19"/>
      <c r="BU54" s="19"/>
      <c r="BV54" s="19"/>
      <c r="BW54" s="19"/>
      <c r="BX54" s="19"/>
      <c r="BY54" s="19"/>
      <c r="BZ54" s="19"/>
      <c r="CA54" s="19"/>
      <c r="CB54" s="19"/>
      <c r="CC54" s="19"/>
      <c r="CD54" s="19"/>
      <c r="CE54" s="19"/>
      <c r="CF54" s="19"/>
      <c r="CG54" s="19"/>
      <c r="CH54" s="19"/>
    </row>
    <row r="55" spans="1:86" s="230" customFormat="1" ht="24" customHeight="1" thickTop="1" thickBot="1">
      <c r="A55" s="1359" t="str">
        <f>'Service Category Lookup Val '!A36</f>
        <v>30-5</v>
      </c>
      <c r="B55" s="1766" t="str">
        <f>'Service Category Lookup Val '!D36</f>
        <v>Caregiver In-Home Respite</v>
      </c>
      <c r="C55" s="1767"/>
      <c r="D55" s="1768"/>
      <c r="E55" s="719"/>
      <c r="F55" s="717"/>
      <c r="G55" s="717"/>
      <c r="H55" s="717"/>
      <c r="I55" s="765"/>
      <c r="J55" s="717"/>
      <c r="K55" s="717"/>
      <c r="L55" s="764"/>
      <c r="M55" s="1403">
        <f>'COVID-ARP'!H70</f>
        <v>0</v>
      </c>
      <c r="N55" s="716"/>
      <c r="O55" s="718"/>
      <c r="P55" s="718"/>
      <c r="Q55" s="716"/>
      <c r="R55" s="716"/>
      <c r="S55" s="715">
        <f t="shared" si="1"/>
        <v>0</v>
      </c>
      <c r="T55" s="19"/>
      <c r="U55" s="907"/>
      <c r="V55" s="972"/>
      <c r="W55" s="19"/>
      <c r="X55" s="19"/>
      <c r="Y55" s="19"/>
      <c r="Z55" s="19"/>
      <c r="AA55" s="19"/>
      <c r="AB55" s="19"/>
      <c r="AC55" s="19"/>
      <c r="AD55" s="19"/>
      <c r="AE55" s="19"/>
      <c r="AF55" s="19"/>
      <c r="AG55" s="19"/>
      <c r="AH55" s="19"/>
      <c r="AI55" s="19"/>
      <c r="AJ55" s="19"/>
      <c r="AK55" s="19"/>
      <c r="AL55" s="19"/>
      <c r="AM55" s="19"/>
      <c r="AN55" s="19"/>
      <c r="AO55" s="19"/>
      <c r="AP55" s="19"/>
      <c r="AQ55" s="19"/>
      <c r="AR55" s="19"/>
      <c r="AS55" s="19"/>
      <c r="AT55" s="19"/>
      <c r="AU55" s="19"/>
      <c r="AV55" s="19"/>
      <c r="AW55" s="19"/>
      <c r="AX55" s="19"/>
      <c r="AY55" s="19"/>
      <c r="AZ55" s="19"/>
      <c r="BA55" s="19"/>
      <c r="BB55" s="19"/>
      <c r="BC55" s="19"/>
      <c r="BD55" s="19"/>
      <c r="BE55" s="19"/>
      <c r="BF55" s="19"/>
      <c r="BG55" s="19"/>
      <c r="BH55" s="19"/>
      <c r="BI55" s="19"/>
      <c r="BJ55" s="19"/>
      <c r="BK55" s="19"/>
      <c r="BL55" s="19"/>
      <c r="BM55" s="19"/>
      <c r="BN55" s="19"/>
      <c r="BO55" s="19"/>
      <c r="BP55" s="19"/>
      <c r="BQ55" s="19"/>
      <c r="BR55" s="19"/>
      <c r="BS55" s="19"/>
      <c r="BT55" s="19"/>
      <c r="BU55" s="19"/>
      <c r="BV55" s="19"/>
      <c r="BW55" s="19"/>
      <c r="BX55" s="19"/>
      <c r="BY55" s="19"/>
      <c r="BZ55" s="19"/>
      <c r="CA55" s="19"/>
      <c r="CB55" s="19"/>
      <c r="CC55" s="19"/>
      <c r="CD55" s="19"/>
      <c r="CE55" s="19"/>
      <c r="CF55" s="19"/>
      <c r="CG55" s="19"/>
      <c r="CH55" s="19"/>
    </row>
    <row r="56" spans="1:86" s="230" customFormat="1" ht="24" customHeight="1" thickTop="1" thickBot="1">
      <c r="A56" s="1359" t="str">
        <f>'Service Category Lookup Val '!A37</f>
        <v>30-5</v>
      </c>
      <c r="B56" s="1766" t="str">
        <f>'Service Category Lookup Val '!D37</f>
        <v>Caregiver Out-of-Home Respite (Day)</v>
      </c>
      <c r="C56" s="1767"/>
      <c r="D56" s="1768"/>
      <c r="E56" s="719"/>
      <c r="F56" s="717"/>
      <c r="G56" s="717"/>
      <c r="H56" s="717"/>
      <c r="I56" s="765"/>
      <c r="J56" s="717"/>
      <c r="K56" s="717"/>
      <c r="L56" s="764"/>
      <c r="M56" s="1403">
        <f>'COVID-ARP'!H71</f>
        <v>0</v>
      </c>
      <c r="N56" s="716"/>
      <c r="O56" s="718"/>
      <c r="P56" s="718"/>
      <c r="Q56" s="716"/>
      <c r="R56" s="716"/>
      <c r="S56" s="715">
        <f t="shared" si="1"/>
        <v>0</v>
      </c>
      <c r="T56" s="19"/>
      <c r="U56" s="907"/>
      <c r="V56" s="972"/>
      <c r="W56" s="19"/>
      <c r="X56" s="19"/>
      <c r="Y56" s="19"/>
      <c r="Z56" s="19"/>
      <c r="AA56" s="19"/>
      <c r="AB56" s="19"/>
      <c r="AC56" s="19"/>
      <c r="AD56" s="19"/>
      <c r="AE56" s="19"/>
      <c r="AF56" s="19"/>
      <c r="AG56" s="19"/>
      <c r="AH56" s="19"/>
      <c r="AI56" s="19"/>
      <c r="AJ56" s="19"/>
      <c r="AK56" s="19"/>
      <c r="AL56" s="19"/>
      <c r="AM56" s="19"/>
      <c r="AN56" s="19"/>
      <c r="AO56" s="19"/>
      <c r="AP56" s="19"/>
      <c r="AQ56" s="19"/>
      <c r="AR56" s="19"/>
      <c r="AS56" s="19"/>
      <c r="AT56" s="19"/>
      <c r="AU56" s="19"/>
      <c r="AV56" s="19"/>
      <c r="AW56" s="19"/>
      <c r="AX56" s="19"/>
      <c r="AY56" s="19"/>
      <c r="AZ56" s="19"/>
      <c r="BA56" s="19"/>
      <c r="BB56" s="19"/>
      <c r="BC56" s="19"/>
      <c r="BD56" s="19"/>
      <c r="BE56" s="19"/>
      <c r="BF56" s="19"/>
      <c r="BG56" s="19"/>
      <c r="BH56" s="19"/>
      <c r="BI56" s="19"/>
      <c r="BJ56" s="19"/>
      <c r="BK56" s="19"/>
      <c r="BL56" s="19"/>
      <c r="BM56" s="19"/>
      <c r="BN56" s="19"/>
      <c r="BO56" s="19"/>
      <c r="BP56" s="19"/>
      <c r="BQ56" s="19"/>
      <c r="BR56" s="19"/>
      <c r="BS56" s="19"/>
      <c r="BT56" s="19"/>
      <c r="BU56" s="19"/>
      <c r="BV56" s="19"/>
      <c r="BW56" s="19"/>
      <c r="BX56" s="19"/>
      <c r="BY56" s="19"/>
      <c r="BZ56" s="19"/>
      <c r="CA56" s="19"/>
      <c r="CB56" s="19"/>
      <c r="CC56" s="19"/>
      <c r="CD56" s="19"/>
      <c r="CE56" s="19"/>
      <c r="CF56" s="19"/>
      <c r="CG56" s="19"/>
      <c r="CH56" s="19"/>
    </row>
    <row r="57" spans="1:86" s="230" customFormat="1" ht="24" customHeight="1" thickTop="1" thickBot="1">
      <c r="A57" s="1359" t="str">
        <f>'Service Category Lookup Val '!A38</f>
        <v>30-5</v>
      </c>
      <c r="B57" s="1766" t="str">
        <f>'Service Category Lookup Val '!D38</f>
        <v>Caregiver Out-of-Home Respite (Overnight)</v>
      </c>
      <c r="C57" s="1767"/>
      <c r="D57" s="1768"/>
      <c r="E57" s="719"/>
      <c r="F57" s="717"/>
      <c r="G57" s="717"/>
      <c r="H57" s="717"/>
      <c r="I57" s="765"/>
      <c r="J57" s="717"/>
      <c r="K57" s="717"/>
      <c r="L57" s="764"/>
      <c r="M57" s="1403">
        <f>'COVID-ARP'!H72</f>
        <v>0</v>
      </c>
      <c r="N57" s="716"/>
      <c r="O57" s="718"/>
      <c r="P57" s="718"/>
      <c r="Q57" s="716"/>
      <c r="R57" s="716"/>
      <c r="S57" s="715">
        <f t="shared" si="1"/>
        <v>0</v>
      </c>
      <c r="T57" s="19"/>
      <c r="U57" s="907"/>
      <c r="V57" s="972"/>
      <c r="W57" s="19"/>
      <c r="X57" s="19"/>
      <c r="Y57" s="19"/>
      <c r="Z57" s="19"/>
      <c r="AA57" s="19"/>
      <c r="AB57" s="19"/>
      <c r="AC57" s="19"/>
      <c r="AD57" s="19"/>
      <c r="AE57" s="19"/>
      <c r="AF57" s="19"/>
      <c r="AG57" s="19"/>
      <c r="AH57" s="19"/>
      <c r="AI57" s="19"/>
      <c r="AJ57" s="19"/>
      <c r="AK57" s="19"/>
      <c r="AL57" s="19"/>
      <c r="AM57" s="19"/>
      <c r="AN57" s="19"/>
      <c r="AO57" s="19"/>
      <c r="AP57" s="19"/>
      <c r="AQ57" s="19"/>
      <c r="AR57" s="19"/>
      <c r="AS57" s="19"/>
      <c r="AT57" s="19"/>
      <c r="AU57" s="19"/>
      <c r="AV57" s="19"/>
      <c r="AW57" s="19"/>
      <c r="AX57" s="19"/>
      <c r="AY57" s="19"/>
      <c r="AZ57" s="19"/>
      <c r="BA57" s="19"/>
      <c r="BB57" s="19"/>
      <c r="BC57" s="19"/>
      <c r="BD57" s="19"/>
      <c r="BE57" s="19"/>
      <c r="BF57" s="19"/>
      <c r="BG57" s="19"/>
      <c r="BH57" s="19"/>
      <c r="BI57" s="19"/>
      <c r="BJ57" s="19"/>
      <c r="BK57" s="19"/>
      <c r="BL57" s="19"/>
      <c r="BM57" s="19"/>
      <c r="BN57" s="19"/>
      <c r="BO57" s="19"/>
      <c r="BP57" s="19"/>
      <c r="BQ57" s="19"/>
      <c r="BR57" s="19"/>
      <c r="BS57" s="19"/>
      <c r="BT57" s="19"/>
      <c r="BU57" s="19"/>
      <c r="BV57" s="19"/>
      <c r="BW57" s="19"/>
      <c r="BX57" s="19"/>
      <c r="BY57" s="19"/>
      <c r="BZ57" s="19"/>
      <c r="CA57" s="19"/>
      <c r="CB57" s="19"/>
      <c r="CC57" s="19"/>
      <c r="CD57" s="19"/>
      <c r="CE57" s="19"/>
      <c r="CF57" s="19"/>
      <c r="CG57" s="19"/>
      <c r="CH57" s="19"/>
    </row>
    <row r="58" spans="1:86" s="230" customFormat="1" ht="24" customHeight="1" thickTop="1" thickBot="1">
      <c r="A58" s="1359" t="str">
        <f>'Service Category Lookup Val '!A39</f>
        <v>30-5</v>
      </c>
      <c r="B58" s="1766" t="str">
        <f>'Service Category Lookup Val '!D39</f>
        <v>Caregiver Respite Care</v>
      </c>
      <c r="C58" s="1767"/>
      <c r="D58" s="1768"/>
      <c r="E58" s="719"/>
      <c r="F58" s="717"/>
      <c r="G58" s="717"/>
      <c r="H58" s="717"/>
      <c r="I58" s="765"/>
      <c r="J58" s="717"/>
      <c r="K58" s="717"/>
      <c r="L58" s="764"/>
      <c r="M58" s="1403">
        <f>'COVID-ARP'!H73</f>
        <v>0</v>
      </c>
      <c r="N58" s="716"/>
      <c r="O58" s="718"/>
      <c r="P58" s="718"/>
      <c r="Q58" s="716"/>
      <c r="R58" s="716"/>
      <c r="S58" s="715">
        <f t="shared" si="1"/>
        <v>0</v>
      </c>
      <c r="T58" s="19"/>
      <c r="U58" s="907"/>
      <c r="V58" s="972"/>
      <c r="W58" s="19"/>
      <c r="X58" s="19"/>
      <c r="Y58" s="19"/>
      <c r="Z58" s="19"/>
      <c r="AA58" s="19"/>
      <c r="AB58" s="19"/>
      <c r="AC58" s="19"/>
      <c r="AD58" s="19"/>
      <c r="AE58" s="19"/>
      <c r="AF58" s="19"/>
      <c r="AG58" s="19"/>
      <c r="AH58" s="19"/>
      <c r="AI58" s="19"/>
      <c r="AJ58" s="19"/>
      <c r="AK58" s="19"/>
      <c r="AL58" s="19"/>
      <c r="AM58" s="19"/>
      <c r="AN58" s="19"/>
      <c r="AO58" s="19"/>
      <c r="AP58" s="19"/>
      <c r="AQ58" s="19"/>
      <c r="AR58" s="19"/>
      <c r="AS58" s="19"/>
      <c r="AT58" s="19"/>
      <c r="AU58" s="19"/>
      <c r="AV58" s="19"/>
      <c r="AW58" s="19"/>
      <c r="AX58" s="19"/>
      <c r="AY58" s="19"/>
      <c r="AZ58" s="19"/>
      <c r="BA58" s="19"/>
      <c r="BB58" s="19"/>
      <c r="BC58" s="19"/>
      <c r="BD58" s="19"/>
      <c r="BE58" s="19"/>
      <c r="BF58" s="19"/>
      <c r="BG58" s="19"/>
      <c r="BH58" s="19"/>
      <c r="BI58" s="19"/>
      <c r="BJ58" s="19"/>
      <c r="BK58" s="19"/>
      <c r="BL58" s="19"/>
      <c r="BM58" s="19"/>
      <c r="BN58" s="19"/>
      <c r="BO58" s="19"/>
      <c r="BP58" s="19"/>
      <c r="BQ58" s="19"/>
      <c r="BR58" s="19"/>
      <c r="BS58" s="19"/>
      <c r="BT58" s="19"/>
      <c r="BU58" s="19"/>
      <c r="BV58" s="19"/>
      <c r="BW58" s="19"/>
      <c r="BX58" s="19"/>
      <c r="BY58" s="19"/>
      <c r="BZ58" s="19"/>
      <c r="CA58" s="19"/>
      <c r="CB58" s="19"/>
      <c r="CC58" s="19"/>
      <c r="CD58" s="19"/>
      <c r="CE58" s="19"/>
      <c r="CF58" s="19"/>
      <c r="CG58" s="19"/>
      <c r="CH58" s="19"/>
    </row>
    <row r="59" spans="1:86" s="230" customFormat="1" ht="24" customHeight="1" thickTop="1" thickBot="1">
      <c r="A59" s="643">
        <f>'Service Category Lookup Val '!A80</f>
        <v>73</v>
      </c>
      <c r="B59" s="1751" t="str">
        <f>'Service Category Lookup Val '!D80</f>
        <v>Caregiver Self-Directed Care</v>
      </c>
      <c r="C59" s="1751"/>
      <c r="D59" s="1752"/>
      <c r="E59" s="719"/>
      <c r="F59" s="717"/>
      <c r="G59" s="717"/>
      <c r="H59" s="717"/>
      <c r="I59" s="765"/>
      <c r="J59" s="717"/>
      <c r="K59" s="717"/>
      <c r="L59" s="764"/>
      <c r="M59" s="1403">
        <f>'COVID-ARP'!H74</f>
        <v>0</v>
      </c>
      <c r="N59" s="716"/>
      <c r="O59" s="718"/>
      <c r="P59" s="718"/>
      <c r="Q59" s="716"/>
      <c r="R59" s="716"/>
      <c r="S59" s="715">
        <f t="shared" si="1"/>
        <v>0</v>
      </c>
      <c r="T59" s="19"/>
      <c r="U59" s="907"/>
      <c r="V59" s="972"/>
      <c r="W59" s="19"/>
      <c r="X59" s="19"/>
      <c r="Y59" s="19"/>
      <c r="Z59" s="19"/>
      <c r="AA59" s="19"/>
      <c r="AB59" s="19"/>
      <c r="AC59" s="19"/>
      <c r="AD59" s="19"/>
      <c r="AE59" s="19"/>
      <c r="AF59" s="19"/>
      <c r="AG59" s="19"/>
      <c r="AH59" s="19"/>
      <c r="AI59" s="19"/>
      <c r="AJ59" s="19"/>
      <c r="AK59" s="19"/>
      <c r="AL59" s="19"/>
      <c r="AM59" s="19"/>
      <c r="AN59" s="19"/>
      <c r="AO59" s="19"/>
      <c r="AP59" s="19"/>
      <c r="AQ59" s="19"/>
      <c r="AR59" s="19"/>
      <c r="AS59" s="19"/>
      <c r="AT59" s="19"/>
      <c r="AU59" s="19"/>
      <c r="AV59" s="19"/>
      <c r="AW59" s="19"/>
      <c r="AX59" s="19"/>
      <c r="AY59" s="19"/>
      <c r="AZ59" s="19"/>
      <c r="BA59" s="19"/>
      <c r="BB59" s="19"/>
      <c r="BC59" s="19"/>
      <c r="BD59" s="19"/>
      <c r="BE59" s="19"/>
      <c r="BF59" s="19"/>
      <c r="BG59" s="19"/>
      <c r="BH59" s="19"/>
      <c r="BI59" s="19"/>
      <c r="BJ59" s="19"/>
      <c r="BK59" s="19"/>
      <c r="BL59" s="19"/>
      <c r="BM59" s="19"/>
      <c r="BN59" s="19"/>
      <c r="BO59" s="19"/>
      <c r="BP59" s="19"/>
      <c r="BQ59" s="19"/>
      <c r="BR59" s="19"/>
      <c r="BS59" s="19"/>
      <c r="BT59" s="19"/>
      <c r="BU59" s="19"/>
      <c r="BV59" s="19"/>
      <c r="BW59" s="19"/>
      <c r="BX59" s="19"/>
      <c r="BY59" s="19"/>
      <c r="BZ59" s="19"/>
      <c r="CA59" s="19"/>
      <c r="CB59" s="19"/>
      <c r="CC59" s="19"/>
      <c r="CD59" s="19"/>
      <c r="CE59" s="19"/>
      <c r="CF59" s="19"/>
      <c r="CG59" s="19"/>
      <c r="CH59" s="19"/>
    </row>
    <row r="60" spans="1:86" s="230" customFormat="1" ht="24" customHeight="1" thickTop="1" thickBot="1">
      <c r="A60" s="322" t="str">
        <f>'Service Category Lookup Val '!A46</f>
        <v>30-7</v>
      </c>
      <c r="B60" s="1751" t="str">
        <f>'Service Category Lookup Val '!D46</f>
        <v xml:space="preserve">Caregiver Supplemental Services </v>
      </c>
      <c r="C60" s="1751"/>
      <c r="D60" s="1752"/>
      <c r="E60" s="719"/>
      <c r="F60" s="717"/>
      <c r="G60" s="717"/>
      <c r="H60" s="717"/>
      <c r="I60" s="765"/>
      <c r="J60" s="717"/>
      <c r="K60" s="717"/>
      <c r="L60" s="764"/>
      <c r="M60" s="1403">
        <f>'COVID-ARP'!H75</f>
        <v>0</v>
      </c>
      <c r="N60" s="716"/>
      <c r="O60" s="718"/>
      <c r="P60" s="718"/>
      <c r="Q60" s="716"/>
      <c r="R60" s="716"/>
      <c r="S60" s="715">
        <f t="shared" si="1"/>
        <v>0</v>
      </c>
      <c r="T60" s="19"/>
      <c r="U60" s="907"/>
      <c r="V60" s="972"/>
      <c r="W60" s="19"/>
      <c r="X60" s="19"/>
      <c r="Y60" s="19"/>
      <c r="Z60" s="19"/>
      <c r="AA60" s="19"/>
      <c r="AB60" s="19"/>
      <c r="AC60" s="19"/>
      <c r="AD60" s="19"/>
      <c r="AE60" s="19"/>
      <c r="AF60" s="19"/>
      <c r="AG60" s="19"/>
      <c r="AH60" s="19"/>
      <c r="AI60" s="19"/>
      <c r="AJ60" s="19"/>
      <c r="AK60" s="19"/>
      <c r="AL60" s="19"/>
      <c r="AM60" s="19"/>
      <c r="AN60" s="19"/>
      <c r="AO60" s="19"/>
      <c r="AP60" s="19"/>
      <c r="AQ60" s="19"/>
      <c r="AR60" s="19"/>
      <c r="AS60" s="19"/>
      <c r="AT60" s="19"/>
      <c r="AU60" s="19"/>
      <c r="AV60" s="19"/>
      <c r="AW60" s="19"/>
      <c r="AX60" s="19"/>
      <c r="AY60" s="19"/>
      <c r="AZ60" s="19"/>
      <c r="BA60" s="19"/>
      <c r="BB60" s="19"/>
      <c r="BC60" s="19"/>
      <c r="BD60" s="19"/>
      <c r="BE60" s="19"/>
      <c r="BF60" s="19"/>
      <c r="BG60" s="19"/>
      <c r="BH60" s="19"/>
      <c r="BI60" s="19"/>
      <c r="BJ60" s="19"/>
      <c r="BK60" s="19"/>
      <c r="BL60" s="19"/>
      <c r="BM60" s="19"/>
      <c r="BN60" s="19"/>
      <c r="BO60" s="19"/>
      <c r="BP60" s="19"/>
      <c r="BQ60" s="19"/>
      <c r="BR60" s="19"/>
      <c r="BS60" s="19"/>
      <c r="BT60" s="19"/>
      <c r="BU60" s="19"/>
      <c r="BV60" s="19"/>
      <c r="BW60" s="19"/>
      <c r="BX60" s="19"/>
      <c r="BY60" s="19"/>
      <c r="BZ60" s="19"/>
      <c r="CA60" s="19"/>
      <c r="CB60" s="19"/>
      <c r="CC60" s="19"/>
      <c r="CD60" s="19"/>
      <c r="CE60" s="19"/>
      <c r="CF60" s="19"/>
      <c r="CG60" s="19"/>
      <c r="CH60" s="19"/>
    </row>
    <row r="61" spans="1:86" s="230" customFormat="1" ht="24" customHeight="1" thickTop="1" thickBot="1">
      <c r="A61" s="322" t="str">
        <f>'Service Category Lookup Val '!A44</f>
        <v>30-6</v>
      </c>
      <c r="B61" s="1751" t="str">
        <f>'Service Category Lookup Val '!D44</f>
        <v>Caregiver Support Groups</v>
      </c>
      <c r="C61" s="1751"/>
      <c r="D61" s="1752"/>
      <c r="E61" s="719"/>
      <c r="F61" s="717"/>
      <c r="G61" s="717"/>
      <c r="H61" s="717"/>
      <c r="I61" s="765"/>
      <c r="J61" s="717"/>
      <c r="K61" s="717"/>
      <c r="L61" s="764"/>
      <c r="M61" s="1403">
        <f>'COVID-ARP'!H76</f>
        <v>0</v>
      </c>
      <c r="N61" s="716"/>
      <c r="O61" s="718"/>
      <c r="P61" s="718"/>
      <c r="Q61" s="716"/>
      <c r="R61" s="716"/>
      <c r="S61" s="715">
        <f t="shared" si="1"/>
        <v>0</v>
      </c>
      <c r="T61" s="19"/>
      <c r="U61" s="907"/>
      <c r="V61" s="972"/>
      <c r="W61" s="19"/>
      <c r="X61" s="19"/>
      <c r="Y61" s="19"/>
      <c r="Z61" s="19"/>
      <c r="AA61" s="19"/>
      <c r="AB61" s="19"/>
      <c r="AC61" s="19"/>
      <c r="AD61" s="19"/>
      <c r="AE61" s="19"/>
      <c r="AF61" s="19"/>
      <c r="AG61" s="19"/>
      <c r="AH61" s="19"/>
      <c r="AI61" s="19"/>
      <c r="AJ61" s="19"/>
      <c r="AK61" s="19"/>
      <c r="AL61" s="19"/>
      <c r="AM61" s="19"/>
      <c r="AN61" s="19"/>
      <c r="AO61" s="19"/>
      <c r="AP61" s="19"/>
      <c r="AQ61" s="19"/>
      <c r="AR61" s="19"/>
      <c r="AS61" s="19"/>
      <c r="AT61" s="19"/>
      <c r="AU61" s="19"/>
      <c r="AV61" s="19"/>
      <c r="AW61" s="19"/>
      <c r="AX61" s="19"/>
      <c r="AY61" s="19"/>
      <c r="AZ61" s="19"/>
      <c r="BA61" s="19"/>
      <c r="BB61" s="19"/>
      <c r="BC61" s="19"/>
      <c r="BD61" s="19"/>
      <c r="BE61" s="19"/>
      <c r="BF61" s="19"/>
      <c r="BG61" s="19"/>
      <c r="BH61" s="19"/>
      <c r="BI61" s="19"/>
      <c r="BJ61" s="19"/>
      <c r="BK61" s="19"/>
      <c r="BL61" s="19"/>
      <c r="BM61" s="19"/>
      <c r="BN61" s="19"/>
      <c r="BO61" s="19"/>
      <c r="BP61" s="19"/>
      <c r="BQ61" s="19"/>
      <c r="BR61" s="19"/>
      <c r="BS61" s="19"/>
      <c r="BT61" s="19"/>
      <c r="BU61" s="19"/>
      <c r="BV61" s="19"/>
      <c r="BW61" s="19"/>
      <c r="BX61" s="19"/>
      <c r="BY61" s="19"/>
      <c r="BZ61" s="19"/>
      <c r="CA61" s="19"/>
      <c r="CB61" s="19"/>
      <c r="CC61" s="19"/>
      <c r="CD61" s="19"/>
      <c r="CE61" s="19"/>
      <c r="CF61" s="19"/>
      <c r="CG61" s="19"/>
      <c r="CH61" s="19"/>
    </row>
    <row r="62" spans="1:86" s="230" customFormat="1" ht="24" customHeight="1" thickTop="1" thickBot="1">
      <c r="A62" s="322" t="str">
        <f>'Service Category Lookup Val '!A74</f>
        <v>70-9</v>
      </c>
      <c r="B62" s="1751" t="str">
        <f>'Service Category Lookup Val '!D74</f>
        <v>Caregiver Training</v>
      </c>
      <c r="C62" s="1751"/>
      <c r="D62" s="1752"/>
      <c r="E62" s="719"/>
      <c r="F62" s="717"/>
      <c r="G62" s="717"/>
      <c r="H62" s="717"/>
      <c r="I62" s="765"/>
      <c r="J62" s="717"/>
      <c r="K62" s="717"/>
      <c r="L62" s="764"/>
      <c r="M62" s="1403">
        <f>'COVID-ARP'!H77</f>
        <v>0</v>
      </c>
      <c r="N62" s="716"/>
      <c r="O62" s="718"/>
      <c r="P62" s="718"/>
      <c r="Q62" s="716"/>
      <c r="R62" s="716"/>
      <c r="S62" s="715">
        <f t="shared" si="1"/>
        <v>0</v>
      </c>
      <c r="T62" s="19"/>
      <c r="U62" s="907"/>
      <c r="V62" s="972"/>
      <c r="W62" s="19"/>
      <c r="X62" s="19"/>
      <c r="Y62" s="19"/>
      <c r="Z62" s="19"/>
      <c r="AA62" s="19"/>
      <c r="AB62" s="19"/>
      <c r="AC62" s="19"/>
      <c r="AD62" s="19"/>
      <c r="AE62" s="19"/>
      <c r="AF62" s="19"/>
      <c r="AG62" s="19"/>
      <c r="AH62" s="19"/>
      <c r="AI62" s="19"/>
      <c r="AJ62" s="19"/>
      <c r="AK62" s="19"/>
      <c r="AL62" s="19"/>
      <c r="AM62" s="19"/>
      <c r="AN62" s="19"/>
      <c r="AO62" s="19"/>
      <c r="AP62" s="19"/>
      <c r="AQ62" s="19"/>
      <c r="AR62" s="19"/>
      <c r="AS62" s="19"/>
      <c r="AT62" s="19"/>
      <c r="AU62" s="19"/>
      <c r="AV62" s="19"/>
      <c r="AW62" s="19"/>
      <c r="AX62" s="19"/>
      <c r="AY62" s="19"/>
      <c r="AZ62" s="19"/>
      <c r="BA62" s="19"/>
      <c r="BB62" s="19"/>
      <c r="BC62" s="19"/>
      <c r="BD62" s="19"/>
      <c r="BE62" s="19"/>
      <c r="BF62" s="19"/>
      <c r="BG62" s="19"/>
      <c r="BH62" s="19"/>
      <c r="BI62" s="19"/>
      <c r="BJ62" s="19"/>
      <c r="BK62" s="19"/>
      <c r="BL62" s="19"/>
      <c r="BM62" s="19"/>
      <c r="BN62" s="19"/>
      <c r="BO62" s="19"/>
      <c r="BP62" s="19"/>
      <c r="BQ62" s="19"/>
      <c r="BR62" s="19"/>
      <c r="BS62" s="19"/>
      <c r="BT62" s="19"/>
      <c r="BU62" s="19"/>
      <c r="BV62" s="19"/>
      <c r="BW62" s="19"/>
      <c r="BX62" s="19"/>
      <c r="BY62" s="19"/>
      <c r="BZ62" s="19"/>
      <c r="CA62" s="19"/>
      <c r="CB62" s="19"/>
      <c r="CC62" s="19"/>
      <c r="CD62" s="19"/>
      <c r="CE62" s="19"/>
      <c r="CF62" s="19"/>
      <c r="CG62" s="19"/>
      <c r="CH62" s="19"/>
    </row>
    <row r="63" spans="1:86" s="230" customFormat="1" ht="24" customHeight="1" thickTop="1" thickBot="1">
      <c r="A63" s="322" t="str">
        <f>'Service Category Lookup Val '!A29</f>
        <v>16-a</v>
      </c>
      <c r="B63" s="1763" t="str">
        <f>'Service Category Lookup Val '!D29</f>
        <v>Caregiver {Older Relative} Case Management</v>
      </c>
      <c r="C63" s="1769"/>
      <c r="D63" s="1770"/>
      <c r="E63" s="719"/>
      <c r="F63" s="717"/>
      <c r="G63" s="717"/>
      <c r="H63" s="717"/>
      <c r="I63" s="765"/>
      <c r="J63" s="717"/>
      <c r="K63" s="717"/>
      <c r="L63" s="764"/>
      <c r="M63" s="1403">
        <f>'COVID-ARP'!H78</f>
        <v>0</v>
      </c>
      <c r="N63" s="716"/>
      <c r="O63" s="718"/>
      <c r="P63" s="718"/>
      <c r="Q63" s="716"/>
      <c r="R63" s="716"/>
      <c r="S63" s="715">
        <f t="shared" si="1"/>
        <v>0</v>
      </c>
      <c r="T63" s="19"/>
      <c r="U63" s="907"/>
      <c r="V63" s="972"/>
      <c r="W63" s="19"/>
      <c r="X63" s="19"/>
      <c r="Y63" s="19"/>
      <c r="Z63" s="19"/>
      <c r="AA63" s="19"/>
      <c r="AB63" s="19"/>
      <c r="AC63" s="19"/>
      <c r="AD63" s="19"/>
      <c r="AE63" s="19"/>
      <c r="AF63" s="19"/>
      <c r="AG63" s="19"/>
      <c r="AH63" s="19"/>
      <c r="AI63" s="19"/>
      <c r="AJ63" s="19"/>
      <c r="AK63" s="19"/>
      <c r="AL63" s="19"/>
      <c r="AM63" s="19"/>
      <c r="AN63" s="19"/>
      <c r="AO63" s="19"/>
      <c r="AP63" s="19"/>
      <c r="AQ63" s="19"/>
      <c r="AR63" s="19"/>
      <c r="AS63" s="19"/>
      <c r="AT63" s="19"/>
      <c r="AU63" s="19"/>
      <c r="AV63" s="19"/>
      <c r="AW63" s="19"/>
      <c r="AX63" s="19"/>
      <c r="AY63" s="19"/>
      <c r="AZ63" s="19"/>
      <c r="BA63" s="19"/>
      <c r="BB63" s="19"/>
      <c r="BC63" s="19"/>
      <c r="BD63" s="19"/>
      <c r="BE63" s="19"/>
      <c r="BF63" s="19"/>
      <c r="BG63" s="19"/>
      <c r="BH63" s="19"/>
      <c r="BI63" s="19"/>
      <c r="BJ63" s="19"/>
      <c r="BK63" s="19"/>
      <c r="BL63" s="19"/>
      <c r="BM63" s="19"/>
      <c r="BN63" s="19"/>
      <c r="BO63" s="19"/>
      <c r="BP63" s="19"/>
      <c r="BQ63" s="19"/>
      <c r="BR63" s="19"/>
      <c r="BS63" s="19"/>
      <c r="BT63" s="19"/>
      <c r="BU63" s="19"/>
      <c r="BV63" s="19"/>
      <c r="BW63" s="19"/>
      <c r="BX63" s="19"/>
      <c r="BY63" s="19"/>
      <c r="BZ63" s="19"/>
      <c r="CA63" s="19"/>
      <c r="CB63" s="19"/>
      <c r="CC63" s="19"/>
      <c r="CD63" s="19"/>
      <c r="CE63" s="19"/>
      <c r="CF63" s="19"/>
      <c r="CG63" s="19"/>
      <c r="CH63" s="19"/>
    </row>
    <row r="64" spans="1:86" s="230" customFormat="1" ht="24" customHeight="1" thickTop="1" thickBot="1">
      <c r="A64" s="1364" t="str">
        <f>'Service Category Lookup Val '!A70</f>
        <v>70-2b</v>
      </c>
      <c r="B64" s="1771" t="str">
        <f>'Service Category Lookup Val '!D70</f>
        <v>Caregiver {Older Relative} Counseling</v>
      </c>
      <c r="C64" s="1767"/>
      <c r="D64" s="1768"/>
      <c r="E64" s="720"/>
      <c r="F64" s="717"/>
      <c r="G64" s="717"/>
      <c r="H64" s="717"/>
      <c r="I64" s="765"/>
      <c r="J64" s="717"/>
      <c r="K64" s="717"/>
      <c r="L64" s="764"/>
      <c r="M64" s="1403">
        <f>'COVID-ARP'!H79</f>
        <v>0</v>
      </c>
      <c r="N64" s="716"/>
      <c r="O64" s="718"/>
      <c r="P64" s="718"/>
      <c r="Q64" s="716"/>
      <c r="R64" s="716"/>
      <c r="S64" s="715">
        <f t="shared" si="1"/>
        <v>0</v>
      </c>
      <c r="T64" s="19"/>
      <c r="U64" s="907"/>
      <c r="V64" s="972"/>
      <c r="W64" s="19"/>
      <c r="X64" s="19"/>
      <c r="Y64" s="19"/>
      <c r="Z64" s="19"/>
      <c r="AA64" s="19"/>
      <c r="AB64" s="19"/>
      <c r="AC64" s="19"/>
      <c r="AD64" s="19"/>
      <c r="AE64" s="19"/>
      <c r="AF64" s="19"/>
      <c r="AG64" s="19"/>
      <c r="AH64" s="19"/>
      <c r="AI64" s="19"/>
      <c r="AJ64" s="19"/>
      <c r="AK64" s="19"/>
      <c r="AL64" s="19"/>
      <c r="AM64" s="19"/>
      <c r="AN64" s="19"/>
      <c r="AO64" s="19"/>
      <c r="AP64" s="19"/>
      <c r="AQ64" s="19"/>
      <c r="AR64" s="19"/>
      <c r="AS64" s="19"/>
      <c r="AT64" s="19"/>
      <c r="AU64" s="19"/>
      <c r="AV64" s="19"/>
      <c r="AW64" s="19"/>
      <c r="AX64" s="19"/>
      <c r="AY64" s="19"/>
      <c r="AZ64" s="19"/>
      <c r="BA64" s="19"/>
      <c r="BB64" s="19"/>
      <c r="BC64" s="19"/>
      <c r="BD64" s="19"/>
      <c r="BE64" s="19"/>
      <c r="BF64" s="19"/>
      <c r="BG64" s="19"/>
      <c r="BH64" s="19"/>
      <c r="BI64" s="19"/>
      <c r="BJ64" s="19"/>
      <c r="BK64" s="19"/>
      <c r="BL64" s="19"/>
      <c r="BM64" s="19"/>
      <c r="BN64" s="19"/>
      <c r="BO64" s="19"/>
      <c r="BP64" s="19"/>
      <c r="BQ64" s="19"/>
      <c r="BR64" s="19"/>
      <c r="BS64" s="19"/>
      <c r="BT64" s="19"/>
      <c r="BU64" s="19"/>
      <c r="BV64" s="19"/>
      <c r="BW64" s="19"/>
      <c r="BX64" s="19"/>
      <c r="BY64" s="19"/>
      <c r="BZ64" s="19"/>
      <c r="CA64" s="19"/>
      <c r="CB64" s="19"/>
      <c r="CC64" s="19"/>
      <c r="CD64" s="19"/>
      <c r="CE64" s="19"/>
      <c r="CF64" s="19"/>
      <c r="CG64" s="19"/>
      <c r="CH64" s="19"/>
    </row>
    <row r="65" spans="1:86" s="230" customFormat="1" ht="24" customHeight="1" thickTop="1" thickBot="1">
      <c r="A65" s="1364" t="str">
        <f>'Service Category Lookup Val '!A24</f>
        <v>15a</v>
      </c>
      <c r="B65" s="1771" t="str">
        <f>'Service Category Lookup Val '!D24</f>
        <v xml:space="preserve">Caregiver {Older Relative} Information Services </v>
      </c>
      <c r="C65" s="1767"/>
      <c r="D65" s="1768"/>
      <c r="E65" s="720"/>
      <c r="F65" s="717"/>
      <c r="G65" s="717"/>
      <c r="H65" s="717"/>
      <c r="I65" s="765"/>
      <c r="J65" s="717"/>
      <c r="K65" s="717"/>
      <c r="L65" s="764"/>
      <c r="M65" s="1403">
        <f>'COVID-ARP'!H80</f>
        <v>0</v>
      </c>
      <c r="N65" s="716"/>
      <c r="O65" s="718"/>
      <c r="P65" s="718"/>
      <c r="Q65" s="716"/>
      <c r="R65" s="716"/>
      <c r="S65" s="715">
        <f t="shared" si="1"/>
        <v>0</v>
      </c>
      <c r="T65" s="19"/>
      <c r="U65" s="907"/>
      <c r="V65" s="972"/>
      <c r="W65" s="19"/>
      <c r="X65" s="19"/>
      <c r="Y65" s="19"/>
      <c r="Z65" s="19"/>
      <c r="AA65" s="19"/>
      <c r="AB65" s="19"/>
      <c r="AC65" s="19"/>
      <c r="AD65" s="19"/>
      <c r="AE65" s="19"/>
      <c r="AF65" s="19"/>
      <c r="AG65" s="19"/>
      <c r="AH65" s="19"/>
      <c r="AI65" s="19"/>
      <c r="AJ65" s="19"/>
      <c r="AK65" s="19"/>
      <c r="AL65" s="19"/>
      <c r="AM65" s="19"/>
      <c r="AN65" s="19"/>
      <c r="AO65" s="19"/>
      <c r="AP65" s="19"/>
      <c r="AQ65" s="19"/>
      <c r="AR65" s="19"/>
      <c r="AS65" s="19"/>
      <c r="AT65" s="19"/>
      <c r="AU65" s="19"/>
      <c r="AV65" s="19"/>
      <c r="AW65" s="19"/>
      <c r="AX65" s="19"/>
      <c r="AY65" s="19"/>
      <c r="AZ65" s="19"/>
      <c r="BA65" s="19"/>
      <c r="BB65" s="19"/>
      <c r="BC65" s="19"/>
      <c r="BD65" s="19"/>
      <c r="BE65" s="19"/>
      <c r="BF65" s="19"/>
      <c r="BG65" s="19"/>
      <c r="BH65" s="19"/>
      <c r="BI65" s="19"/>
      <c r="BJ65" s="19"/>
      <c r="BK65" s="19"/>
      <c r="BL65" s="19"/>
      <c r="BM65" s="19"/>
      <c r="BN65" s="19"/>
      <c r="BO65" s="19"/>
      <c r="BP65" s="19"/>
      <c r="BQ65" s="19"/>
      <c r="BR65" s="19"/>
      <c r="BS65" s="19"/>
      <c r="BT65" s="19"/>
      <c r="BU65" s="19"/>
      <c r="BV65" s="19"/>
      <c r="BW65" s="19"/>
      <c r="BX65" s="19"/>
      <c r="BY65" s="19"/>
      <c r="BZ65" s="19"/>
      <c r="CA65" s="19"/>
      <c r="CB65" s="19"/>
      <c r="CC65" s="19"/>
      <c r="CD65" s="19"/>
      <c r="CE65" s="19"/>
      <c r="CF65" s="19"/>
      <c r="CG65" s="19"/>
      <c r="CH65" s="19"/>
    </row>
    <row r="66" spans="1:86" s="230" customFormat="1" ht="24" customHeight="1" thickTop="1" thickBot="1">
      <c r="A66" s="1364" t="str">
        <f>'Service Category Lookup Val '!A25</f>
        <v>15a</v>
      </c>
      <c r="B66" s="1771" t="str">
        <f>'Service Category Lookup Val '!D25</f>
        <v xml:space="preserve">Caregiver {Older Relative} Information and Referral </v>
      </c>
      <c r="C66" s="1767"/>
      <c r="D66" s="1768"/>
      <c r="E66" s="720"/>
      <c r="F66" s="717"/>
      <c r="G66" s="717"/>
      <c r="H66" s="717"/>
      <c r="I66" s="765"/>
      <c r="J66" s="717"/>
      <c r="K66" s="717"/>
      <c r="L66" s="764"/>
      <c r="M66" s="1403">
        <f>'COVID-ARP'!H81</f>
        <v>0</v>
      </c>
      <c r="N66" s="716"/>
      <c r="O66" s="718"/>
      <c r="P66" s="718"/>
      <c r="Q66" s="716"/>
      <c r="R66" s="716"/>
      <c r="S66" s="715">
        <f t="shared" si="1"/>
        <v>0</v>
      </c>
      <c r="T66" s="19"/>
      <c r="U66" s="907"/>
      <c r="V66" s="972"/>
      <c r="W66" s="19"/>
      <c r="X66" s="19"/>
      <c r="Y66" s="19"/>
      <c r="Z66" s="19"/>
      <c r="AA66" s="19"/>
      <c r="AB66" s="19"/>
      <c r="AC66" s="19"/>
      <c r="AD66" s="19"/>
      <c r="AE66" s="19"/>
      <c r="AF66" s="19"/>
      <c r="AG66" s="19"/>
      <c r="AH66" s="19"/>
      <c r="AI66" s="19"/>
      <c r="AJ66" s="19"/>
      <c r="AK66" s="19"/>
      <c r="AL66" s="19"/>
      <c r="AM66" s="19"/>
      <c r="AN66" s="19"/>
      <c r="AO66" s="19"/>
      <c r="AP66" s="19"/>
      <c r="AQ66" s="19"/>
      <c r="AR66" s="19"/>
      <c r="AS66" s="19"/>
      <c r="AT66" s="19"/>
      <c r="AU66" s="19"/>
      <c r="AV66" s="19"/>
      <c r="AW66" s="19"/>
      <c r="AX66" s="19"/>
      <c r="AY66" s="19"/>
      <c r="AZ66" s="19"/>
      <c r="BA66" s="19"/>
      <c r="BB66" s="19"/>
      <c r="BC66" s="19"/>
      <c r="BD66" s="19"/>
      <c r="BE66" s="19"/>
      <c r="BF66" s="19"/>
      <c r="BG66" s="19"/>
      <c r="BH66" s="19"/>
      <c r="BI66" s="19"/>
      <c r="BJ66" s="19"/>
      <c r="BK66" s="19"/>
      <c r="BL66" s="19"/>
      <c r="BM66" s="19"/>
      <c r="BN66" s="19"/>
      <c r="BO66" s="19"/>
      <c r="BP66" s="19"/>
      <c r="BQ66" s="19"/>
      <c r="BR66" s="19"/>
      <c r="BS66" s="19"/>
      <c r="BT66" s="19"/>
      <c r="BU66" s="19"/>
      <c r="BV66" s="19"/>
      <c r="BW66" s="19"/>
      <c r="BX66" s="19"/>
      <c r="BY66" s="19"/>
      <c r="BZ66" s="19"/>
      <c r="CA66" s="19"/>
      <c r="CB66" s="19"/>
      <c r="CC66" s="19"/>
      <c r="CD66" s="19"/>
      <c r="CE66" s="19"/>
      <c r="CF66" s="19"/>
      <c r="CG66" s="19"/>
      <c r="CH66" s="19"/>
    </row>
    <row r="67" spans="1:86" s="230" customFormat="1" ht="24" customHeight="1" thickTop="1" thickBot="1">
      <c r="A67" s="1364" t="str">
        <f>'Service Category Lookup Val '!A40</f>
        <v>30-5a</v>
      </c>
      <c r="B67" s="1763" t="str">
        <f>'Service Category Lookup Val '!D40</f>
        <v>Caregiver {Older Relative} In-Home Respite</v>
      </c>
      <c r="C67" s="1767"/>
      <c r="D67" s="1768"/>
      <c r="E67" s="720"/>
      <c r="F67" s="717"/>
      <c r="G67" s="717"/>
      <c r="H67" s="717"/>
      <c r="I67" s="765"/>
      <c r="J67" s="717"/>
      <c r="K67" s="717"/>
      <c r="L67" s="764"/>
      <c r="M67" s="1403">
        <f>'COVID-ARP'!H82</f>
        <v>0</v>
      </c>
      <c r="N67" s="716"/>
      <c r="O67" s="718"/>
      <c r="P67" s="718"/>
      <c r="Q67" s="716"/>
      <c r="R67" s="716"/>
      <c r="S67" s="715">
        <f t="shared" si="1"/>
        <v>0</v>
      </c>
      <c r="T67" s="19"/>
      <c r="U67" s="907"/>
      <c r="V67" s="972"/>
      <c r="W67" s="19"/>
      <c r="X67" s="19"/>
      <c r="Y67" s="19"/>
      <c r="Z67" s="19"/>
      <c r="AA67" s="19"/>
      <c r="AB67" s="19"/>
      <c r="AC67" s="19"/>
      <c r="AD67" s="19"/>
      <c r="AE67" s="19"/>
      <c r="AF67" s="19"/>
      <c r="AG67" s="19"/>
      <c r="AH67" s="19"/>
      <c r="AI67" s="19"/>
      <c r="AJ67" s="19"/>
      <c r="AK67" s="19"/>
      <c r="AL67" s="19"/>
      <c r="AM67" s="19"/>
      <c r="AN67" s="19"/>
      <c r="AO67" s="19"/>
      <c r="AP67" s="19"/>
      <c r="AQ67" s="19"/>
      <c r="AR67" s="19"/>
      <c r="AS67" s="19"/>
      <c r="AT67" s="19"/>
      <c r="AU67" s="19"/>
      <c r="AV67" s="19"/>
      <c r="AW67" s="19"/>
      <c r="AX67" s="19"/>
      <c r="AY67" s="19"/>
      <c r="AZ67" s="19"/>
      <c r="BA67" s="19"/>
      <c r="BB67" s="19"/>
      <c r="BC67" s="19"/>
      <c r="BD67" s="19"/>
      <c r="BE67" s="19"/>
      <c r="BF67" s="19"/>
      <c r="BG67" s="19"/>
      <c r="BH67" s="19"/>
      <c r="BI67" s="19"/>
      <c r="BJ67" s="19"/>
      <c r="BK67" s="19"/>
      <c r="BL67" s="19"/>
      <c r="BM67" s="19"/>
      <c r="BN67" s="19"/>
      <c r="BO67" s="19"/>
      <c r="BP67" s="19"/>
      <c r="BQ67" s="19"/>
      <c r="BR67" s="19"/>
      <c r="BS67" s="19"/>
      <c r="BT67" s="19"/>
      <c r="BU67" s="19"/>
      <c r="BV67" s="19"/>
      <c r="BW67" s="19"/>
      <c r="BX67" s="19"/>
      <c r="BY67" s="19"/>
      <c r="BZ67" s="19"/>
      <c r="CA67" s="19"/>
      <c r="CB67" s="19"/>
      <c r="CC67" s="19"/>
      <c r="CD67" s="19"/>
      <c r="CE67" s="19"/>
      <c r="CF67" s="19"/>
      <c r="CG67" s="19"/>
      <c r="CH67" s="19"/>
    </row>
    <row r="68" spans="1:86" s="230" customFormat="1" ht="24" customHeight="1" thickTop="1" thickBot="1">
      <c r="A68" s="1364" t="str">
        <f>'Service Category Lookup Val '!A41</f>
        <v>30-5a</v>
      </c>
      <c r="B68" s="1763" t="str">
        <f>'Service Category Lookup Val '!D41</f>
        <v>Caregiver {Older Relative} Out-of-Home Respite {Day}</v>
      </c>
      <c r="C68" s="1764"/>
      <c r="D68" s="1765"/>
      <c r="E68" s="720"/>
      <c r="F68" s="717"/>
      <c r="G68" s="717"/>
      <c r="H68" s="717"/>
      <c r="I68" s="765"/>
      <c r="J68" s="717"/>
      <c r="K68" s="717"/>
      <c r="L68" s="764"/>
      <c r="M68" s="1403">
        <f>'COVID-ARP'!H83</f>
        <v>0</v>
      </c>
      <c r="N68" s="716"/>
      <c r="O68" s="718"/>
      <c r="P68" s="718"/>
      <c r="Q68" s="716"/>
      <c r="R68" s="716"/>
      <c r="S68" s="715">
        <f t="shared" si="1"/>
        <v>0</v>
      </c>
      <c r="T68" s="19"/>
      <c r="U68" s="907"/>
      <c r="V68" s="972"/>
      <c r="W68" s="19"/>
      <c r="X68" s="19"/>
      <c r="Y68" s="19"/>
      <c r="Z68" s="19"/>
      <c r="AA68" s="19"/>
      <c r="AB68" s="19"/>
      <c r="AC68" s="19"/>
      <c r="AD68" s="19"/>
      <c r="AE68" s="19"/>
      <c r="AF68" s="19"/>
      <c r="AG68" s="19"/>
      <c r="AH68" s="19"/>
      <c r="AI68" s="19"/>
      <c r="AJ68" s="19"/>
      <c r="AK68" s="19"/>
      <c r="AL68" s="19"/>
      <c r="AM68" s="19"/>
      <c r="AN68" s="19"/>
      <c r="AO68" s="19"/>
      <c r="AP68" s="19"/>
      <c r="AQ68" s="19"/>
      <c r="AR68" s="19"/>
      <c r="AS68" s="19"/>
      <c r="AT68" s="19"/>
      <c r="AU68" s="19"/>
      <c r="AV68" s="19"/>
      <c r="AW68" s="19"/>
      <c r="AX68" s="19"/>
      <c r="AY68" s="19"/>
      <c r="AZ68" s="19"/>
      <c r="BA68" s="19"/>
      <c r="BB68" s="19"/>
      <c r="BC68" s="19"/>
      <c r="BD68" s="19"/>
      <c r="BE68" s="19"/>
      <c r="BF68" s="19"/>
      <c r="BG68" s="19"/>
      <c r="BH68" s="19"/>
      <c r="BI68" s="19"/>
      <c r="BJ68" s="19"/>
      <c r="BK68" s="19"/>
      <c r="BL68" s="19"/>
      <c r="BM68" s="19"/>
      <c r="BN68" s="19"/>
      <c r="BO68" s="19"/>
      <c r="BP68" s="19"/>
      <c r="BQ68" s="19"/>
      <c r="BR68" s="19"/>
      <c r="BS68" s="19"/>
      <c r="BT68" s="19"/>
      <c r="BU68" s="19"/>
      <c r="BV68" s="19"/>
      <c r="BW68" s="19"/>
      <c r="BX68" s="19"/>
      <c r="BY68" s="19"/>
      <c r="BZ68" s="19"/>
      <c r="CA68" s="19"/>
      <c r="CB68" s="19"/>
      <c r="CC68" s="19"/>
      <c r="CD68" s="19"/>
      <c r="CE68" s="19"/>
      <c r="CF68" s="19"/>
      <c r="CG68" s="19"/>
      <c r="CH68" s="19"/>
    </row>
    <row r="69" spans="1:86" s="230" customFormat="1" ht="24" customHeight="1" thickTop="1" thickBot="1">
      <c r="A69" s="1364" t="str">
        <f>'Service Category Lookup Val '!A41</f>
        <v>30-5a</v>
      </c>
      <c r="B69" s="1527" t="str">
        <f>'Service Category Lookup Val '!D42</f>
        <v>Caregiver {Older Relative} Out-of-Home Respite {Overnight}</v>
      </c>
      <c r="C69" s="1360"/>
      <c r="D69" s="1361"/>
      <c r="E69" s="720"/>
      <c r="F69" s="717"/>
      <c r="G69" s="717"/>
      <c r="H69" s="717"/>
      <c r="I69" s="765"/>
      <c r="J69" s="717"/>
      <c r="K69" s="717"/>
      <c r="L69" s="764"/>
      <c r="M69" s="1403">
        <f>'COVID-ARP'!H84</f>
        <v>0</v>
      </c>
      <c r="N69" s="716"/>
      <c r="O69" s="718"/>
      <c r="P69" s="718"/>
      <c r="Q69" s="716"/>
      <c r="R69" s="716"/>
      <c r="S69" s="715">
        <f t="shared" si="1"/>
        <v>0</v>
      </c>
      <c r="T69" s="19"/>
      <c r="U69" s="907"/>
      <c r="V69" s="972"/>
      <c r="W69" s="19"/>
      <c r="X69" s="19"/>
      <c r="Y69" s="19"/>
      <c r="Z69" s="19"/>
      <c r="AA69" s="19"/>
      <c r="AB69" s="19"/>
      <c r="AC69" s="19"/>
      <c r="AD69" s="19"/>
      <c r="AE69" s="19"/>
      <c r="AF69" s="19"/>
      <c r="AG69" s="19"/>
      <c r="AH69" s="19"/>
      <c r="AI69" s="19"/>
      <c r="AJ69" s="19"/>
      <c r="AK69" s="19"/>
      <c r="AL69" s="19"/>
      <c r="AM69" s="19"/>
      <c r="AN69" s="19"/>
      <c r="AO69" s="19"/>
      <c r="AP69" s="19"/>
      <c r="AQ69" s="19"/>
      <c r="AR69" s="19"/>
      <c r="AS69" s="19"/>
      <c r="AT69" s="19"/>
      <c r="AU69" s="19"/>
      <c r="AV69" s="19"/>
      <c r="AW69" s="19"/>
      <c r="AX69" s="19"/>
      <c r="AY69" s="19"/>
      <c r="AZ69" s="19"/>
      <c r="BA69" s="19"/>
      <c r="BB69" s="19"/>
      <c r="BC69" s="19"/>
      <c r="BD69" s="19"/>
      <c r="BE69" s="19"/>
      <c r="BF69" s="19"/>
      <c r="BG69" s="19"/>
      <c r="BH69" s="19"/>
      <c r="BI69" s="19"/>
      <c r="BJ69" s="19"/>
      <c r="BK69" s="19"/>
      <c r="BL69" s="19"/>
      <c r="BM69" s="19"/>
      <c r="BN69" s="19"/>
      <c r="BO69" s="19"/>
      <c r="BP69" s="19"/>
      <c r="BQ69" s="19"/>
      <c r="BR69" s="19"/>
      <c r="BS69" s="19"/>
      <c r="BT69" s="19"/>
      <c r="BU69" s="19"/>
      <c r="BV69" s="19"/>
      <c r="BW69" s="19"/>
      <c r="BX69" s="19"/>
      <c r="BY69" s="19"/>
      <c r="BZ69" s="19"/>
      <c r="CA69" s="19"/>
      <c r="CB69" s="19"/>
      <c r="CC69" s="19"/>
      <c r="CD69" s="19"/>
      <c r="CE69" s="19"/>
      <c r="CF69" s="19"/>
      <c r="CG69" s="19"/>
      <c r="CH69" s="19"/>
    </row>
    <row r="70" spans="1:86" s="230" customFormat="1" ht="24" customHeight="1" thickTop="1" thickBot="1">
      <c r="A70" s="1364" t="str">
        <f>'Service Category Lookup Val '!A42</f>
        <v>30-5a</v>
      </c>
      <c r="B70" s="1527" t="str">
        <f>'Service Category Lookup Val '!D43</f>
        <v xml:space="preserve">Caregiver {Older Relative} Respite Care </v>
      </c>
      <c r="C70" s="1362"/>
      <c r="D70" s="1363"/>
      <c r="E70" s="720"/>
      <c r="F70" s="717"/>
      <c r="G70" s="717"/>
      <c r="H70" s="717"/>
      <c r="I70" s="765"/>
      <c r="J70" s="717"/>
      <c r="K70" s="717"/>
      <c r="L70" s="764"/>
      <c r="M70" s="1403">
        <f>'COVID-ARP'!H85</f>
        <v>0</v>
      </c>
      <c r="N70" s="716"/>
      <c r="O70" s="718"/>
      <c r="P70" s="718"/>
      <c r="Q70" s="716"/>
      <c r="R70" s="716"/>
      <c r="S70" s="715">
        <f t="shared" si="1"/>
        <v>0</v>
      </c>
      <c r="T70" s="19"/>
      <c r="U70" s="907"/>
      <c r="V70" s="972"/>
      <c r="W70" s="19"/>
      <c r="X70" s="19"/>
      <c r="Y70" s="19"/>
      <c r="Z70" s="19"/>
      <c r="AA70" s="19"/>
      <c r="AB70" s="19"/>
      <c r="AC70" s="19"/>
      <c r="AD70" s="19"/>
      <c r="AE70" s="19"/>
      <c r="AF70" s="19"/>
      <c r="AG70" s="19"/>
      <c r="AH70" s="19"/>
      <c r="AI70" s="19"/>
      <c r="AJ70" s="19"/>
      <c r="AK70" s="19"/>
      <c r="AL70" s="19"/>
      <c r="AM70" s="19"/>
      <c r="AN70" s="19"/>
      <c r="AO70" s="19"/>
      <c r="AP70" s="19"/>
      <c r="AQ70" s="19"/>
      <c r="AR70" s="19"/>
      <c r="AS70" s="19"/>
      <c r="AT70" s="19"/>
      <c r="AU70" s="19"/>
      <c r="AV70" s="19"/>
      <c r="AW70" s="19"/>
      <c r="AX70" s="19"/>
      <c r="AY70" s="19"/>
      <c r="AZ70" s="19"/>
      <c r="BA70" s="19"/>
      <c r="BB70" s="19"/>
      <c r="BC70" s="19"/>
      <c r="BD70" s="19"/>
      <c r="BE70" s="19"/>
      <c r="BF70" s="19"/>
      <c r="BG70" s="19"/>
      <c r="BH70" s="19"/>
      <c r="BI70" s="19"/>
      <c r="BJ70" s="19"/>
      <c r="BK70" s="19"/>
      <c r="BL70" s="19"/>
      <c r="BM70" s="19"/>
      <c r="BN70" s="19"/>
      <c r="BO70" s="19"/>
      <c r="BP70" s="19"/>
      <c r="BQ70" s="19"/>
      <c r="BR70" s="19"/>
      <c r="BS70" s="19"/>
      <c r="BT70" s="19"/>
      <c r="BU70" s="19"/>
      <c r="BV70" s="19"/>
      <c r="BW70" s="19"/>
      <c r="BX70" s="19"/>
      <c r="BY70" s="19"/>
      <c r="BZ70" s="19"/>
      <c r="CA70" s="19"/>
      <c r="CB70" s="19"/>
      <c r="CC70" s="19"/>
      <c r="CD70" s="19"/>
      <c r="CE70" s="19"/>
      <c r="CF70" s="19"/>
      <c r="CG70" s="19"/>
      <c r="CH70" s="19"/>
    </row>
    <row r="71" spans="1:86" s="230" customFormat="1" ht="24" customHeight="1" thickTop="1" thickBot="1">
      <c r="A71" s="1364" t="str">
        <f>'Service Category Lookup Val '!A81</f>
        <v>73a</v>
      </c>
      <c r="B71" s="1751" t="str">
        <f>'Service Category Lookup Val '!D81</f>
        <v xml:space="preserve">Caregiver {Older Relative} Self-Directed Care </v>
      </c>
      <c r="C71" s="1751"/>
      <c r="D71" s="1752"/>
      <c r="E71" s="720"/>
      <c r="F71" s="717"/>
      <c r="G71" s="717"/>
      <c r="H71" s="717"/>
      <c r="I71" s="765"/>
      <c r="J71" s="717"/>
      <c r="K71" s="717"/>
      <c r="L71" s="764"/>
      <c r="M71" s="1403">
        <f>'COVID-ARP'!H86</f>
        <v>0</v>
      </c>
      <c r="N71" s="716"/>
      <c r="O71" s="718"/>
      <c r="P71" s="718"/>
      <c r="Q71" s="716"/>
      <c r="R71" s="716"/>
      <c r="S71" s="715">
        <f t="shared" si="1"/>
        <v>0</v>
      </c>
      <c r="T71" s="19"/>
      <c r="U71" s="907"/>
      <c r="V71" s="972"/>
      <c r="W71" s="19"/>
      <c r="X71" s="19"/>
      <c r="Y71" s="19"/>
      <c r="Z71" s="19"/>
      <c r="AA71" s="19"/>
      <c r="AB71" s="19"/>
      <c r="AC71" s="19"/>
      <c r="AD71" s="19"/>
      <c r="AE71" s="19"/>
      <c r="AF71" s="19"/>
      <c r="AG71" s="19"/>
      <c r="AH71" s="19"/>
      <c r="AI71" s="19"/>
      <c r="AJ71" s="19"/>
      <c r="AK71" s="19"/>
      <c r="AL71" s="19"/>
      <c r="AM71" s="19"/>
      <c r="AN71" s="19"/>
      <c r="AO71" s="19"/>
      <c r="AP71" s="19"/>
      <c r="AQ71" s="19"/>
      <c r="AR71" s="19"/>
      <c r="AS71" s="19"/>
      <c r="AT71" s="19"/>
      <c r="AU71" s="19"/>
      <c r="AV71" s="19"/>
      <c r="AW71" s="19"/>
      <c r="AX71" s="19"/>
      <c r="AY71" s="19"/>
      <c r="AZ71" s="19"/>
      <c r="BA71" s="19"/>
      <c r="BB71" s="19"/>
      <c r="BC71" s="19"/>
      <c r="BD71" s="19"/>
      <c r="BE71" s="19"/>
      <c r="BF71" s="19"/>
      <c r="BG71" s="19"/>
      <c r="BH71" s="19"/>
      <c r="BI71" s="19"/>
      <c r="BJ71" s="19"/>
      <c r="BK71" s="19"/>
      <c r="BL71" s="19"/>
      <c r="BM71" s="19"/>
      <c r="BN71" s="19"/>
      <c r="BO71" s="19"/>
      <c r="BP71" s="19"/>
      <c r="BQ71" s="19"/>
      <c r="BR71" s="19"/>
      <c r="BS71" s="19"/>
      <c r="BT71" s="19"/>
      <c r="BU71" s="19"/>
      <c r="BV71" s="19"/>
      <c r="BW71" s="19"/>
      <c r="BX71" s="19"/>
      <c r="BY71" s="19"/>
      <c r="BZ71" s="19"/>
      <c r="CA71" s="19"/>
      <c r="CB71" s="19"/>
      <c r="CC71" s="19"/>
      <c r="CD71" s="19"/>
      <c r="CE71" s="19"/>
      <c r="CF71" s="19"/>
      <c r="CG71" s="19"/>
      <c r="CH71" s="19"/>
    </row>
    <row r="72" spans="1:86" s="230" customFormat="1" ht="24" customHeight="1" thickTop="1" thickBot="1">
      <c r="A72" s="1364" t="str">
        <f>'Service Category Lookup Val '!A47</f>
        <v>30-7a</v>
      </c>
      <c r="B72" s="1751" t="str">
        <f>'Service Category Lookup Val '!D47</f>
        <v xml:space="preserve">Caregiver {Older Relative} Supplemental Services  </v>
      </c>
      <c r="C72" s="1751"/>
      <c r="D72" s="1752"/>
      <c r="E72" s="720"/>
      <c r="F72" s="717"/>
      <c r="G72" s="717"/>
      <c r="H72" s="717"/>
      <c r="I72" s="765"/>
      <c r="J72" s="717"/>
      <c r="K72" s="717"/>
      <c r="L72" s="764"/>
      <c r="M72" s="1403">
        <f>'COVID-ARP'!H87</f>
        <v>0</v>
      </c>
      <c r="N72" s="716"/>
      <c r="O72" s="718"/>
      <c r="P72" s="718"/>
      <c r="Q72" s="716"/>
      <c r="R72" s="716"/>
      <c r="S72" s="715">
        <f t="shared" si="1"/>
        <v>0</v>
      </c>
      <c r="T72" s="19"/>
      <c r="U72" s="907"/>
      <c r="V72" s="972"/>
      <c r="W72" s="19"/>
      <c r="X72" s="19"/>
      <c r="Y72" s="19"/>
      <c r="Z72" s="19"/>
      <c r="AA72" s="19"/>
      <c r="AB72" s="19"/>
      <c r="AC72" s="19"/>
      <c r="AD72" s="19"/>
      <c r="AE72" s="19"/>
      <c r="AF72" s="19"/>
      <c r="AG72" s="19"/>
      <c r="AH72" s="19"/>
      <c r="AI72" s="19"/>
      <c r="AJ72" s="19"/>
      <c r="AK72" s="19"/>
      <c r="AL72" s="19"/>
      <c r="AM72" s="19"/>
      <c r="AN72" s="19"/>
      <c r="AO72" s="19"/>
      <c r="AP72" s="19"/>
      <c r="AQ72" s="19"/>
      <c r="AR72" s="19"/>
      <c r="AS72" s="19"/>
      <c r="AT72" s="19"/>
      <c r="AU72" s="19"/>
      <c r="AV72" s="19"/>
      <c r="AW72" s="19"/>
      <c r="AX72" s="19"/>
      <c r="AY72" s="19"/>
      <c r="AZ72" s="19"/>
      <c r="BA72" s="19"/>
      <c r="BB72" s="19"/>
      <c r="BC72" s="19"/>
      <c r="BD72" s="19"/>
      <c r="BE72" s="19"/>
      <c r="BF72" s="19"/>
      <c r="BG72" s="19"/>
      <c r="BH72" s="19"/>
      <c r="BI72" s="19"/>
      <c r="BJ72" s="19"/>
      <c r="BK72" s="19"/>
      <c r="BL72" s="19"/>
      <c r="BM72" s="19"/>
      <c r="BN72" s="19"/>
      <c r="BO72" s="19"/>
      <c r="BP72" s="19"/>
      <c r="BQ72" s="19"/>
      <c r="BR72" s="19"/>
      <c r="BS72" s="19"/>
      <c r="BT72" s="19"/>
      <c r="BU72" s="19"/>
      <c r="BV72" s="19"/>
      <c r="BW72" s="19"/>
      <c r="BX72" s="19"/>
      <c r="BY72" s="19"/>
      <c r="BZ72" s="19"/>
      <c r="CA72" s="19"/>
      <c r="CB72" s="19"/>
      <c r="CC72" s="19"/>
      <c r="CD72" s="19"/>
      <c r="CE72" s="19"/>
      <c r="CF72" s="19"/>
      <c r="CG72" s="19"/>
      <c r="CH72" s="19"/>
    </row>
    <row r="73" spans="1:86" s="230" customFormat="1" ht="24" customHeight="1" thickTop="1" thickBot="1">
      <c r="A73" s="1364" t="str">
        <f>'Service Category Lookup Val '!A45</f>
        <v>30-6a</v>
      </c>
      <c r="B73" s="1751" t="str">
        <f>'Service Category Lookup Val '!D45</f>
        <v>Caregiver {Older Relative } Support Groups</v>
      </c>
      <c r="C73" s="1751"/>
      <c r="D73" s="1752"/>
      <c r="E73" s="720"/>
      <c r="F73" s="717"/>
      <c r="G73" s="717"/>
      <c r="H73" s="717"/>
      <c r="I73" s="765"/>
      <c r="J73" s="717"/>
      <c r="K73" s="717"/>
      <c r="L73" s="764"/>
      <c r="M73" s="1403">
        <f>'COVID-ARP'!H88</f>
        <v>0</v>
      </c>
      <c r="N73" s="716"/>
      <c r="O73" s="718"/>
      <c r="P73" s="718"/>
      <c r="Q73" s="716"/>
      <c r="R73" s="716"/>
      <c r="S73" s="715">
        <f t="shared" si="1"/>
        <v>0</v>
      </c>
      <c r="T73" s="19"/>
      <c r="U73" s="907"/>
      <c r="V73" s="972"/>
      <c r="W73" s="19"/>
      <c r="X73" s="19"/>
      <c r="Y73" s="19"/>
      <c r="Z73" s="19"/>
      <c r="AA73" s="19"/>
      <c r="AB73" s="19"/>
      <c r="AC73" s="19"/>
      <c r="AD73" s="19"/>
      <c r="AE73" s="19"/>
      <c r="AF73" s="19"/>
      <c r="AG73" s="19"/>
      <c r="AH73" s="19"/>
      <c r="AI73" s="19"/>
      <c r="AJ73" s="19"/>
      <c r="AK73" s="19"/>
      <c r="AL73" s="19"/>
      <c r="AM73" s="19"/>
      <c r="AN73" s="19"/>
      <c r="AO73" s="19"/>
      <c r="AP73" s="19"/>
      <c r="AQ73" s="19"/>
      <c r="AR73" s="19"/>
      <c r="AS73" s="19"/>
      <c r="AT73" s="19"/>
      <c r="AU73" s="19"/>
      <c r="AV73" s="19"/>
      <c r="AW73" s="19"/>
      <c r="AX73" s="19"/>
      <c r="AY73" s="19"/>
      <c r="AZ73" s="19"/>
      <c r="BA73" s="19"/>
      <c r="BB73" s="19"/>
      <c r="BC73" s="19"/>
      <c r="BD73" s="19"/>
      <c r="BE73" s="19"/>
      <c r="BF73" s="19"/>
      <c r="BG73" s="19"/>
      <c r="BH73" s="19"/>
      <c r="BI73" s="19"/>
      <c r="BJ73" s="19"/>
      <c r="BK73" s="19"/>
      <c r="BL73" s="19"/>
      <c r="BM73" s="19"/>
      <c r="BN73" s="19"/>
      <c r="BO73" s="19"/>
      <c r="BP73" s="19"/>
      <c r="BQ73" s="19"/>
      <c r="BR73" s="19"/>
      <c r="BS73" s="19"/>
      <c r="BT73" s="19"/>
      <c r="BU73" s="19"/>
      <c r="BV73" s="19"/>
      <c r="BW73" s="19"/>
      <c r="BX73" s="19"/>
      <c r="BY73" s="19"/>
      <c r="BZ73" s="19"/>
      <c r="CA73" s="19"/>
      <c r="CB73" s="19"/>
      <c r="CC73" s="19"/>
      <c r="CD73" s="19"/>
      <c r="CE73" s="19"/>
      <c r="CF73" s="19"/>
      <c r="CG73" s="19"/>
      <c r="CH73" s="19"/>
    </row>
    <row r="74" spans="1:86" s="230" customFormat="1" ht="24" customHeight="1" thickTop="1" thickBot="1">
      <c r="A74" s="1364" t="str">
        <f>'Service Category Lookup Val '!A75</f>
        <v>70-9a</v>
      </c>
      <c r="B74" s="1527" t="str">
        <f>'Service Category Lookup Val '!D75</f>
        <v>Caregiver {Older Relative} Training</v>
      </c>
      <c r="C74" s="1362"/>
      <c r="D74" s="1363"/>
      <c r="E74" s="720"/>
      <c r="F74" s="717"/>
      <c r="G74" s="717"/>
      <c r="H74" s="717"/>
      <c r="I74" s="765"/>
      <c r="J74" s="717"/>
      <c r="K74" s="717"/>
      <c r="L74" s="764"/>
      <c r="M74" s="1403">
        <f>'COVID-ARP'!H89</f>
        <v>0</v>
      </c>
      <c r="N74" s="716"/>
      <c r="O74" s="718"/>
      <c r="P74" s="718"/>
      <c r="Q74" s="716"/>
      <c r="R74" s="716"/>
      <c r="S74" s="715">
        <f t="shared" si="1"/>
        <v>0</v>
      </c>
      <c r="T74" s="19"/>
      <c r="U74" s="907"/>
      <c r="V74" s="972"/>
      <c r="W74" s="19"/>
      <c r="X74" s="19"/>
      <c r="Y74" s="19"/>
      <c r="Z74" s="19"/>
      <c r="AA74" s="19"/>
      <c r="AB74" s="19"/>
      <c r="AC74" s="19"/>
      <c r="AD74" s="19"/>
      <c r="AE74" s="19"/>
      <c r="AF74" s="19"/>
      <c r="AG74" s="19"/>
      <c r="AH74" s="19"/>
      <c r="AI74" s="19"/>
      <c r="AJ74" s="19"/>
      <c r="AK74" s="19"/>
      <c r="AL74" s="19"/>
      <c r="AM74" s="19"/>
      <c r="AN74" s="19"/>
      <c r="AO74" s="19"/>
      <c r="AP74" s="19"/>
      <c r="AQ74" s="19"/>
      <c r="AR74" s="19"/>
      <c r="AS74" s="19"/>
      <c r="AT74" s="19"/>
      <c r="AU74" s="19"/>
      <c r="AV74" s="19"/>
      <c r="AW74" s="19"/>
      <c r="AX74" s="19"/>
      <c r="AY74" s="19"/>
      <c r="AZ74" s="19"/>
      <c r="BA74" s="19"/>
      <c r="BB74" s="19"/>
      <c r="BC74" s="19"/>
      <c r="BD74" s="19"/>
      <c r="BE74" s="19"/>
      <c r="BF74" s="19"/>
      <c r="BG74" s="19"/>
      <c r="BH74" s="19"/>
      <c r="BI74" s="19"/>
      <c r="BJ74" s="19"/>
      <c r="BK74" s="19"/>
      <c r="BL74" s="19"/>
      <c r="BM74" s="19"/>
      <c r="BN74" s="19"/>
      <c r="BO74" s="19"/>
      <c r="BP74" s="19"/>
      <c r="BQ74" s="19"/>
      <c r="BR74" s="19"/>
      <c r="BS74" s="19"/>
      <c r="BT74" s="19"/>
      <c r="BU74" s="19"/>
      <c r="BV74" s="19"/>
      <c r="BW74" s="19"/>
      <c r="BX74" s="19"/>
      <c r="BY74" s="19"/>
      <c r="BZ74" s="19"/>
      <c r="CA74" s="19"/>
      <c r="CB74" s="19"/>
      <c r="CC74" s="19"/>
      <c r="CD74" s="19"/>
      <c r="CE74" s="19"/>
      <c r="CF74" s="19"/>
      <c r="CG74" s="19"/>
      <c r="CH74" s="19"/>
    </row>
    <row r="75" spans="1:86" s="399" customFormat="1" ht="24" customHeight="1" thickTop="1" thickBot="1">
      <c r="A75" s="1753" t="s">
        <v>473</v>
      </c>
      <c r="B75" s="1754"/>
      <c r="C75" s="1754"/>
      <c r="D75" s="1755"/>
      <c r="E75" s="721">
        <f t="shared" ref="E75:R75" si="2">ROUND(SUM(E15:E74),0)</f>
        <v>0</v>
      </c>
      <c r="F75" s="721">
        <f t="shared" si="2"/>
        <v>0</v>
      </c>
      <c r="G75" s="721">
        <f t="shared" si="2"/>
        <v>0</v>
      </c>
      <c r="H75" s="721">
        <f t="shared" si="2"/>
        <v>0</v>
      </c>
      <c r="I75" s="721">
        <f t="shared" si="2"/>
        <v>0</v>
      </c>
      <c r="J75" s="721">
        <f t="shared" si="2"/>
        <v>0</v>
      </c>
      <c r="K75" s="721">
        <f t="shared" si="2"/>
        <v>0</v>
      </c>
      <c r="L75" s="721">
        <f t="shared" si="2"/>
        <v>0</v>
      </c>
      <c r="M75" s="721">
        <f t="shared" si="2"/>
        <v>0</v>
      </c>
      <c r="N75" s="722">
        <f t="shared" si="2"/>
        <v>0</v>
      </c>
      <c r="O75" s="1197">
        <f t="shared" si="2"/>
        <v>0</v>
      </c>
      <c r="P75" s="721">
        <f t="shared" si="2"/>
        <v>0</v>
      </c>
      <c r="Q75" s="721">
        <f t="shared" si="2"/>
        <v>0</v>
      </c>
      <c r="R75" s="723">
        <f t="shared" si="2"/>
        <v>0</v>
      </c>
      <c r="S75" s="724">
        <f t="shared" si="1"/>
        <v>0</v>
      </c>
      <c r="T75" s="19"/>
      <c r="U75" s="1247">
        <f>SUM(U15:U74)</f>
        <v>0</v>
      </c>
      <c r="V75" s="1247">
        <f>SUM(V15:V74)</f>
        <v>0</v>
      </c>
      <c r="W75" s="19"/>
      <c r="X75" s="19"/>
      <c r="Y75" s="19"/>
      <c r="Z75" s="19"/>
      <c r="AA75" s="19"/>
      <c r="AB75" s="19"/>
      <c r="AC75" s="19"/>
      <c r="AD75" s="19"/>
      <c r="AE75" s="19"/>
      <c r="AF75" s="19"/>
      <c r="AG75" s="19"/>
      <c r="AH75" s="19"/>
      <c r="AI75" s="19"/>
      <c r="AJ75" s="19"/>
      <c r="AK75" s="19"/>
      <c r="AL75" s="19"/>
      <c r="AM75" s="19"/>
      <c r="AN75" s="19"/>
      <c r="AO75" s="19"/>
      <c r="AP75" s="19"/>
      <c r="AQ75" s="19"/>
      <c r="AR75" s="19"/>
      <c r="AS75" s="19"/>
      <c r="AT75" s="19"/>
      <c r="AU75" s="19"/>
      <c r="AV75" s="19"/>
      <c r="AW75" s="19"/>
      <c r="AX75" s="19"/>
      <c r="AY75" s="19"/>
      <c r="AZ75" s="19"/>
      <c r="BA75" s="19"/>
      <c r="BB75" s="19"/>
      <c r="BC75" s="19"/>
      <c r="BD75" s="19"/>
      <c r="BE75" s="19"/>
      <c r="BF75" s="19"/>
      <c r="BG75" s="19"/>
      <c r="BH75" s="19"/>
      <c r="BI75" s="19"/>
      <c r="BJ75" s="19"/>
      <c r="BK75" s="19"/>
      <c r="BL75" s="19"/>
      <c r="BM75" s="19"/>
      <c r="BN75" s="19"/>
      <c r="BO75" s="19"/>
      <c r="BP75" s="19"/>
      <c r="BQ75" s="19"/>
      <c r="BR75" s="19"/>
      <c r="BS75" s="19"/>
      <c r="BT75" s="19"/>
      <c r="BU75" s="19"/>
      <c r="BV75" s="19"/>
      <c r="BW75" s="19"/>
      <c r="BX75" s="19"/>
      <c r="BY75" s="398"/>
      <c r="BZ75" s="398"/>
      <c r="CA75" s="398"/>
      <c r="CB75" s="398"/>
      <c r="CC75" s="398"/>
      <c r="CD75" s="398"/>
      <c r="CE75" s="398"/>
      <c r="CF75" s="398"/>
      <c r="CG75" s="398"/>
      <c r="CH75" s="398"/>
    </row>
    <row r="76" spans="1:86" ht="25.5" customHeight="1" thickTop="1">
      <c r="A76" s="1217"/>
      <c r="B76" s="1218"/>
      <c r="C76" s="1218"/>
      <c r="D76" s="1219"/>
      <c r="E76" s="1756" t="s">
        <v>546</v>
      </c>
      <c r="F76" s="1757"/>
      <c r="G76" s="1757"/>
      <c r="H76" s="1757"/>
      <c r="I76" s="1757"/>
      <c r="J76" s="1757"/>
      <c r="K76" s="1757"/>
      <c r="L76" s="1757"/>
      <c r="M76" s="1220"/>
      <c r="N76" s="1221"/>
      <c r="O76" s="1222"/>
      <c r="P76" s="1222"/>
      <c r="Q76" s="1223"/>
      <c r="R76" s="1222"/>
      <c r="S76" s="1224"/>
      <c r="T76" s="565"/>
      <c r="U76" s="1246"/>
      <c r="V76" s="1246"/>
      <c r="W76" s="19"/>
      <c r="X76" s="19"/>
      <c r="Y76" s="19"/>
      <c r="Z76" s="19"/>
      <c r="AA76" s="19"/>
      <c r="AB76" s="19"/>
      <c r="AC76" s="19"/>
      <c r="AD76" s="19"/>
      <c r="AE76" s="19"/>
      <c r="AF76" s="19"/>
      <c r="AG76" s="19"/>
      <c r="AH76" s="19"/>
      <c r="AI76" s="19"/>
      <c r="AJ76" s="19"/>
      <c r="AK76" s="19"/>
      <c r="AL76" s="19"/>
      <c r="AM76" s="19"/>
      <c r="AN76" s="19"/>
      <c r="AO76" s="19"/>
      <c r="AP76" s="19"/>
      <c r="AQ76" s="19"/>
      <c r="AR76" s="19"/>
      <c r="AS76" s="19"/>
      <c r="AT76" s="19"/>
      <c r="AU76" s="19"/>
      <c r="AV76" s="19"/>
      <c r="AW76" s="19"/>
      <c r="AX76" s="19"/>
      <c r="AY76" s="19"/>
      <c r="AZ76" s="19"/>
      <c r="BA76" s="19"/>
      <c r="BB76" s="19"/>
      <c r="BC76" s="19"/>
      <c r="BD76" s="19"/>
      <c r="BE76" s="19"/>
      <c r="BF76" s="19"/>
      <c r="BG76" s="19"/>
      <c r="BH76" s="19"/>
      <c r="BI76" s="19"/>
      <c r="BJ76" s="19"/>
      <c r="BK76" s="19"/>
      <c r="BL76" s="19"/>
      <c r="BM76" s="19"/>
      <c r="BN76" s="19"/>
      <c r="BO76" s="19"/>
      <c r="BP76" s="19"/>
      <c r="BQ76" s="19"/>
      <c r="BR76" s="19"/>
      <c r="BS76" s="19"/>
      <c r="BT76" s="19"/>
      <c r="BU76" s="19"/>
      <c r="BV76" s="19"/>
      <c r="BW76" s="19"/>
      <c r="BX76" s="19"/>
      <c r="BY76" s="7"/>
      <c r="BZ76" s="7"/>
      <c r="CA76" s="7"/>
      <c r="CB76" s="7"/>
      <c r="CC76" s="7"/>
      <c r="CD76" s="7"/>
      <c r="CE76" s="7"/>
      <c r="CF76" s="7"/>
      <c r="CG76" s="7"/>
      <c r="CH76" s="7"/>
    </row>
    <row r="77" spans="1:86" ht="12" customHeight="1" thickBot="1">
      <c r="A77" s="1211"/>
      <c r="B77" s="1212"/>
      <c r="C77" s="1212"/>
      <c r="D77" s="1213"/>
      <c r="E77" s="1214"/>
      <c r="F77" s="1215"/>
      <c r="G77" s="1215"/>
      <c r="H77" s="1215"/>
      <c r="I77" s="1215"/>
      <c r="J77" s="1215"/>
      <c r="K77" s="1215"/>
      <c r="L77" s="1215"/>
      <c r="M77" s="1215"/>
      <c r="N77" s="1216"/>
      <c r="O77" s="1211"/>
      <c r="P77" s="1211"/>
      <c r="Q77" s="1273"/>
      <c r="R77" s="1211"/>
      <c r="S77" s="1211"/>
      <c r="T77" s="565"/>
      <c r="U77" s="565"/>
      <c r="V77" s="565"/>
      <c r="W77" s="19"/>
      <c r="X77" s="19"/>
      <c r="Y77" s="19"/>
      <c r="Z77" s="19"/>
      <c r="AA77" s="19"/>
      <c r="AB77" s="19"/>
      <c r="AC77" s="19"/>
      <c r="AD77" s="19"/>
      <c r="AE77" s="19"/>
      <c r="AF77" s="19"/>
      <c r="AG77" s="19"/>
      <c r="AH77" s="19"/>
      <c r="AI77" s="19"/>
      <c r="AJ77" s="19"/>
      <c r="AK77" s="19"/>
      <c r="AL77" s="19"/>
      <c r="AM77" s="19"/>
      <c r="AN77" s="19"/>
      <c r="AO77" s="19"/>
      <c r="AP77" s="19"/>
      <c r="AQ77" s="19"/>
      <c r="AR77" s="19"/>
      <c r="AS77" s="19"/>
      <c r="AT77" s="19"/>
      <c r="AU77" s="19"/>
      <c r="AV77" s="19"/>
      <c r="AW77" s="19"/>
      <c r="AX77" s="19"/>
      <c r="AY77" s="19"/>
      <c r="AZ77" s="19"/>
      <c r="BA77" s="19"/>
      <c r="BB77" s="19"/>
      <c r="BC77" s="19"/>
      <c r="BD77" s="19"/>
      <c r="BE77" s="19"/>
      <c r="BF77" s="19"/>
      <c r="BG77" s="19"/>
      <c r="BH77" s="19"/>
      <c r="BI77" s="19"/>
      <c r="BJ77" s="19"/>
      <c r="BK77" s="19"/>
      <c r="BL77" s="19"/>
      <c r="BM77" s="19"/>
      <c r="BN77" s="19"/>
      <c r="BO77" s="19"/>
      <c r="BP77" s="19"/>
      <c r="BQ77" s="19"/>
      <c r="BR77" s="19"/>
      <c r="BS77" s="19"/>
      <c r="BT77" s="19"/>
      <c r="BU77" s="19"/>
      <c r="BV77" s="19"/>
      <c r="BW77" s="19"/>
      <c r="BX77" s="19"/>
      <c r="BY77" s="7"/>
      <c r="BZ77" s="7"/>
      <c r="CA77" s="7"/>
      <c r="CB77" s="7"/>
      <c r="CC77" s="7"/>
      <c r="CD77" s="7"/>
      <c r="CE77" s="7"/>
      <c r="CF77" s="7"/>
      <c r="CG77" s="7"/>
      <c r="CH77" s="7"/>
    </row>
    <row r="78" spans="1:86" ht="18" customHeight="1" thickBot="1">
      <c r="A78" s="7"/>
      <c r="B78" s="1198" t="s">
        <v>398</v>
      </c>
      <c r="C78" s="1199" t="s">
        <v>568</v>
      </c>
      <c r="D78" s="7"/>
      <c r="E78" s="1200" t="s">
        <v>400</v>
      </c>
      <c r="F78" s="1201" t="s">
        <v>401</v>
      </c>
      <c r="G78" s="1202" t="s">
        <v>402</v>
      </c>
      <c r="H78" s="1203" t="s">
        <v>403</v>
      </c>
      <c r="I78" s="1204" t="s">
        <v>404</v>
      </c>
      <c r="J78" s="1205"/>
      <c r="K78" s="231"/>
      <c r="L78" s="1206" t="s">
        <v>405</v>
      </c>
      <c r="M78" s="1207" t="s">
        <v>406</v>
      </c>
      <c r="N78" s="1208" t="s">
        <v>408</v>
      </c>
      <c r="O78" s="1209" t="s">
        <v>415</v>
      </c>
      <c r="P78" s="1210" t="s">
        <v>173</v>
      </c>
      <c r="Q78" s="1272" t="s">
        <v>408</v>
      </c>
      <c r="R78" s="1274"/>
      <c r="S78" s="984"/>
      <c r="T78" s="7"/>
      <c r="U78" s="7"/>
      <c r="V78" s="7"/>
      <c r="W78" s="7"/>
      <c r="X78" s="7"/>
      <c r="Y78" s="7"/>
      <c r="Z78" s="7"/>
      <c r="AA78" s="7"/>
      <c r="AB78" s="7"/>
      <c r="AC78" s="7"/>
      <c r="AD78" s="7"/>
      <c r="AE78" s="7"/>
      <c r="AF78" s="7"/>
      <c r="AG78" s="7"/>
      <c r="AH78" s="7"/>
      <c r="AI78" s="7"/>
      <c r="AJ78" s="7"/>
      <c r="AK78" s="7"/>
      <c r="AL78" s="7"/>
      <c r="AM78" s="7"/>
      <c r="AN78" s="7"/>
      <c r="AO78" s="7"/>
      <c r="AP78" s="7"/>
      <c r="AQ78" s="7"/>
      <c r="AR78" s="7"/>
      <c r="AS78" s="7"/>
      <c r="AT78" s="7"/>
      <c r="AU78" s="7"/>
      <c r="AV78" s="7"/>
      <c r="AW78" s="7"/>
      <c r="AX78" s="7"/>
      <c r="AY78" s="7"/>
      <c r="AZ78" s="7"/>
      <c r="BA78" s="7"/>
      <c r="BB78" s="7"/>
      <c r="BC78" s="7"/>
      <c r="BD78" s="7"/>
      <c r="BE78" s="7"/>
      <c r="BF78" s="7"/>
      <c r="BG78" s="7"/>
      <c r="BH78" s="7"/>
      <c r="BI78" s="7"/>
      <c r="BJ78" s="7"/>
      <c r="BK78" s="7"/>
      <c r="BL78" s="7"/>
      <c r="BM78" s="7"/>
      <c r="BN78" s="7"/>
      <c r="BO78" s="7"/>
      <c r="BP78" s="7"/>
      <c r="BQ78" s="7"/>
      <c r="BR78" s="7"/>
      <c r="BS78" s="7"/>
      <c r="BT78" s="7"/>
      <c r="BU78" s="7"/>
      <c r="BV78" s="7"/>
      <c r="BW78" s="7"/>
      <c r="BX78" s="7"/>
      <c r="BY78" s="7"/>
      <c r="BZ78" s="7"/>
      <c r="CA78" s="7"/>
      <c r="CB78" s="7"/>
      <c r="CC78" s="7"/>
      <c r="CD78" s="7"/>
      <c r="CE78" s="7"/>
      <c r="CF78" s="7"/>
      <c r="CG78" s="7"/>
      <c r="CH78" s="7"/>
    </row>
    <row r="79" spans="1:86" ht="18" customHeight="1" thickBot="1">
      <c r="A79" s="7"/>
      <c r="B79" s="448" t="s">
        <v>409</v>
      </c>
      <c r="C79" s="685">
        <f>ROUND(SUM(E75:I75,M75)*10%,0)</f>
        <v>0</v>
      </c>
      <c r="D79" s="232">
        <v>0.25</v>
      </c>
      <c r="E79" s="449" t="s">
        <v>30</v>
      </c>
      <c r="F79" s="450">
        <f>((SUM(E40:I40,M40))/0.75-(SUM(E40:I40,M40)))</f>
        <v>0</v>
      </c>
      <c r="G79" s="450">
        <f>+O40+Q40</f>
        <v>0</v>
      </c>
      <c r="H79" s="451">
        <f>+G79-F79</f>
        <v>0</v>
      </c>
      <c r="I79" s="1553" t="str">
        <f>IF(F79&lt;=G79,"within compliance","out of compliance")</f>
        <v>within compliance</v>
      </c>
      <c r="J79" s="452"/>
      <c r="K79" s="7"/>
      <c r="L79" s="491" t="s">
        <v>411</v>
      </c>
      <c r="M79" s="611">
        <v>0.18</v>
      </c>
      <c r="N79" s="774" t="e">
        <f>SUM(E16,E17,E23,E24,E29,E30,E34,E36,E39,E48)/E75</f>
        <v>#DIV/0!</v>
      </c>
      <c r="O79" s="1253" t="s">
        <v>638</v>
      </c>
      <c r="P79" s="1254" t="s">
        <v>745</v>
      </c>
      <c r="Q79" s="1275" t="e">
        <f>SUM(I63,I64,I65,I66,I67,I68,I69,I70,I71,I72,I73,I74)/I75</f>
        <v>#DIV/0!</v>
      </c>
      <c r="R79" s="1255"/>
      <c r="S79" s="1175"/>
      <c r="T79" s="7"/>
      <c r="U79" s="7"/>
      <c r="V79" s="7"/>
      <c r="W79" s="7"/>
      <c r="X79" s="7"/>
      <c r="Y79" s="7"/>
      <c r="Z79" s="7"/>
      <c r="AA79" s="7"/>
      <c r="AB79" s="7"/>
      <c r="AC79" s="7"/>
      <c r="AD79" s="7"/>
      <c r="AE79" s="7"/>
      <c r="AF79" s="7"/>
      <c r="AG79" s="7"/>
      <c r="AH79" s="7"/>
      <c r="AI79" s="7"/>
      <c r="AJ79" s="7"/>
      <c r="AK79" s="7"/>
      <c r="AL79" s="7"/>
      <c r="AM79" s="7"/>
      <c r="AN79" s="7"/>
      <c r="AO79" s="7"/>
      <c r="AP79" s="7"/>
      <c r="AQ79" s="7"/>
      <c r="AR79" s="7"/>
      <c r="AS79" s="7"/>
      <c r="AT79" s="7"/>
      <c r="AU79" s="7"/>
      <c r="AV79" s="7"/>
      <c r="AW79" s="7"/>
      <c r="AX79" s="7"/>
      <c r="AY79" s="7"/>
      <c r="AZ79" s="7"/>
      <c r="BA79" s="7"/>
      <c r="BB79" s="7"/>
      <c r="BC79" s="7"/>
      <c r="BD79" s="7"/>
      <c r="BE79" s="7"/>
      <c r="BF79" s="7"/>
      <c r="BG79" s="7"/>
      <c r="BH79" s="7"/>
      <c r="BI79" s="7"/>
      <c r="BJ79" s="7"/>
      <c r="BK79" s="7"/>
      <c r="BL79" s="7"/>
      <c r="BM79" s="7"/>
      <c r="BN79" s="7"/>
      <c r="BO79" s="7"/>
      <c r="BP79" s="7"/>
      <c r="BQ79" s="7"/>
      <c r="BR79" s="7"/>
      <c r="BS79" s="7"/>
      <c r="BT79" s="7"/>
      <c r="BU79" s="7"/>
      <c r="BV79" s="7"/>
      <c r="BW79" s="7"/>
      <c r="BX79" s="7"/>
      <c r="BY79" s="7"/>
      <c r="BZ79" s="7"/>
      <c r="CA79" s="7"/>
      <c r="CB79" s="7"/>
      <c r="CC79" s="7"/>
      <c r="CD79" s="7"/>
      <c r="CE79" s="7"/>
      <c r="CF79" s="7"/>
      <c r="CG79" s="7"/>
      <c r="CH79" s="7"/>
    </row>
    <row r="80" spans="1:86" ht="18" customHeight="1" thickBot="1">
      <c r="A80" s="7"/>
      <c r="B80" s="453" t="s">
        <v>412</v>
      </c>
      <c r="C80" s="686">
        <f>SUM(E40:I40,M40)</f>
        <v>0</v>
      </c>
      <c r="D80" s="232" t="s">
        <v>31</v>
      </c>
      <c r="E80" s="454" t="s">
        <v>32</v>
      </c>
      <c r="F80" s="455" cm="1">
        <f t="array" ref="F80">(((SUM(E75:G75+'COVID-ARP'!C90:E90)-SUM(E40:G40+'COVID-ARP'!C54:E54)))/0.85-((SUM(E75:G75+'COVID-ARP'!C90:E90)-SUM(E40:G40+'COVID-ARP'!C54:E54))))*0.67</f>
        <v>0</v>
      </c>
      <c r="G80" s="455">
        <f>+O75+Q75-G79-G81</f>
        <v>0</v>
      </c>
      <c r="H80" s="456">
        <f>+G80-F80</f>
        <v>0</v>
      </c>
      <c r="I80" s="1554" t="str">
        <f>IF(F80&lt;=G80,"within compliance","out of compliance")</f>
        <v>within compliance</v>
      </c>
      <c r="J80" s="457"/>
      <c r="K80" s="7"/>
      <c r="L80" s="492" t="s">
        <v>414</v>
      </c>
      <c r="M80" s="612">
        <v>0.03</v>
      </c>
      <c r="N80" s="775" t="e">
        <f>SUM(E15,E18,E25,E26,E27,E28,E32,E33,E43,E44,E45,E50)/E75</f>
        <v>#DIV/0!</v>
      </c>
      <c r="O80" s="1253"/>
      <c r="P80" s="1271">
        <v>43915</v>
      </c>
      <c r="Q80" s="1276"/>
      <c r="R80" s="1255"/>
      <c r="S80" s="1176"/>
      <c r="T80" s="7"/>
      <c r="U80" s="7"/>
      <c r="V80" s="7"/>
      <c r="W80" s="7"/>
      <c r="X80" s="7"/>
      <c r="Y80" s="7"/>
      <c r="Z80" s="7"/>
      <c r="AA80" s="7"/>
      <c r="AB80" s="7"/>
      <c r="AC80" s="7"/>
      <c r="AD80" s="7"/>
      <c r="AE80" s="7"/>
      <c r="AF80" s="7"/>
      <c r="AG80" s="7"/>
      <c r="AH80" s="7"/>
      <c r="AI80" s="7"/>
      <c r="AJ80" s="7"/>
      <c r="AK80" s="7"/>
      <c r="AL80" s="7"/>
      <c r="AM80" s="7"/>
      <c r="AN80" s="7"/>
      <c r="AO80" s="7"/>
      <c r="AP80" s="7"/>
      <c r="AQ80" s="7"/>
      <c r="AR80" s="7"/>
      <c r="AS80" s="7"/>
      <c r="AT80" s="7"/>
      <c r="AU80" s="7"/>
      <c r="AV80" s="7"/>
      <c r="AW80" s="7"/>
      <c r="AX80" s="7"/>
      <c r="AY80" s="7"/>
      <c r="AZ80" s="7"/>
      <c r="BA80" s="7"/>
      <c r="BB80" s="7"/>
      <c r="BC80" s="7"/>
      <c r="BD80" s="7"/>
      <c r="BE80" s="7"/>
      <c r="BF80" s="7"/>
      <c r="BG80" s="7"/>
      <c r="BH80" s="7"/>
      <c r="BI80" s="7"/>
      <c r="BJ80" s="7"/>
      <c r="BK80" s="7"/>
      <c r="BL80" s="7"/>
      <c r="BM80" s="7"/>
      <c r="BN80" s="7"/>
      <c r="BO80" s="7"/>
      <c r="BP80" s="7"/>
      <c r="BQ80" s="7"/>
      <c r="BR80" s="7"/>
      <c r="BS80" s="7"/>
      <c r="BT80" s="7"/>
      <c r="BU80" s="7"/>
      <c r="BV80" s="7"/>
      <c r="BW80" s="7"/>
      <c r="BX80" s="7"/>
      <c r="BY80" s="7"/>
      <c r="BZ80" s="7"/>
      <c r="CA80" s="7"/>
      <c r="CB80" s="7"/>
      <c r="CC80" s="7"/>
      <c r="CD80" s="7"/>
      <c r="CE80" s="7"/>
      <c r="CF80" s="7"/>
      <c r="CG80" s="7"/>
      <c r="CH80" s="7"/>
    </row>
    <row r="81" spans="1:86" ht="18" customHeight="1" thickTop="1" thickBot="1">
      <c r="A81" s="7"/>
      <c r="B81" s="233" t="str">
        <f>IF(C80&lt;=C79,"within compliance","out of compliance")</f>
        <v>within compliance</v>
      </c>
      <c r="C81" s="234"/>
      <c r="D81" s="235">
        <v>0.25</v>
      </c>
      <c r="E81" s="236" t="s">
        <v>33</v>
      </c>
      <c r="F81" s="1040">
        <f>((+I75-I40+'COVID-ARP'!G90-'COVID-ARP'!G54)/0.75-(I75-I40+'COVID-ARP'!G90-'COVID-ARP'!G54))</f>
        <v>0</v>
      </c>
      <c r="G81" s="237">
        <f>SUM(O51:O74,Q51:Q74)</f>
        <v>0</v>
      </c>
      <c r="H81" s="238">
        <f>+G81-F81</f>
        <v>0</v>
      </c>
      <c r="I81" s="1555" t="str">
        <f>IF(F81&lt;=G81,"within compliance","out of compliance")</f>
        <v>within compliance</v>
      </c>
      <c r="J81" s="646"/>
      <c r="K81" s="7"/>
      <c r="L81" s="954" t="s">
        <v>417</v>
      </c>
      <c r="M81" s="955">
        <v>0.03</v>
      </c>
      <c r="N81" s="956" t="e">
        <f>E31/E75</f>
        <v>#DIV/0!</v>
      </c>
      <c r="O81" s="950" t="s">
        <v>639</v>
      </c>
      <c r="P81" s="951"/>
      <c r="Q81" s="951"/>
      <c r="R81" s="1177"/>
      <c r="S81" s="1175"/>
      <c r="T81" s="7"/>
      <c r="AA81" s="7"/>
      <c r="AB81" s="7"/>
      <c r="AC81" s="7"/>
      <c r="AD81" s="7"/>
      <c r="AE81" s="7"/>
      <c r="AF81" s="7"/>
      <c r="AG81" s="7"/>
      <c r="AH81" s="7"/>
      <c r="AI81" s="7"/>
      <c r="AJ81" s="7"/>
      <c r="AK81" s="7"/>
      <c r="AL81" s="7"/>
      <c r="AM81" s="7"/>
      <c r="AN81" s="7"/>
      <c r="AO81" s="7"/>
      <c r="AP81" s="7"/>
      <c r="AQ81" s="7"/>
      <c r="AR81" s="7"/>
      <c r="AS81" s="7"/>
      <c r="AT81" s="7"/>
      <c r="AU81" s="7"/>
      <c r="AV81" s="7"/>
      <c r="AW81" s="7"/>
      <c r="AX81" s="7"/>
      <c r="AY81" s="7"/>
      <c r="AZ81" s="7"/>
      <c r="BA81" s="7"/>
      <c r="BB81" s="7"/>
      <c r="BC81" s="7"/>
      <c r="BD81" s="7"/>
      <c r="BE81" s="7"/>
      <c r="BF81" s="7"/>
      <c r="BG81" s="7"/>
      <c r="BH81" s="7"/>
      <c r="BI81" s="7"/>
      <c r="BJ81" s="7"/>
      <c r="BK81" s="7"/>
      <c r="BL81" s="7"/>
      <c r="BM81" s="7"/>
      <c r="BN81" s="7"/>
      <c r="BO81" s="7"/>
      <c r="BP81" s="7"/>
      <c r="BQ81" s="7"/>
      <c r="BR81" s="7"/>
      <c r="BS81" s="7"/>
      <c r="BT81" s="7"/>
      <c r="BU81" s="7"/>
      <c r="BV81" s="7"/>
      <c r="BW81" s="7"/>
      <c r="BX81" s="7"/>
      <c r="BY81" s="7"/>
      <c r="BZ81" s="7"/>
      <c r="CA81" s="7"/>
      <c r="CB81" s="7"/>
      <c r="CC81" s="7"/>
      <c r="CD81" s="7"/>
      <c r="CE81" s="7"/>
      <c r="CF81" s="7"/>
      <c r="CG81" s="7"/>
      <c r="CH81" s="7"/>
    </row>
    <row r="82" spans="1:86" ht="18" customHeight="1" thickBot="1">
      <c r="A82" s="7"/>
      <c r="B82" s="458" t="s">
        <v>223</v>
      </c>
      <c r="C82" s="687">
        <f>+C79-C80</f>
        <v>0</v>
      </c>
      <c r="D82" s="232"/>
      <c r="E82" s="459" t="s">
        <v>35</v>
      </c>
      <c r="F82" s="460">
        <f>SUM(F79:F81)</f>
        <v>0</v>
      </c>
      <c r="G82" s="460">
        <f>SUM(G79:G81)</f>
        <v>0</v>
      </c>
      <c r="H82" s="461">
        <f>+G82-F82</f>
        <v>0</v>
      </c>
      <c r="I82" s="458"/>
      <c r="J82" s="462"/>
      <c r="K82" s="7"/>
      <c r="L82" s="957"/>
      <c r="M82" s="958"/>
      <c r="N82" s="959"/>
      <c r="O82" s="952"/>
      <c r="P82" s="953"/>
      <c r="Q82" s="953"/>
      <c r="R82" s="1178"/>
      <c r="S82" s="239"/>
      <c r="T82" s="7"/>
      <c r="AA82" s="7"/>
      <c r="AB82" s="7"/>
      <c r="AC82" s="7"/>
      <c r="AD82" s="7"/>
      <c r="AE82" s="7"/>
      <c r="AF82" s="7"/>
      <c r="AG82" s="7"/>
      <c r="AH82" s="7"/>
      <c r="AI82" s="7"/>
      <c r="AJ82" s="7"/>
      <c r="AK82" s="7"/>
      <c r="AL82" s="7"/>
      <c r="AM82" s="7"/>
      <c r="AN82" s="7"/>
      <c r="AO82" s="7"/>
      <c r="AP82" s="7"/>
      <c r="AQ82" s="7"/>
      <c r="AR82" s="7"/>
      <c r="AS82" s="7"/>
      <c r="AT82" s="7"/>
      <c r="AU82" s="7"/>
      <c r="AV82" s="7"/>
      <c r="AW82" s="7"/>
      <c r="AX82" s="7"/>
      <c r="AY82" s="7"/>
      <c r="AZ82" s="7"/>
      <c r="BA82" s="7"/>
      <c r="BB82" s="7"/>
      <c r="BC82" s="7"/>
      <c r="BD82" s="7"/>
      <c r="BE82" s="7"/>
      <c r="BF82" s="7"/>
      <c r="BG82" s="7"/>
      <c r="BH82" s="7"/>
      <c r="BI82" s="7"/>
      <c r="BJ82" s="7"/>
      <c r="BK82" s="7"/>
      <c r="BL82" s="7"/>
      <c r="BM82" s="7"/>
      <c r="BN82" s="7"/>
      <c r="BO82" s="7"/>
      <c r="BP82" s="7"/>
      <c r="BQ82" s="7"/>
      <c r="BR82" s="7"/>
      <c r="BS82" s="7"/>
      <c r="BT82" s="7"/>
      <c r="BU82" s="7"/>
      <c r="BV82" s="7"/>
      <c r="BW82" s="7"/>
      <c r="BX82" s="7"/>
      <c r="BY82" s="7"/>
      <c r="BZ82" s="7"/>
      <c r="CA82" s="7"/>
      <c r="CB82" s="7"/>
      <c r="CC82" s="7"/>
      <c r="CD82" s="7"/>
      <c r="CE82" s="7"/>
      <c r="CF82" s="7"/>
      <c r="CG82" s="7"/>
      <c r="CH82" s="7"/>
    </row>
    <row r="83" spans="1:86" ht="18" customHeight="1" thickBot="1">
      <c r="A83" s="7"/>
      <c r="D83" s="240"/>
      <c r="E83" s="463" t="s">
        <v>184</v>
      </c>
      <c r="F83" s="461"/>
      <c r="G83" s="460">
        <f>O75+Q75</f>
        <v>0</v>
      </c>
      <c r="H83" s="461"/>
      <c r="I83" s="464" t="s">
        <v>407</v>
      </c>
      <c r="J83" s="465"/>
      <c r="K83" s="7"/>
      <c r="L83" s="240"/>
      <c r="M83" s="240"/>
      <c r="N83" s="240"/>
      <c r="O83" s="240"/>
      <c r="S83" s="240"/>
      <c r="T83" s="7"/>
      <c r="AA83" s="7"/>
      <c r="AB83" s="7"/>
      <c r="AC83" s="7"/>
      <c r="AD83" s="7"/>
      <c r="AE83" s="7"/>
      <c r="AF83" s="7"/>
      <c r="AG83" s="7"/>
      <c r="AH83" s="7"/>
      <c r="AI83" s="7"/>
      <c r="AJ83" s="7"/>
      <c r="AK83" s="7"/>
      <c r="AL83" s="7"/>
      <c r="AM83" s="7"/>
      <c r="AN83" s="7"/>
      <c r="AO83" s="7"/>
      <c r="AP83" s="7"/>
      <c r="AQ83" s="7"/>
      <c r="AR83" s="7"/>
      <c r="AS83" s="7"/>
      <c r="AT83" s="7"/>
      <c r="AU83" s="7"/>
      <c r="AV83" s="7"/>
      <c r="AW83" s="7"/>
      <c r="AX83" s="7"/>
      <c r="AY83" s="7"/>
      <c r="AZ83" s="7"/>
      <c r="BA83" s="7"/>
      <c r="BB83" s="7"/>
      <c r="BC83" s="7"/>
      <c r="BD83" s="7"/>
      <c r="BE83" s="7"/>
      <c r="BF83" s="7"/>
      <c r="BG83" s="7"/>
      <c r="BH83" s="7"/>
      <c r="BI83" s="7"/>
      <c r="BJ83" s="7"/>
      <c r="BK83" s="7"/>
      <c r="BL83" s="7"/>
      <c r="BM83" s="7"/>
      <c r="BN83" s="7"/>
      <c r="BO83" s="7"/>
      <c r="BP83" s="7"/>
      <c r="BQ83" s="7"/>
      <c r="BR83" s="7"/>
      <c r="BS83" s="7"/>
      <c r="BT83" s="7"/>
      <c r="BU83" s="7"/>
      <c r="BV83" s="7"/>
      <c r="BW83" s="7"/>
      <c r="BX83" s="7"/>
      <c r="BY83" s="7"/>
      <c r="BZ83" s="7"/>
      <c r="CA83" s="7"/>
      <c r="CB83" s="7"/>
      <c r="CC83" s="7"/>
      <c r="CD83" s="7"/>
      <c r="CE83" s="7"/>
      <c r="CF83" s="7"/>
      <c r="CG83" s="7"/>
      <c r="CH83" s="7"/>
    </row>
    <row r="84" spans="1:86" ht="18" customHeight="1">
      <c r="A84" s="7"/>
      <c r="D84" s="240"/>
      <c r="E84" s="241"/>
      <c r="F84" s="242"/>
      <c r="G84" s="242"/>
      <c r="H84" s="243"/>
      <c r="I84" s="241"/>
      <c r="J84" s="7"/>
      <c r="K84" s="7"/>
      <c r="L84" s="240"/>
      <c r="M84" s="240"/>
      <c r="N84" s="240"/>
      <c r="O84" s="240"/>
      <c r="S84" s="240"/>
      <c r="T84" s="7"/>
      <c r="U84" s="7"/>
      <c r="V84" s="7"/>
      <c r="W84" s="7"/>
      <c r="X84" s="7"/>
      <c r="Y84" s="7"/>
      <c r="Z84" s="7"/>
      <c r="AA84" s="7"/>
      <c r="AB84" s="7"/>
      <c r="AC84" s="7"/>
      <c r="AD84" s="7"/>
      <c r="AE84" s="7"/>
      <c r="AF84" s="7"/>
      <c r="AG84" s="7"/>
      <c r="AH84" s="7"/>
      <c r="AI84" s="7"/>
      <c r="AJ84" s="7"/>
      <c r="AK84" s="7"/>
      <c r="AL84" s="7"/>
      <c r="AM84" s="7"/>
      <c r="AN84" s="7"/>
      <c r="AO84" s="7"/>
      <c r="AP84" s="7"/>
      <c r="AQ84" s="7"/>
      <c r="AR84" s="7"/>
      <c r="AS84" s="7"/>
      <c r="AT84" s="7"/>
      <c r="AU84" s="7"/>
      <c r="AV84" s="7"/>
      <c r="AW84" s="7"/>
      <c r="AX84" s="7"/>
      <c r="AY84" s="7"/>
      <c r="AZ84" s="7"/>
      <c r="BA84" s="7"/>
      <c r="BB84" s="7"/>
      <c r="BC84" s="7"/>
      <c r="BD84" s="7"/>
      <c r="BE84" s="7"/>
      <c r="BF84" s="7"/>
      <c r="BG84" s="7"/>
      <c r="BH84" s="7"/>
      <c r="BI84" s="7"/>
      <c r="BJ84" s="7"/>
      <c r="BK84" s="7"/>
      <c r="BL84" s="7"/>
      <c r="BM84" s="7"/>
      <c r="BN84" s="7"/>
      <c r="BO84" s="7"/>
      <c r="BP84" s="7"/>
      <c r="BQ84" s="7"/>
      <c r="BR84" s="7"/>
      <c r="BS84" s="7"/>
      <c r="BT84" s="7"/>
      <c r="BU84" s="7"/>
      <c r="BV84" s="7"/>
      <c r="BW84" s="7"/>
      <c r="BX84" s="7"/>
      <c r="BY84" s="7"/>
      <c r="BZ84" s="7"/>
      <c r="CA84" s="7"/>
      <c r="CB84" s="7"/>
      <c r="CC84" s="7"/>
      <c r="CD84" s="7"/>
      <c r="CE84" s="7"/>
      <c r="CF84" s="7"/>
      <c r="CG84" s="7"/>
      <c r="CH84" s="7"/>
    </row>
    <row r="85" spans="1:86" ht="18" customHeight="1" thickBot="1">
      <c r="A85" s="7"/>
      <c r="D85" s="240"/>
      <c r="E85" s="241"/>
      <c r="F85" s="242"/>
      <c r="G85" s="242"/>
      <c r="H85" s="243"/>
      <c r="I85" s="241"/>
      <c r="J85" s="7"/>
      <c r="K85" s="7"/>
      <c r="L85" s="240"/>
      <c r="M85" s="240"/>
      <c r="N85" s="240"/>
      <c r="O85" s="240"/>
      <c r="P85" s="240"/>
      <c r="Q85" s="240"/>
      <c r="R85" s="240"/>
      <c r="S85" s="240"/>
      <c r="T85" s="7"/>
      <c r="U85" s="7"/>
      <c r="V85" s="7"/>
      <c r="W85" s="7"/>
      <c r="X85" s="7"/>
      <c r="Y85" s="7"/>
      <c r="Z85" s="7"/>
      <c r="AA85" s="7"/>
      <c r="AB85" s="7"/>
      <c r="AC85" s="7"/>
      <c r="AD85" s="7"/>
      <c r="AE85" s="7"/>
      <c r="AF85" s="7"/>
      <c r="AG85" s="7"/>
      <c r="AH85" s="7"/>
      <c r="AI85" s="7"/>
      <c r="AJ85" s="7"/>
      <c r="AK85" s="7"/>
      <c r="AL85" s="7"/>
      <c r="AM85" s="7"/>
      <c r="AN85" s="7"/>
      <c r="AO85" s="7"/>
      <c r="AP85" s="7"/>
      <c r="AQ85" s="7"/>
      <c r="AR85" s="7"/>
      <c r="AS85" s="7"/>
      <c r="AT85" s="7"/>
      <c r="AU85" s="7"/>
      <c r="AV85" s="7"/>
      <c r="AW85" s="7"/>
      <c r="AX85" s="7"/>
      <c r="AY85" s="7"/>
      <c r="AZ85" s="7"/>
      <c r="BA85" s="7"/>
      <c r="BB85" s="7"/>
      <c r="BC85" s="7"/>
      <c r="BD85" s="7"/>
      <c r="BE85" s="7"/>
      <c r="BF85" s="7"/>
      <c r="BG85" s="7"/>
      <c r="BH85" s="7"/>
      <c r="BI85" s="7"/>
      <c r="BJ85" s="7"/>
      <c r="BK85" s="7"/>
      <c r="BL85" s="7"/>
      <c r="BM85" s="7"/>
      <c r="BN85" s="7"/>
      <c r="BO85" s="7"/>
      <c r="BP85" s="7"/>
      <c r="BQ85" s="7"/>
      <c r="BR85" s="7"/>
      <c r="BS85" s="7"/>
      <c r="BT85" s="7"/>
      <c r="BU85" s="7"/>
      <c r="BV85" s="7"/>
      <c r="BW85" s="7"/>
      <c r="BX85" s="7"/>
      <c r="BY85" s="7"/>
      <c r="BZ85" s="7"/>
      <c r="CA85" s="7"/>
      <c r="CB85" s="7"/>
      <c r="CC85" s="7"/>
      <c r="CD85" s="7"/>
      <c r="CE85" s="7"/>
      <c r="CF85" s="7"/>
      <c r="CG85" s="7"/>
      <c r="CH85" s="7"/>
    </row>
    <row r="86" spans="1:86" ht="18" customHeight="1" thickTop="1" thickBot="1">
      <c r="A86" s="240"/>
      <c r="B86" s="560" t="s">
        <v>567</v>
      </c>
      <c r="C86" s="560"/>
      <c r="D86" s="7"/>
      <c r="E86" s="1758" t="s">
        <v>485</v>
      </c>
      <c r="F86" s="1761" t="s">
        <v>171</v>
      </c>
      <c r="G86" s="1762"/>
      <c r="H86" s="1762"/>
      <c r="I86" s="1762"/>
      <c r="J86" s="244"/>
      <c r="M86" s="1408" t="s">
        <v>782</v>
      </c>
      <c r="N86" s="1551"/>
      <c r="O86" s="1552"/>
      <c r="P86" s="1212"/>
      <c r="Q86" s="1212"/>
      <c r="R86" s="1212"/>
      <c r="S86" s="1212"/>
      <c r="V86" s="7"/>
      <c r="W86" s="7"/>
      <c r="X86" s="7"/>
      <c r="Y86" s="7"/>
      <c r="Z86" s="7"/>
      <c r="AA86" s="7"/>
      <c r="AB86" s="7"/>
      <c r="AC86" s="7"/>
      <c r="AD86" s="7"/>
      <c r="AE86" s="7"/>
      <c r="AF86" s="7"/>
      <c r="AG86" s="7"/>
      <c r="AH86" s="7"/>
      <c r="AI86" s="7"/>
      <c r="AJ86" s="7"/>
      <c r="AK86" s="7"/>
      <c r="AL86" s="7"/>
      <c r="AM86" s="7"/>
      <c r="AN86" s="7"/>
      <c r="AO86" s="7"/>
      <c r="AP86" s="7"/>
      <c r="AQ86" s="7"/>
      <c r="AR86" s="7"/>
      <c r="AS86" s="7"/>
      <c r="AT86" s="7"/>
      <c r="AU86" s="7"/>
      <c r="AV86" s="7"/>
      <c r="AW86" s="7"/>
      <c r="AX86" s="7"/>
      <c r="AY86" s="7"/>
      <c r="AZ86" s="7"/>
      <c r="BA86" s="7"/>
      <c r="BB86" s="7"/>
      <c r="BC86" s="7"/>
      <c r="BD86" s="7"/>
      <c r="BE86" s="7"/>
      <c r="BF86" s="7"/>
      <c r="BG86" s="7"/>
      <c r="BH86" s="7"/>
      <c r="BI86" s="7"/>
      <c r="BJ86" s="7"/>
      <c r="BK86" s="7"/>
      <c r="BL86" s="7"/>
      <c r="BM86" s="7"/>
      <c r="BN86" s="7"/>
      <c r="BO86" s="7"/>
      <c r="BP86" s="7"/>
      <c r="BQ86" s="7"/>
      <c r="BR86" s="7"/>
      <c r="BS86" s="7"/>
      <c r="BT86" s="7"/>
      <c r="BU86" s="7"/>
      <c r="BV86" s="7"/>
      <c r="BW86" s="7"/>
      <c r="BX86" s="7"/>
      <c r="BY86" s="7"/>
      <c r="BZ86" s="7"/>
      <c r="CA86" s="7"/>
      <c r="CB86" s="7"/>
      <c r="CC86" s="7"/>
      <c r="CD86" s="7"/>
      <c r="CE86" s="7"/>
      <c r="CF86" s="7"/>
      <c r="CG86" s="7"/>
      <c r="CH86" s="7"/>
    </row>
    <row r="87" spans="1:86" ht="18" customHeight="1" thickTop="1" thickBot="1">
      <c r="A87" s="7"/>
      <c r="B87" s="560" t="s">
        <v>398</v>
      </c>
      <c r="C87" s="561" t="s">
        <v>569</v>
      </c>
      <c r="D87" s="7"/>
      <c r="E87" s="1759"/>
      <c r="F87" s="245"/>
      <c r="G87" s="246"/>
      <c r="H87" s="1526" t="s">
        <v>420</v>
      </c>
      <c r="I87" s="247" t="s">
        <v>421</v>
      </c>
      <c r="M87" s="1365" t="s">
        <v>371</v>
      </c>
      <c r="N87" s="1365" t="s">
        <v>786</v>
      </c>
      <c r="O87" s="1365" t="s">
        <v>787</v>
      </c>
      <c r="P87" s="1365" t="s">
        <v>790</v>
      </c>
      <c r="Q87" s="1365" t="s">
        <v>791</v>
      </c>
      <c r="R87" s="1366" t="s">
        <v>792</v>
      </c>
      <c r="S87" s="573" t="s">
        <v>793</v>
      </c>
      <c r="AA87" s="7"/>
      <c r="AB87" s="7"/>
      <c r="AC87" s="7"/>
      <c r="AD87" s="7"/>
      <c r="AE87" s="7"/>
      <c r="AF87" s="7"/>
      <c r="AG87" s="7"/>
      <c r="AH87" s="7"/>
      <c r="AI87" s="7"/>
      <c r="AJ87" s="7"/>
      <c r="AK87" s="7"/>
      <c r="AL87" s="7"/>
      <c r="AM87" s="7"/>
      <c r="AN87" s="7"/>
      <c r="AO87" s="7"/>
      <c r="AP87" s="7"/>
      <c r="AQ87" s="7"/>
      <c r="AR87" s="7"/>
      <c r="AS87" s="7"/>
      <c r="AT87" s="7"/>
      <c r="AU87" s="7"/>
      <c r="AV87" s="7"/>
      <c r="AW87" s="7"/>
      <c r="AX87" s="7"/>
      <c r="AY87" s="7"/>
      <c r="AZ87" s="7"/>
      <c r="BA87" s="7"/>
      <c r="BB87" s="7"/>
      <c r="BC87" s="7"/>
      <c r="BD87" s="7"/>
      <c r="BE87" s="7"/>
      <c r="BF87" s="7"/>
      <c r="BG87" s="7"/>
      <c r="BH87" s="7"/>
      <c r="BI87" s="7"/>
      <c r="BJ87" s="7"/>
      <c r="BK87" s="7"/>
      <c r="BL87" s="7"/>
      <c r="BM87" s="7"/>
      <c r="BN87" s="7"/>
      <c r="BO87" s="7"/>
      <c r="BP87" s="7"/>
      <c r="BQ87" s="7"/>
      <c r="BR87" s="7"/>
      <c r="BS87" s="7"/>
      <c r="BT87" s="7"/>
      <c r="BU87" s="7"/>
      <c r="BV87" s="7"/>
      <c r="BW87" s="7"/>
      <c r="BX87" s="7"/>
      <c r="BY87" s="7"/>
      <c r="BZ87" s="7"/>
      <c r="CA87" s="7"/>
      <c r="CB87" s="7"/>
      <c r="CC87" s="7"/>
      <c r="CD87" s="7"/>
      <c r="CE87" s="7"/>
      <c r="CF87" s="7"/>
      <c r="CG87" s="7"/>
      <c r="CH87" s="7"/>
    </row>
    <row r="88" spans="1:86" ht="18" customHeight="1" thickTop="1" thickBot="1">
      <c r="A88" s="7"/>
      <c r="B88" s="562" t="s">
        <v>409</v>
      </c>
      <c r="C88" s="688">
        <f>ROUND(SUM(L15:L74)*10%,0)</f>
        <v>0</v>
      </c>
      <c r="D88" s="653"/>
      <c r="E88" s="1760"/>
      <c r="F88" s="1526" t="s">
        <v>397</v>
      </c>
      <c r="G88" s="1526" t="s">
        <v>422</v>
      </c>
      <c r="H88" s="1526" t="s">
        <v>423</v>
      </c>
      <c r="I88" s="1526" t="s">
        <v>424</v>
      </c>
      <c r="M88" s="1352" t="s">
        <v>783</v>
      </c>
      <c r="N88" s="1353">
        <f>E15</f>
        <v>0</v>
      </c>
      <c r="O88" s="1351"/>
      <c r="P88" s="1212"/>
      <c r="Q88" s="1353"/>
      <c r="R88" s="1351"/>
      <c r="S88" s="1372"/>
      <c r="AA88" s="7"/>
      <c r="AB88" s="7"/>
      <c r="AC88" s="7"/>
      <c r="AD88" s="7"/>
      <c r="AE88" s="7"/>
      <c r="AF88" s="7"/>
      <c r="AG88" s="7"/>
      <c r="AH88" s="7"/>
      <c r="AI88" s="7"/>
      <c r="AJ88" s="7"/>
      <c r="AK88" s="7"/>
      <c r="AL88" s="7"/>
      <c r="AM88" s="7"/>
      <c r="AN88" s="7"/>
      <c r="AO88" s="7"/>
      <c r="AP88" s="7"/>
      <c r="AQ88" s="7"/>
      <c r="AR88" s="7"/>
      <c r="AS88" s="7"/>
      <c r="AT88" s="7"/>
      <c r="AU88" s="7"/>
      <c r="AV88" s="7"/>
      <c r="AW88" s="7"/>
      <c r="AX88" s="7"/>
      <c r="AY88" s="7"/>
      <c r="AZ88" s="7"/>
      <c r="BA88" s="7"/>
      <c r="BB88" s="7"/>
      <c r="BC88" s="7"/>
      <c r="BD88" s="7"/>
      <c r="BE88" s="7"/>
      <c r="BF88" s="7"/>
      <c r="BG88" s="7"/>
      <c r="BH88" s="7"/>
      <c r="BI88" s="7"/>
      <c r="BJ88" s="7"/>
      <c r="BK88" s="7"/>
      <c r="BL88" s="7"/>
      <c r="BM88" s="7"/>
      <c r="BN88" s="7"/>
      <c r="BO88" s="7"/>
      <c r="BP88" s="7"/>
      <c r="BQ88" s="7"/>
      <c r="BR88" s="7"/>
      <c r="BS88" s="7"/>
      <c r="BT88" s="7"/>
      <c r="BU88" s="7"/>
      <c r="BV88" s="7"/>
      <c r="BW88" s="7"/>
      <c r="BX88" s="7"/>
      <c r="BY88" s="7"/>
      <c r="BZ88" s="7"/>
      <c r="CA88" s="7"/>
      <c r="CB88" s="7"/>
      <c r="CC88" s="7"/>
      <c r="CD88" s="7"/>
      <c r="CE88" s="7"/>
      <c r="CF88" s="7"/>
      <c r="CG88" s="7"/>
      <c r="CH88" s="7"/>
    </row>
    <row r="89" spans="1:86" ht="18" customHeight="1">
      <c r="A89" s="7"/>
      <c r="B89" s="563" t="s">
        <v>412</v>
      </c>
      <c r="C89" s="689">
        <f>L40</f>
        <v>0</v>
      </c>
      <c r="D89" s="654"/>
      <c r="E89" s="249" t="s">
        <v>425</v>
      </c>
      <c r="F89" s="252"/>
      <c r="G89" s="691"/>
      <c r="H89" s="250">
        <f t="shared" ref="H89:H100" si="3">+F89+G89</f>
        <v>0</v>
      </c>
      <c r="I89" s="694"/>
      <c r="M89" s="1212" t="s">
        <v>784</v>
      </c>
      <c r="N89" s="1353">
        <f>E16</f>
        <v>0</v>
      </c>
      <c r="O89" s="1351"/>
      <c r="P89" s="1212"/>
      <c r="Q89" s="1353"/>
      <c r="R89" s="1351"/>
      <c r="S89" s="1372"/>
      <c r="AA89" s="7"/>
      <c r="AB89" s="7"/>
      <c r="AC89" s="7"/>
      <c r="AD89" s="7"/>
      <c r="AE89" s="7"/>
      <c r="AF89" s="7"/>
      <c r="AG89" s="7"/>
      <c r="AH89" s="7"/>
      <c r="AI89" s="7"/>
      <c r="AJ89" s="7"/>
      <c r="AK89" s="7"/>
      <c r="AL89" s="7"/>
      <c r="AM89" s="7"/>
      <c r="AN89" s="7"/>
      <c r="AO89" s="7"/>
      <c r="AP89" s="7"/>
      <c r="AQ89" s="7"/>
      <c r="AR89" s="7"/>
      <c r="AS89" s="7"/>
      <c r="AT89" s="7"/>
      <c r="AU89" s="7"/>
      <c r="AV89" s="7"/>
      <c r="AW89" s="7"/>
      <c r="AX89" s="7"/>
      <c r="AY89" s="7"/>
      <c r="AZ89" s="7"/>
      <c r="BA89" s="7"/>
      <c r="BB89" s="7"/>
      <c r="BC89" s="7"/>
      <c r="BD89" s="7"/>
      <c r="BE89" s="7"/>
      <c r="BF89" s="7"/>
      <c r="BG89" s="7"/>
      <c r="BH89" s="7"/>
      <c r="BI89" s="7"/>
      <c r="BJ89" s="7"/>
      <c r="BK89" s="7"/>
      <c r="BL89" s="7"/>
      <c r="BM89" s="7"/>
      <c r="BN89" s="7"/>
      <c r="BO89" s="7"/>
      <c r="BP89" s="7"/>
      <c r="BQ89" s="7"/>
      <c r="BR89" s="7"/>
      <c r="BS89" s="7"/>
      <c r="BT89" s="7"/>
      <c r="BU89" s="7"/>
      <c r="BV89" s="7"/>
      <c r="BW89" s="7"/>
      <c r="BX89" s="7"/>
      <c r="BY89" s="7"/>
      <c r="BZ89" s="7"/>
      <c r="CA89" s="7"/>
      <c r="CB89" s="7"/>
      <c r="CC89" s="7"/>
      <c r="CD89" s="7"/>
      <c r="CE89" s="7"/>
      <c r="CF89" s="7"/>
      <c r="CG89" s="7"/>
      <c r="CH89" s="7"/>
    </row>
    <row r="90" spans="1:86" ht="18" customHeight="1">
      <c r="A90" s="7"/>
      <c r="B90" s="610" t="str">
        <f>IF(C89&lt;=C88,"within compliance","out of compliance")</f>
        <v>within compliance</v>
      </c>
      <c r="C90" s="564"/>
      <c r="D90" s="7"/>
      <c r="E90" s="249" t="s">
        <v>426</v>
      </c>
      <c r="F90" s="252"/>
      <c r="G90" s="691"/>
      <c r="H90" s="250">
        <f t="shared" si="3"/>
        <v>0</v>
      </c>
      <c r="I90" s="695"/>
      <c r="M90" s="1212" t="s">
        <v>77</v>
      </c>
      <c r="N90" s="1353">
        <f>E17</f>
        <v>0</v>
      </c>
      <c r="O90" s="1351"/>
      <c r="P90" s="1212"/>
      <c r="Q90" s="1353">
        <f>I51</f>
        <v>0</v>
      </c>
      <c r="R90" s="1353">
        <f>I63</f>
        <v>0</v>
      </c>
      <c r="S90" s="1372"/>
      <c r="AA90" s="7"/>
      <c r="AB90" s="7"/>
      <c r="AC90" s="7"/>
      <c r="AD90" s="7"/>
      <c r="AE90" s="7"/>
      <c r="AF90" s="7"/>
      <c r="AG90" s="7"/>
      <c r="AH90" s="7"/>
      <c r="AI90" s="7"/>
      <c r="AJ90" s="7"/>
      <c r="AK90" s="7"/>
      <c r="AL90" s="7"/>
      <c r="AM90" s="7"/>
      <c r="AN90" s="7"/>
      <c r="AO90" s="7"/>
      <c r="AP90" s="7"/>
      <c r="AQ90" s="7"/>
      <c r="AR90" s="7"/>
      <c r="AS90" s="7"/>
      <c r="AT90" s="7"/>
      <c r="AU90" s="7"/>
      <c r="AV90" s="7"/>
      <c r="AW90" s="7"/>
      <c r="AX90" s="7"/>
      <c r="AY90" s="7"/>
      <c r="AZ90" s="7"/>
      <c r="BA90" s="7"/>
      <c r="BB90" s="7"/>
      <c r="BC90" s="7"/>
      <c r="BD90" s="7"/>
      <c r="BE90" s="7"/>
      <c r="BF90" s="7"/>
      <c r="BG90" s="7"/>
      <c r="BH90" s="7"/>
      <c r="BI90" s="7"/>
      <c r="BJ90" s="7"/>
      <c r="BK90" s="7"/>
      <c r="BL90" s="7"/>
      <c r="BM90" s="7"/>
      <c r="BN90" s="7"/>
      <c r="BO90" s="7"/>
      <c r="BP90" s="7"/>
      <c r="BQ90" s="7"/>
      <c r="BR90" s="7"/>
      <c r="BS90" s="7"/>
      <c r="BT90" s="7"/>
      <c r="BU90" s="7"/>
      <c r="BV90" s="7"/>
      <c r="BW90" s="7"/>
      <c r="BX90" s="7"/>
      <c r="BY90" s="7"/>
      <c r="BZ90" s="7"/>
      <c r="CA90" s="7"/>
      <c r="CB90" s="7"/>
      <c r="CC90" s="7"/>
      <c r="CD90" s="7"/>
      <c r="CE90" s="7"/>
      <c r="CF90" s="7"/>
      <c r="CG90" s="7"/>
      <c r="CH90" s="7"/>
    </row>
    <row r="91" spans="1:86" ht="18" customHeight="1">
      <c r="A91" s="7"/>
      <c r="B91" s="559" t="s">
        <v>223</v>
      </c>
      <c r="C91" s="690">
        <f>+C88-C89</f>
        <v>0</v>
      </c>
      <c r="D91" s="655"/>
      <c r="E91" s="249" t="s">
        <v>38</v>
      </c>
      <c r="F91" s="252"/>
      <c r="G91" s="691"/>
      <c r="H91" s="250">
        <f t="shared" si="3"/>
        <v>0</v>
      </c>
      <c r="I91" s="696"/>
      <c r="M91" s="1212" t="s">
        <v>58</v>
      </c>
      <c r="N91" s="1353">
        <f>E18</f>
        <v>0</v>
      </c>
      <c r="O91" s="1351"/>
      <c r="P91" s="1354"/>
      <c r="Q91" s="1374"/>
      <c r="R91" s="1377"/>
      <c r="S91" s="1372"/>
      <c r="AA91" s="7"/>
      <c r="AB91" s="7"/>
      <c r="AC91" s="7"/>
      <c r="AD91" s="7"/>
      <c r="AE91" s="7"/>
      <c r="AF91" s="7"/>
      <c r="AG91" s="7"/>
      <c r="AH91" s="7"/>
      <c r="AI91" s="7"/>
      <c r="AJ91" s="7"/>
      <c r="AK91" s="7"/>
      <c r="AL91" s="7"/>
      <c r="AM91" s="7"/>
      <c r="AN91" s="7"/>
      <c r="AO91" s="7"/>
      <c r="AP91" s="7"/>
      <c r="AQ91" s="7"/>
      <c r="AR91" s="7"/>
      <c r="AS91" s="7"/>
      <c r="AT91" s="7"/>
      <c r="AU91" s="7"/>
      <c r="AV91" s="7"/>
      <c r="AW91" s="7"/>
      <c r="AX91" s="7"/>
      <c r="AY91" s="7"/>
      <c r="AZ91" s="7"/>
      <c r="BA91" s="7"/>
      <c r="BB91" s="7"/>
      <c r="BC91" s="7"/>
      <c r="BD91" s="7"/>
      <c r="BE91" s="7"/>
      <c r="BF91" s="7"/>
      <c r="BG91" s="7"/>
      <c r="BH91" s="7"/>
      <c r="BI91" s="7"/>
      <c r="BJ91" s="7"/>
      <c r="BK91" s="7"/>
      <c r="BL91" s="7"/>
      <c r="BM91" s="7"/>
      <c r="BN91" s="7"/>
      <c r="BO91" s="7"/>
      <c r="BP91" s="7"/>
      <c r="BQ91" s="7"/>
      <c r="BR91" s="7"/>
      <c r="BS91" s="7"/>
      <c r="BT91" s="7"/>
      <c r="BU91" s="7"/>
      <c r="BV91" s="7"/>
      <c r="BW91" s="7"/>
      <c r="BX91" s="7"/>
      <c r="BY91" s="7"/>
      <c r="BZ91" s="7"/>
      <c r="CA91" s="7"/>
      <c r="CB91" s="7"/>
      <c r="CC91" s="7"/>
      <c r="CD91" s="7"/>
      <c r="CE91" s="7"/>
      <c r="CF91" s="7"/>
      <c r="CG91" s="7"/>
      <c r="CH91" s="7"/>
    </row>
    <row r="92" spans="1:86" ht="18" customHeight="1">
      <c r="A92" s="7"/>
      <c r="D92" s="7"/>
      <c r="E92" s="249" t="s">
        <v>40</v>
      </c>
      <c r="F92" s="252"/>
      <c r="G92" s="691"/>
      <c r="H92" s="250">
        <f t="shared" si="3"/>
        <v>0</v>
      </c>
      <c r="I92" s="696"/>
      <c r="M92" s="1212" t="s">
        <v>789</v>
      </c>
      <c r="N92" s="1212"/>
      <c r="O92" s="1353">
        <f>F19</f>
        <v>0</v>
      </c>
      <c r="P92" s="1354"/>
      <c r="Q92" s="1374"/>
      <c r="R92" s="1377"/>
      <c r="S92" s="1381"/>
      <c r="T92" s="566"/>
      <c r="U92" s="566"/>
      <c r="V92" s="566"/>
      <c r="W92" s="566"/>
      <c r="X92" s="566"/>
      <c r="Y92" s="566"/>
      <c r="AA92" s="7"/>
      <c r="AB92" s="7"/>
      <c r="AC92" s="7"/>
      <c r="AD92" s="7"/>
      <c r="AE92" s="7"/>
      <c r="AF92" s="7"/>
      <c r="AG92" s="7"/>
      <c r="AH92" s="7"/>
      <c r="AI92" s="7"/>
      <c r="AJ92" s="7"/>
      <c r="AK92" s="7"/>
      <c r="AL92" s="7"/>
      <c r="AM92" s="7"/>
      <c r="AN92" s="7"/>
      <c r="AO92" s="7"/>
      <c r="AP92" s="7"/>
      <c r="AQ92" s="7"/>
      <c r="AR92" s="7"/>
      <c r="AS92" s="7"/>
      <c r="AT92" s="7"/>
      <c r="AU92" s="7"/>
      <c r="AV92" s="7"/>
      <c r="AW92" s="7"/>
      <c r="AX92" s="7"/>
      <c r="AY92" s="7"/>
      <c r="AZ92" s="7"/>
      <c r="BA92" s="7"/>
      <c r="BB92" s="7"/>
      <c r="BC92" s="7"/>
      <c r="BD92" s="7"/>
      <c r="BE92" s="7"/>
      <c r="BF92" s="7"/>
      <c r="BG92" s="7"/>
      <c r="BH92" s="7"/>
      <c r="BI92" s="7"/>
      <c r="BJ92" s="7"/>
      <c r="BK92" s="7"/>
      <c r="BL92" s="7"/>
      <c r="BM92" s="7"/>
      <c r="BN92" s="7"/>
      <c r="BO92" s="7"/>
      <c r="BP92" s="7"/>
      <c r="BQ92" s="7"/>
      <c r="BR92" s="7"/>
      <c r="BS92" s="7"/>
      <c r="BT92" s="7"/>
      <c r="BU92" s="7"/>
      <c r="BV92" s="7"/>
      <c r="BW92" s="7"/>
      <c r="BX92" s="7"/>
      <c r="BY92" s="7"/>
      <c r="BZ92" s="7"/>
      <c r="CA92" s="7"/>
      <c r="CB92" s="7"/>
      <c r="CC92" s="7"/>
      <c r="CD92" s="7"/>
      <c r="CE92" s="7"/>
      <c r="CF92" s="7"/>
      <c r="CG92" s="7"/>
      <c r="CH92" s="7"/>
    </row>
    <row r="93" spans="1:86" ht="18" customHeight="1">
      <c r="A93" s="7"/>
      <c r="B93" s="243"/>
      <c r="C93" s="243"/>
      <c r="D93" s="7"/>
      <c r="E93" s="249" t="s">
        <v>428</v>
      </c>
      <c r="F93" s="252"/>
      <c r="G93" s="691"/>
      <c r="H93" s="250">
        <f t="shared" si="3"/>
        <v>0</v>
      </c>
      <c r="I93" s="696"/>
      <c r="M93" s="1212" t="s">
        <v>801</v>
      </c>
      <c r="N93" s="1353"/>
      <c r="O93" s="1212"/>
      <c r="P93" s="1212"/>
      <c r="Q93" s="1353">
        <f>I52</f>
        <v>0</v>
      </c>
      <c r="R93" s="1353">
        <f>I64</f>
        <v>0</v>
      </c>
      <c r="S93" s="1372"/>
      <c r="T93" s="567"/>
      <c r="U93" s="567"/>
      <c r="V93" s="566"/>
      <c r="W93" s="566"/>
      <c r="X93" s="566"/>
      <c r="Y93" s="566"/>
      <c r="AA93" s="7"/>
      <c r="AB93" s="7"/>
      <c r="AC93" s="7"/>
      <c r="AD93" s="7"/>
      <c r="AE93" s="7"/>
      <c r="AF93" s="7"/>
      <c r="AG93" s="7"/>
      <c r="AH93" s="7"/>
      <c r="AI93" s="7"/>
      <c r="AJ93" s="7"/>
      <c r="AK93" s="7"/>
      <c r="AL93" s="7"/>
      <c r="AM93" s="7"/>
      <c r="AN93" s="7"/>
      <c r="AO93" s="7"/>
      <c r="AP93" s="7"/>
      <c r="AQ93" s="7"/>
      <c r="AR93" s="7"/>
      <c r="AS93" s="7"/>
      <c r="AT93" s="7"/>
      <c r="AU93" s="7"/>
      <c r="AV93" s="7"/>
      <c r="AW93" s="7"/>
      <c r="AX93" s="7"/>
      <c r="AY93" s="7"/>
      <c r="AZ93" s="7"/>
      <c r="BA93" s="7"/>
      <c r="BB93" s="7"/>
      <c r="BC93" s="7"/>
      <c r="BD93" s="7"/>
      <c r="BE93" s="7"/>
      <c r="BF93" s="7"/>
      <c r="BG93" s="7"/>
      <c r="BH93" s="7"/>
      <c r="BI93" s="7"/>
      <c r="BJ93" s="7"/>
      <c r="BK93" s="7"/>
      <c r="BL93" s="7"/>
      <c r="BM93" s="7"/>
      <c r="BN93" s="7"/>
      <c r="BO93" s="7"/>
      <c r="BP93" s="7"/>
      <c r="BQ93" s="7"/>
      <c r="BR93" s="7"/>
      <c r="BS93" s="7"/>
      <c r="BT93" s="7"/>
      <c r="BU93" s="7"/>
      <c r="BV93" s="7"/>
      <c r="BW93" s="7"/>
      <c r="BX93" s="7"/>
      <c r="BY93" s="7"/>
      <c r="BZ93" s="7"/>
      <c r="CA93" s="7"/>
      <c r="CB93" s="7"/>
      <c r="CC93" s="7"/>
      <c r="CD93" s="7"/>
      <c r="CE93" s="7"/>
      <c r="CF93" s="7"/>
      <c r="CG93" s="7"/>
      <c r="CH93" s="7"/>
    </row>
    <row r="94" spans="1:86" ht="18" customHeight="1">
      <c r="A94" s="7"/>
      <c r="B94" s="243"/>
      <c r="C94" s="1445"/>
      <c r="D94" s="7"/>
      <c r="E94" s="249" t="s">
        <v>429</v>
      </c>
      <c r="F94" s="252"/>
      <c r="G94" s="691"/>
      <c r="H94" s="250">
        <f t="shared" si="3"/>
        <v>0</v>
      </c>
      <c r="I94" s="696"/>
      <c r="M94" s="1355" t="s">
        <v>910</v>
      </c>
      <c r="N94" s="1212"/>
      <c r="O94" s="1351"/>
      <c r="P94" s="1367">
        <f>H22</f>
        <v>0</v>
      </c>
      <c r="Q94" s="1374"/>
      <c r="R94" s="1377"/>
      <c r="S94" s="1381"/>
      <c r="AA94" s="7"/>
      <c r="AB94" s="7"/>
      <c r="AC94" s="7"/>
      <c r="AD94" s="7"/>
      <c r="AE94" s="7"/>
      <c r="AF94" s="7"/>
      <c r="AG94" s="7"/>
      <c r="AH94" s="7"/>
      <c r="AI94" s="7"/>
      <c r="AJ94" s="7"/>
      <c r="AK94" s="7"/>
      <c r="AL94" s="7"/>
      <c r="AM94" s="7"/>
      <c r="AN94" s="7"/>
      <c r="AO94" s="7"/>
      <c r="AP94" s="7"/>
      <c r="AQ94" s="7"/>
      <c r="AR94" s="7"/>
      <c r="AS94" s="7"/>
      <c r="AT94" s="7"/>
      <c r="AU94" s="7"/>
      <c r="AV94" s="7"/>
      <c r="AW94" s="7"/>
      <c r="AX94" s="7"/>
      <c r="AY94" s="7"/>
      <c r="AZ94" s="7"/>
      <c r="BA94" s="7"/>
      <c r="BB94" s="7"/>
      <c r="BC94" s="7"/>
      <c r="BD94" s="7"/>
      <c r="BE94" s="7"/>
      <c r="BF94" s="7"/>
      <c r="BG94" s="7"/>
      <c r="BH94" s="7"/>
      <c r="BI94" s="7"/>
      <c r="BJ94" s="7"/>
      <c r="BK94" s="7"/>
      <c r="BL94" s="7"/>
      <c r="BM94" s="7"/>
      <c r="BN94" s="7"/>
      <c r="BO94" s="7"/>
      <c r="BP94" s="7"/>
      <c r="BQ94" s="7"/>
      <c r="BR94" s="7"/>
      <c r="BS94" s="7"/>
      <c r="BT94" s="7"/>
      <c r="BU94" s="7"/>
      <c r="BV94" s="7"/>
      <c r="BW94" s="7"/>
      <c r="BX94" s="7"/>
      <c r="BY94" s="7"/>
      <c r="BZ94" s="7"/>
      <c r="CA94" s="7"/>
      <c r="CB94" s="7"/>
      <c r="CC94" s="7"/>
      <c r="CD94" s="7"/>
      <c r="CE94" s="7"/>
      <c r="CF94" s="7"/>
      <c r="CG94" s="7"/>
      <c r="CH94" s="7"/>
    </row>
    <row r="95" spans="1:86" ht="18" customHeight="1">
      <c r="A95" s="7"/>
      <c r="B95" s="243"/>
      <c r="C95" s="1446"/>
      <c r="D95" s="7"/>
      <c r="E95" s="249" t="s">
        <v>430</v>
      </c>
      <c r="F95" s="252"/>
      <c r="G95" s="691"/>
      <c r="H95" s="250">
        <f t="shared" si="3"/>
        <v>0</v>
      </c>
      <c r="I95" s="696"/>
      <c r="M95" s="1212" t="s">
        <v>788</v>
      </c>
      <c r="N95" s="1353"/>
      <c r="O95" s="1353">
        <f>G26</f>
        <v>0</v>
      </c>
      <c r="P95" s="1354"/>
      <c r="Q95" s="1374"/>
      <c r="R95" s="1377"/>
      <c r="S95" s="1381"/>
      <c r="T95" s="7"/>
      <c r="U95" s="7"/>
      <c r="V95" s="7"/>
      <c r="W95" s="7"/>
      <c r="X95" s="7"/>
      <c r="Y95" s="7"/>
      <c r="Z95" s="7"/>
      <c r="AA95" s="7"/>
      <c r="AB95" s="7"/>
      <c r="AC95" s="7"/>
      <c r="AD95" s="7"/>
      <c r="AE95" s="7"/>
      <c r="AF95" s="7"/>
      <c r="AG95" s="7"/>
      <c r="AH95" s="7"/>
      <c r="AI95" s="7"/>
      <c r="AJ95" s="7"/>
      <c r="AK95" s="7"/>
      <c r="AL95" s="7"/>
      <c r="AM95" s="7"/>
      <c r="AN95" s="7"/>
      <c r="AO95" s="7"/>
      <c r="AP95" s="7"/>
      <c r="AQ95" s="7"/>
      <c r="AR95" s="7"/>
      <c r="AS95" s="7"/>
      <c r="AT95" s="7"/>
      <c r="AU95" s="7"/>
      <c r="AV95" s="7"/>
      <c r="AW95" s="7"/>
      <c r="AX95" s="7"/>
      <c r="AY95" s="7"/>
      <c r="AZ95" s="7"/>
      <c r="BA95" s="7"/>
      <c r="BB95" s="7"/>
      <c r="BC95" s="7"/>
      <c r="BD95" s="7"/>
      <c r="BE95" s="7"/>
      <c r="BF95" s="7"/>
      <c r="BG95" s="7"/>
      <c r="BH95" s="7"/>
      <c r="BI95" s="7"/>
      <c r="BJ95" s="7"/>
      <c r="BK95" s="7"/>
      <c r="BL95" s="7"/>
      <c r="BM95" s="7"/>
      <c r="BN95" s="7"/>
      <c r="BO95" s="7"/>
      <c r="BP95" s="7"/>
      <c r="BQ95" s="7"/>
      <c r="BR95" s="7"/>
      <c r="BS95" s="7"/>
      <c r="BT95" s="7"/>
      <c r="BU95" s="7"/>
      <c r="BV95" s="7"/>
      <c r="BW95" s="7"/>
      <c r="BX95" s="7"/>
      <c r="BY95" s="7"/>
      <c r="BZ95" s="7"/>
      <c r="CA95" s="7"/>
      <c r="CB95" s="7"/>
      <c r="CC95" s="7"/>
      <c r="CD95" s="7"/>
      <c r="CE95" s="7"/>
      <c r="CF95" s="7"/>
      <c r="CG95" s="7"/>
      <c r="CH95" s="7"/>
    </row>
    <row r="96" spans="1:86" ht="18" customHeight="1">
      <c r="A96" s="207"/>
      <c r="B96" s="243"/>
      <c r="C96" s="1446"/>
      <c r="D96" s="7"/>
      <c r="E96" s="249" t="s">
        <v>41</v>
      </c>
      <c r="F96" s="252"/>
      <c r="G96" s="691"/>
      <c r="H96" s="250">
        <f t="shared" si="3"/>
        <v>0</v>
      </c>
      <c r="I96" s="696"/>
      <c r="M96" s="1212" t="s">
        <v>756</v>
      </c>
      <c r="N96" s="1353">
        <f>E28</f>
        <v>0</v>
      </c>
      <c r="O96" s="1351"/>
      <c r="P96" s="1354"/>
      <c r="Q96" s="1374"/>
      <c r="R96" s="1377"/>
      <c r="S96" s="1381"/>
      <c r="T96" s="7"/>
      <c r="U96" s="7"/>
      <c r="V96" s="7"/>
      <c r="W96" s="7"/>
      <c r="X96" s="7"/>
      <c r="Y96" s="7"/>
      <c r="Z96" s="7"/>
      <c r="AA96" s="7"/>
      <c r="AB96" s="7"/>
      <c r="AC96" s="7"/>
      <c r="AD96" s="7"/>
      <c r="AE96" s="7"/>
      <c r="AF96" s="7"/>
      <c r="AG96" s="7"/>
      <c r="AH96" s="7"/>
      <c r="AI96" s="7"/>
      <c r="AJ96" s="7"/>
      <c r="AK96" s="7"/>
      <c r="AL96" s="7"/>
      <c r="AM96" s="7"/>
      <c r="AN96" s="7"/>
      <c r="AO96" s="7"/>
      <c r="AP96" s="7"/>
      <c r="AQ96" s="7"/>
      <c r="AR96" s="7"/>
      <c r="AS96" s="7"/>
      <c r="AT96" s="7"/>
      <c r="AU96" s="7"/>
      <c r="AV96" s="7"/>
      <c r="AW96" s="7"/>
      <c r="AX96" s="7"/>
      <c r="AY96" s="7"/>
      <c r="AZ96" s="7"/>
      <c r="BA96" s="7"/>
      <c r="BB96" s="7"/>
      <c r="BC96" s="7"/>
      <c r="BD96" s="7"/>
      <c r="BE96" s="7"/>
      <c r="BF96" s="7"/>
      <c r="BG96" s="7"/>
      <c r="BH96" s="7"/>
      <c r="BI96" s="7"/>
      <c r="BJ96" s="7"/>
      <c r="BK96" s="7"/>
      <c r="BL96" s="7"/>
      <c r="BM96" s="7"/>
      <c r="BN96" s="7"/>
      <c r="BO96" s="7"/>
      <c r="BP96" s="7"/>
      <c r="BQ96" s="7"/>
      <c r="BR96" s="7"/>
      <c r="BS96" s="7"/>
      <c r="BT96" s="7"/>
      <c r="BU96" s="7"/>
      <c r="BV96" s="7"/>
      <c r="BW96" s="7"/>
      <c r="BX96" s="7"/>
      <c r="BY96" s="7"/>
      <c r="BZ96" s="7"/>
      <c r="CA96" s="7"/>
      <c r="CB96" s="7"/>
      <c r="CC96" s="7"/>
      <c r="CD96" s="7"/>
      <c r="CE96" s="7"/>
      <c r="CF96" s="7"/>
      <c r="CG96" s="7"/>
      <c r="CH96" s="7"/>
    </row>
    <row r="97" spans="1:86" ht="18" customHeight="1">
      <c r="A97" s="7"/>
      <c r="B97" s="1445"/>
      <c r="C97" s="241"/>
      <c r="D97" s="7"/>
      <c r="E97" s="249" t="s">
        <v>42</v>
      </c>
      <c r="F97" s="252"/>
      <c r="G97" s="691"/>
      <c r="H97" s="250">
        <f t="shared" si="3"/>
        <v>0</v>
      </c>
      <c r="I97" s="696"/>
      <c r="M97" s="1212" t="s">
        <v>785</v>
      </c>
      <c r="N97" s="1353">
        <f>E29</f>
        <v>0</v>
      </c>
      <c r="O97" s="1351"/>
      <c r="P97" s="1354"/>
      <c r="Q97" s="1374"/>
      <c r="R97" s="1377"/>
      <c r="S97" s="1381"/>
      <c r="T97" s="7"/>
      <c r="U97" s="7"/>
      <c r="V97" s="7"/>
      <c r="W97" s="7"/>
      <c r="X97" s="7"/>
      <c r="Y97" s="7"/>
      <c r="Z97" s="7"/>
      <c r="AA97" s="7"/>
      <c r="AB97" s="7"/>
      <c r="AC97" s="7"/>
      <c r="AD97" s="7"/>
      <c r="AE97" s="7"/>
      <c r="AF97" s="7"/>
      <c r="AG97" s="7"/>
      <c r="AH97" s="7"/>
      <c r="AI97" s="7"/>
      <c r="AJ97" s="7"/>
      <c r="AK97" s="7"/>
      <c r="AL97" s="7"/>
      <c r="AM97" s="7"/>
      <c r="AN97" s="7"/>
      <c r="AO97" s="7"/>
      <c r="AP97" s="7"/>
      <c r="AQ97" s="7"/>
      <c r="AR97" s="7"/>
      <c r="AS97" s="7"/>
      <c r="AT97" s="7"/>
      <c r="AU97" s="7"/>
      <c r="AV97" s="7"/>
      <c r="AW97" s="7"/>
      <c r="AX97" s="7"/>
      <c r="AY97" s="7"/>
      <c r="AZ97" s="7"/>
      <c r="BA97" s="7"/>
      <c r="BB97" s="7"/>
      <c r="BC97" s="7"/>
      <c r="BD97" s="7"/>
      <c r="BE97" s="7"/>
      <c r="BF97" s="7"/>
      <c r="BG97" s="7"/>
      <c r="BH97" s="7"/>
      <c r="BI97" s="7"/>
      <c r="BJ97" s="7"/>
      <c r="BK97" s="7"/>
      <c r="BL97" s="7"/>
      <c r="BM97" s="7"/>
      <c r="BN97" s="7"/>
      <c r="BO97" s="7"/>
      <c r="BP97" s="7"/>
      <c r="BQ97" s="7"/>
      <c r="BR97" s="7"/>
      <c r="BS97" s="7"/>
      <c r="BT97" s="7"/>
      <c r="BU97" s="7"/>
      <c r="BV97" s="7"/>
      <c r="BW97" s="7"/>
      <c r="BX97" s="7"/>
      <c r="BY97" s="7"/>
      <c r="BZ97" s="7"/>
      <c r="CA97" s="7"/>
      <c r="CB97" s="7"/>
      <c r="CC97" s="7"/>
      <c r="CD97" s="7"/>
      <c r="CE97" s="7"/>
      <c r="CF97" s="7"/>
      <c r="CG97" s="7"/>
      <c r="CH97" s="7"/>
    </row>
    <row r="98" spans="1:86" ht="18" customHeight="1">
      <c r="A98" s="253"/>
      <c r="B98" s="1445"/>
      <c r="C98" s="1446"/>
      <c r="D98" s="7"/>
      <c r="E98" s="249" t="s">
        <v>43</v>
      </c>
      <c r="F98" s="252"/>
      <c r="G98" s="691"/>
      <c r="H98" s="250">
        <f t="shared" si="3"/>
        <v>0</v>
      </c>
      <c r="I98" s="696"/>
      <c r="M98" s="1212" t="s">
        <v>802</v>
      </c>
      <c r="N98" s="1369"/>
      <c r="O98" s="1212"/>
      <c r="P98" s="1212"/>
      <c r="Q98" s="1353">
        <f>I53+I54</f>
        <v>0</v>
      </c>
      <c r="R98" s="1353">
        <f>I65+I66</f>
        <v>0</v>
      </c>
      <c r="S98" s="1372"/>
      <c r="T98" s="7"/>
      <c r="U98" s="7"/>
      <c r="V98" s="7"/>
      <c r="W98" s="7"/>
      <c r="X98" s="7"/>
      <c r="Y98" s="7"/>
      <c r="Z98" s="7"/>
      <c r="AA98" s="7"/>
      <c r="AB98" s="7"/>
      <c r="AC98" s="7"/>
      <c r="AD98" s="7"/>
      <c r="AE98" s="7"/>
      <c r="AF98" s="7"/>
      <c r="AG98" s="7"/>
      <c r="AH98" s="7"/>
      <c r="AI98" s="7"/>
      <c r="AJ98" s="7"/>
      <c r="AK98" s="7"/>
      <c r="AL98" s="7"/>
      <c r="AM98" s="7"/>
      <c r="AN98" s="7"/>
      <c r="AO98" s="7"/>
      <c r="AP98" s="7"/>
      <c r="AQ98" s="7"/>
      <c r="AR98" s="7"/>
      <c r="AS98" s="7"/>
      <c r="AT98" s="7"/>
      <c r="AU98" s="7"/>
      <c r="AV98" s="7"/>
      <c r="AW98" s="7"/>
      <c r="AX98" s="7"/>
      <c r="AY98" s="7"/>
      <c r="AZ98" s="7"/>
      <c r="BA98" s="7"/>
      <c r="BB98" s="7"/>
      <c r="BC98" s="7"/>
      <c r="BD98" s="7"/>
      <c r="BE98" s="7"/>
      <c r="BF98" s="7"/>
      <c r="BG98" s="7"/>
      <c r="BH98" s="7"/>
      <c r="BI98" s="7"/>
      <c r="BJ98" s="7"/>
      <c r="BK98" s="7"/>
      <c r="BL98" s="7"/>
      <c r="BM98" s="7"/>
      <c r="BN98" s="7"/>
      <c r="BO98" s="7"/>
      <c r="BP98" s="7"/>
      <c r="BQ98" s="7"/>
      <c r="BR98" s="7"/>
      <c r="BS98" s="7"/>
      <c r="BT98" s="7"/>
      <c r="BU98" s="7"/>
      <c r="BV98" s="7"/>
      <c r="BW98" s="7"/>
      <c r="BX98" s="7"/>
      <c r="BY98" s="7"/>
      <c r="BZ98" s="7"/>
      <c r="CA98" s="7"/>
      <c r="CB98" s="7"/>
      <c r="CC98" s="7"/>
      <c r="CD98" s="7"/>
      <c r="CE98" s="7"/>
      <c r="CF98" s="7"/>
      <c r="CG98" s="7"/>
      <c r="CH98" s="7"/>
    </row>
    <row r="99" spans="1:86" ht="18" customHeight="1">
      <c r="A99" s="7"/>
      <c r="B99" s="7"/>
      <c r="C99" s="240"/>
      <c r="D99" s="7"/>
      <c r="E99" s="249" t="s">
        <v>44</v>
      </c>
      <c r="F99" s="252"/>
      <c r="G99" s="691"/>
      <c r="H99" s="250">
        <f t="shared" si="3"/>
        <v>0</v>
      </c>
      <c r="I99" s="696"/>
      <c r="J99" s="226" t="s">
        <v>224</v>
      </c>
      <c r="M99" s="1368" t="s">
        <v>82</v>
      </c>
      <c r="N99" s="1212"/>
      <c r="O99" s="1370"/>
      <c r="P99" s="1371"/>
      <c r="Q99" s="1375"/>
      <c r="R99" s="1378"/>
      <c r="S99" s="1372"/>
      <c r="T99" s="7"/>
      <c r="U99" s="7"/>
      <c r="V99" s="7"/>
      <c r="W99" s="7"/>
      <c r="X99" s="7"/>
      <c r="Y99" s="7"/>
      <c r="Z99" s="7"/>
      <c r="AA99" s="7"/>
      <c r="AB99" s="7"/>
      <c r="AC99" s="7"/>
      <c r="AD99" s="7"/>
      <c r="AE99" s="7"/>
      <c r="AF99" s="7"/>
      <c r="AG99" s="7"/>
      <c r="AH99" s="7"/>
      <c r="AI99" s="7"/>
      <c r="AJ99" s="7"/>
      <c r="AK99" s="7"/>
      <c r="AL99" s="7"/>
      <c r="AM99" s="7"/>
      <c r="AN99" s="7"/>
      <c r="AO99" s="7"/>
      <c r="AP99" s="7"/>
      <c r="AQ99" s="7"/>
      <c r="AR99" s="7"/>
      <c r="AS99" s="7"/>
      <c r="AT99" s="7"/>
      <c r="AU99" s="7"/>
      <c r="AV99" s="7"/>
      <c r="AW99" s="7"/>
      <c r="AX99" s="7"/>
      <c r="AY99" s="7"/>
      <c r="AZ99" s="7"/>
      <c r="BA99" s="7"/>
      <c r="BB99" s="7"/>
      <c r="BC99" s="7"/>
      <c r="BD99" s="7"/>
      <c r="BE99" s="7"/>
      <c r="BF99" s="7"/>
      <c r="BG99" s="7"/>
      <c r="BH99" s="7"/>
      <c r="BI99" s="7"/>
      <c r="BJ99" s="7"/>
      <c r="BK99" s="7"/>
      <c r="BL99" s="7"/>
      <c r="BM99" s="7"/>
      <c r="BN99" s="7"/>
      <c r="BO99" s="7"/>
      <c r="BP99" s="7"/>
      <c r="BQ99" s="7"/>
      <c r="BR99" s="7"/>
      <c r="BS99" s="7"/>
      <c r="BT99" s="7"/>
      <c r="BU99" s="7"/>
      <c r="BV99" s="7"/>
      <c r="BW99" s="7"/>
      <c r="BX99" s="7"/>
      <c r="BY99" s="7"/>
      <c r="BZ99" s="7"/>
      <c r="CA99" s="7"/>
      <c r="CB99" s="7"/>
      <c r="CC99" s="7"/>
      <c r="CD99" s="7"/>
      <c r="CE99" s="7"/>
      <c r="CF99" s="7"/>
      <c r="CG99" s="7"/>
      <c r="CH99" s="7"/>
    </row>
    <row r="100" spans="1:86" ht="18" customHeight="1">
      <c r="A100" s="7"/>
      <c r="B100" s="7"/>
      <c r="C100" s="240"/>
      <c r="D100" s="7"/>
      <c r="E100" s="254" t="s">
        <v>45</v>
      </c>
      <c r="F100" s="692"/>
      <c r="G100" s="693"/>
      <c r="H100" s="251">
        <f t="shared" si="3"/>
        <v>0</v>
      </c>
      <c r="I100" s="697"/>
      <c r="L100" s="255"/>
      <c r="M100" s="1212" t="s">
        <v>79</v>
      </c>
      <c r="N100" s="1353">
        <f>E32</f>
        <v>0</v>
      </c>
      <c r="O100" s="1353">
        <f>F32+G32</f>
        <v>0</v>
      </c>
      <c r="P100" s="1354"/>
      <c r="Q100" s="1374"/>
      <c r="R100" s="1377"/>
      <c r="S100" s="1381"/>
      <c r="T100" s="7"/>
      <c r="U100" s="7"/>
      <c r="V100" s="7"/>
      <c r="W100" s="7"/>
      <c r="X100" s="7"/>
      <c r="Y100" s="7"/>
      <c r="Z100" s="7"/>
      <c r="AA100" s="7"/>
      <c r="AB100" s="7"/>
      <c r="AC100" s="7"/>
      <c r="AD100" s="7"/>
      <c r="AE100" s="7"/>
      <c r="AF100" s="7"/>
      <c r="AG100" s="7"/>
      <c r="AH100" s="7"/>
      <c r="AI100" s="7"/>
      <c r="AJ100" s="7"/>
      <c r="AK100" s="7"/>
      <c r="AL100" s="7"/>
      <c r="AM100" s="7"/>
      <c r="AN100" s="7"/>
      <c r="AO100" s="7"/>
      <c r="AP100" s="7"/>
      <c r="AQ100" s="7"/>
      <c r="AR100" s="7"/>
      <c r="AS100" s="7"/>
      <c r="AT100" s="7"/>
      <c r="AU100" s="7"/>
      <c r="AV100" s="7"/>
      <c r="AW100" s="7"/>
      <c r="AX100" s="7"/>
      <c r="AY100" s="7"/>
      <c r="AZ100" s="7"/>
      <c r="BA100" s="7"/>
      <c r="BB100" s="7"/>
      <c r="BC100" s="7"/>
      <c r="BD100" s="7"/>
      <c r="BE100" s="7"/>
      <c r="BF100" s="7"/>
      <c r="BG100" s="7"/>
      <c r="BH100" s="7"/>
      <c r="BI100" s="7"/>
      <c r="BJ100" s="7"/>
      <c r="BK100" s="7"/>
      <c r="BL100" s="7"/>
      <c r="BM100" s="7"/>
      <c r="BN100" s="7"/>
      <c r="BO100" s="7"/>
      <c r="BP100" s="7"/>
      <c r="BQ100" s="7"/>
      <c r="BR100" s="7"/>
      <c r="BS100" s="7"/>
      <c r="BT100" s="7"/>
      <c r="BU100" s="7"/>
      <c r="BV100" s="7"/>
      <c r="BW100" s="7"/>
      <c r="BX100" s="7"/>
      <c r="BY100" s="7"/>
      <c r="BZ100" s="7"/>
      <c r="CA100" s="7"/>
      <c r="CB100" s="7"/>
      <c r="CC100" s="7"/>
      <c r="CD100" s="7"/>
      <c r="CE100" s="7"/>
      <c r="CF100" s="7"/>
      <c r="CG100" s="7"/>
      <c r="CH100" s="7"/>
    </row>
    <row r="101" spans="1:86" ht="18" customHeight="1">
      <c r="A101" s="7"/>
      <c r="B101" s="7"/>
      <c r="C101" s="7"/>
      <c r="D101" s="241"/>
      <c r="E101" s="520" t="s">
        <v>39</v>
      </c>
      <c r="F101" s="256">
        <f>SUM(F89:F100)</f>
        <v>0</v>
      </c>
      <c r="G101" s="256">
        <f>SUM(G89:G100)</f>
        <v>0</v>
      </c>
      <c r="H101" s="256">
        <f>SUM(H89:H100)</f>
        <v>0</v>
      </c>
      <c r="I101" s="257">
        <f>SUM(I89:I100)</f>
        <v>0</v>
      </c>
      <c r="J101" s="258"/>
      <c r="K101" s="258"/>
      <c r="L101" s="1747"/>
      <c r="M101" s="1212" t="s">
        <v>83</v>
      </c>
      <c r="N101" s="1353">
        <f>E33</f>
        <v>0</v>
      </c>
      <c r="O101" s="1353">
        <f>F33</f>
        <v>0</v>
      </c>
      <c r="P101" s="1354"/>
      <c r="Q101" s="1374"/>
      <c r="R101" s="1377"/>
      <c r="S101" s="1381"/>
      <c r="T101" s="7"/>
      <c r="U101" s="7"/>
      <c r="V101" s="7"/>
      <c r="W101" s="7"/>
      <c r="X101" s="7"/>
      <c r="Y101" s="7"/>
      <c r="Z101" s="7"/>
      <c r="AA101" s="7"/>
      <c r="AB101" s="7"/>
      <c r="AC101" s="7"/>
      <c r="AD101" s="7"/>
      <c r="AE101" s="7"/>
      <c r="AF101" s="7"/>
      <c r="AG101" s="7"/>
      <c r="AH101" s="7"/>
      <c r="AI101" s="7"/>
      <c r="AJ101" s="7"/>
      <c r="AK101" s="7"/>
      <c r="AL101" s="7"/>
      <c r="AM101" s="7"/>
      <c r="AN101" s="7"/>
      <c r="AO101" s="7"/>
      <c r="AP101" s="7"/>
      <c r="AQ101" s="7"/>
      <c r="AR101" s="7"/>
      <c r="AS101" s="7"/>
      <c r="AT101" s="7"/>
      <c r="AU101" s="7"/>
      <c r="AV101" s="7"/>
      <c r="AW101" s="7"/>
      <c r="AX101" s="7"/>
      <c r="AY101" s="7"/>
      <c r="AZ101" s="7"/>
      <c r="BA101" s="7"/>
      <c r="BB101" s="7"/>
      <c r="BC101" s="7"/>
      <c r="BD101" s="7"/>
      <c r="BE101" s="7"/>
      <c r="BF101" s="7"/>
      <c r="BG101" s="7"/>
      <c r="BH101" s="7"/>
      <c r="BI101" s="7"/>
      <c r="BJ101" s="7"/>
      <c r="BK101" s="7"/>
      <c r="BL101" s="7"/>
      <c r="BM101" s="7"/>
      <c r="BN101" s="7"/>
      <c r="BO101" s="7"/>
      <c r="BP101" s="7"/>
      <c r="BQ101" s="7"/>
      <c r="BR101" s="7"/>
      <c r="BS101" s="7"/>
      <c r="BT101" s="7"/>
      <c r="BU101" s="7"/>
      <c r="BV101" s="7"/>
      <c r="BW101" s="7"/>
      <c r="BX101" s="7"/>
      <c r="BY101" s="7"/>
      <c r="BZ101" s="7"/>
      <c r="CA101" s="7"/>
      <c r="CB101" s="7"/>
      <c r="CC101" s="7"/>
      <c r="CD101" s="7"/>
      <c r="CE101" s="7"/>
      <c r="CF101" s="7"/>
      <c r="CG101" s="7"/>
      <c r="CH101" s="7"/>
    </row>
    <row r="102" spans="1:86" ht="18" customHeight="1">
      <c r="A102" s="7"/>
      <c r="B102" s="7"/>
      <c r="C102" s="7"/>
      <c r="D102" s="241"/>
      <c r="E102" s="1349"/>
      <c r="F102" s="259"/>
      <c r="G102" s="259"/>
      <c r="H102" s="259"/>
      <c r="I102" s="1350"/>
      <c r="J102" s="258"/>
      <c r="K102" s="258"/>
      <c r="L102" s="1747"/>
      <c r="M102" s="1212" t="s">
        <v>60</v>
      </c>
      <c r="N102" s="1353">
        <f>E43+E44</f>
        <v>0</v>
      </c>
      <c r="O102" s="1351"/>
      <c r="P102" s="1354"/>
      <c r="Q102" s="1374"/>
      <c r="R102" s="1377"/>
      <c r="S102" s="1381"/>
      <c r="T102" s="7"/>
      <c r="U102" s="7"/>
      <c r="V102" s="7"/>
      <c r="W102" s="7"/>
      <c r="X102" s="7"/>
      <c r="Y102" s="7"/>
      <c r="Z102" s="7"/>
      <c r="AA102" s="7"/>
      <c r="AB102" s="7"/>
      <c r="AC102" s="7"/>
      <c r="AD102" s="7"/>
      <c r="AE102" s="7"/>
      <c r="AF102" s="7"/>
      <c r="AG102" s="7"/>
      <c r="AH102" s="7"/>
      <c r="AI102" s="7"/>
      <c r="AJ102" s="7"/>
      <c r="AK102" s="7"/>
      <c r="AL102" s="7"/>
      <c r="AM102" s="7"/>
      <c r="AN102" s="7"/>
      <c r="AO102" s="7"/>
      <c r="AP102" s="7"/>
      <c r="AQ102" s="7"/>
      <c r="AR102" s="7"/>
      <c r="AS102" s="7"/>
      <c r="AT102" s="7"/>
      <c r="AU102" s="7"/>
      <c r="AV102" s="7"/>
      <c r="AW102" s="7"/>
      <c r="AX102" s="7"/>
      <c r="AY102" s="7"/>
      <c r="AZ102" s="7"/>
      <c r="BA102" s="7"/>
      <c r="BB102" s="7"/>
      <c r="BC102" s="7"/>
      <c r="BD102" s="7"/>
      <c r="BE102" s="7"/>
      <c r="BF102" s="7"/>
      <c r="BG102" s="7"/>
      <c r="BH102" s="7"/>
      <c r="BI102" s="7"/>
      <c r="BJ102" s="7"/>
      <c r="BK102" s="7"/>
      <c r="BL102" s="7"/>
      <c r="BM102" s="7"/>
      <c r="BN102" s="7"/>
      <c r="BO102" s="7"/>
      <c r="BP102" s="7"/>
      <c r="BQ102" s="7"/>
      <c r="BR102" s="7"/>
      <c r="BS102" s="7"/>
      <c r="BT102" s="7"/>
      <c r="BU102" s="7"/>
      <c r="BV102" s="7"/>
      <c r="BW102" s="7"/>
      <c r="BX102" s="7"/>
      <c r="BY102" s="7"/>
      <c r="BZ102" s="7"/>
      <c r="CA102" s="7"/>
      <c r="CB102" s="7"/>
      <c r="CC102" s="7"/>
      <c r="CD102" s="7"/>
      <c r="CE102" s="7"/>
      <c r="CF102" s="7"/>
      <c r="CG102" s="7"/>
      <c r="CH102" s="7"/>
    </row>
    <row r="103" spans="1:86" ht="18" customHeight="1">
      <c r="A103" s="7"/>
      <c r="B103" s="7"/>
      <c r="C103" s="7"/>
      <c r="D103" s="241"/>
      <c r="E103" s="1349"/>
      <c r="F103" s="259"/>
      <c r="G103" s="259"/>
      <c r="H103" s="259"/>
      <c r="I103" s="1350"/>
      <c r="J103" s="258"/>
      <c r="K103" s="258"/>
      <c r="L103" s="1747"/>
      <c r="M103" s="1212" t="s">
        <v>758</v>
      </c>
      <c r="N103" s="1353">
        <f>+E20+E27+E30+E34+E35+E36+E45+E46+E47+E49+E50</f>
        <v>0</v>
      </c>
      <c r="O103" s="1216"/>
      <c r="P103" s="256"/>
      <c r="Q103" s="1376"/>
      <c r="R103" s="1379"/>
      <c r="S103" s="1382">
        <f>J21</f>
        <v>0</v>
      </c>
      <c r="T103" s="7"/>
      <c r="U103" s="7"/>
      <c r="V103" s="7"/>
      <c r="W103" s="7"/>
      <c r="X103" s="7"/>
      <c r="Y103" s="7"/>
      <c r="Z103" s="7"/>
      <c r="AA103" s="7"/>
      <c r="AB103" s="7"/>
      <c r="AC103" s="7"/>
      <c r="AD103" s="7"/>
      <c r="AE103" s="7"/>
      <c r="AF103" s="7"/>
      <c r="AG103" s="7"/>
      <c r="AH103" s="7"/>
      <c r="AI103" s="7"/>
      <c r="AJ103" s="7"/>
      <c r="AK103" s="7"/>
      <c r="AL103" s="7"/>
      <c r="AM103" s="7"/>
      <c r="AN103" s="7"/>
      <c r="AO103" s="7"/>
      <c r="AP103" s="7"/>
      <c r="AQ103" s="7"/>
      <c r="AR103" s="7"/>
      <c r="AS103" s="7"/>
      <c r="AT103" s="7"/>
      <c r="AU103" s="7"/>
      <c r="AV103" s="7"/>
      <c r="AW103" s="7"/>
      <c r="AX103" s="7"/>
      <c r="AY103" s="7"/>
      <c r="AZ103" s="7"/>
      <c r="BA103" s="7"/>
      <c r="BB103" s="7"/>
      <c r="BC103" s="7"/>
      <c r="BD103" s="7"/>
      <c r="BE103" s="7"/>
      <c r="BF103" s="7"/>
      <c r="BG103" s="7"/>
      <c r="BH103" s="7"/>
      <c r="BI103" s="7"/>
      <c r="BJ103" s="7"/>
      <c r="BK103" s="7"/>
      <c r="BL103" s="7"/>
      <c r="BM103" s="7"/>
      <c r="BN103" s="7"/>
      <c r="BO103" s="7"/>
      <c r="BP103" s="7"/>
      <c r="BQ103" s="7"/>
      <c r="BR103" s="7"/>
      <c r="BS103" s="7"/>
      <c r="BT103" s="7"/>
      <c r="BU103" s="7"/>
      <c r="BV103" s="7"/>
      <c r="BW103" s="7"/>
      <c r="BX103" s="7"/>
      <c r="BY103" s="7"/>
      <c r="BZ103" s="7"/>
      <c r="CA103" s="7"/>
      <c r="CB103" s="7"/>
      <c r="CC103" s="7"/>
      <c r="CD103" s="7"/>
      <c r="CE103" s="7"/>
      <c r="CF103" s="7"/>
      <c r="CG103" s="7"/>
      <c r="CH103" s="7"/>
    </row>
    <row r="104" spans="1:86" ht="18" customHeight="1">
      <c r="A104" s="7"/>
      <c r="B104" s="7"/>
      <c r="C104" s="7"/>
      <c r="D104" s="241"/>
      <c r="E104" s="1349"/>
      <c r="F104" s="259"/>
      <c r="G104" s="259"/>
      <c r="H104" s="259"/>
      <c r="I104" s="1350"/>
      <c r="J104" s="258"/>
      <c r="K104" s="258"/>
      <c r="L104" s="1747"/>
      <c r="M104" s="1212" t="s">
        <v>803</v>
      </c>
      <c r="N104" s="1353"/>
      <c r="O104" s="1216"/>
      <c r="P104" s="256"/>
      <c r="Q104" s="1376">
        <f>I55+I56+I57+I58</f>
        <v>0</v>
      </c>
      <c r="R104" s="1380">
        <f>I67+I68+I69+I70</f>
        <v>0</v>
      </c>
      <c r="S104" s="1373"/>
      <c r="T104" s="7"/>
      <c r="U104" s="7"/>
      <c r="V104" s="7"/>
      <c r="W104" s="7"/>
      <c r="X104" s="7"/>
      <c r="Y104" s="7"/>
      <c r="Z104" s="7"/>
      <c r="AA104" s="7"/>
      <c r="AB104" s="7"/>
      <c r="AC104" s="7"/>
      <c r="AD104" s="7"/>
      <c r="AE104" s="7"/>
      <c r="AF104" s="7"/>
      <c r="AG104" s="7"/>
      <c r="AH104" s="7"/>
      <c r="AI104" s="7"/>
      <c r="AJ104" s="7"/>
      <c r="AK104" s="7"/>
      <c r="AL104" s="7"/>
      <c r="AM104" s="7"/>
      <c r="AN104" s="7"/>
      <c r="AO104" s="7"/>
      <c r="AP104" s="7"/>
      <c r="AQ104" s="7"/>
      <c r="AR104" s="7"/>
      <c r="AS104" s="7"/>
      <c r="AT104" s="7"/>
      <c r="AU104" s="7"/>
      <c r="AV104" s="7"/>
      <c r="AW104" s="7"/>
      <c r="AX104" s="7"/>
      <c r="AY104" s="7"/>
      <c r="AZ104" s="7"/>
      <c r="BA104" s="7"/>
      <c r="BB104" s="7"/>
      <c r="BC104" s="7"/>
      <c r="BD104" s="7"/>
      <c r="BE104" s="7"/>
      <c r="BF104" s="7"/>
      <c r="BG104" s="7"/>
      <c r="BH104" s="7"/>
      <c r="BI104" s="7"/>
      <c r="BJ104" s="7"/>
      <c r="BK104" s="7"/>
      <c r="BL104" s="7"/>
      <c r="BM104" s="7"/>
      <c r="BN104" s="7"/>
      <c r="BO104" s="7"/>
      <c r="BP104" s="7"/>
      <c r="BQ104" s="7"/>
      <c r="BR104" s="7"/>
      <c r="BS104" s="7"/>
      <c r="BT104" s="7"/>
      <c r="BU104" s="7"/>
      <c r="BV104" s="7"/>
      <c r="BW104" s="7"/>
      <c r="BX104" s="7"/>
      <c r="BY104" s="7"/>
      <c r="BZ104" s="7"/>
      <c r="CA104" s="7"/>
      <c r="CB104" s="7"/>
      <c r="CC104" s="7"/>
      <c r="CD104" s="7"/>
      <c r="CE104" s="7"/>
      <c r="CF104" s="7"/>
      <c r="CG104" s="7"/>
      <c r="CH104" s="7"/>
    </row>
    <row r="105" spans="1:86" ht="18" customHeight="1">
      <c r="A105" s="7"/>
      <c r="B105" s="7"/>
      <c r="C105" s="7"/>
      <c r="D105" s="241"/>
      <c r="E105" s="1349"/>
      <c r="F105" s="259"/>
      <c r="G105" s="259"/>
      <c r="H105" s="259"/>
      <c r="I105" s="1350"/>
      <c r="J105" s="258"/>
      <c r="K105" s="258"/>
      <c r="L105" s="1747"/>
      <c r="M105" s="1212" t="s">
        <v>806</v>
      </c>
      <c r="N105" s="1353"/>
      <c r="O105" s="1216"/>
      <c r="P105" s="256"/>
      <c r="Q105" s="1376">
        <f>I60</f>
        <v>0</v>
      </c>
      <c r="R105" s="1380">
        <f>I72</f>
        <v>0</v>
      </c>
      <c r="S105" s="1373"/>
      <c r="T105" s="7"/>
      <c r="U105" s="7"/>
      <c r="V105" s="7"/>
      <c r="W105" s="7"/>
      <c r="X105" s="7"/>
      <c r="Y105" s="7"/>
      <c r="Z105" s="7"/>
      <c r="AA105" s="7"/>
      <c r="AB105" s="7"/>
      <c r="AC105" s="7"/>
      <c r="AD105" s="7"/>
      <c r="AE105" s="7"/>
      <c r="AF105" s="7"/>
      <c r="AG105" s="7"/>
      <c r="AH105" s="7"/>
      <c r="AI105" s="7"/>
      <c r="AJ105" s="7"/>
      <c r="AK105" s="7"/>
      <c r="AL105" s="7"/>
      <c r="AM105" s="7"/>
      <c r="AN105" s="7"/>
      <c r="AO105" s="7"/>
      <c r="AP105" s="7"/>
      <c r="AQ105" s="7"/>
      <c r="AR105" s="7"/>
      <c r="AS105" s="7"/>
      <c r="AT105" s="7"/>
      <c r="AU105" s="7"/>
      <c r="AV105" s="7"/>
      <c r="AW105" s="7"/>
      <c r="AX105" s="7"/>
      <c r="AY105" s="7"/>
      <c r="AZ105" s="7"/>
      <c r="BA105" s="7"/>
      <c r="BB105" s="7"/>
      <c r="BC105" s="7"/>
      <c r="BD105" s="7"/>
      <c r="BE105" s="7"/>
      <c r="BF105" s="7"/>
      <c r="BG105" s="7"/>
      <c r="BH105" s="7"/>
      <c r="BI105" s="7"/>
      <c r="BJ105" s="7"/>
      <c r="BK105" s="7"/>
      <c r="BL105" s="7"/>
      <c r="BM105" s="7"/>
      <c r="BN105" s="7"/>
      <c r="BO105" s="7"/>
      <c r="BP105" s="7"/>
      <c r="BQ105" s="7"/>
      <c r="BR105" s="7"/>
      <c r="BS105" s="7"/>
      <c r="BT105" s="7"/>
      <c r="BU105" s="7"/>
      <c r="BV105" s="7"/>
      <c r="BW105" s="7"/>
      <c r="BX105" s="7"/>
      <c r="BY105" s="7"/>
      <c r="BZ105" s="7"/>
      <c r="CA105" s="7"/>
      <c r="CB105" s="7"/>
      <c r="CC105" s="7"/>
      <c r="CD105" s="7"/>
      <c r="CE105" s="7"/>
      <c r="CF105" s="7"/>
      <c r="CG105" s="7"/>
      <c r="CH105" s="7"/>
    </row>
    <row r="106" spans="1:86" ht="18" customHeight="1">
      <c r="A106" s="7"/>
      <c r="B106" s="7"/>
      <c r="C106" s="7"/>
      <c r="D106" s="241"/>
      <c r="E106" s="1349"/>
      <c r="F106" s="259"/>
      <c r="G106" s="259"/>
      <c r="H106" s="259"/>
      <c r="I106" s="1350"/>
      <c r="J106" s="258"/>
      <c r="K106" s="258"/>
      <c r="L106" s="1747"/>
      <c r="M106" s="1212" t="s">
        <v>804</v>
      </c>
      <c r="N106" s="1353"/>
      <c r="O106" s="1216"/>
      <c r="P106" s="256"/>
      <c r="Q106" s="1376">
        <f>I59+I61</f>
        <v>0</v>
      </c>
      <c r="R106" s="1380">
        <f>I71+I73</f>
        <v>0</v>
      </c>
      <c r="S106" s="1373"/>
      <c r="T106" s="7"/>
      <c r="U106" s="7"/>
      <c r="V106" s="7"/>
      <c r="W106" s="7"/>
      <c r="X106" s="7"/>
      <c r="Y106" s="7"/>
      <c r="Z106" s="7"/>
      <c r="AA106" s="7"/>
      <c r="AB106" s="7"/>
      <c r="AC106" s="7"/>
      <c r="AD106" s="7"/>
      <c r="AE106" s="7"/>
      <c r="AF106" s="7"/>
      <c r="AG106" s="7"/>
      <c r="AH106" s="7"/>
      <c r="AI106" s="7"/>
      <c r="AJ106" s="7"/>
      <c r="AK106" s="7"/>
      <c r="AL106" s="7"/>
      <c r="AM106" s="7"/>
      <c r="AN106" s="7"/>
      <c r="AO106" s="7"/>
      <c r="AP106" s="7"/>
      <c r="AQ106" s="7"/>
      <c r="AR106" s="7"/>
      <c r="AS106" s="7"/>
      <c r="AT106" s="7"/>
      <c r="AU106" s="7"/>
      <c r="AV106" s="7"/>
      <c r="AW106" s="7"/>
      <c r="AX106" s="7"/>
      <c r="AY106" s="7"/>
      <c r="AZ106" s="7"/>
      <c r="BA106" s="7"/>
      <c r="BB106" s="7"/>
      <c r="BC106" s="7"/>
      <c r="BD106" s="7"/>
      <c r="BE106" s="7"/>
      <c r="BF106" s="7"/>
      <c r="BG106" s="7"/>
      <c r="BH106" s="7"/>
      <c r="BI106" s="7"/>
      <c r="BJ106" s="7"/>
      <c r="BK106" s="7"/>
      <c r="BL106" s="7"/>
      <c r="BM106" s="7"/>
      <c r="BN106" s="7"/>
      <c r="BO106" s="7"/>
      <c r="BP106" s="7"/>
      <c r="BQ106" s="7"/>
      <c r="BR106" s="7"/>
      <c r="BS106" s="7"/>
      <c r="BT106" s="7"/>
      <c r="BU106" s="7"/>
      <c r="BV106" s="7"/>
      <c r="BW106" s="7"/>
      <c r="BX106" s="7"/>
      <c r="BY106" s="7"/>
      <c r="BZ106" s="7"/>
      <c r="CA106" s="7"/>
      <c r="CB106" s="7"/>
      <c r="CC106" s="7"/>
      <c r="CD106" s="7"/>
      <c r="CE106" s="7"/>
      <c r="CF106" s="7"/>
      <c r="CG106" s="7"/>
      <c r="CH106" s="7"/>
    </row>
    <row r="107" spans="1:86" ht="18" customHeight="1">
      <c r="A107" s="7"/>
      <c r="B107" s="7"/>
      <c r="C107" s="7"/>
      <c r="D107" s="241"/>
      <c r="E107" s="1349"/>
      <c r="F107" s="259"/>
      <c r="G107" s="259"/>
      <c r="H107" s="259"/>
      <c r="I107" s="1350"/>
      <c r="J107" s="258"/>
      <c r="K107" s="258"/>
      <c r="L107" s="1747"/>
      <c r="M107" s="1212" t="s">
        <v>805</v>
      </c>
      <c r="N107" s="1353"/>
      <c r="O107" s="1216"/>
      <c r="P107" s="256"/>
      <c r="Q107" s="1376">
        <f>I62</f>
        <v>0</v>
      </c>
      <c r="R107" s="1380">
        <f>I74</f>
        <v>0</v>
      </c>
      <c r="S107" s="1373"/>
      <c r="T107" s="7"/>
      <c r="U107" s="7"/>
      <c r="V107" s="7"/>
      <c r="W107" s="7"/>
      <c r="X107" s="7"/>
      <c r="Y107" s="7"/>
      <c r="Z107" s="7"/>
      <c r="AA107" s="7"/>
      <c r="AB107" s="7"/>
      <c r="AC107" s="7"/>
      <c r="AD107" s="7"/>
      <c r="AE107" s="7"/>
      <c r="AF107" s="7"/>
      <c r="AG107" s="7"/>
      <c r="AH107" s="7"/>
      <c r="AI107" s="7"/>
      <c r="AJ107" s="7"/>
      <c r="AK107" s="7"/>
      <c r="AL107" s="7"/>
      <c r="AM107" s="7"/>
      <c r="AN107" s="7"/>
      <c r="AO107" s="7"/>
      <c r="AP107" s="7"/>
      <c r="AQ107" s="7"/>
      <c r="AR107" s="7"/>
      <c r="AS107" s="7"/>
      <c r="AT107" s="7"/>
      <c r="AU107" s="7"/>
      <c r="AV107" s="7"/>
      <c r="AW107" s="7"/>
      <c r="AX107" s="7"/>
      <c r="AY107" s="7"/>
      <c r="AZ107" s="7"/>
      <c r="BA107" s="7"/>
      <c r="BB107" s="7"/>
      <c r="BC107" s="7"/>
      <c r="BD107" s="7"/>
      <c r="BE107" s="7"/>
      <c r="BF107" s="7"/>
      <c r="BG107" s="7"/>
      <c r="BH107" s="7"/>
      <c r="BI107" s="7"/>
      <c r="BJ107" s="7"/>
      <c r="BK107" s="7"/>
      <c r="BL107" s="7"/>
      <c r="BM107" s="7"/>
      <c r="BN107" s="7"/>
      <c r="BO107" s="7"/>
      <c r="BP107" s="7"/>
      <c r="BQ107" s="7"/>
      <c r="BR107" s="7"/>
      <c r="BS107" s="7"/>
      <c r="BT107" s="7"/>
      <c r="BU107" s="7"/>
      <c r="BV107" s="7"/>
      <c r="BW107" s="7"/>
      <c r="BX107" s="7"/>
      <c r="BY107" s="7"/>
      <c r="BZ107" s="7"/>
      <c r="CA107" s="7"/>
      <c r="CB107" s="7"/>
      <c r="CC107" s="7"/>
      <c r="CD107" s="7"/>
      <c r="CE107" s="7"/>
      <c r="CF107" s="7"/>
      <c r="CG107" s="7"/>
      <c r="CH107" s="7"/>
    </row>
    <row r="108" spans="1:86" ht="18" customHeight="1">
      <c r="A108" s="7"/>
      <c r="B108" s="7"/>
      <c r="C108" s="7"/>
      <c r="D108" s="241"/>
      <c r="E108" s="1349"/>
      <c r="F108" s="259"/>
      <c r="G108" s="259"/>
      <c r="H108" s="259"/>
      <c r="I108" s="1350"/>
      <c r="J108" s="258"/>
      <c r="K108" s="258"/>
      <c r="L108" s="1747"/>
      <c r="M108" s="1212" t="s">
        <v>81</v>
      </c>
      <c r="N108" s="1353">
        <f>E48</f>
        <v>0</v>
      </c>
      <c r="O108" s="1216"/>
      <c r="P108" s="256"/>
      <c r="Q108" s="1376"/>
      <c r="R108" s="1379"/>
      <c r="S108" s="1381"/>
      <c r="T108" s="7"/>
      <c r="U108" s="7"/>
      <c r="V108" s="7"/>
      <c r="W108" s="7"/>
      <c r="X108" s="7"/>
      <c r="Y108" s="7"/>
      <c r="Z108" s="7"/>
      <c r="AA108" s="7"/>
      <c r="AB108" s="7"/>
      <c r="AC108" s="7"/>
      <c r="AD108" s="7"/>
      <c r="AE108" s="7"/>
      <c r="AF108" s="7"/>
      <c r="AG108" s="7"/>
      <c r="AH108" s="7"/>
      <c r="AI108" s="7"/>
      <c r="AJ108" s="7"/>
      <c r="AK108" s="7"/>
      <c r="AL108" s="7"/>
      <c r="AM108" s="7"/>
      <c r="AN108" s="7"/>
      <c r="AO108" s="7"/>
      <c r="AP108" s="7"/>
      <c r="AQ108" s="7"/>
      <c r="AR108" s="7"/>
      <c r="AS108" s="7"/>
      <c r="AT108" s="7"/>
      <c r="AU108" s="7"/>
      <c r="AV108" s="7"/>
      <c r="AW108" s="7"/>
      <c r="AX108" s="7"/>
      <c r="AY108" s="7"/>
      <c r="AZ108" s="7"/>
      <c r="BA108" s="7"/>
      <c r="BB108" s="7"/>
      <c r="BC108" s="7"/>
      <c r="BD108" s="7"/>
      <c r="BE108" s="7"/>
      <c r="BF108" s="7"/>
      <c r="BG108" s="7"/>
      <c r="BH108" s="7"/>
      <c r="BI108" s="7"/>
      <c r="BJ108" s="7"/>
      <c r="BK108" s="7"/>
      <c r="BL108" s="7"/>
      <c r="BM108" s="7"/>
      <c r="BN108" s="7"/>
      <c r="BO108" s="7"/>
      <c r="BP108" s="7"/>
      <c r="BQ108" s="7"/>
      <c r="BR108" s="7"/>
      <c r="BS108" s="7"/>
      <c r="BT108" s="7"/>
      <c r="BU108" s="7"/>
      <c r="BV108" s="7"/>
      <c r="BW108" s="7"/>
      <c r="BX108" s="7"/>
      <c r="BY108" s="7"/>
      <c r="BZ108" s="7"/>
      <c r="CA108" s="7"/>
      <c r="CB108" s="7"/>
      <c r="CC108" s="7"/>
      <c r="CD108" s="7"/>
      <c r="CE108" s="7"/>
      <c r="CF108" s="7"/>
      <c r="CG108" s="7"/>
      <c r="CH108" s="7"/>
    </row>
    <row r="109" spans="1:86" ht="18" customHeight="1">
      <c r="A109" s="7"/>
      <c r="B109" s="7"/>
      <c r="C109" s="7"/>
      <c r="D109" s="241"/>
      <c r="E109" s="1349"/>
      <c r="F109" s="259"/>
      <c r="G109" s="259"/>
      <c r="H109" s="259"/>
      <c r="I109" s="1350"/>
      <c r="J109" s="258"/>
      <c r="K109" s="258"/>
      <c r="L109" s="1747"/>
      <c r="M109" s="1356" t="s">
        <v>39</v>
      </c>
      <c r="N109" s="1353">
        <f t="shared" ref="N109:O109" si="4">SUM(N88:N108)</f>
        <v>0</v>
      </c>
      <c r="O109" s="1353">
        <f t="shared" si="4"/>
        <v>0</v>
      </c>
      <c r="P109" s="1353">
        <f t="shared" ref="P109:S109" si="5">SUM(P88:P108)</f>
        <v>0</v>
      </c>
      <c r="Q109" s="1353">
        <f t="shared" si="5"/>
        <v>0</v>
      </c>
      <c r="R109" s="1353">
        <f t="shared" si="5"/>
        <v>0</v>
      </c>
      <c r="S109" s="1353">
        <f t="shared" si="5"/>
        <v>0</v>
      </c>
      <c r="T109" s="7"/>
      <c r="U109" s="7"/>
      <c r="V109" s="7"/>
      <c r="W109" s="7"/>
      <c r="X109" s="7"/>
      <c r="Y109" s="7"/>
      <c r="Z109" s="7"/>
      <c r="AA109" s="7"/>
      <c r="AB109" s="7"/>
      <c r="AC109" s="7"/>
      <c r="AD109" s="7"/>
      <c r="AE109" s="7"/>
      <c r="AF109" s="7"/>
      <c r="AG109" s="7"/>
      <c r="AH109" s="7"/>
      <c r="AI109" s="7"/>
      <c r="AJ109" s="7"/>
      <c r="AK109" s="7"/>
      <c r="AL109" s="7"/>
      <c r="AM109" s="7"/>
      <c r="AN109" s="7"/>
      <c r="AO109" s="7"/>
      <c r="AP109" s="7"/>
      <c r="AQ109" s="7"/>
      <c r="AR109" s="7"/>
      <c r="AS109" s="7"/>
      <c r="AT109" s="7"/>
      <c r="AU109" s="7"/>
      <c r="AV109" s="7"/>
      <c r="AW109" s="7"/>
      <c r="AX109" s="7"/>
      <c r="AY109" s="7"/>
      <c r="AZ109" s="7"/>
      <c r="BA109" s="7"/>
      <c r="BB109" s="7"/>
      <c r="BC109" s="7"/>
      <c r="BD109" s="7"/>
      <c r="BE109" s="7"/>
      <c r="BF109" s="7"/>
      <c r="BG109" s="7"/>
      <c r="BH109" s="7"/>
      <c r="BI109" s="7"/>
      <c r="BJ109" s="7"/>
      <c r="BK109" s="7"/>
      <c r="BL109" s="7"/>
      <c r="BM109" s="7"/>
      <c r="BN109" s="7"/>
      <c r="BO109" s="7"/>
      <c r="BP109" s="7"/>
      <c r="BQ109" s="7"/>
      <c r="BR109" s="7"/>
      <c r="BS109" s="7"/>
      <c r="BT109" s="7"/>
      <c r="BU109" s="7"/>
      <c r="BV109" s="7"/>
      <c r="BW109" s="7"/>
      <c r="BX109" s="7"/>
      <c r="BY109" s="7"/>
      <c r="BZ109" s="7"/>
      <c r="CA109" s="7"/>
      <c r="CB109" s="7"/>
      <c r="CC109" s="7"/>
      <c r="CD109" s="7"/>
      <c r="CE109" s="7"/>
      <c r="CF109" s="7"/>
      <c r="CG109" s="7"/>
      <c r="CH109" s="7"/>
    </row>
    <row r="110" spans="1:86" ht="18" customHeight="1">
      <c r="A110" s="7"/>
      <c r="B110" s="7"/>
      <c r="C110" s="7"/>
      <c r="D110" s="241"/>
      <c r="E110" s="1349"/>
      <c r="F110" s="259"/>
      <c r="G110" s="259"/>
      <c r="H110" s="259"/>
      <c r="I110" s="1350"/>
      <c r="J110" s="258"/>
      <c r="K110" s="258"/>
      <c r="L110" s="1747"/>
      <c r="M110" s="1348"/>
      <c r="N110" s="259"/>
      <c r="O110" s="260"/>
      <c r="P110" s="7"/>
      <c r="Q110" s="7"/>
      <c r="R110" s="7"/>
      <c r="S110" s="7"/>
      <c r="T110" s="7"/>
      <c r="U110" s="7"/>
      <c r="V110" s="7"/>
      <c r="W110" s="7"/>
      <c r="X110" s="7"/>
      <c r="Y110" s="7"/>
      <c r="Z110" s="7"/>
      <c r="AA110" s="7"/>
      <c r="AB110" s="7"/>
      <c r="AC110" s="7"/>
      <c r="AD110" s="7"/>
      <c r="AE110" s="7"/>
      <c r="AF110" s="7"/>
      <c r="AG110" s="7"/>
      <c r="AH110" s="7"/>
      <c r="AI110" s="7"/>
      <c r="AJ110" s="7"/>
      <c r="AK110" s="7"/>
      <c r="AL110" s="7"/>
      <c r="AM110" s="7"/>
      <c r="AN110" s="7"/>
      <c r="AO110" s="7"/>
      <c r="AP110" s="7"/>
      <c r="AQ110" s="7"/>
      <c r="AR110" s="7"/>
      <c r="AS110" s="7"/>
      <c r="AT110" s="7"/>
      <c r="AU110" s="7"/>
      <c r="AV110" s="7"/>
      <c r="AW110" s="7"/>
      <c r="AX110" s="7"/>
      <c r="AY110" s="7"/>
      <c r="AZ110" s="7"/>
      <c r="BA110" s="7"/>
      <c r="BB110" s="7"/>
      <c r="BC110" s="7"/>
      <c r="BD110" s="7"/>
      <c r="BE110" s="7"/>
      <c r="BF110" s="7"/>
      <c r="BG110" s="7"/>
      <c r="BH110" s="7"/>
      <c r="BI110" s="7"/>
      <c r="BJ110" s="7"/>
      <c r="BK110" s="7"/>
      <c r="BL110" s="7"/>
      <c r="BM110" s="7"/>
      <c r="BN110" s="7"/>
      <c r="BO110" s="7"/>
      <c r="BP110" s="7"/>
      <c r="BQ110" s="7"/>
      <c r="BR110" s="7"/>
      <c r="BS110" s="7"/>
      <c r="BT110" s="7"/>
      <c r="BU110" s="7"/>
      <c r="BV110" s="7"/>
      <c r="BW110" s="7"/>
      <c r="BX110" s="7"/>
      <c r="BY110" s="7"/>
      <c r="BZ110" s="7"/>
      <c r="CA110" s="7"/>
      <c r="CB110" s="7"/>
      <c r="CC110" s="7"/>
      <c r="CD110" s="7"/>
      <c r="CE110" s="7"/>
      <c r="CF110" s="7"/>
      <c r="CG110" s="7"/>
      <c r="CH110" s="7"/>
    </row>
    <row r="111" spans="1:86" ht="18" customHeight="1">
      <c r="A111" s="7"/>
      <c r="B111" s="7"/>
      <c r="C111" s="7"/>
      <c r="D111" s="241"/>
      <c r="E111" s="1349"/>
      <c r="F111" s="259"/>
      <c r="G111" s="259"/>
      <c r="H111" s="259"/>
      <c r="I111" s="1350"/>
      <c r="J111" s="258"/>
      <c r="K111" s="258"/>
      <c r="L111" s="1747"/>
      <c r="M111" s="1348"/>
      <c r="N111" s="259"/>
      <c r="O111" s="260"/>
      <c r="P111" s="7"/>
      <c r="Q111" s="7"/>
      <c r="R111" s="7"/>
      <c r="S111" s="7"/>
      <c r="T111" s="7"/>
      <c r="U111" s="7"/>
      <c r="V111" s="7"/>
      <c r="W111" s="7"/>
      <c r="X111" s="7"/>
      <c r="Y111" s="7"/>
      <c r="Z111" s="7"/>
      <c r="AA111" s="7"/>
      <c r="AB111" s="7"/>
      <c r="AC111" s="7"/>
      <c r="AD111" s="7"/>
      <c r="AE111" s="7"/>
      <c r="AF111" s="7"/>
      <c r="AG111" s="7"/>
      <c r="AH111" s="7"/>
      <c r="AI111" s="7"/>
      <c r="AJ111" s="7"/>
      <c r="AK111" s="7"/>
      <c r="AL111" s="7"/>
      <c r="AM111" s="7"/>
      <c r="AN111" s="7"/>
      <c r="AO111" s="7"/>
      <c r="AP111" s="7"/>
      <c r="AQ111" s="7"/>
      <c r="AR111" s="7"/>
      <c r="AS111" s="7"/>
      <c r="AT111" s="7"/>
      <c r="AU111" s="7"/>
      <c r="AV111" s="7"/>
      <c r="AW111" s="7"/>
      <c r="AX111" s="7"/>
      <c r="AY111" s="7"/>
      <c r="AZ111" s="7"/>
      <c r="BA111" s="7"/>
      <c r="BB111" s="7"/>
      <c r="BC111" s="7"/>
      <c r="BD111" s="7"/>
      <c r="BE111" s="7"/>
      <c r="BF111" s="7"/>
      <c r="BG111" s="7"/>
      <c r="BH111" s="7"/>
      <c r="BI111" s="7"/>
      <c r="BJ111" s="7"/>
      <c r="BK111" s="7"/>
      <c r="BL111" s="7"/>
      <c r="BM111" s="7"/>
      <c r="BN111" s="7"/>
      <c r="BO111" s="7"/>
      <c r="BP111" s="7"/>
      <c r="BQ111" s="7"/>
      <c r="BR111" s="7"/>
      <c r="BS111" s="7"/>
      <c r="BT111" s="7"/>
      <c r="BU111" s="7"/>
      <c r="BV111" s="7"/>
      <c r="BW111" s="7"/>
      <c r="BX111" s="7"/>
      <c r="BY111" s="7"/>
      <c r="BZ111" s="7"/>
      <c r="CA111" s="7"/>
      <c r="CB111" s="7"/>
      <c r="CC111" s="7"/>
      <c r="CD111" s="7"/>
      <c r="CE111" s="7"/>
      <c r="CF111" s="7"/>
      <c r="CG111" s="7"/>
      <c r="CH111" s="7"/>
    </row>
    <row r="112" spans="1:86" s="230" customFormat="1" ht="18" customHeight="1" thickBot="1">
      <c r="A112" s="19"/>
      <c r="B112" s="19"/>
      <c r="C112" s="19"/>
      <c r="D112" s="19"/>
      <c r="T112" s="19"/>
      <c r="U112" s="19"/>
      <c r="V112" s="19"/>
      <c r="W112" s="19"/>
      <c r="X112" s="19"/>
      <c r="Y112" s="19"/>
      <c r="Z112" s="19"/>
      <c r="AA112" s="19"/>
      <c r="AB112" s="19"/>
      <c r="AC112" s="19"/>
      <c r="AD112" s="19"/>
      <c r="AE112" s="19"/>
      <c r="AF112" s="19"/>
      <c r="AG112" s="19"/>
      <c r="AH112" s="19"/>
      <c r="AI112" s="19"/>
      <c r="AJ112" s="19"/>
      <c r="AK112" s="19"/>
      <c r="AL112" s="19"/>
      <c r="AM112" s="19"/>
      <c r="AN112" s="19"/>
      <c r="AO112" s="19"/>
      <c r="AP112" s="19"/>
      <c r="AQ112" s="19"/>
      <c r="AR112" s="19"/>
      <c r="AS112" s="19"/>
      <c r="AT112" s="19"/>
      <c r="AU112" s="19"/>
      <c r="AV112" s="19"/>
      <c r="AW112" s="19"/>
      <c r="AX112" s="19"/>
      <c r="AY112" s="19"/>
      <c r="AZ112" s="19"/>
      <c r="BA112" s="19"/>
      <c r="BB112" s="19"/>
      <c r="BC112" s="19"/>
      <c r="BD112" s="19"/>
      <c r="BE112" s="19"/>
      <c r="BF112" s="19"/>
      <c r="BG112" s="19"/>
      <c r="BH112" s="19"/>
      <c r="BI112" s="19"/>
      <c r="BJ112" s="19"/>
      <c r="BK112" s="19"/>
      <c r="BL112" s="19"/>
      <c r="BM112" s="19"/>
      <c r="BN112" s="19"/>
      <c r="BO112" s="19"/>
      <c r="BP112" s="19"/>
      <c r="BQ112" s="19"/>
      <c r="BR112" s="19"/>
      <c r="BS112" s="19"/>
      <c r="BT112" s="19"/>
      <c r="BU112" s="19"/>
      <c r="BV112" s="19"/>
      <c r="BW112" s="19"/>
      <c r="BX112" s="19"/>
      <c r="BY112" s="19"/>
      <c r="BZ112" s="19"/>
      <c r="CA112" s="19"/>
      <c r="CB112" s="19"/>
      <c r="CC112" s="19"/>
      <c r="CD112" s="19"/>
      <c r="CE112" s="19"/>
      <c r="CF112" s="19"/>
      <c r="CG112" s="19"/>
      <c r="CH112" s="19"/>
    </row>
    <row r="113" spans="1:86" s="230" customFormat="1" ht="18" customHeight="1" thickBot="1">
      <c r="A113" s="19"/>
      <c r="B113" s="19"/>
      <c r="C113" s="266"/>
      <c r="D113" s="266"/>
      <c r="E113" s="1748" t="s">
        <v>532</v>
      </c>
      <c r="F113" s="1749"/>
      <c r="G113" s="1750"/>
      <c r="H113" s="1750"/>
      <c r="I113" s="616"/>
      <c r="J113" s="623"/>
      <c r="K113" s="618"/>
      <c r="L113" s="618"/>
      <c r="M113" s="618"/>
      <c r="N113" s="617"/>
      <c r="O113" s="1196" t="s">
        <v>723</v>
      </c>
      <c r="P113" s="617"/>
      <c r="Q113" s="618"/>
      <c r="T113" s="19"/>
      <c r="U113" s="19"/>
      <c r="V113" s="19"/>
      <c r="W113" s="19"/>
      <c r="X113" s="19"/>
      <c r="Y113" s="19"/>
      <c r="Z113" s="19"/>
      <c r="AA113" s="19"/>
      <c r="AB113" s="19"/>
      <c r="AC113" s="19"/>
      <c r="AD113" s="19"/>
      <c r="AE113" s="19"/>
      <c r="AF113" s="19"/>
      <c r="AG113" s="19"/>
      <c r="AH113" s="19"/>
      <c r="AI113" s="19"/>
      <c r="AJ113" s="19"/>
      <c r="AK113" s="19"/>
      <c r="AL113" s="19"/>
      <c r="AM113" s="19"/>
      <c r="AN113" s="19"/>
      <c r="AO113" s="19"/>
      <c r="AP113" s="19"/>
      <c r="AQ113" s="19"/>
      <c r="AR113" s="19"/>
      <c r="AS113" s="19"/>
      <c r="AT113" s="19"/>
      <c r="AU113" s="19"/>
      <c r="AV113" s="19"/>
      <c r="AW113" s="19"/>
      <c r="AX113" s="19"/>
      <c r="AY113" s="19"/>
      <c r="AZ113" s="19"/>
      <c r="BA113" s="19"/>
      <c r="BB113" s="19"/>
      <c r="BC113" s="19"/>
      <c r="BD113" s="19"/>
      <c r="BE113" s="19"/>
      <c r="BF113" s="19"/>
      <c r="BG113" s="19"/>
      <c r="BH113" s="19"/>
      <c r="BI113" s="19"/>
      <c r="BJ113" s="19"/>
      <c r="BK113" s="19"/>
      <c r="BL113" s="19"/>
      <c r="BM113" s="19"/>
      <c r="BN113" s="19"/>
      <c r="BO113" s="19"/>
      <c r="BP113" s="19"/>
      <c r="BQ113" s="19"/>
      <c r="BR113" s="19"/>
      <c r="BS113" s="19"/>
      <c r="BT113" s="19"/>
      <c r="BU113" s="19"/>
      <c r="BV113" s="19"/>
      <c r="BW113" s="19"/>
      <c r="BX113" s="19"/>
      <c r="BY113" s="19"/>
      <c r="BZ113" s="19"/>
      <c r="CA113" s="19"/>
      <c r="CB113" s="19"/>
      <c r="CC113" s="19"/>
      <c r="CD113" s="19"/>
      <c r="CE113" s="19"/>
      <c r="CF113" s="19"/>
      <c r="CG113" s="19"/>
      <c r="CH113" s="19"/>
    </row>
    <row r="114" spans="1:86" s="230" customFormat="1" ht="18" customHeight="1">
      <c r="A114" s="19"/>
      <c r="B114" s="19"/>
      <c r="C114" s="19"/>
      <c r="D114" s="19"/>
      <c r="E114" s="582" t="s">
        <v>504</v>
      </c>
      <c r="F114" s="613" t="s">
        <v>36</v>
      </c>
      <c r="G114" s="613" t="s">
        <v>36</v>
      </c>
      <c r="H114" s="613" t="s">
        <v>36</v>
      </c>
      <c r="I114" s="615" t="s">
        <v>36</v>
      </c>
      <c r="J114" s="615" t="s">
        <v>36</v>
      </c>
      <c r="K114" s="619" t="s">
        <v>36</v>
      </c>
      <c r="L114" s="620" t="s">
        <v>36</v>
      </c>
      <c r="M114" s="620" t="s">
        <v>36</v>
      </c>
      <c r="N114" s="620" t="s">
        <v>200</v>
      </c>
      <c r="O114" s="620" t="s">
        <v>36</v>
      </c>
      <c r="P114" s="620" t="s">
        <v>200</v>
      </c>
      <c r="Q114" s="620"/>
      <c r="R114" s="264"/>
      <c r="T114" s="19"/>
      <c r="U114" s="19"/>
      <c r="V114" s="19"/>
      <c r="W114" s="19"/>
      <c r="X114" s="19"/>
      <c r="Y114" s="19"/>
      <c r="Z114" s="19"/>
      <c r="AA114" s="19"/>
      <c r="AB114" s="19"/>
      <c r="AC114" s="19"/>
      <c r="AD114" s="19"/>
      <c r="AE114" s="19"/>
      <c r="AF114" s="19"/>
      <c r="AG114" s="19"/>
      <c r="AH114" s="19"/>
      <c r="AI114" s="19"/>
      <c r="AJ114" s="19"/>
      <c r="AK114" s="19"/>
      <c r="AL114" s="19"/>
      <c r="AM114" s="19"/>
      <c r="AN114" s="19"/>
      <c r="AO114" s="19"/>
      <c r="AP114" s="19"/>
      <c r="AQ114" s="19"/>
      <c r="AR114" s="19"/>
      <c r="AS114" s="19"/>
      <c r="AT114" s="19"/>
      <c r="AU114" s="19"/>
      <c r="AV114" s="19"/>
      <c r="AW114" s="19"/>
      <c r="AX114" s="19"/>
      <c r="AY114" s="19"/>
      <c r="AZ114" s="19"/>
      <c r="BA114" s="19"/>
      <c r="BB114" s="19"/>
      <c r="BC114" s="19"/>
      <c r="BD114" s="19"/>
      <c r="BE114" s="19"/>
      <c r="BF114" s="19"/>
      <c r="BG114" s="19"/>
      <c r="BH114" s="19"/>
      <c r="BI114" s="19"/>
      <c r="BJ114" s="19"/>
      <c r="BK114" s="19"/>
      <c r="BL114" s="19"/>
      <c r="BM114" s="19"/>
      <c r="BN114" s="19"/>
      <c r="BO114" s="19"/>
      <c r="BP114" s="19"/>
      <c r="BQ114" s="19"/>
      <c r="BR114" s="19"/>
      <c r="BS114" s="19"/>
      <c r="BT114" s="19"/>
      <c r="BU114" s="19"/>
      <c r="BV114" s="19"/>
      <c r="BW114" s="19"/>
      <c r="BX114" s="19"/>
      <c r="BY114" s="19"/>
      <c r="BZ114" s="19"/>
      <c r="CA114" s="19"/>
      <c r="CB114" s="19"/>
      <c r="CC114" s="19"/>
      <c r="CD114" s="19"/>
      <c r="CE114" s="19"/>
      <c r="CF114" s="19"/>
      <c r="CG114" s="19"/>
      <c r="CH114" s="19"/>
    </row>
    <row r="115" spans="1:86" s="230" customFormat="1" ht="18" customHeight="1">
      <c r="A115" s="19"/>
      <c r="B115" s="19"/>
      <c r="C115" s="261"/>
      <c r="D115" s="261"/>
      <c r="E115" s="583" t="s">
        <v>505</v>
      </c>
      <c r="F115" s="614" t="s">
        <v>2</v>
      </c>
      <c r="G115" s="614" t="s">
        <v>898</v>
      </c>
      <c r="H115" s="613" t="s">
        <v>458</v>
      </c>
      <c r="I115" s="613" t="s">
        <v>460</v>
      </c>
      <c r="J115" s="613" t="s">
        <v>462</v>
      </c>
      <c r="K115" s="621" t="s">
        <v>19</v>
      </c>
      <c r="L115" s="622" t="s">
        <v>3</v>
      </c>
      <c r="M115" s="622" t="s">
        <v>76</v>
      </c>
      <c r="N115" s="622" t="s">
        <v>501</v>
      </c>
      <c r="O115" s="622" t="s">
        <v>724</v>
      </c>
      <c r="P115" s="622" t="s">
        <v>501</v>
      </c>
      <c r="Q115" s="622"/>
      <c r="R115" s="264"/>
      <c r="T115" s="19"/>
      <c r="U115" s="19"/>
      <c r="V115" s="19"/>
      <c r="W115" s="19"/>
      <c r="X115" s="19"/>
      <c r="Y115" s="19"/>
      <c r="Z115" s="19"/>
      <c r="AA115" s="19"/>
      <c r="AB115" s="19"/>
      <c r="AC115" s="19"/>
      <c r="AD115" s="19"/>
      <c r="AE115" s="19"/>
      <c r="AF115" s="19"/>
      <c r="AG115" s="19"/>
      <c r="AH115" s="19"/>
      <c r="AI115" s="19"/>
      <c r="AJ115" s="19"/>
      <c r="AK115" s="19"/>
      <c r="AL115" s="19"/>
      <c r="AM115" s="19"/>
      <c r="AN115" s="19"/>
      <c r="AO115" s="19"/>
      <c r="AP115" s="19"/>
      <c r="AQ115" s="19"/>
      <c r="AR115" s="19"/>
      <c r="AS115" s="19"/>
      <c r="AT115" s="19"/>
      <c r="AU115" s="19"/>
      <c r="AV115" s="19"/>
      <c r="AW115" s="19"/>
      <c r="AX115" s="19"/>
      <c r="AY115" s="19"/>
      <c r="AZ115" s="19"/>
      <c r="BA115" s="19"/>
      <c r="BB115" s="19"/>
      <c r="BC115" s="19"/>
      <c r="BD115" s="19"/>
      <c r="BE115" s="19"/>
      <c r="BF115" s="19"/>
      <c r="BG115" s="19"/>
      <c r="BH115" s="19"/>
      <c r="BI115" s="19"/>
      <c r="BJ115" s="19"/>
      <c r="BK115" s="19"/>
      <c r="BL115" s="19"/>
      <c r="BM115" s="19"/>
      <c r="BN115" s="19"/>
      <c r="BO115" s="19"/>
      <c r="BP115" s="19"/>
      <c r="BQ115" s="19"/>
      <c r="BR115" s="19"/>
      <c r="BS115" s="19"/>
      <c r="BT115" s="19"/>
      <c r="BU115" s="19"/>
      <c r="BV115" s="19"/>
      <c r="BW115" s="19"/>
      <c r="BX115" s="19"/>
      <c r="BY115" s="19"/>
      <c r="BZ115" s="19"/>
      <c r="CA115" s="19"/>
      <c r="CB115" s="19"/>
      <c r="CC115" s="19"/>
      <c r="CD115" s="19"/>
      <c r="CE115" s="19"/>
      <c r="CF115" s="19"/>
      <c r="CG115" s="19"/>
      <c r="CH115" s="19"/>
    </row>
    <row r="116" spans="1:86" s="230" customFormat="1" ht="18" customHeight="1">
      <c r="A116" s="19"/>
      <c r="B116" s="19"/>
      <c r="C116" s="19"/>
      <c r="D116" s="19"/>
      <c r="E116" s="584" t="s">
        <v>503</v>
      </c>
      <c r="F116" s="1480">
        <f>I65+I66</f>
        <v>0</v>
      </c>
      <c r="G116" s="568">
        <f>I63</f>
        <v>0</v>
      </c>
      <c r="H116" s="568">
        <f>I67+I68+I69+I70</f>
        <v>0</v>
      </c>
      <c r="I116" s="568">
        <f>I73</f>
        <v>0</v>
      </c>
      <c r="J116" s="568">
        <f>I72</f>
        <v>0</v>
      </c>
      <c r="K116" s="580">
        <f>I64</f>
        <v>0</v>
      </c>
      <c r="L116" s="568">
        <f>I74</f>
        <v>0</v>
      </c>
      <c r="M116" s="568">
        <f>I71</f>
        <v>0</v>
      </c>
      <c r="N116" s="568">
        <f>SUM(F116:M116)</f>
        <v>0</v>
      </c>
      <c r="O116" s="568">
        <f>'COVID-ARP'!G78+'COVID-ARP'!G79+'COVID-ARP'!G80+'COVID-ARP'!G82+'COVID-ARP'!G83+'COVID-ARP'!G84+'COVID-ARP'!G85+'COVID-ARP'!G86+'COVID-ARP'!G87+'COVID-ARP'!G88+'COVID-ARP'!G89+'COVID-ARP'!G81</f>
        <v>0</v>
      </c>
      <c r="P116" s="568">
        <f>SUM(N116:O116)</f>
        <v>0</v>
      </c>
      <c r="Q116" s="568"/>
      <c r="R116" s="264"/>
      <c r="T116" s="19"/>
      <c r="U116" s="19"/>
      <c r="V116" s="19"/>
      <c r="W116" s="19"/>
      <c r="X116" s="19"/>
      <c r="Y116" s="19"/>
      <c r="Z116" s="19"/>
      <c r="AA116" s="19"/>
      <c r="AB116" s="19"/>
      <c r="AC116" s="19"/>
      <c r="AD116" s="19"/>
      <c r="AE116" s="19"/>
      <c r="AF116" s="19"/>
      <c r="AG116" s="19"/>
      <c r="AH116" s="19"/>
      <c r="AI116" s="19"/>
      <c r="AJ116" s="19"/>
      <c r="AK116" s="19"/>
      <c r="AL116" s="19"/>
      <c r="AM116" s="19"/>
      <c r="AN116" s="19"/>
      <c r="AO116" s="19"/>
      <c r="AP116" s="19"/>
      <c r="AQ116" s="19"/>
      <c r="AR116" s="19"/>
      <c r="AS116" s="19"/>
      <c r="AT116" s="19"/>
      <c r="AU116" s="19"/>
      <c r="AV116" s="19"/>
      <c r="AW116" s="19"/>
      <c r="AX116" s="19"/>
      <c r="AY116" s="19"/>
      <c r="AZ116" s="19"/>
      <c r="BA116" s="19"/>
      <c r="BB116" s="19"/>
      <c r="BC116" s="19"/>
      <c r="BD116" s="19"/>
      <c r="BE116" s="19"/>
      <c r="BF116" s="19"/>
      <c r="BG116" s="19"/>
      <c r="BH116" s="19"/>
      <c r="BI116" s="19"/>
      <c r="BJ116" s="19"/>
      <c r="BK116" s="19"/>
      <c r="BL116" s="19"/>
      <c r="BM116" s="19"/>
      <c r="BN116" s="19"/>
      <c r="BO116" s="19"/>
      <c r="BP116" s="19"/>
      <c r="BQ116" s="19"/>
      <c r="BR116" s="19"/>
      <c r="BS116" s="19"/>
      <c r="BT116" s="19"/>
      <c r="BU116" s="19"/>
      <c r="BV116" s="19"/>
      <c r="BW116" s="19"/>
      <c r="BX116" s="19"/>
      <c r="BY116" s="19"/>
      <c r="BZ116" s="19"/>
      <c r="CA116" s="19"/>
      <c r="CB116" s="19"/>
      <c r="CC116" s="19"/>
      <c r="CD116" s="19"/>
      <c r="CE116" s="19"/>
      <c r="CF116" s="19"/>
      <c r="CG116" s="19"/>
      <c r="CH116" s="19"/>
    </row>
    <row r="117" spans="1:86" s="230" customFormat="1" ht="18" customHeight="1">
      <c r="A117" s="19"/>
      <c r="B117" s="19"/>
      <c r="C117" s="261"/>
      <c r="D117" s="261"/>
      <c r="E117" s="585" t="s">
        <v>400</v>
      </c>
      <c r="F117" s="569">
        <f>O65+Q65+O66+Q66</f>
        <v>0</v>
      </c>
      <c r="G117" s="569">
        <f>O63+Q63</f>
        <v>0</v>
      </c>
      <c r="H117" s="569" cm="1">
        <f t="array" ref="H117">SUM(O67:O70+Q67:Q70)</f>
        <v>0</v>
      </c>
      <c r="I117" s="569">
        <f>O73+Q73</f>
        <v>0</v>
      </c>
      <c r="J117" s="569">
        <f>O72+Q72</f>
        <v>0</v>
      </c>
      <c r="K117" s="581">
        <f>O64+Q64</f>
        <v>0</v>
      </c>
      <c r="L117" s="569">
        <f>O74+Q74</f>
        <v>0</v>
      </c>
      <c r="M117" s="569">
        <f>O71+Q71</f>
        <v>0</v>
      </c>
      <c r="N117" s="569">
        <f>SUM(I117:M117)</f>
        <v>0</v>
      </c>
      <c r="O117" s="569"/>
      <c r="P117" s="569">
        <f>SUM(N117:O117)</f>
        <v>0</v>
      </c>
      <c r="Q117" s="569"/>
      <c r="R117" s="264"/>
      <c r="T117" s="19"/>
      <c r="U117" s="19"/>
      <c r="V117" s="19"/>
      <c r="W117" s="19"/>
      <c r="X117" s="19"/>
      <c r="Y117" s="19"/>
      <c r="Z117" s="19"/>
      <c r="AA117" s="19"/>
      <c r="AB117" s="19"/>
      <c r="AC117" s="19"/>
      <c r="AD117" s="19"/>
      <c r="AE117" s="19"/>
      <c r="AF117" s="19"/>
      <c r="AG117" s="19"/>
      <c r="AH117" s="19"/>
      <c r="AI117" s="19"/>
      <c r="AJ117" s="19"/>
      <c r="AK117" s="19"/>
      <c r="AL117" s="19"/>
      <c r="AM117" s="19"/>
      <c r="AN117" s="19"/>
      <c r="AO117" s="19"/>
      <c r="AP117" s="19"/>
      <c r="AQ117" s="19"/>
      <c r="AR117" s="19"/>
      <c r="AS117" s="19"/>
      <c r="AT117" s="19"/>
      <c r="AU117" s="19"/>
      <c r="AV117" s="19"/>
      <c r="AW117" s="19"/>
      <c r="AX117" s="19"/>
      <c r="AY117" s="19"/>
      <c r="AZ117" s="19"/>
      <c r="BA117" s="19"/>
      <c r="BB117" s="19"/>
      <c r="BC117" s="19"/>
      <c r="BD117" s="19"/>
      <c r="BE117" s="19"/>
      <c r="BF117" s="19"/>
      <c r="BG117" s="19"/>
      <c r="BH117" s="19"/>
      <c r="BI117" s="19"/>
      <c r="BJ117" s="19"/>
      <c r="BK117" s="19"/>
      <c r="BL117" s="19"/>
      <c r="BM117" s="19"/>
      <c r="BN117" s="19"/>
      <c r="BO117" s="19"/>
      <c r="BP117" s="19"/>
      <c r="BQ117" s="19"/>
      <c r="BR117" s="19"/>
      <c r="BS117" s="19"/>
      <c r="BT117" s="19"/>
      <c r="BU117" s="19"/>
      <c r="BV117" s="19"/>
      <c r="BW117" s="19"/>
      <c r="BX117" s="19"/>
      <c r="BY117" s="19"/>
      <c r="BZ117" s="19"/>
      <c r="CA117" s="19"/>
      <c r="CB117" s="19"/>
      <c r="CC117" s="19"/>
      <c r="CD117" s="19"/>
      <c r="CE117" s="19"/>
      <c r="CF117" s="19"/>
      <c r="CG117" s="19"/>
      <c r="CH117" s="19"/>
    </row>
    <row r="118" spans="1:86" s="230" customFormat="1" ht="18" customHeight="1">
      <c r="A118" s="19"/>
      <c r="B118" s="19"/>
      <c r="C118" s="19"/>
      <c r="D118" s="248"/>
      <c r="E118" s="586"/>
      <c r="F118" s="267"/>
      <c r="G118" s="241"/>
      <c r="H118" s="587"/>
      <c r="I118" s="587"/>
      <c r="J118" s="624"/>
      <c r="K118" s="264"/>
      <c r="L118" s="264"/>
      <c r="M118" s="264"/>
      <c r="N118" s="264"/>
      <c r="O118" s="264"/>
      <c r="P118" s="264"/>
      <c r="Q118" s="264"/>
      <c r="R118" s="264"/>
      <c r="T118" s="19"/>
      <c r="U118" s="19"/>
      <c r="V118" s="19"/>
      <c r="W118" s="19"/>
      <c r="X118" s="19"/>
      <c r="Y118" s="19"/>
      <c r="Z118" s="19"/>
      <c r="AA118" s="19"/>
      <c r="AB118" s="19"/>
      <c r="AC118" s="19"/>
      <c r="AD118" s="19"/>
      <c r="AE118" s="19"/>
      <c r="AF118" s="19"/>
      <c r="AG118" s="19"/>
      <c r="AH118" s="19"/>
      <c r="AI118" s="19"/>
      <c r="AJ118" s="19"/>
      <c r="AK118" s="19"/>
      <c r="AL118" s="19"/>
      <c r="AM118" s="19"/>
      <c r="AN118" s="19"/>
      <c r="AO118" s="19"/>
      <c r="AP118" s="19"/>
      <c r="AQ118" s="19"/>
      <c r="AR118" s="19"/>
      <c r="AS118" s="19"/>
      <c r="AT118" s="19"/>
      <c r="AU118" s="19"/>
      <c r="AV118" s="19"/>
      <c r="AW118" s="19"/>
      <c r="AX118" s="19"/>
      <c r="AY118" s="19"/>
      <c r="AZ118" s="19"/>
      <c r="BA118" s="19"/>
      <c r="BB118" s="19"/>
      <c r="BC118" s="19"/>
      <c r="BD118" s="19"/>
      <c r="BE118" s="19"/>
      <c r="BF118" s="19"/>
      <c r="BG118" s="19"/>
      <c r="BH118" s="19"/>
      <c r="BI118" s="19"/>
      <c r="BJ118" s="19"/>
      <c r="BK118" s="19"/>
      <c r="BL118" s="19"/>
      <c r="BM118" s="19"/>
      <c r="BN118" s="19"/>
      <c r="BO118" s="19"/>
      <c r="BP118" s="19"/>
      <c r="BQ118" s="19"/>
      <c r="BR118" s="19"/>
      <c r="BS118" s="19"/>
      <c r="BT118" s="19"/>
      <c r="BU118" s="19"/>
      <c r="BV118" s="19"/>
      <c r="BW118" s="19"/>
      <c r="BX118" s="19"/>
      <c r="BY118" s="19"/>
      <c r="BZ118" s="19"/>
      <c r="CA118" s="19"/>
      <c r="CB118" s="19"/>
      <c r="CC118" s="19"/>
      <c r="CD118" s="19"/>
      <c r="CE118" s="19"/>
      <c r="CF118" s="19"/>
      <c r="CG118" s="19"/>
      <c r="CH118" s="19"/>
    </row>
    <row r="119" spans="1:86" s="230" customFormat="1" ht="18" customHeight="1">
      <c r="A119" s="19"/>
      <c r="B119" s="19"/>
      <c r="C119" s="19"/>
      <c r="D119" s="19"/>
      <c r="E119" s="588" t="s">
        <v>850</v>
      </c>
      <c r="F119" s="565"/>
      <c r="G119" s="565"/>
      <c r="H119" s="572"/>
      <c r="I119" s="572"/>
      <c r="J119" s="1181" t="s">
        <v>705</v>
      </c>
      <c r="K119" s="1181" t="s">
        <v>39</v>
      </c>
      <c r="L119" s="1549" t="s">
        <v>512</v>
      </c>
      <c r="P119" s="265"/>
      <c r="Q119" s="265"/>
      <c r="R119" s="265"/>
      <c r="T119" s="19"/>
      <c r="U119" s="19"/>
      <c r="V119" s="19"/>
      <c r="W119" s="19"/>
      <c r="X119" s="19"/>
      <c r="Y119" s="19"/>
      <c r="Z119" s="19"/>
      <c r="AA119" s="19"/>
      <c r="AB119" s="19"/>
      <c r="AC119" s="19"/>
      <c r="AD119" s="19"/>
      <c r="AE119" s="19"/>
      <c r="AF119" s="19"/>
      <c r="AG119" s="19"/>
      <c r="AH119" s="19"/>
      <c r="AI119" s="19"/>
      <c r="AJ119" s="19"/>
      <c r="AK119" s="19"/>
      <c r="AL119" s="19"/>
      <c r="AM119" s="19"/>
      <c r="AN119" s="19"/>
      <c r="AO119" s="19"/>
      <c r="AP119" s="19"/>
      <c r="AQ119" s="19"/>
      <c r="AR119" s="19"/>
      <c r="AS119" s="19"/>
      <c r="AT119" s="19"/>
      <c r="AU119" s="19"/>
      <c r="AV119" s="19"/>
      <c r="AW119" s="19"/>
      <c r="AX119" s="19"/>
      <c r="AY119" s="19"/>
      <c r="AZ119" s="19"/>
      <c r="BA119" s="19"/>
      <c r="BB119" s="19"/>
      <c r="BC119" s="19"/>
      <c r="BD119" s="19"/>
      <c r="BE119" s="19"/>
      <c r="BF119" s="19"/>
      <c r="BG119" s="19"/>
      <c r="BH119" s="19"/>
      <c r="BI119" s="19"/>
      <c r="BJ119" s="19"/>
      <c r="BK119" s="19"/>
      <c r="BL119" s="19"/>
      <c r="BM119" s="19"/>
      <c r="BN119" s="19"/>
      <c r="BO119" s="19"/>
      <c r="BP119" s="19"/>
      <c r="BQ119" s="19"/>
      <c r="BR119" s="19"/>
      <c r="BS119" s="19"/>
      <c r="BT119" s="19"/>
      <c r="BU119" s="19"/>
      <c r="BV119" s="19"/>
      <c r="BW119" s="19"/>
      <c r="BX119" s="19"/>
      <c r="BY119" s="19"/>
      <c r="BZ119" s="19"/>
      <c r="CA119" s="19"/>
      <c r="CB119" s="19"/>
      <c r="CC119" s="19"/>
      <c r="CD119" s="19"/>
      <c r="CE119" s="19"/>
      <c r="CF119" s="19"/>
      <c r="CG119" s="19"/>
      <c r="CH119" s="19"/>
    </row>
    <row r="120" spans="1:86" s="230" customFormat="1">
      <c r="A120" s="248"/>
      <c r="B120" s="248"/>
      <c r="C120" s="248"/>
      <c r="D120" s="248"/>
      <c r="E120" s="588" t="s">
        <v>506</v>
      </c>
      <c r="F120" s="573" t="s">
        <v>507</v>
      </c>
      <c r="G120" s="573" t="s">
        <v>508</v>
      </c>
      <c r="H120" s="573" t="s">
        <v>509</v>
      </c>
      <c r="I120" s="573" t="s">
        <v>510</v>
      </c>
      <c r="J120" s="1179" t="s">
        <v>711</v>
      </c>
      <c r="K120" s="1234">
        <f>SUM(F121:J121)</f>
        <v>0</v>
      </c>
      <c r="L120" s="1550">
        <f>E121+K120</f>
        <v>0</v>
      </c>
      <c r="P120" s="268"/>
      <c r="Q120" s="268"/>
      <c r="R120" s="268"/>
      <c r="T120" s="19"/>
      <c r="U120" s="19"/>
      <c r="V120" s="19"/>
      <c r="W120" s="19"/>
      <c r="X120" s="19"/>
      <c r="Y120" s="19"/>
      <c r="Z120" s="19"/>
      <c r="AA120" s="19"/>
      <c r="AB120" s="19"/>
      <c r="AC120" s="19"/>
      <c r="AD120" s="19"/>
      <c r="AE120" s="19"/>
      <c r="AF120" s="19"/>
      <c r="AG120" s="19"/>
      <c r="AH120" s="19"/>
      <c r="AI120" s="19"/>
      <c r="AJ120" s="19"/>
      <c r="AK120" s="19"/>
      <c r="AL120" s="19"/>
      <c r="AM120" s="19"/>
      <c r="AN120" s="19"/>
      <c r="AO120" s="19"/>
      <c r="AP120" s="19"/>
      <c r="AQ120" s="19"/>
      <c r="AR120" s="19"/>
      <c r="AS120" s="19"/>
      <c r="AT120" s="19"/>
      <c r="AU120" s="19"/>
      <c r="AV120" s="19"/>
      <c r="AW120" s="19"/>
      <c r="AX120" s="19"/>
      <c r="AY120" s="19"/>
      <c r="AZ120" s="19"/>
      <c r="BA120" s="19"/>
      <c r="BB120" s="19"/>
      <c r="BC120" s="19"/>
      <c r="BD120" s="19"/>
      <c r="BE120" s="19"/>
      <c r="BF120" s="19"/>
      <c r="BG120" s="19"/>
      <c r="BH120" s="19"/>
      <c r="BI120" s="19"/>
      <c r="BJ120" s="19"/>
      <c r="BK120" s="19"/>
      <c r="BL120" s="19"/>
      <c r="BM120" s="19"/>
      <c r="BN120" s="19"/>
      <c r="BO120" s="19"/>
      <c r="BP120" s="19"/>
      <c r="BQ120" s="19"/>
      <c r="BR120" s="19"/>
      <c r="BS120" s="19"/>
      <c r="BT120" s="19"/>
      <c r="BU120" s="19"/>
      <c r="BV120" s="19"/>
      <c r="BW120" s="19"/>
      <c r="BX120" s="19"/>
      <c r="BY120" s="19"/>
      <c r="BZ120" s="19"/>
      <c r="CA120" s="19"/>
      <c r="CB120" s="19"/>
      <c r="CC120" s="19"/>
      <c r="CD120" s="19"/>
      <c r="CE120" s="19"/>
      <c r="CF120" s="19"/>
      <c r="CG120" s="19"/>
      <c r="CH120" s="19"/>
    </row>
    <row r="121" spans="1:86" s="230" customFormat="1" ht="18" customHeight="1">
      <c r="A121" s="248"/>
      <c r="B121" s="248"/>
      <c r="C121" s="248"/>
      <c r="D121" s="248"/>
      <c r="E121" s="589">
        <f>O40+Q40</f>
        <v>0</v>
      </c>
      <c r="F121" s="574">
        <f>E40</f>
        <v>0</v>
      </c>
      <c r="G121" s="575">
        <f>F40</f>
        <v>0</v>
      </c>
      <c r="H121" s="575">
        <f>G40</f>
        <v>0</v>
      </c>
      <c r="I121" s="575">
        <f>I40</f>
        <v>0</v>
      </c>
      <c r="J121" s="1180">
        <f>M40</f>
        <v>0</v>
      </c>
      <c r="K121" s="1235" t="e">
        <f>SUM(F122:K122)</f>
        <v>#DIV/0!</v>
      </c>
      <c r="L121" s="1180"/>
      <c r="T121" s="19"/>
      <c r="U121" s="19"/>
      <c r="V121" s="19"/>
      <c r="W121" s="19"/>
      <c r="X121" s="19"/>
      <c r="Y121" s="19"/>
      <c r="Z121" s="19"/>
      <c r="AA121" s="19"/>
      <c r="AB121" s="19"/>
      <c r="AC121" s="19"/>
      <c r="AD121" s="19"/>
      <c r="AE121" s="19"/>
      <c r="AF121" s="19"/>
      <c r="AG121" s="19"/>
      <c r="AH121" s="19"/>
      <c r="AI121" s="19"/>
      <c r="AJ121" s="19"/>
      <c r="AK121" s="19"/>
      <c r="AL121" s="19"/>
      <c r="AM121" s="19"/>
      <c r="AN121" s="19"/>
      <c r="AO121" s="19"/>
      <c r="AP121" s="19"/>
      <c r="AQ121" s="19"/>
      <c r="AR121" s="19"/>
      <c r="AS121" s="19"/>
      <c r="AT121" s="19"/>
      <c r="AU121" s="19"/>
      <c r="AV121" s="19"/>
      <c r="AW121" s="19"/>
      <c r="AX121" s="19"/>
      <c r="AY121" s="19"/>
      <c r="AZ121" s="19"/>
      <c r="BA121" s="19"/>
      <c r="BB121" s="19"/>
      <c r="BC121" s="19"/>
      <c r="BD121" s="19"/>
      <c r="BE121" s="19"/>
      <c r="BF121" s="19"/>
      <c r="BG121" s="19"/>
      <c r="BH121" s="19"/>
      <c r="BI121" s="19"/>
      <c r="BJ121" s="19"/>
      <c r="BK121" s="19"/>
      <c r="BL121" s="19"/>
      <c r="BM121" s="19"/>
      <c r="BN121" s="19"/>
      <c r="BO121" s="19"/>
      <c r="BP121" s="19"/>
      <c r="BQ121" s="19"/>
      <c r="BR121" s="19"/>
      <c r="BS121" s="19"/>
      <c r="BT121" s="19"/>
      <c r="BU121" s="19"/>
      <c r="BV121" s="19"/>
      <c r="BW121" s="19"/>
      <c r="BX121" s="19"/>
      <c r="BY121" s="19"/>
      <c r="BZ121" s="19"/>
      <c r="CA121" s="19"/>
      <c r="CB121" s="19"/>
      <c r="CC121" s="19"/>
      <c r="CD121" s="19"/>
      <c r="CE121" s="19"/>
      <c r="CF121" s="19"/>
      <c r="CG121" s="19"/>
      <c r="CH121" s="19"/>
    </row>
    <row r="122" spans="1:86" s="230" customFormat="1" ht="18" customHeight="1">
      <c r="A122" s="269"/>
      <c r="B122" s="270"/>
      <c r="C122" s="270"/>
      <c r="D122" s="270"/>
      <c r="E122" s="590" t="s">
        <v>922</v>
      </c>
      <c r="F122" s="576" t="e">
        <f>F121/$K120</f>
        <v>#DIV/0!</v>
      </c>
      <c r="G122" s="576" t="e">
        <f>G121/$K120</f>
        <v>#DIV/0!</v>
      </c>
      <c r="H122" s="576" t="e">
        <f>H121/$K120</f>
        <v>#DIV/0!</v>
      </c>
      <c r="I122" s="576" t="e">
        <f>I121/$K120</f>
        <v>#DIV/0!</v>
      </c>
      <c r="J122" s="576" t="e">
        <f>J121/$K120</f>
        <v>#DIV/0!</v>
      </c>
      <c r="K122" s="1236" t="e">
        <f>SUM(F123:K123)</f>
        <v>#DIV/0!</v>
      </c>
      <c r="L122" s="576"/>
      <c r="T122" s="19"/>
      <c r="U122" s="19"/>
      <c r="V122" s="19"/>
      <c r="W122" s="19"/>
      <c r="X122" s="19"/>
      <c r="Y122" s="19"/>
      <c r="Z122" s="19"/>
      <c r="AA122" s="19"/>
      <c r="AB122" s="19"/>
      <c r="AC122" s="19"/>
      <c r="AD122" s="19"/>
      <c r="AE122" s="19"/>
      <c r="AF122" s="19"/>
      <c r="AG122" s="19"/>
      <c r="AH122" s="19"/>
      <c r="AI122" s="19"/>
      <c r="AJ122" s="19"/>
      <c r="AK122" s="19"/>
      <c r="AL122" s="19"/>
      <c r="AM122" s="19"/>
      <c r="AN122" s="19"/>
      <c r="AO122" s="19"/>
      <c r="AP122" s="19"/>
      <c r="AQ122" s="19"/>
      <c r="AR122" s="19"/>
      <c r="AS122" s="19"/>
      <c r="AT122" s="19"/>
      <c r="AU122" s="19"/>
      <c r="AV122" s="19"/>
      <c r="AW122" s="19"/>
      <c r="AX122" s="19"/>
      <c r="AY122" s="19"/>
      <c r="AZ122" s="19"/>
      <c r="BA122" s="19"/>
      <c r="BB122" s="19"/>
      <c r="BC122" s="19"/>
      <c r="BD122" s="19"/>
      <c r="BE122" s="19"/>
      <c r="BF122" s="19"/>
      <c r="BG122" s="19"/>
      <c r="BH122" s="19"/>
      <c r="BI122" s="19"/>
      <c r="BJ122" s="19"/>
      <c r="BK122" s="19"/>
      <c r="BL122" s="19"/>
      <c r="BM122" s="19"/>
      <c r="BN122" s="19"/>
      <c r="BO122" s="19"/>
      <c r="BP122" s="19"/>
      <c r="BQ122" s="19"/>
      <c r="BR122" s="19"/>
      <c r="BS122" s="19"/>
      <c r="BT122" s="19"/>
      <c r="BU122" s="19"/>
      <c r="BV122" s="19"/>
      <c r="BW122" s="19"/>
      <c r="BX122" s="19"/>
      <c r="BY122" s="19"/>
      <c r="BZ122" s="19"/>
      <c r="CA122" s="19"/>
      <c r="CB122" s="19"/>
      <c r="CC122" s="19"/>
      <c r="CD122" s="19"/>
      <c r="CE122" s="19"/>
      <c r="CF122" s="19"/>
      <c r="CG122" s="19"/>
      <c r="CH122" s="19"/>
    </row>
    <row r="123" spans="1:86" s="230" customFormat="1" ht="18" customHeight="1">
      <c r="A123" s="269"/>
      <c r="B123" s="270"/>
      <c r="C123" s="270"/>
      <c r="D123" s="270"/>
      <c r="E123" s="591" t="s">
        <v>511</v>
      </c>
      <c r="F123" s="577" t="e">
        <f>E121-G123-H123-I123-J123</f>
        <v>#DIV/0!</v>
      </c>
      <c r="G123" s="577" t="e">
        <f t="shared" ref="G123:J123" si="6">ROUND($E121*G122,0)</f>
        <v>#DIV/0!</v>
      </c>
      <c r="H123" s="577" t="e">
        <f t="shared" si="6"/>
        <v>#DIV/0!</v>
      </c>
      <c r="I123" s="577" t="e">
        <f t="shared" si="6"/>
        <v>#DIV/0!</v>
      </c>
      <c r="J123" s="577" t="e">
        <f t="shared" si="6"/>
        <v>#DIV/0!</v>
      </c>
      <c r="K123" s="577"/>
      <c r="L123" s="577"/>
      <c r="N123" s="265"/>
      <c r="O123" s="265"/>
      <c r="T123" s="19"/>
      <c r="U123" s="19"/>
      <c r="V123" s="19"/>
      <c r="W123" s="19"/>
      <c r="X123" s="19"/>
      <c r="Y123" s="19"/>
      <c r="Z123" s="19"/>
      <c r="AA123" s="19"/>
      <c r="AB123" s="19"/>
      <c r="AC123" s="19"/>
      <c r="AD123" s="19"/>
      <c r="AE123" s="19"/>
      <c r="AF123" s="19"/>
      <c r="AG123" s="19"/>
      <c r="AH123" s="19"/>
      <c r="AI123" s="19"/>
      <c r="AJ123" s="19"/>
      <c r="AK123" s="19"/>
      <c r="AL123" s="19"/>
      <c r="AM123" s="19"/>
      <c r="AN123" s="19"/>
      <c r="AO123" s="19"/>
      <c r="AP123" s="19"/>
      <c r="AQ123" s="19"/>
      <c r="AR123" s="19"/>
      <c r="AS123" s="19"/>
      <c r="AT123" s="19"/>
      <c r="AU123" s="19"/>
      <c r="AV123" s="19"/>
      <c r="AW123" s="19"/>
      <c r="AX123" s="19"/>
      <c r="AY123" s="19"/>
      <c r="AZ123" s="19"/>
      <c r="BA123" s="19"/>
      <c r="BB123" s="19"/>
      <c r="BC123" s="19"/>
      <c r="BD123" s="19"/>
      <c r="BE123" s="19"/>
      <c r="BF123" s="19"/>
      <c r="BG123" s="19"/>
      <c r="BH123" s="19"/>
      <c r="BI123" s="19"/>
      <c r="BJ123" s="19"/>
      <c r="BK123" s="19"/>
      <c r="BL123" s="19"/>
      <c r="BM123" s="19"/>
      <c r="BN123" s="19"/>
      <c r="BO123" s="19"/>
      <c r="BP123" s="19"/>
      <c r="BQ123" s="19"/>
      <c r="BR123" s="19"/>
      <c r="BS123" s="19"/>
      <c r="BT123" s="19"/>
      <c r="BU123" s="19"/>
      <c r="BV123" s="19"/>
      <c r="BW123" s="19"/>
      <c r="BX123" s="19"/>
      <c r="BY123" s="19"/>
      <c r="BZ123" s="19"/>
      <c r="CA123" s="19"/>
      <c r="CB123" s="19"/>
      <c r="CC123" s="19"/>
      <c r="CD123" s="19"/>
      <c r="CE123" s="19"/>
      <c r="CF123" s="19"/>
      <c r="CG123" s="19"/>
      <c r="CH123" s="19"/>
    </row>
    <row r="124" spans="1:86" s="230" customFormat="1" ht="18" customHeight="1">
      <c r="A124" s="269"/>
      <c r="B124" s="270"/>
      <c r="C124" s="270"/>
      <c r="D124" s="270"/>
      <c r="E124" s="592"/>
      <c r="F124" s="258"/>
      <c r="G124" s="258"/>
      <c r="H124" s="258"/>
      <c r="I124" s="258"/>
      <c r="J124" s="625"/>
      <c r="K124" s="268"/>
      <c r="L124" s="268"/>
      <c r="M124" s="268"/>
      <c r="N124" s="268"/>
      <c r="O124" s="268"/>
      <c r="T124" s="19"/>
      <c r="U124" s="19"/>
      <c r="V124" s="19"/>
      <c r="W124" s="19"/>
      <c r="X124" s="19"/>
      <c r="Y124" s="19"/>
      <c r="Z124" s="19"/>
      <c r="AA124" s="19"/>
      <c r="AB124" s="19"/>
      <c r="AC124" s="19"/>
      <c r="AD124" s="19"/>
      <c r="AE124" s="19"/>
      <c r="AF124" s="19"/>
      <c r="AG124" s="19"/>
      <c r="AH124" s="19"/>
      <c r="AI124" s="19"/>
      <c r="AJ124" s="19"/>
      <c r="AK124" s="19"/>
      <c r="AL124" s="19"/>
      <c r="AM124" s="19"/>
      <c r="AN124" s="19"/>
      <c r="AO124" s="19"/>
      <c r="AP124" s="19"/>
      <c r="AQ124" s="19"/>
      <c r="AR124" s="19"/>
      <c r="AS124" s="19"/>
      <c r="AT124" s="19"/>
      <c r="AU124" s="19"/>
      <c r="AV124" s="19"/>
      <c r="AW124" s="19"/>
      <c r="AX124" s="19"/>
      <c r="AY124" s="19"/>
      <c r="AZ124" s="19"/>
      <c r="BA124" s="19"/>
      <c r="BB124" s="19"/>
      <c r="BC124" s="19"/>
      <c r="BD124" s="19"/>
      <c r="BE124" s="19"/>
      <c r="BF124" s="19"/>
      <c r="BG124" s="19"/>
      <c r="BH124" s="19"/>
      <c r="BI124" s="19"/>
      <c r="BJ124" s="19"/>
      <c r="BK124" s="19"/>
      <c r="BL124" s="19"/>
      <c r="BM124" s="19"/>
      <c r="BN124" s="19"/>
      <c r="BO124" s="19"/>
      <c r="BP124" s="19"/>
      <c r="BQ124" s="19"/>
      <c r="BR124" s="19"/>
      <c r="BS124" s="19"/>
      <c r="BT124" s="19"/>
      <c r="BU124" s="19"/>
      <c r="BV124" s="19"/>
      <c r="BW124" s="19"/>
      <c r="BX124" s="19"/>
      <c r="BY124" s="19"/>
      <c r="BZ124" s="19"/>
      <c r="CA124" s="19"/>
      <c r="CB124" s="19"/>
      <c r="CC124" s="19"/>
      <c r="CD124" s="19"/>
      <c r="CE124" s="19"/>
      <c r="CF124" s="19"/>
      <c r="CG124" s="19"/>
      <c r="CH124" s="19"/>
    </row>
    <row r="125" spans="1:86" s="230" customFormat="1" ht="18" customHeight="1">
      <c r="A125" s="269"/>
      <c r="B125" s="270"/>
      <c r="C125" s="270"/>
      <c r="D125" s="270"/>
      <c r="E125" s="595"/>
      <c r="F125" s="596" t="s">
        <v>517</v>
      </c>
      <c r="G125" s="597" t="s">
        <v>518</v>
      </c>
      <c r="H125" s="596" t="s">
        <v>519</v>
      </c>
      <c r="I125" s="596" t="s">
        <v>133</v>
      </c>
      <c r="J125" s="600" t="s">
        <v>529</v>
      </c>
      <c r="K125" s="601" t="s">
        <v>530</v>
      </c>
      <c r="L125" s="603" t="s">
        <v>675</v>
      </c>
      <c r="M125" s="1106" t="s">
        <v>712</v>
      </c>
      <c r="N125" s="1244" t="s">
        <v>520</v>
      </c>
      <c r="O125" s="598" t="s">
        <v>520</v>
      </c>
      <c r="T125" s="19"/>
      <c r="U125" s="19"/>
      <c r="V125" s="19"/>
      <c r="W125" s="19"/>
      <c r="X125" s="19"/>
      <c r="Y125" s="19"/>
      <c r="Z125" s="19"/>
      <c r="AA125" s="19"/>
      <c r="AB125" s="19"/>
      <c r="AC125" s="19"/>
      <c r="AD125" s="19"/>
      <c r="AE125" s="19"/>
      <c r="AF125" s="19"/>
      <c r="AG125" s="19"/>
      <c r="AH125" s="19"/>
      <c r="AI125" s="19"/>
      <c r="AJ125" s="19"/>
      <c r="AK125" s="19"/>
      <c r="AL125" s="19"/>
      <c r="AM125" s="19"/>
      <c r="AN125" s="19"/>
      <c r="AO125" s="19"/>
      <c r="AP125" s="19"/>
      <c r="AQ125" s="19"/>
      <c r="AR125" s="19"/>
      <c r="AS125" s="19"/>
      <c r="AT125" s="19"/>
      <c r="AU125" s="19"/>
      <c r="AV125" s="19"/>
      <c r="AW125" s="19"/>
      <c r="AX125" s="19"/>
      <c r="AY125" s="19"/>
      <c r="AZ125" s="19"/>
      <c r="BA125" s="19"/>
      <c r="BB125" s="19"/>
      <c r="BC125" s="19"/>
      <c r="BD125" s="19"/>
      <c r="BE125" s="19"/>
      <c r="BF125" s="19"/>
      <c r="BG125" s="19"/>
      <c r="BH125" s="19"/>
      <c r="BI125" s="19"/>
      <c r="BJ125" s="19"/>
      <c r="BK125" s="19"/>
      <c r="BL125" s="19"/>
      <c r="BM125" s="19"/>
      <c r="BN125" s="19"/>
      <c r="BO125" s="19"/>
      <c r="BP125" s="19"/>
      <c r="BQ125" s="19"/>
      <c r="BR125" s="19"/>
      <c r="BS125" s="19"/>
      <c r="BT125" s="19"/>
      <c r="BU125" s="19"/>
      <c r="BV125" s="19"/>
      <c r="BW125" s="19"/>
      <c r="BX125" s="19"/>
      <c r="BY125" s="19"/>
      <c r="BZ125" s="19"/>
      <c r="CA125" s="19"/>
      <c r="CB125" s="19"/>
      <c r="CC125" s="19"/>
      <c r="CD125" s="19"/>
      <c r="CE125" s="19"/>
      <c r="CF125" s="19"/>
      <c r="CG125" s="19"/>
      <c r="CH125" s="19"/>
    </row>
    <row r="126" spans="1:86" s="230" customFormat="1" ht="18" customHeight="1">
      <c r="A126" s="269"/>
      <c r="B126" s="270"/>
      <c r="C126" s="270"/>
      <c r="D126" s="270"/>
      <c r="E126" s="595"/>
      <c r="F126" s="596" t="s">
        <v>521</v>
      </c>
      <c r="G126" s="597" t="s">
        <v>522</v>
      </c>
      <c r="H126" s="596" t="s">
        <v>502</v>
      </c>
      <c r="I126" s="596" t="s">
        <v>502</v>
      </c>
      <c r="J126" s="600" t="s">
        <v>133</v>
      </c>
      <c r="K126" s="602" t="s">
        <v>519</v>
      </c>
      <c r="L126" s="604" t="s">
        <v>676</v>
      </c>
      <c r="M126" s="1107" t="s">
        <v>725</v>
      </c>
      <c r="N126" s="1245" t="s">
        <v>727</v>
      </c>
      <c r="O126" s="1237" t="s">
        <v>858</v>
      </c>
      <c r="T126" s="19"/>
      <c r="U126" s="19"/>
      <c r="V126" s="19"/>
      <c r="W126" s="19"/>
      <c r="X126" s="19"/>
      <c r="Y126" s="19"/>
      <c r="Z126" s="19"/>
      <c r="AA126" s="19"/>
      <c r="AB126" s="19"/>
      <c r="AC126" s="19"/>
      <c r="AD126" s="19"/>
      <c r="AE126" s="19"/>
      <c r="AF126" s="19"/>
      <c r="AG126" s="19"/>
      <c r="AH126" s="19"/>
      <c r="AI126" s="19"/>
      <c r="AJ126" s="19"/>
      <c r="AK126" s="19"/>
      <c r="AL126" s="19"/>
      <c r="AM126" s="19"/>
      <c r="AN126" s="19"/>
      <c r="AO126" s="19"/>
      <c r="AP126" s="19"/>
      <c r="AQ126" s="19"/>
      <c r="AR126" s="19"/>
      <c r="AS126" s="19"/>
      <c r="AT126" s="19"/>
      <c r="AU126" s="19"/>
      <c r="AV126" s="19"/>
      <c r="AW126" s="19"/>
      <c r="AX126" s="19"/>
      <c r="AY126" s="19"/>
      <c r="AZ126" s="19"/>
      <c r="BA126" s="19"/>
      <c r="BB126" s="19"/>
      <c r="BC126" s="19"/>
      <c r="BD126" s="19"/>
      <c r="BE126" s="19"/>
      <c r="BF126" s="19"/>
      <c r="BG126" s="19"/>
      <c r="BH126" s="19"/>
      <c r="BI126" s="19"/>
      <c r="BJ126" s="19"/>
      <c r="BK126" s="19"/>
      <c r="BL126" s="19"/>
      <c r="BM126" s="19"/>
      <c r="BN126" s="19"/>
      <c r="BO126" s="19"/>
      <c r="BP126" s="19"/>
      <c r="BQ126" s="19"/>
      <c r="BR126" s="19"/>
      <c r="BS126" s="19"/>
      <c r="BT126" s="19"/>
      <c r="BU126" s="19"/>
      <c r="BV126" s="19"/>
      <c r="BW126" s="19"/>
      <c r="BX126" s="19"/>
      <c r="BY126" s="19"/>
      <c r="BZ126" s="19"/>
      <c r="CA126" s="19"/>
      <c r="CB126" s="19"/>
      <c r="CC126" s="19"/>
      <c r="CD126" s="19"/>
      <c r="CE126" s="19"/>
      <c r="CF126" s="19"/>
      <c r="CG126" s="19"/>
      <c r="CH126" s="19"/>
    </row>
    <row r="127" spans="1:86" s="230" customFormat="1" ht="18" customHeight="1">
      <c r="A127" s="269"/>
      <c r="B127" s="270"/>
      <c r="C127" s="270"/>
      <c r="D127" s="270"/>
      <c r="E127" s="595"/>
      <c r="F127" s="596" t="s">
        <v>525</v>
      </c>
      <c r="G127" s="597"/>
      <c r="H127" s="596" t="s">
        <v>527</v>
      </c>
      <c r="I127" s="596" t="s">
        <v>526</v>
      </c>
      <c r="J127" s="600" t="s">
        <v>528</v>
      </c>
      <c r="K127" s="602" t="s">
        <v>531</v>
      </c>
      <c r="L127" s="605" t="s">
        <v>574</v>
      </c>
      <c r="M127" s="1108" t="s">
        <v>945</v>
      </c>
      <c r="N127" s="1245" t="s">
        <v>728</v>
      </c>
      <c r="O127" s="1238" t="s">
        <v>729</v>
      </c>
      <c r="T127" s="19"/>
      <c r="U127" s="19"/>
      <c r="V127" s="19"/>
      <c r="W127" s="19"/>
      <c r="X127" s="19"/>
      <c r="Y127" s="19"/>
      <c r="Z127" s="19"/>
      <c r="AA127" s="19"/>
      <c r="AB127" s="19"/>
      <c r="AC127" s="19"/>
      <c r="AD127" s="19"/>
      <c r="AE127" s="19"/>
      <c r="AF127" s="19"/>
      <c r="AG127" s="19"/>
      <c r="AH127" s="19"/>
      <c r="AI127" s="19"/>
      <c r="AJ127" s="19"/>
      <c r="AK127" s="19"/>
      <c r="AL127" s="19"/>
      <c r="AM127" s="19"/>
      <c r="AN127" s="19"/>
      <c r="AO127" s="19"/>
      <c r="AP127" s="19"/>
      <c r="AQ127" s="19"/>
      <c r="AR127" s="19"/>
      <c r="AS127" s="19"/>
      <c r="AT127" s="19"/>
      <c r="AU127" s="19"/>
      <c r="AV127" s="19"/>
      <c r="AW127" s="19"/>
      <c r="AX127" s="19"/>
      <c r="AY127" s="19"/>
      <c r="AZ127" s="19"/>
      <c r="BA127" s="19"/>
      <c r="BB127" s="19"/>
      <c r="BC127" s="19"/>
      <c r="BD127" s="19"/>
      <c r="BE127" s="19"/>
      <c r="BF127" s="19"/>
      <c r="BG127" s="19"/>
      <c r="BH127" s="19"/>
      <c r="BI127" s="19"/>
      <c r="BJ127" s="19"/>
      <c r="BK127" s="19"/>
      <c r="BL127" s="19"/>
      <c r="BM127" s="19"/>
      <c r="BN127" s="19"/>
      <c r="BO127" s="19"/>
      <c r="BP127" s="19"/>
      <c r="BQ127" s="19"/>
      <c r="BR127" s="19"/>
      <c r="BS127" s="19"/>
      <c r="BT127" s="19"/>
      <c r="BU127" s="19"/>
      <c r="BV127" s="19"/>
      <c r="BW127" s="19"/>
      <c r="BX127" s="19"/>
      <c r="BY127" s="19"/>
      <c r="BZ127" s="19"/>
      <c r="CA127" s="19"/>
      <c r="CB127" s="19"/>
      <c r="CC127" s="19"/>
      <c r="CD127" s="19"/>
      <c r="CE127" s="19"/>
      <c r="CF127" s="19"/>
      <c r="CG127" s="19"/>
      <c r="CH127" s="19"/>
    </row>
    <row r="128" spans="1:86" s="230" customFormat="1" ht="18" customHeight="1">
      <c r="A128" s="269"/>
      <c r="B128" s="270"/>
      <c r="C128" s="270"/>
      <c r="D128" s="270"/>
      <c r="E128" s="593" t="s">
        <v>507</v>
      </c>
      <c r="F128" s="578">
        <f>SUM(N15:N18,N20,N23,N24,N25,N27:N36,N39,N41:N50)</f>
        <v>0</v>
      </c>
      <c r="G128" s="578" t="e">
        <f>F123</f>
        <v>#DIV/0!</v>
      </c>
      <c r="H128" s="578">
        <f>SUM(Q15:Q18,Q20,Q23,Q24,Q25,Q27:Q36,Q39,Q41:Q50)</f>
        <v>0</v>
      </c>
      <c r="I128" s="578">
        <f>SUM(O15:O18,O20,O23,O24,O25,O27:O36,O39,O41:O50)</f>
        <v>0</v>
      </c>
      <c r="J128" s="578">
        <f>SUM(P15:P18,P20,P23,P24,P25,P27:P36,P39,P41:P50)</f>
        <v>0</v>
      </c>
      <c r="K128" s="578">
        <f>SUM(R15:R18,R20,R23,R24,R25,R27:R36,R39,R41:R50)</f>
        <v>0</v>
      </c>
      <c r="L128" s="578">
        <f>SUM(L15:L18,L20,L23,L24,L25,L27:L36,L39,L41:L50)</f>
        <v>0</v>
      </c>
      <c r="M128" s="578">
        <f>SUM(M15:M18,M20,M23,M24,M25,M27:M36,M39,M41:M50)</f>
        <v>0</v>
      </c>
      <c r="N128" s="1239" t="e">
        <f t="shared" ref="N128:N136" si="7">SUM(F128:I128)</f>
        <v>#DIV/0!</v>
      </c>
      <c r="O128" s="1242" t="e">
        <f t="shared" ref="O128:O136" si="8">SUM(F128:M128)</f>
        <v>#DIV/0!</v>
      </c>
      <c r="T128" s="19"/>
      <c r="U128" s="19"/>
      <c r="V128" s="19"/>
      <c r="W128" s="19"/>
      <c r="X128" s="19"/>
      <c r="Y128" s="19"/>
      <c r="Z128" s="19"/>
      <c r="AA128" s="19"/>
      <c r="AB128" s="19"/>
      <c r="AC128" s="19"/>
      <c r="AD128" s="19"/>
      <c r="AE128" s="19"/>
      <c r="AF128" s="19"/>
      <c r="AG128" s="19"/>
      <c r="AH128" s="19"/>
      <c r="AI128" s="19"/>
      <c r="AJ128" s="19"/>
      <c r="AK128" s="19"/>
      <c r="AL128" s="19"/>
      <c r="AM128" s="19"/>
      <c r="AN128" s="19"/>
      <c r="AO128" s="19"/>
      <c r="AP128" s="19"/>
      <c r="AQ128" s="19"/>
      <c r="AR128" s="19"/>
      <c r="AS128" s="19"/>
      <c r="AT128" s="19"/>
      <c r="AU128" s="19"/>
      <c r="AV128" s="19"/>
      <c r="AW128" s="19"/>
      <c r="AX128" s="19"/>
      <c r="AY128" s="19"/>
      <c r="AZ128" s="19"/>
      <c r="BA128" s="19"/>
      <c r="BB128" s="19"/>
      <c r="BC128" s="19"/>
      <c r="BD128" s="19"/>
      <c r="BE128" s="19"/>
      <c r="BF128" s="19"/>
      <c r="BG128" s="19"/>
      <c r="BH128" s="19"/>
      <c r="BI128" s="19"/>
      <c r="BJ128" s="19"/>
      <c r="BK128" s="19"/>
      <c r="BL128" s="19"/>
      <c r="BM128" s="19"/>
      <c r="BN128" s="19"/>
      <c r="BO128" s="19"/>
      <c r="BP128" s="19"/>
      <c r="BQ128" s="19"/>
      <c r="BR128" s="19"/>
      <c r="BS128" s="19"/>
      <c r="BT128" s="19"/>
      <c r="BU128" s="19"/>
      <c r="BV128" s="19"/>
      <c r="BW128" s="19"/>
      <c r="BX128" s="19"/>
      <c r="BY128" s="19"/>
      <c r="BZ128" s="19"/>
      <c r="CA128" s="19"/>
      <c r="CB128" s="19"/>
      <c r="CC128" s="19"/>
      <c r="CD128" s="19"/>
      <c r="CE128" s="19"/>
      <c r="CF128" s="19"/>
      <c r="CG128" s="19"/>
      <c r="CH128" s="19"/>
    </row>
    <row r="129" spans="1:86" s="230" customFormat="1" ht="18" customHeight="1">
      <c r="A129" s="269"/>
      <c r="B129" s="270"/>
      <c r="C129" s="270"/>
      <c r="D129" s="270"/>
      <c r="E129" s="593" t="s">
        <v>513</v>
      </c>
      <c r="F129" s="1483">
        <f>N19+N37+N38</f>
        <v>0</v>
      </c>
      <c r="G129" s="578" t="e">
        <f>G123</f>
        <v>#DIV/0!</v>
      </c>
      <c r="H129" s="578">
        <f>Q19+Q37+Q38</f>
        <v>0</v>
      </c>
      <c r="I129" s="578">
        <f>O19+O37+O38</f>
        <v>0</v>
      </c>
      <c r="J129" s="578">
        <f>P19+P37+P38</f>
        <v>0</v>
      </c>
      <c r="K129" s="578">
        <f>R19+R37+R38</f>
        <v>0</v>
      </c>
      <c r="L129" s="578">
        <f>L19+L37+L38</f>
        <v>0</v>
      </c>
      <c r="M129" s="578">
        <f>M19+M37+M38</f>
        <v>0</v>
      </c>
      <c r="N129" s="1239" t="e">
        <f t="shared" si="7"/>
        <v>#DIV/0!</v>
      </c>
      <c r="O129" s="1242" t="e">
        <f t="shared" si="8"/>
        <v>#DIV/0!</v>
      </c>
      <c r="T129" s="19"/>
      <c r="U129" s="19"/>
      <c r="V129" s="19"/>
      <c r="W129" s="19"/>
      <c r="X129" s="19"/>
      <c r="Y129" s="19"/>
      <c r="Z129" s="19"/>
      <c r="AA129" s="19"/>
      <c r="AB129" s="19"/>
      <c r="AC129" s="19"/>
      <c r="AD129" s="19"/>
      <c r="AE129" s="19"/>
      <c r="AF129" s="19"/>
      <c r="AG129" s="19"/>
      <c r="AH129" s="19"/>
      <c r="AI129" s="19"/>
      <c r="AJ129" s="19"/>
      <c r="AK129" s="19"/>
      <c r="AL129" s="19"/>
      <c r="AM129" s="19"/>
      <c r="AN129" s="19"/>
      <c r="AO129" s="19"/>
      <c r="AP129" s="19"/>
      <c r="AQ129" s="19"/>
      <c r="AR129" s="19"/>
      <c r="AS129" s="19"/>
      <c r="AT129" s="19"/>
      <c r="AU129" s="19"/>
      <c r="AV129" s="19"/>
      <c r="AW129" s="19"/>
      <c r="AX129" s="19"/>
      <c r="AY129" s="19"/>
      <c r="AZ129" s="19"/>
      <c r="BA129" s="19"/>
      <c r="BB129" s="19"/>
      <c r="BC129" s="19"/>
      <c r="BD129" s="19"/>
      <c r="BE129" s="19"/>
      <c r="BF129" s="19"/>
      <c r="BG129" s="19"/>
      <c r="BH129" s="19"/>
      <c r="BI129" s="19"/>
      <c r="BJ129" s="19"/>
      <c r="BK129" s="19"/>
      <c r="BL129" s="19"/>
      <c r="BM129" s="19"/>
      <c r="BN129" s="19"/>
      <c r="BO129" s="19"/>
      <c r="BP129" s="19"/>
      <c r="BQ129" s="19"/>
      <c r="BR129" s="19"/>
      <c r="BS129" s="19"/>
      <c r="BT129" s="19"/>
      <c r="BU129" s="19"/>
      <c r="BV129" s="19"/>
      <c r="BW129" s="19"/>
      <c r="BX129" s="19"/>
      <c r="BY129" s="19"/>
      <c r="BZ129" s="19"/>
      <c r="CA129" s="19"/>
      <c r="CB129" s="19"/>
      <c r="CC129" s="19"/>
      <c r="CD129" s="19"/>
      <c r="CE129" s="19"/>
      <c r="CF129" s="19"/>
      <c r="CG129" s="19"/>
      <c r="CH129" s="19"/>
    </row>
    <row r="130" spans="1:86" s="230" customFormat="1" ht="18" customHeight="1">
      <c r="A130" s="269"/>
      <c r="B130" s="270"/>
      <c r="C130" s="270"/>
      <c r="D130" s="270"/>
      <c r="E130" s="593" t="s">
        <v>514</v>
      </c>
      <c r="F130" s="578">
        <f>N26</f>
        <v>0</v>
      </c>
      <c r="G130" s="579" t="e">
        <f>H123</f>
        <v>#DIV/0!</v>
      </c>
      <c r="H130" s="578">
        <f>Q26</f>
        <v>0</v>
      </c>
      <c r="I130" s="578">
        <f>O26</f>
        <v>0</v>
      </c>
      <c r="J130" s="578">
        <f>P26</f>
        <v>0</v>
      </c>
      <c r="K130" s="578">
        <f>R26</f>
        <v>0</v>
      </c>
      <c r="L130" s="578">
        <f>L26</f>
        <v>0</v>
      </c>
      <c r="M130" s="578">
        <f>M26</f>
        <v>0</v>
      </c>
      <c r="N130" s="1240" t="e">
        <f t="shared" si="7"/>
        <v>#DIV/0!</v>
      </c>
      <c r="O130" s="1242" t="e">
        <f t="shared" si="8"/>
        <v>#DIV/0!</v>
      </c>
      <c r="T130" s="19"/>
      <c r="U130" s="19"/>
      <c r="V130" s="19"/>
      <c r="W130" s="19"/>
      <c r="X130" s="19"/>
      <c r="Y130" s="19"/>
      <c r="Z130" s="19"/>
      <c r="AA130" s="19"/>
      <c r="AB130" s="19"/>
      <c r="AC130" s="19"/>
      <c r="AD130" s="19"/>
      <c r="AE130" s="19"/>
      <c r="AF130" s="19"/>
      <c r="AG130" s="19"/>
      <c r="AH130" s="19"/>
      <c r="AI130" s="19"/>
      <c r="AJ130" s="19"/>
      <c r="AK130" s="19"/>
      <c r="AL130" s="19"/>
      <c r="AM130" s="19"/>
      <c r="AN130" s="19"/>
      <c r="AO130" s="19"/>
      <c r="AP130" s="19"/>
      <c r="AQ130" s="19"/>
      <c r="AR130" s="19"/>
      <c r="AS130" s="19"/>
      <c r="AT130" s="19"/>
      <c r="AU130" s="19"/>
      <c r="AV130" s="19"/>
      <c r="AW130" s="19"/>
      <c r="AX130" s="19"/>
      <c r="AY130" s="19"/>
      <c r="AZ130" s="19"/>
      <c r="BA130" s="19"/>
      <c r="BB130" s="19"/>
      <c r="BC130" s="19"/>
      <c r="BD130" s="19"/>
      <c r="BE130" s="19"/>
      <c r="BF130" s="19"/>
      <c r="BG130" s="19"/>
      <c r="BH130" s="19"/>
      <c r="BI130" s="19"/>
      <c r="BJ130" s="19"/>
      <c r="BK130" s="19"/>
      <c r="BL130" s="19"/>
      <c r="BM130" s="19"/>
      <c r="BN130" s="19"/>
      <c r="BO130" s="19"/>
      <c r="BP130" s="19"/>
      <c r="BQ130" s="19"/>
      <c r="BR130" s="19"/>
      <c r="BS130" s="19"/>
      <c r="BT130" s="19"/>
      <c r="BU130" s="19"/>
      <c r="BV130" s="19"/>
      <c r="BW130" s="19"/>
      <c r="BX130" s="19"/>
      <c r="BY130" s="19"/>
      <c r="BZ130" s="19"/>
      <c r="CA130" s="19"/>
      <c r="CB130" s="19"/>
      <c r="CC130" s="19"/>
      <c r="CD130" s="19"/>
      <c r="CE130" s="19"/>
      <c r="CF130" s="19"/>
      <c r="CG130" s="19"/>
      <c r="CH130" s="19"/>
    </row>
    <row r="131" spans="1:86" s="230" customFormat="1" ht="18" customHeight="1">
      <c r="A131" s="269"/>
      <c r="B131" s="270"/>
      <c r="C131" s="270"/>
      <c r="D131" s="270"/>
      <c r="E131" s="593" t="s">
        <v>515</v>
      </c>
      <c r="F131" s="579">
        <f>N22</f>
        <v>0</v>
      </c>
      <c r="G131" s="1242">
        <v>0</v>
      </c>
      <c r="H131" s="579">
        <f>Q22</f>
        <v>0</v>
      </c>
      <c r="I131" s="579">
        <f>O22</f>
        <v>0</v>
      </c>
      <c r="J131" s="579">
        <f>P22</f>
        <v>0</v>
      </c>
      <c r="K131" s="579">
        <f>R22</f>
        <v>0</v>
      </c>
      <c r="L131" s="579">
        <f>L22</f>
        <v>0</v>
      </c>
      <c r="M131" s="579">
        <f>M22</f>
        <v>0</v>
      </c>
      <c r="N131" s="1240">
        <f t="shared" si="7"/>
        <v>0</v>
      </c>
      <c r="O131" s="1242">
        <f t="shared" si="8"/>
        <v>0</v>
      </c>
      <c r="T131" s="19"/>
      <c r="U131" s="19"/>
      <c r="V131" s="19"/>
      <c r="W131" s="19"/>
      <c r="X131" s="19"/>
      <c r="Y131" s="19"/>
      <c r="Z131" s="19"/>
      <c r="AA131" s="19"/>
      <c r="AB131" s="19"/>
      <c r="AC131" s="19"/>
      <c r="AD131" s="19"/>
      <c r="AE131" s="19"/>
      <c r="AF131" s="19"/>
      <c r="AG131" s="19"/>
      <c r="AH131" s="19"/>
      <c r="AI131" s="19"/>
      <c r="AJ131" s="19"/>
      <c r="AK131" s="19"/>
      <c r="AL131" s="19"/>
      <c r="AM131" s="19"/>
      <c r="AN131" s="19"/>
      <c r="AO131" s="19"/>
      <c r="AP131" s="19"/>
      <c r="AQ131" s="19"/>
      <c r="AR131" s="19"/>
      <c r="AS131" s="19"/>
      <c r="AT131" s="19"/>
      <c r="AU131" s="19"/>
      <c r="AV131" s="19"/>
      <c r="AW131" s="19"/>
      <c r="AX131" s="19"/>
      <c r="AY131" s="19"/>
      <c r="AZ131" s="19"/>
      <c r="BA131" s="19"/>
      <c r="BB131" s="19"/>
      <c r="BC131" s="19"/>
      <c r="BD131" s="19"/>
      <c r="BE131" s="19"/>
      <c r="BF131" s="19"/>
      <c r="BG131" s="19"/>
      <c r="BH131" s="19"/>
      <c r="BI131" s="19"/>
      <c r="BJ131" s="19"/>
      <c r="BK131" s="19"/>
      <c r="BL131" s="19"/>
      <c r="BM131" s="19"/>
      <c r="BN131" s="19"/>
      <c r="BO131" s="19"/>
      <c r="BP131" s="19"/>
      <c r="BQ131" s="19"/>
      <c r="BR131" s="19"/>
      <c r="BS131" s="19"/>
      <c r="BT131" s="19"/>
      <c r="BU131" s="19"/>
      <c r="BV131" s="19"/>
      <c r="BW131" s="19"/>
      <c r="BX131" s="19"/>
      <c r="BY131" s="19"/>
      <c r="BZ131" s="19"/>
      <c r="CA131" s="19"/>
      <c r="CB131" s="19"/>
      <c r="CC131" s="19"/>
      <c r="CD131" s="19"/>
      <c r="CE131" s="19"/>
      <c r="CF131" s="19"/>
      <c r="CG131" s="19"/>
      <c r="CH131" s="19"/>
    </row>
    <row r="132" spans="1:86" s="230" customFormat="1" ht="18" customHeight="1">
      <c r="A132" s="269"/>
      <c r="B132" s="270"/>
      <c r="C132" s="270"/>
      <c r="D132" s="270"/>
      <c r="E132" s="594" t="s">
        <v>510</v>
      </c>
      <c r="F132" s="579">
        <f>SUM(N51:N74)</f>
        <v>0</v>
      </c>
      <c r="G132" s="579" t="e">
        <f>I123</f>
        <v>#DIV/0!</v>
      </c>
      <c r="H132" s="579">
        <f>SUM(Q51:Q74)</f>
        <v>0</v>
      </c>
      <c r="I132" s="579">
        <f>SUM(O51:O74)</f>
        <v>0</v>
      </c>
      <c r="J132" s="579">
        <f>SUM(P51:P74)</f>
        <v>0</v>
      </c>
      <c r="K132" s="579">
        <f>SUM(R51:R74)</f>
        <v>0</v>
      </c>
      <c r="L132" s="579">
        <f>SUM(L51:L74)</f>
        <v>0</v>
      </c>
      <c r="M132" s="579">
        <f>SUM(M51:M74)</f>
        <v>0</v>
      </c>
      <c r="N132" s="1240" t="e">
        <f t="shared" si="7"/>
        <v>#DIV/0!</v>
      </c>
      <c r="O132" s="1242" t="e">
        <f t="shared" si="8"/>
        <v>#DIV/0!</v>
      </c>
      <c r="T132" s="19"/>
      <c r="U132" s="19"/>
      <c r="V132" s="19"/>
      <c r="W132" s="19"/>
      <c r="X132" s="19"/>
      <c r="Y132" s="19"/>
      <c r="Z132" s="19"/>
      <c r="AA132" s="19"/>
      <c r="AB132" s="19"/>
      <c r="AC132" s="19"/>
      <c r="AD132" s="19"/>
      <c r="AE132" s="19"/>
      <c r="AF132" s="19"/>
      <c r="AG132" s="19"/>
      <c r="AH132" s="19"/>
      <c r="AI132" s="19"/>
      <c r="AJ132" s="19"/>
      <c r="AK132" s="19"/>
      <c r="AL132" s="19"/>
      <c r="AM132" s="19"/>
      <c r="AN132" s="19"/>
      <c r="AO132" s="19"/>
      <c r="AP132" s="19"/>
      <c r="AQ132" s="19"/>
      <c r="AR132" s="19"/>
      <c r="AS132" s="19"/>
      <c r="AT132" s="19"/>
      <c r="AU132" s="19"/>
      <c r="AV132" s="19"/>
      <c r="AW132" s="19"/>
      <c r="AX132" s="19"/>
      <c r="AY132" s="19"/>
      <c r="AZ132" s="19"/>
      <c r="BA132" s="19"/>
      <c r="BB132" s="19"/>
      <c r="BC132" s="19"/>
      <c r="BD132" s="19"/>
      <c r="BE132" s="19"/>
      <c r="BF132" s="19"/>
      <c r="BG132" s="19"/>
      <c r="BH132" s="19"/>
      <c r="BI132" s="19"/>
      <c r="BJ132" s="19"/>
      <c r="BK132" s="19"/>
      <c r="BL132" s="19"/>
      <c r="BM132" s="19"/>
      <c r="BN132" s="19"/>
      <c r="BO132" s="19"/>
      <c r="BP132" s="19"/>
      <c r="BQ132" s="19"/>
      <c r="BR132" s="19"/>
      <c r="BS132" s="19"/>
      <c r="BT132" s="19"/>
      <c r="BU132" s="19"/>
      <c r="BV132" s="19"/>
      <c r="BW132" s="19"/>
      <c r="BX132" s="19"/>
      <c r="BY132" s="19"/>
      <c r="BZ132" s="19"/>
      <c r="CA132" s="19"/>
      <c r="CB132" s="19"/>
      <c r="CC132" s="19"/>
      <c r="CD132" s="19"/>
      <c r="CE132" s="19"/>
      <c r="CF132" s="19"/>
      <c r="CG132" s="19"/>
      <c r="CH132" s="19"/>
    </row>
    <row r="133" spans="1:86" s="230" customFormat="1" ht="18" customHeight="1">
      <c r="A133" s="269"/>
      <c r="B133" s="270"/>
      <c r="C133" s="270"/>
      <c r="D133" s="270"/>
      <c r="E133" s="593" t="s">
        <v>516</v>
      </c>
      <c r="F133" s="579">
        <f>N21</f>
        <v>0</v>
      </c>
      <c r="G133" s="1242">
        <v>0</v>
      </c>
      <c r="H133" s="579">
        <f>Q21</f>
        <v>0</v>
      </c>
      <c r="I133" s="579">
        <f>O21</f>
        <v>0</v>
      </c>
      <c r="J133" s="579">
        <f>P21</f>
        <v>0</v>
      </c>
      <c r="K133" s="579">
        <f>R21</f>
        <v>0</v>
      </c>
      <c r="L133" s="579">
        <f>L21</f>
        <v>0</v>
      </c>
      <c r="M133" s="579">
        <f>M21</f>
        <v>0</v>
      </c>
      <c r="N133" s="1240">
        <f t="shared" si="7"/>
        <v>0</v>
      </c>
      <c r="O133" s="1242">
        <f t="shared" si="8"/>
        <v>0</v>
      </c>
      <c r="T133" s="19"/>
      <c r="U133" s="19"/>
      <c r="V133" s="19"/>
      <c r="W133" s="19"/>
      <c r="X133" s="19"/>
      <c r="Y133" s="19"/>
      <c r="Z133" s="19"/>
      <c r="AA133" s="19"/>
      <c r="AB133" s="19"/>
      <c r="AC133" s="19"/>
      <c r="AD133" s="19"/>
      <c r="AE133" s="19"/>
      <c r="AF133" s="19"/>
      <c r="AG133" s="19"/>
      <c r="AH133" s="19"/>
      <c r="AI133" s="19"/>
      <c r="AJ133" s="19"/>
      <c r="AK133" s="19"/>
      <c r="AL133" s="19"/>
      <c r="AM133" s="19"/>
      <c r="AN133" s="19"/>
      <c r="AO133" s="19"/>
      <c r="AP133" s="19"/>
      <c r="AQ133" s="19"/>
      <c r="AR133" s="19"/>
      <c r="AS133" s="19"/>
      <c r="AT133" s="19"/>
      <c r="AU133" s="19"/>
      <c r="AV133" s="19"/>
      <c r="AW133" s="19"/>
      <c r="AX133" s="19"/>
      <c r="AY133" s="19"/>
      <c r="AZ133" s="19"/>
      <c r="BA133" s="19"/>
      <c r="BB133" s="19"/>
      <c r="BC133" s="19"/>
      <c r="BD133" s="19"/>
      <c r="BE133" s="19"/>
      <c r="BF133" s="19"/>
      <c r="BG133" s="19"/>
      <c r="BH133" s="19"/>
      <c r="BI133" s="19"/>
      <c r="BJ133" s="19"/>
      <c r="BK133" s="19"/>
      <c r="BL133" s="19"/>
      <c r="BM133" s="19"/>
      <c r="BN133" s="19"/>
      <c r="BO133" s="19"/>
      <c r="BP133" s="19"/>
      <c r="BQ133" s="19"/>
      <c r="BR133" s="19"/>
      <c r="BS133" s="19"/>
      <c r="BT133" s="19"/>
      <c r="BU133" s="19"/>
      <c r="BV133" s="19"/>
      <c r="BW133" s="19"/>
      <c r="BX133" s="19"/>
      <c r="BY133" s="19"/>
      <c r="BZ133" s="19"/>
      <c r="CA133" s="19"/>
      <c r="CB133" s="19"/>
      <c r="CC133" s="19"/>
      <c r="CD133" s="19"/>
      <c r="CE133" s="19"/>
      <c r="CF133" s="19"/>
      <c r="CG133" s="19"/>
      <c r="CH133" s="19"/>
    </row>
    <row r="134" spans="1:86" s="230" customFormat="1" ht="18" customHeight="1" thickBot="1">
      <c r="A134" s="269"/>
      <c r="B134" s="270"/>
      <c r="C134" s="270"/>
      <c r="D134" s="270"/>
      <c r="E134" s="1266" t="s">
        <v>705</v>
      </c>
      <c r="F134" s="579"/>
      <c r="G134" s="579" t="e">
        <f>J123</f>
        <v>#DIV/0!</v>
      </c>
      <c r="H134" s="579"/>
      <c r="I134" s="579"/>
      <c r="J134" s="608"/>
      <c r="K134" s="608"/>
      <c r="L134" s="608"/>
      <c r="M134" s="1173"/>
      <c r="N134" s="1240" t="e">
        <f t="shared" si="7"/>
        <v>#DIV/0!</v>
      </c>
      <c r="O134" s="1242" t="e">
        <f t="shared" si="8"/>
        <v>#DIV/0!</v>
      </c>
      <c r="T134" s="19"/>
      <c r="U134" s="19"/>
      <c r="V134" s="19"/>
      <c r="W134" s="19"/>
      <c r="X134" s="19"/>
      <c r="Y134" s="19"/>
      <c r="Z134" s="19"/>
      <c r="AA134" s="19"/>
      <c r="AB134" s="19"/>
      <c r="AC134" s="19"/>
      <c r="AD134" s="19"/>
      <c r="AE134" s="19"/>
      <c r="AF134" s="19"/>
      <c r="AG134" s="19"/>
      <c r="AH134" s="19"/>
      <c r="AI134" s="19"/>
      <c r="AJ134" s="19"/>
      <c r="AK134" s="19"/>
      <c r="AL134" s="19"/>
      <c r="AM134" s="19"/>
      <c r="AN134" s="19"/>
      <c r="AO134" s="19"/>
      <c r="AP134" s="19"/>
      <c r="AQ134" s="19"/>
      <c r="AR134" s="19"/>
      <c r="AS134" s="19"/>
      <c r="AT134" s="19"/>
      <c r="AU134" s="19"/>
      <c r="AV134" s="19"/>
      <c r="AW134" s="19"/>
      <c r="AX134" s="19"/>
      <c r="AY134" s="19"/>
      <c r="AZ134" s="19"/>
      <c r="BA134" s="19"/>
      <c r="BB134" s="19"/>
      <c r="BC134" s="19"/>
      <c r="BD134" s="19"/>
      <c r="BE134" s="19"/>
      <c r="BF134" s="19"/>
      <c r="BG134" s="19"/>
      <c r="BH134" s="19"/>
      <c r="BI134" s="19"/>
      <c r="BJ134" s="19"/>
      <c r="BK134" s="19"/>
      <c r="BL134" s="19"/>
      <c r="BM134" s="19"/>
      <c r="BN134" s="19"/>
      <c r="BO134" s="19"/>
      <c r="BP134" s="19"/>
      <c r="BQ134" s="19"/>
      <c r="BR134" s="19"/>
      <c r="BS134" s="19"/>
      <c r="BT134" s="19"/>
      <c r="BU134" s="19"/>
      <c r="BV134" s="19"/>
      <c r="BW134" s="19"/>
      <c r="BX134" s="19"/>
      <c r="BY134" s="19"/>
      <c r="BZ134" s="19"/>
      <c r="CA134" s="19"/>
      <c r="CB134" s="19"/>
      <c r="CC134" s="19"/>
      <c r="CD134" s="19"/>
      <c r="CE134" s="19"/>
      <c r="CF134" s="19"/>
      <c r="CG134" s="19"/>
      <c r="CH134" s="19"/>
    </row>
    <row r="135" spans="1:86" s="230" customFormat="1" ht="18" customHeight="1">
      <c r="A135" s="269"/>
      <c r="B135" s="270"/>
      <c r="C135" s="270"/>
      <c r="D135" s="270"/>
      <c r="E135" s="606" t="s">
        <v>520</v>
      </c>
      <c r="F135" s="579">
        <f t="shared" ref="F135:M135" si="9">SUM(F128:F134)</f>
        <v>0</v>
      </c>
      <c r="G135" s="579" t="e">
        <f t="shared" si="9"/>
        <v>#DIV/0!</v>
      </c>
      <c r="H135" s="579">
        <f t="shared" si="9"/>
        <v>0</v>
      </c>
      <c r="I135" s="579">
        <f t="shared" si="9"/>
        <v>0</v>
      </c>
      <c r="J135" s="579">
        <f t="shared" si="9"/>
        <v>0</v>
      </c>
      <c r="K135" s="579">
        <f t="shared" si="9"/>
        <v>0</v>
      </c>
      <c r="L135" s="579">
        <f t="shared" si="9"/>
        <v>0</v>
      </c>
      <c r="M135" s="579">
        <f t="shared" si="9"/>
        <v>0</v>
      </c>
      <c r="N135" s="1240" t="e">
        <f t="shared" si="7"/>
        <v>#DIV/0!</v>
      </c>
      <c r="O135" s="1242" t="e">
        <f t="shared" si="8"/>
        <v>#DIV/0!</v>
      </c>
      <c r="P135" s="272"/>
      <c r="Q135" s="272"/>
      <c r="R135" s="272"/>
      <c r="S135" s="271"/>
      <c r="T135" s="19"/>
      <c r="U135" s="19"/>
      <c r="V135" s="19"/>
      <c r="W135" s="19"/>
      <c r="X135" s="19"/>
      <c r="Y135" s="19"/>
      <c r="Z135" s="19"/>
      <c r="AA135" s="19"/>
      <c r="AB135" s="19"/>
      <c r="AC135" s="19"/>
      <c r="AD135" s="19"/>
      <c r="AE135" s="19"/>
      <c r="AF135" s="19"/>
      <c r="AG135" s="19"/>
      <c r="AH135" s="19"/>
      <c r="AI135" s="19"/>
      <c r="AJ135" s="19"/>
      <c r="AK135" s="19"/>
      <c r="AL135" s="19"/>
      <c r="AM135" s="19"/>
      <c r="AN135" s="19"/>
      <c r="AO135" s="19"/>
      <c r="AP135" s="19"/>
      <c r="AQ135" s="19"/>
      <c r="AR135" s="19"/>
      <c r="AS135" s="19"/>
      <c r="AT135" s="19"/>
      <c r="AU135" s="19"/>
      <c r="AV135" s="19"/>
      <c r="AW135" s="19"/>
      <c r="AX135" s="19"/>
      <c r="AY135" s="19"/>
      <c r="AZ135" s="19"/>
      <c r="BA135" s="19"/>
      <c r="BB135" s="19"/>
      <c r="BC135" s="19"/>
      <c r="BD135" s="19"/>
      <c r="BE135" s="19"/>
      <c r="BF135" s="19"/>
      <c r="BG135" s="19"/>
      <c r="BH135" s="19"/>
      <c r="BI135" s="19"/>
      <c r="BJ135" s="19"/>
      <c r="BK135" s="19"/>
      <c r="BL135" s="19"/>
      <c r="BM135" s="19"/>
      <c r="BN135" s="19"/>
      <c r="BO135" s="19"/>
      <c r="BP135" s="19"/>
      <c r="BQ135" s="19"/>
      <c r="BR135" s="19"/>
      <c r="BS135" s="19"/>
      <c r="BT135" s="19"/>
      <c r="BU135" s="19"/>
      <c r="BV135" s="19"/>
      <c r="BW135" s="19"/>
      <c r="BX135" s="19"/>
      <c r="BY135" s="19"/>
      <c r="BZ135" s="19"/>
      <c r="CA135" s="19"/>
      <c r="CB135" s="19"/>
      <c r="CC135" s="19"/>
      <c r="CD135" s="19"/>
      <c r="CE135" s="19"/>
      <c r="CF135" s="19"/>
      <c r="CG135" s="19"/>
      <c r="CH135" s="19"/>
    </row>
    <row r="136" spans="1:86" s="230" customFormat="1" ht="18" customHeight="1">
      <c r="A136" s="274"/>
      <c r="B136" s="270"/>
      <c r="C136" s="270"/>
      <c r="D136" s="270"/>
      <c r="E136" s="606" t="s">
        <v>523</v>
      </c>
      <c r="F136" s="579">
        <f>N75-N40</f>
        <v>0</v>
      </c>
      <c r="G136" s="579">
        <f>E121</f>
        <v>0</v>
      </c>
      <c r="H136" s="579">
        <f>Q75-Q40</f>
        <v>0</v>
      </c>
      <c r="I136" s="579">
        <f>O75-O40</f>
        <v>0</v>
      </c>
      <c r="J136" s="608">
        <f>P75-P40</f>
        <v>0</v>
      </c>
      <c r="K136" s="608">
        <f>R75</f>
        <v>0</v>
      </c>
      <c r="L136" s="608">
        <f>L75</f>
        <v>0</v>
      </c>
      <c r="M136" s="608">
        <f>M75</f>
        <v>0</v>
      </c>
      <c r="N136" s="1240">
        <f t="shared" si="7"/>
        <v>0</v>
      </c>
      <c r="O136" s="1242">
        <f t="shared" si="8"/>
        <v>0</v>
      </c>
      <c r="P136" s="272"/>
      <c r="Q136" s="272"/>
      <c r="R136" s="272"/>
      <c r="S136" s="271"/>
      <c r="T136" s="19"/>
      <c r="U136" s="19"/>
      <c r="V136" s="19"/>
      <c r="W136" s="19"/>
      <c r="X136" s="19"/>
      <c r="Y136" s="19"/>
      <c r="Z136" s="19"/>
      <c r="AA136" s="19"/>
      <c r="AB136" s="19"/>
      <c r="AC136" s="19"/>
      <c r="AD136" s="19"/>
      <c r="AE136" s="19"/>
      <c r="AF136" s="19"/>
      <c r="AG136" s="19"/>
      <c r="AH136" s="19"/>
      <c r="AI136" s="19"/>
      <c r="AJ136" s="19"/>
      <c r="AK136" s="19"/>
      <c r="AL136" s="19"/>
      <c r="AM136" s="19"/>
      <c r="AN136" s="19"/>
      <c r="AO136" s="19"/>
      <c r="AP136" s="19"/>
      <c r="AQ136" s="19"/>
      <c r="AR136" s="19"/>
      <c r="AS136" s="19"/>
      <c r="AT136" s="19"/>
      <c r="AU136" s="19"/>
      <c r="AV136" s="19"/>
      <c r="AW136" s="19"/>
      <c r="AX136" s="19"/>
      <c r="AY136" s="19"/>
      <c r="AZ136" s="19"/>
      <c r="BA136" s="19"/>
      <c r="BB136" s="19"/>
      <c r="BC136" s="19"/>
      <c r="BD136" s="19"/>
      <c r="BE136" s="19"/>
      <c r="BF136" s="19"/>
      <c r="BG136" s="19"/>
      <c r="BH136" s="19"/>
      <c r="BI136" s="19"/>
      <c r="BJ136" s="19"/>
      <c r="BK136" s="19"/>
      <c r="BL136" s="19"/>
      <c r="BM136" s="19"/>
      <c r="BN136" s="19"/>
      <c r="BO136" s="19"/>
      <c r="BP136" s="19"/>
      <c r="BQ136" s="19"/>
      <c r="BR136" s="19"/>
      <c r="BS136" s="19"/>
      <c r="BT136" s="19"/>
      <c r="BU136" s="19"/>
      <c r="BV136" s="19"/>
      <c r="BW136" s="19"/>
      <c r="BX136" s="19"/>
      <c r="BY136" s="19"/>
      <c r="BZ136" s="19"/>
      <c r="CA136" s="19"/>
      <c r="CB136" s="19"/>
      <c r="CC136" s="19"/>
      <c r="CD136" s="19"/>
      <c r="CE136" s="19"/>
      <c r="CF136" s="19"/>
      <c r="CG136" s="19"/>
      <c r="CH136" s="19"/>
    </row>
    <row r="137" spans="1:86" s="230" customFormat="1" ht="18" customHeight="1" thickBot="1">
      <c r="A137" s="269"/>
      <c r="B137" s="270"/>
      <c r="C137" s="270"/>
      <c r="D137" s="270"/>
      <c r="E137" s="607" t="s">
        <v>524</v>
      </c>
      <c r="F137" s="599">
        <f t="shared" ref="F137:O137" si="10">F136-(SUM(F128:F134))</f>
        <v>0</v>
      </c>
      <c r="G137" s="599" t="e">
        <f t="shared" si="10"/>
        <v>#DIV/0!</v>
      </c>
      <c r="H137" s="599">
        <f t="shared" si="10"/>
        <v>0</v>
      </c>
      <c r="I137" s="599">
        <f t="shared" si="10"/>
        <v>0</v>
      </c>
      <c r="J137" s="599">
        <f t="shared" si="10"/>
        <v>0</v>
      </c>
      <c r="K137" s="599">
        <f t="shared" si="10"/>
        <v>0</v>
      </c>
      <c r="L137" s="599">
        <f t="shared" si="10"/>
        <v>0</v>
      </c>
      <c r="M137" s="599">
        <f t="shared" si="10"/>
        <v>0</v>
      </c>
      <c r="N137" s="1241" t="e">
        <f t="shared" si="10"/>
        <v>#DIV/0!</v>
      </c>
      <c r="O137" s="1243" t="e">
        <f t="shared" si="10"/>
        <v>#DIV/0!</v>
      </c>
      <c r="P137" s="272"/>
      <c r="Q137" s="272"/>
      <c r="R137" s="272"/>
      <c r="S137" s="271"/>
      <c r="T137" s="19"/>
      <c r="U137" s="19"/>
      <c r="V137" s="19"/>
      <c r="W137" s="19"/>
      <c r="X137" s="19"/>
      <c r="Y137" s="19"/>
      <c r="Z137" s="19"/>
      <c r="AA137" s="19"/>
      <c r="AB137" s="19"/>
      <c r="AC137" s="19"/>
      <c r="AD137" s="19"/>
      <c r="AE137" s="19"/>
      <c r="AF137" s="19"/>
      <c r="AG137" s="19"/>
      <c r="AH137" s="19"/>
      <c r="AI137" s="19"/>
      <c r="AJ137" s="19"/>
      <c r="AK137" s="19"/>
      <c r="AL137" s="19"/>
      <c r="AM137" s="19"/>
      <c r="AN137" s="19"/>
      <c r="AO137" s="19"/>
      <c r="AP137" s="19"/>
      <c r="AQ137" s="19"/>
      <c r="AR137" s="19"/>
      <c r="AS137" s="19"/>
      <c r="AT137" s="19"/>
      <c r="AU137" s="19"/>
      <c r="AV137" s="19"/>
      <c r="AW137" s="19"/>
      <c r="AX137" s="19"/>
      <c r="AY137" s="19"/>
      <c r="AZ137" s="19"/>
      <c r="BA137" s="19"/>
      <c r="BB137" s="19"/>
      <c r="BC137" s="19"/>
      <c r="BD137" s="19"/>
      <c r="BE137" s="19"/>
      <c r="BF137" s="19"/>
      <c r="BG137" s="19"/>
      <c r="BH137" s="19"/>
      <c r="BI137" s="19"/>
      <c r="BJ137" s="19"/>
      <c r="BK137" s="19"/>
      <c r="BL137" s="19"/>
      <c r="BM137" s="19"/>
      <c r="BN137" s="19"/>
      <c r="BO137" s="19"/>
      <c r="BP137" s="19"/>
      <c r="BQ137" s="19"/>
      <c r="BR137" s="19"/>
      <c r="BS137" s="19"/>
      <c r="BT137" s="19"/>
      <c r="BU137" s="19"/>
      <c r="BV137" s="19"/>
      <c r="BW137" s="19"/>
      <c r="BX137" s="19"/>
      <c r="BY137" s="19"/>
      <c r="BZ137" s="19"/>
      <c r="CA137" s="19"/>
      <c r="CB137" s="19"/>
      <c r="CC137" s="19"/>
      <c r="CD137" s="19"/>
      <c r="CE137" s="19"/>
      <c r="CF137" s="19"/>
      <c r="CG137" s="19"/>
      <c r="CH137" s="19"/>
    </row>
    <row r="138" spans="1:86" s="230" customFormat="1" ht="18" customHeight="1">
      <c r="A138" s="269"/>
      <c r="B138" s="270"/>
      <c r="C138" s="270"/>
      <c r="D138" s="270"/>
      <c r="E138" s="273"/>
      <c r="F138" s="571"/>
      <c r="G138" s="571"/>
      <c r="H138" s="571"/>
      <c r="I138" s="571"/>
      <c r="J138" s="571"/>
      <c r="K138" s="273"/>
      <c r="L138" s="273"/>
      <c r="M138" s="273"/>
      <c r="N138" s="275"/>
      <c r="O138" s="275"/>
      <c r="P138" s="272"/>
      <c r="Q138" s="272"/>
      <c r="R138" s="272"/>
      <c r="S138" s="271"/>
      <c r="T138" s="19"/>
      <c r="U138" s="19"/>
      <c r="V138" s="19"/>
      <c r="W138" s="19"/>
      <c r="X138" s="19"/>
      <c r="Y138" s="19"/>
      <c r="Z138" s="19"/>
      <c r="AA138" s="19"/>
      <c r="AB138" s="19"/>
      <c r="AC138" s="19"/>
      <c r="AD138" s="19"/>
      <c r="AE138" s="19"/>
      <c r="AF138" s="19"/>
      <c r="AG138" s="19"/>
      <c r="AH138" s="19"/>
      <c r="AI138" s="19"/>
      <c r="AJ138" s="19"/>
      <c r="AK138" s="19"/>
      <c r="AL138" s="19"/>
      <c r="AM138" s="19"/>
      <c r="AN138" s="19"/>
      <c r="AO138" s="19"/>
      <c r="AP138" s="19"/>
      <c r="AQ138" s="19"/>
      <c r="AR138" s="19"/>
      <c r="AS138" s="19"/>
      <c r="AT138" s="19"/>
      <c r="AU138" s="19"/>
      <c r="AV138" s="19"/>
      <c r="AW138" s="19"/>
      <c r="AX138" s="19"/>
      <c r="AY138" s="19"/>
      <c r="AZ138" s="19"/>
      <c r="BA138" s="19"/>
      <c r="BB138" s="19"/>
      <c r="BC138" s="19"/>
      <c r="BD138" s="19"/>
      <c r="BE138" s="19"/>
      <c r="BF138" s="19"/>
      <c r="BG138" s="19"/>
      <c r="BH138" s="19"/>
      <c r="BI138" s="19"/>
      <c r="BJ138" s="19"/>
      <c r="BK138" s="19"/>
      <c r="BL138" s="19"/>
      <c r="BM138" s="19"/>
      <c r="BN138" s="19"/>
      <c r="BO138" s="19"/>
      <c r="BP138" s="19"/>
      <c r="BQ138" s="19"/>
      <c r="BR138" s="19"/>
      <c r="BS138" s="19"/>
      <c r="BT138" s="19"/>
      <c r="BU138" s="19"/>
      <c r="BV138" s="19"/>
      <c r="BW138" s="19"/>
      <c r="BX138" s="19"/>
      <c r="BY138" s="19"/>
      <c r="BZ138" s="19"/>
      <c r="CA138" s="19"/>
      <c r="CB138" s="19"/>
      <c r="CC138" s="19"/>
      <c r="CD138" s="19"/>
      <c r="CE138" s="19"/>
      <c r="CF138" s="19"/>
      <c r="CG138" s="19"/>
      <c r="CH138" s="19"/>
    </row>
    <row r="139" spans="1:86" s="230" customFormat="1" ht="18" customHeight="1">
      <c r="A139" s="269"/>
      <c r="B139" s="270"/>
      <c r="C139" s="270"/>
      <c r="D139" s="270"/>
      <c r="E139" s="273"/>
      <c r="F139" s="571"/>
      <c r="G139" s="571"/>
      <c r="H139" s="571"/>
      <c r="I139" s="571"/>
      <c r="J139" s="571"/>
      <c r="K139" s="273"/>
      <c r="L139" s="273"/>
      <c r="M139" s="273"/>
      <c r="N139" s="275"/>
      <c r="O139" s="275"/>
      <c r="P139" s="272"/>
      <c r="Q139" s="272"/>
      <c r="R139" s="272"/>
      <c r="S139" s="271"/>
      <c r="T139" s="19"/>
      <c r="U139" s="19"/>
      <c r="V139" s="19"/>
      <c r="W139" s="19"/>
      <c r="X139" s="19"/>
      <c r="Y139" s="19"/>
      <c r="Z139" s="19"/>
      <c r="AA139" s="19"/>
      <c r="AB139" s="19"/>
      <c r="AC139" s="19"/>
      <c r="AD139" s="19"/>
      <c r="AE139" s="19"/>
      <c r="AF139" s="19"/>
      <c r="AG139" s="19"/>
      <c r="AH139" s="19"/>
      <c r="AI139" s="19"/>
      <c r="AJ139" s="19"/>
      <c r="AK139" s="19"/>
      <c r="AL139" s="19"/>
      <c r="AM139" s="19"/>
      <c r="AN139" s="19"/>
      <c r="AO139" s="19"/>
      <c r="AP139" s="19"/>
      <c r="AQ139" s="19"/>
      <c r="AR139" s="19"/>
      <c r="AS139" s="19"/>
      <c r="AT139" s="19"/>
      <c r="AU139" s="19"/>
      <c r="AV139" s="19"/>
      <c r="AW139" s="19"/>
      <c r="AX139" s="19"/>
      <c r="AY139" s="19"/>
      <c r="AZ139" s="19"/>
      <c r="BA139" s="19"/>
      <c r="BB139" s="19"/>
      <c r="BC139" s="19"/>
      <c r="BD139" s="19"/>
      <c r="BE139" s="19"/>
      <c r="BF139" s="19"/>
      <c r="BG139" s="19"/>
      <c r="BH139" s="19"/>
      <c r="BI139" s="19"/>
      <c r="BJ139" s="19"/>
      <c r="BK139" s="19"/>
      <c r="BL139" s="19"/>
      <c r="BM139" s="19"/>
      <c r="BN139" s="19"/>
      <c r="BO139" s="19"/>
      <c r="BP139" s="19"/>
      <c r="BQ139" s="19"/>
      <c r="BR139" s="19"/>
      <c r="BS139" s="19"/>
      <c r="BT139" s="19"/>
      <c r="BU139" s="19"/>
      <c r="BV139" s="19"/>
      <c r="BW139" s="19"/>
      <c r="BX139" s="19"/>
      <c r="BY139" s="19"/>
      <c r="BZ139" s="19"/>
      <c r="CA139" s="19"/>
      <c r="CB139" s="19"/>
      <c r="CC139" s="19"/>
      <c r="CD139" s="19"/>
      <c r="CE139" s="19"/>
      <c r="CF139" s="19"/>
      <c r="CG139" s="19"/>
      <c r="CH139" s="19"/>
    </row>
    <row r="140" spans="1:86" s="230" customFormat="1" ht="18" customHeight="1">
      <c r="A140" s="269"/>
      <c r="B140" s="270"/>
      <c r="C140" s="270"/>
      <c r="D140" s="270"/>
      <c r="E140" s="273"/>
      <c r="F140" s="571"/>
      <c r="G140" s="571"/>
      <c r="H140" s="571"/>
      <c r="I140" s="571"/>
      <c r="J140" s="571"/>
      <c r="K140" s="273"/>
      <c r="L140" s="273"/>
      <c r="M140" s="273"/>
      <c r="N140" s="275"/>
      <c r="O140" s="275"/>
      <c r="P140" s="272"/>
      <c r="Q140" s="272"/>
      <c r="R140" s="272"/>
      <c r="S140" s="271"/>
      <c r="T140" s="19"/>
      <c r="U140" s="19"/>
      <c r="V140" s="19"/>
      <c r="W140" s="19"/>
      <c r="X140" s="19"/>
      <c r="Y140" s="19"/>
      <c r="Z140" s="19"/>
      <c r="AA140" s="19"/>
      <c r="AB140" s="19"/>
      <c r="AC140" s="19"/>
      <c r="AD140" s="19"/>
      <c r="AE140" s="19"/>
      <c r="AF140" s="19"/>
      <c r="AG140" s="19"/>
      <c r="AH140" s="19"/>
      <c r="AI140" s="19"/>
      <c r="AJ140" s="19"/>
      <c r="AK140" s="19"/>
      <c r="AL140" s="19"/>
      <c r="AM140" s="19"/>
      <c r="AN140" s="19"/>
      <c r="AO140" s="19"/>
      <c r="AP140" s="19"/>
      <c r="AQ140" s="19"/>
      <c r="AR140" s="19"/>
      <c r="AS140" s="19"/>
      <c r="AT140" s="19"/>
      <c r="AU140" s="19"/>
      <c r="AV140" s="19"/>
      <c r="AW140" s="19"/>
      <c r="AX140" s="19"/>
      <c r="AY140" s="19"/>
      <c r="AZ140" s="19"/>
      <c r="BA140" s="19"/>
      <c r="BB140" s="19"/>
      <c r="BC140" s="19"/>
      <c r="BD140" s="19"/>
      <c r="BE140" s="19"/>
      <c r="BF140" s="19"/>
      <c r="BG140" s="19"/>
      <c r="BH140" s="19"/>
      <c r="BI140" s="19"/>
      <c r="BJ140" s="19"/>
      <c r="BK140" s="19"/>
      <c r="BL140" s="19"/>
      <c r="BM140" s="19"/>
      <c r="BN140" s="19"/>
      <c r="BO140" s="19"/>
      <c r="BP140" s="19"/>
      <c r="BQ140" s="19"/>
      <c r="BR140" s="19"/>
      <c r="BS140" s="19"/>
      <c r="BT140" s="19"/>
      <c r="BU140" s="19"/>
      <c r="BV140" s="19"/>
      <c r="BW140" s="19"/>
      <c r="BX140" s="19"/>
      <c r="BY140" s="19"/>
      <c r="BZ140" s="19"/>
      <c r="CA140" s="19"/>
      <c r="CB140" s="19"/>
      <c r="CC140" s="19"/>
      <c r="CD140" s="19"/>
      <c r="CE140" s="19"/>
      <c r="CF140" s="19"/>
      <c r="CG140" s="19"/>
      <c r="CH140" s="19"/>
    </row>
    <row r="141" spans="1:86" s="230" customFormat="1" ht="18" customHeight="1">
      <c r="A141" s="269"/>
      <c r="B141" s="270"/>
      <c r="C141" s="270"/>
      <c r="D141" s="270"/>
      <c r="E141" s="273"/>
      <c r="F141" s="571"/>
      <c r="G141" s="571"/>
      <c r="H141" s="571"/>
      <c r="I141" s="571"/>
      <c r="J141" s="571"/>
      <c r="K141" s="273"/>
      <c r="L141" s="273"/>
      <c r="M141" s="273"/>
      <c r="N141" s="275"/>
      <c r="O141" s="275"/>
      <c r="P141" s="272"/>
      <c r="Q141" s="272"/>
      <c r="R141" s="272"/>
      <c r="S141" s="271"/>
      <c r="T141" s="19"/>
      <c r="U141" s="19"/>
      <c r="V141" s="19"/>
      <c r="W141" s="19"/>
      <c r="X141" s="19"/>
      <c r="Y141" s="19"/>
      <c r="Z141" s="19"/>
      <c r="AA141" s="19"/>
      <c r="AB141" s="19"/>
      <c r="AC141" s="19"/>
      <c r="AD141" s="19"/>
      <c r="AE141" s="19"/>
      <c r="AF141" s="19"/>
      <c r="AG141" s="19"/>
      <c r="AH141" s="19"/>
      <c r="AI141" s="19"/>
      <c r="AJ141" s="19"/>
      <c r="AK141" s="19"/>
      <c r="AL141" s="19"/>
      <c r="AM141" s="19"/>
      <c r="AN141" s="19"/>
      <c r="AO141" s="19"/>
      <c r="AP141" s="19"/>
      <c r="AQ141" s="19"/>
      <c r="AR141" s="19"/>
      <c r="AS141" s="19"/>
      <c r="AT141" s="19"/>
      <c r="AU141" s="19"/>
      <c r="AV141" s="19"/>
      <c r="AW141" s="19"/>
      <c r="AX141" s="19"/>
      <c r="AY141" s="19"/>
      <c r="AZ141" s="19"/>
      <c r="BA141" s="19"/>
      <c r="BB141" s="19"/>
      <c r="BC141" s="19"/>
      <c r="BD141" s="19"/>
      <c r="BE141" s="19"/>
      <c r="BF141" s="19"/>
      <c r="BG141" s="19"/>
      <c r="BH141" s="19"/>
      <c r="BI141" s="19"/>
      <c r="BJ141" s="19"/>
      <c r="BK141" s="19"/>
      <c r="BL141" s="19"/>
      <c r="BM141" s="19"/>
      <c r="BN141" s="19"/>
      <c r="BO141" s="19"/>
      <c r="BP141" s="19"/>
      <c r="BQ141" s="19"/>
      <c r="BR141" s="19"/>
      <c r="BS141" s="19"/>
      <c r="BT141" s="19"/>
      <c r="BU141" s="19"/>
      <c r="BV141" s="19"/>
      <c r="BW141" s="19"/>
      <c r="BX141" s="19"/>
      <c r="BY141" s="19"/>
      <c r="BZ141" s="19"/>
      <c r="CA141" s="19"/>
      <c r="CB141" s="19"/>
      <c r="CC141" s="19"/>
      <c r="CD141" s="19"/>
      <c r="CE141" s="19"/>
      <c r="CF141" s="19"/>
      <c r="CG141" s="19"/>
      <c r="CH141" s="19"/>
    </row>
    <row r="142" spans="1:86" s="230" customFormat="1" ht="18" customHeight="1">
      <c r="A142" s="269"/>
      <c r="B142" s="270"/>
      <c r="C142" s="270"/>
      <c r="D142" s="270"/>
      <c r="E142" s="273"/>
      <c r="F142" s="571"/>
      <c r="G142" s="571"/>
      <c r="H142" s="571"/>
      <c r="I142" s="571"/>
      <c r="J142" s="571"/>
      <c r="K142" s="273"/>
      <c r="L142" s="273"/>
      <c r="M142" s="273"/>
      <c r="N142" s="275"/>
      <c r="O142" s="275"/>
      <c r="P142" s="272"/>
      <c r="Q142" s="272"/>
      <c r="R142" s="272"/>
      <c r="S142" s="271"/>
      <c r="T142" s="19"/>
      <c r="U142" s="19"/>
      <c r="V142" s="19"/>
      <c r="W142" s="19"/>
      <c r="X142" s="19"/>
      <c r="Y142" s="19"/>
      <c r="Z142" s="19"/>
      <c r="AA142" s="19"/>
      <c r="AB142" s="19"/>
      <c r="AC142" s="19"/>
      <c r="AD142" s="19"/>
      <c r="AE142" s="19"/>
      <c r="AF142" s="19"/>
      <c r="AG142" s="19"/>
      <c r="AH142" s="19"/>
      <c r="AI142" s="19"/>
      <c r="AJ142" s="19"/>
      <c r="AK142" s="19"/>
      <c r="AL142" s="19"/>
      <c r="AM142" s="19"/>
      <c r="AN142" s="19"/>
      <c r="AO142" s="19"/>
      <c r="AP142" s="19"/>
      <c r="AQ142" s="19"/>
      <c r="AR142" s="19"/>
      <c r="AS142" s="19"/>
      <c r="AT142" s="19"/>
      <c r="AU142" s="19"/>
      <c r="AV142" s="19"/>
      <c r="AW142" s="19"/>
      <c r="AX142" s="19"/>
      <c r="AY142" s="19"/>
      <c r="AZ142" s="19"/>
      <c r="BA142" s="19"/>
      <c r="BB142" s="19"/>
      <c r="BC142" s="19"/>
      <c r="BD142" s="19"/>
      <c r="BE142" s="19"/>
      <c r="BF142" s="19"/>
      <c r="BG142" s="19"/>
      <c r="BH142" s="19"/>
      <c r="BI142" s="19"/>
      <c r="BJ142" s="19"/>
      <c r="BK142" s="19"/>
      <c r="BL142" s="19"/>
      <c r="BM142" s="19"/>
      <c r="BN142" s="19"/>
      <c r="BO142" s="19"/>
      <c r="BP142" s="19"/>
      <c r="BQ142" s="19"/>
      <c r="BR142" s="19"/>
      <c r="BS142" s="19"/>
      <c r="BT142" s="19"/>
      <c r="BU142" s="19"/>
      <c r="BV142" s="19"/>
      <c r="BW142" s="19"/>
      <c r="BX142" s="19"/>
      <c r="BY142" s="19"/>
      <c r="BZ142" s="19"/>
      <c r="CA142" s="19"/>
      <c r="CB142" s="19"/>
      <c r="CC142" s="19"/>
      <c r="CD142" s="19"/>
      <c r="CE142" s="19"/>
      <c r="CF142" s="19"/>
      <c r="CG142" s="19"/>
      <c r="CH142" s="19"/>
    </row>
    <row r="143" spans="1:86" s="230" customFormat="1" ht="18" customHeight="1">
      <c r="A143" s="269"/>
      <c r="B143" s="270"/>
      <c r="C143" s="270"/>
      <c r="D143" s="270"/>
      <c r="E143" s="273"/>
      <c r="F143" s="571"/>
      <c r="G143" s="571"/>
      <c r="H143" s="571"/>
      <c r="I143" s="571"/>
      <c r="J143" s="571"/>
      <c r="K143" s="273"/>
      <c r="L143" s="273"/>
      <c r="M143" s="273"/>
      <c r="N143" s="275"/>
      <c r="O143" s="275"/>
      <c r="P143" s="272"/>
      <c r="Q143" s="272"/>
      <c r="R143" s="272"/>
      <c r="S143" s="271"/>
      <c r="T143" s="19"/>
      <c r="U143" s="19"/>
      <c r="V143" s="19"/>
      <c r="W143" s="19"/>
      <c r="X143" s="19"/>
      <c r="Y143" s="19"/>
      <c r="Z143" s="19"/>
      <c r="AA143" s="19"/>
      <c r="AB143" s="19"/>
      <c r="AC143" s="19"/>
      <c r="AD143" s="19"/>
      <c r="AE143" s="19"/>
      <c r="AF143" s="19"/>
      <c r="AG143" s="19"/>
      <c r="AH143" s="19"/>
      <c r="AI143" s="19"/>
      <c r="AJ143" s="19"/>
      <c r="AK143" s="19"/>
      <c r="AL143" s="19"/>
      <c r="AM143" s="19"/>
      <c r="AN143" s="19"/>
      <c r="AO143" s="19"/>
      <c r="AP143" s="19"/>
      <c r="AQ143" s="19"/>
      <c r="AR143" s="19"/>
      <c r="AS143" s="19"/>
      <c r="AT143" s="19"/>
      <c r="AU143" s="19"/>
      <c r="AV143" s="19"/>
      <c r="AW143" s="19"/>
      <c r="AX143" s="19"/>
      <c r="AY143" s="19"/>
      <c r="AZ143" s="19"/>
      <c r="BA143" s="19"/>
      <c r="BB143" s="19"/>
      <c r="BC143" s="19"/>
      <c r="BD143" s="19"/>
      <c r="BE143" s="19"/>
      <c r="BF143" s="19"/>
      <c r="BG143" s="19"/>
      <c r="BH143" s="19"/>
      <c r="BI143" s="19"/>
      <c r="BJ143" s="19"/>
      <c r="BK143" s="19"/>
      <c r="BL143" s="19"/>
      <c r="BM143" s="19"/>
      <c r="BN143" s="19"/>
      <c r="BO143" s="19"/>
      <c r="BP143" s="19"/>
      <c r="BQ143" s="19"/>
      <c r="BR143" s="19"/>
      <c r="BS143" s="19"/>
      <c r="BT143" s="19"/>
      <c r="BU143" s="19"/>
      <c r="BV143" s="19"/>
      <c r="BW143" s="19"/>
      <c r="BX143" s="19"/>
      <c r="BY143" s="19"/>
      <c r="BZ143" s="19"/>
      <c r="CA143" s="19"/>
      <c r="CB143" s="19"/>
      <c r="CC143" s="19"/>
      <c r="CD143" s="19"/>
      <c r="CE143" s="19"/>
      <c r="CF143" s="19"/>
      <c r="CG143" s="19"/>
      <c r="CH143" s="19"/>
    </row>
    <row r="144" spans="1:86" s="230" customFormat="1" ht="18" customHeight="1">
      <c r="A144" s="269"/>
      <c r="B144" s="270"/>
      <c r="C144" s="270"/>
      <c r="D144" s="270"/>
      <c r="E144" s="273"/>
      <c r="F144" s="571"/>
      <c r="G144" s="571"/>
      <c r="H144" s="571"/>
      <c r="I144" s="571"/>
      <c r="J144" s="571"/>
      <c r="K144" s="273"/>
      <c r="L144" s="273"/>
      <c r="M144" s="273"/>
      <c r="N144" s="275"/>
      <c r="O144" s="275"/>
      <c r="P144" s="272"/>
      <c r="Q144" s="272"/>
      <c r="R144" s="272"/>
      <c r="S144" s="271"/>
      <c r="T144" s="19"/>
      <c r="U144" s="19"/>
      <c r="V144" s="19"/>
      <c r="W144" s="19"/>
      <c r="X144" s="19"/>
      <c r="Y144" s="19"/>
      <c r="Z144" s="19"/>
      <c r="AA144" s="19"/>
      <c r="AB144" s="19"/>
      <c r="AC144" s="19"/>
      <c r="AD144" s="19"/>
      <c r="AE144" s="19"/>
      <c r="AF144" s="19"/>
      <c r="AG144" s="19"/>
      <c r="AH144" s="19"/>
      <c r="AI144" s="19"/>
      <c r="AJ144" s="19"/>
      <c r="AK144" s="19"/>
      <c r="AL144" s="19"/>
      <c r="AM144" s="19"/>
      <c r="AN144" s="19"/>
      <c r="AO144" s="19"/>
      <c r="AP144" s="19"/>
      <c r="AQ144" s="19"/>
      <c r="AR144" s="19"/>
      <c r="AS144" s="19"/>
      <c r="AT144" s="19"/>
      <c r="AU144" s="19"/>
      <c r="AV144" s="19"/>
      <c r="AW144" s="19"/>
      <c r="AX144" s="19"/>
      <c r="AY144" s="19"/>
      <c r="AZ144" s="19"/>
      <c r="BA144" s="19"/>
      <c r="BB144" s="19"/>
      <c r="BC144" s="19"/>
      <c r="BD144" s="19"/>
      <c r="BE144" s="19"/>
      <c r="BF144" s="19"/>
      <c r="BG144" s="19"/>
      <c r="BH144" s="19"/>
      <c r="BI144" s="19"/>
      <c r="BJ144" s="19"/>
      <c r="BK144" s="19"/>
      <c r="BL144" s="19"/>
      <c r="BM144" s="19"/>
      <c r="BN144" s="19"/>
      <c r="BO144" s="19"/>
      <c r="BP144" s="19"/>
      <c r="BQ144" s="19"/>
      <c r="BR144" s="19"/>
      <c r="BS144" s="19"/>
      <c r="BT144" s="19"/>
      <c r="BU144" s="19"/>
      <c r="BV144" s="19"/>
      <c r="BW144" s="19"/>
      <c r="BX144" s="19"/>
      <c r="BY144" s="19"/>
      <c r="BZ144" s="19"/>
      <c r="CA144" s="19"/>
      <c r="CB144" s="19"/>
      <c r="CC144" s="19"/>
      <c r="CD144" s="19"/>
      <c r="CE144" s="19"/>
      <c r="CF144" s="19"/>
      <c r="CG144" s="19"/>
      <c r="CH144" s="19"/>
    </row>
    <row r="145" spans="1:86" s="230" customFormat="1" ht="18" customHeight="1">
      <c r="A145" s="269"/>
      <c r="B145" s="270"/>
      <c r="C145" s="270"/>
      <c r="D145" s="270"/>
      <c r="E145" s="273"/>
      <c r="F145" s="570"/>
      <c r="G145" s="570"/>
      <c r="H145" s="570"/>
      <c r="I145" s="570"/>
      <c r="J145" s="570"/>
      <c r="K145" s="273"/>
      <c r="L145" s="273"/>
      <c r="M145" s="273"/>
      <c r="N145" s="275"/>
      <c r="O145" s="275"/>
      <c r="P145" s="272"/>
      <c r="Q145" s="272"/>
      <c r="R145" s="272"/>
      <c r="S145" s="271"/>
      <c r="T145" s="19"/>
      <c r="U145" s="19"/>
      <c r="V145" s="19"/>
      <c r="W145" s="19"/>
      <c r="X145" s="19"/>
      <c r="Y145" s="19"/>
      <c r="Z145" s="19"/>
      <c r="AA145" s="19"/>
      <c r="AB145" s="19"/>
      <c r="AC145" s="19"/>
      <c r="AD145" s="19"/>
      <c r="AE145" s="19"/>
      <c r="AF145" s="19"/>
      <c r="AG145" s="19"/>
      <c r="AH145" s="19"/>
      <c r="AI145" s="19"/>
      <c r="AJ145" s="19"/>
      <c r="AK145" s="19"/>
      <c r="AL145" s="19"/>
      <c r="AM145" s="19"/>
      <c r="AN145" s="19"/>
      <c r="AO145" s="19"/>
      <c r="AP145" s="19"/>
      <c r="AQ145" s="19"/>
      <c r="AR145" s="19"/>
      <c r="AS145" s="19"/>
      <c r="AT145" s="19"/>
      <c r="AU145" s="19"/>
      <c r="AV145" s="19"/>
      <c r="AW145" s="19"/>
      <c r="AX145" s="19"/>
      <c r="AY145" s="19"/>
      <c r="AZ145" s="19"/>
      <c r="BA145" s="19"/>
      <c r="BB145" s="19"/>
      <c r="BC145" s="19"/>
      <c r="BD145" s="19"/>
      <c r="BE145" s="19"/>
      <c r="BF145" s="19"/>
      <c r="BG145" s="19"/>
      <c r="BH145" s="19"/>
      <c r="BI145" s="19"/>
      <c r="BJ145" s="19"/>
      <c r="BK145" s="19"/>
      <c r="BL145" s="19"/>
      <c r="BM145" s="19"/>
      <c r="BN145" s="19"/>
      <c r="BO145" s="19"/>
      <c r="BP145" s="19"/>
      <c r="BQ145" s="19"/>
      <c r="BR145" s="19"/>
      <c r="BS145" s="19"/>
      <c r="BT145" s="19"/>
      <c r="BU145" s="19"/>
      <c r="BV145" s="19"/>
      <c r="BW145" s="19"/>
      <c r="BX145" s="19"/>
      <c r="BY145" s="19"/>
      <c r="BZ145" s="19"/>
      <c r="CA145" s="19"/>
      <c r="CB145" s="19"/>
      <c r="CC145" s="19"/>
      <c r="CD145" s="19"/>
      <c r="CE145" s="19"/>
      <c r="CF145" s="19"/>
      <c r="CG145" s="19"/>
      <c r="CH145" s="19"/>
    </row>
    <row r="146" spans="1:86" s="230" customFormat="1" ht="18" customHeight="1">
      <c r="A146" s="269"/>
      <c r="B146" s="270"/>
      <c r="C146" s="270"/>
      <c r="D146" s="270"/>
      <c r="E146" s="273"/>
      <c r="F146" s="570"/>
      <c r="G146" s="570"/>
      <c r="H146" s="570"/>
      <c r="I146" s="570"/>
      <c r="J146" s="570"/>
      <c r="K146" s="273"/>
      <c r="L146" s="273"/>
      <c r="M146" s="273"/>
      <c r="N146" s="275"/>
      <c r="O146" s="275"/>
      <c r="P146" s="272"/>
      <c r="Q146" s="272"/>
      <c r="R146" s="272"/>
      <c r="S146" s="271"/>
      <c r="T146" s="19"/>
      <c r="U146" s="19"/>
      <c r="V146" s="19"/>
      <c r="W146" s="19"/>
      <c r="X146" s="19"/>
      <c r="Y146" s="19"/>
      <c r="Z146" s="19"/>
      <c r="AA146" s="19"/>
      <c r="AB146" s="19"/>
      <c r="AC146" s="19"/>
      <c r="AD146" s="19"/>
      <c r="AE146" s="19"/>
      <c r="AF146" s="19"/>
      <c r="AG146" s="19"/>
      <c r="AH146" s="19"/>
      <c r="AI146" s="19"/>
      <c r="AJ146" s="19"/>
      <c r="AK146" s="19"/>
      <c r="AL146" s="19"/>
      <c r="AM146" s="19"/>
      <c r="AN146" s="19"/>
      <c r="AO146" s="19"/>
      <c r="AP146" s="19"/>
      <c r="AQ146" s="19"/>
      <c r="AR146" s="19"/>
      <c r="AS146" s="19"/>
      <c r="AT146" s="19"/>
      <c r="AU146" s="19"/>
      <c r="AV146" s="19"/>
      <c r="AW146" s="19"/>
      <c r="AX146" s="19"/>
      <c r="AY146" s="19"/>
      <c r="AZ146" s="19"/>
      <c r="BA146" s="19"/>
      <c r="BB146" s="19"/>
      <c r="BC146" s="19"/>
      <c r="BD146" s="19"/>
      <c r="BE146" s="19"/>
      <c r="BF146" s="19"/>
      <c r="BG146" s="19"/>
      <c r="BH146" s="19"/>
      <c r="BI146" s="19"/>
      <c r="BJ146" s="19"/>
      <c r="BK146" s="19"/>
      <c r="BL146" s="19"/>
      <c r="BM146" s="19"/>
      <c r="BN146" s="19"/>
      <c r="BO146" s="19"/>
      <c r="BP146" s="19"/>
      <c r="BQ146" s="19"/>
      <c r="BR146" s="19"/>
      <c r="BS146" s="19"/>
      <c r="BT146" s="19"/>
      <c r="BU146" s="19"/>
      <c r="BV146" s="19"/>
      <c r="BW146" s="19"/>
      <c r="BX146" s="19"/>
      <c r="BY146" s="19"/>
      <c r="BZ146" s="19"/>
      <c r="CA146" s="19"/>
      <c r="CB146" s="19"/>
      <c r="CC146" s="19"/>
      <c r="CD146" s="19"/>
      <c r="CE146" s="19"/>
      <c r="CF146" s="19"/>
      <c r="CG146" s="19"/>
      <c r="CH146" s="19"/>
    </row>
    <row r="147" spans="1:86" s="230" customFormat="1" ht="18" customHeight="1">
      <c r="A147" s="269"/>
      <c r="B147" s="270"/>
      <c r="C147" s="270"/>
      <c r="D147" s="270"/>
      <c r="E147" s="273"/>
      <c r="F147" s="570"/>
      <c r="G147" s="570"/>
      <c r="H147" s="570"/>
      <c r="I147" s="570"/>
      <c r="J147" s="570"/>
      <c r="K147" s="273"/>
      <c r="L147" s="273"/>
      <c r="M147" s="273"/>
      <c r="N147" s="275"/>
      <c r="O147" s="275"/>
      <c r="P147" s="272"/>
      <c r="Q147" s="272"/>
      <c r="R147" s="272"/>
      <c r="S147" s="271"/>
      <c r="T147" s="19"/>
      <c r="U147" s="19"/>
      <c r="V147" s="19"/>
      <c r="W147" s="19"/>
      <c r="X147" s="19"/>
      <c r="Y147" s="19"/>
      <c r="Z147" s="19"/>
      <c r="AA147" s="19"/>
      <c r="AB147" s="19"/>
      <c r="AC147" s="19"/>
      <c r="AD147" s="19"/>
      <c r="AE147" s="19"/>
      <c r="AF147" s="19"/>
      <c r="AG147" s="19"/>
      <c r="AH147" s="19"/>
      <c r="AI147" s="19"/>
      <c r="AJ147" s="19"/>
      <c r="AK147" s="19"/>
      <c r="AL147" s="19"/>
      <c r="AM147" s="19"/>
      <c r="AN147" s="19"/>
      <c r="AO147" s="19"/>
      <c r="AP147" s="19"/>
      <c r="AQ147" s="19"/>
      <c r="AR147" s="19"/>
      <c r="AS147" s="19"/>
      <c r="AT147" s="19"/>
      <c r="AU147" s="19"/>
      <c r="AV147" s="19"/>
      <c r="AW147" s="19"/>
      <c r="AX147" s="19"/>
      <c r="AY147" s="19"/>
      <c r="AZ147" s="19"/>
      <c r="BA147" s="19"/>
      <c r="BB147" s="19"/>
      <c r="BC147" s="19"/>
      <c r="BD147" s="19"/>
      <c r="BE147" s="19"/>
      <c r="BF147" s="19"/>
      <c r="BG147" s="19"/>
      <c r="BH147" s="19"/>
      <c r="BI147" s="19"/>
      <c r="BJ147" s="19"/>
      <c r="BK147" s="19"/>
      <c r="BL147" s="19"/>
      <c r="BM147" s="19"/>
      <c r="BN147" s="19"/>
      <c r="BO147" s="19"/>
      <c r="BP147" s="19"/>
      <c r="BQ147" s="19"/>
      <c r="BR147" s="19"/>
      <c r="BS147" s="19"/>
      <c r="BT147" s="19"/>
      <c r="BU147" s="19"/>
      <c r="BV147" s="19"/>
      <c r="BW147" s="19"/>
      <c r="BX147" s="19"/>
      <c r="BY147" s="19"/>
      <c r="BZ147" s="19"/>
      <c r="CA147" s="19"/>
      <c r="CB147" s="19"/>
      <c r="CC147" s="19"/>
      <c r="CD147" s="19"/>
      <c r="CE147" s="19"/>
      <c r="CF147" s="19"/>
      <c r="CG147" s="19"/>
      <c r="CH147" s="19"/>
    </row>
    <row r="148" spans="1:86" s="230" customFormat="1" ht="18" customHeight="1">
      <c r="A148" s="269"/>
      <c r="B148" s="270"/>
      <c r="C148" s="270"/>
      <c r="D148" s="270"/>
      <c r="E148" s="273"/>
      <c r="F148" s="570"/>
      <c r="G148" s="570"/>
      <c r="H148" s="570"/>
      <c r="I148" s="570"/>
      <c r="J148" s="570"/>
      <c r="K148" s="273"/>
      <c r="L148" s="273"/>
      <c r="M148" s="273"/>
      <c r="N148" s="275"/>
      <c r="O148" s="275"/>
      <c r="P148" s="272"/>
      <c r="Q148" s="272"/>
      <c r="R148" s="272"/>
      <c r="S148" s="271"/>
      <c r="T148" s="19"/>
      <c r="U148" s="19"/>
      <c r="V148" s="19"/>
      <c r="W148" s="19"/>
      <c r="X148" s="19"/>
      <c r="Y148" s="19"/>
      <c r="Z148" s="19"/>
      <c r="AA148" s="19"/>
      <c r="AB148" s="19"/>
      <c r="AC148" s="19"/>
      <c r="AD148" s="19"/>
      <c r="AE148" s="19"/>
      <c r="AF148" s="19"/>
      <c r="AG148" s="19"/>
      <c r="AH148" s="19"/>
      <c r="AI148" s="19"/>
      <c r="AJ148" s="19"/>
      <c r="AK148" s="19"/>
      <c r="AL148" s="19"/>
      <c r="AM148" s="19"/>
      <c r="AN148" s="19"/>
      <c r="AO148" s="19"/>
      <c r="AP148" s="19"/>
      <c r="AQ148" s="19"/>
      <c r="AR148" s="19"/>
      <c r="AS148" s="19"/>
      <c r="AT148" s="19"/>
      <c r="AU148" s="19"/>
      <c r="AV148" s="19"/>
      <c r="AW148" s="19"/>
      <c r="AX148" s="19"/>
      <c r="AY148" s="19"/>
      <c r="AZ148" s="19"/>
      <c r="BA148" s="19"/>
      <c r="BB148" s="19"/>
      <c r="BC148" s="19"/>
      <c r="BD148" s="19"/>
      <c r="BE148" s="19"/>
      <c r="BF148" s="19"/>
      <c r="BG148" s="19"/>
      <c r="BH148" s="19"/>
      <c r="BI148" s="19"/>
      <c r="BJ148" s="19"/>
      <c r="BK148" s="19"/>
      <c r="BL148" s="19"/>
      <c r="BM148" s="19"/>
      <c r="BN148" s="19"/>
      <c r="BO148" s="19"/>
      <c r="BP148" s="19"/>
      <c r="BQ148" s="19"/>
      <c r="BR148" s="19"/>
      <c r="BS148" s="19"/>
      <c r="BT148" s="19"/>
      <c r="BU148" s="19"/>
      <c r="BV148" s="19"/>
      <c r="BW148" s="19"/>
      <c r="BX148" s="19"/>
      <c r="BY148" s="19"/>
      <c r="BZ148" s="19"/>
      <c r="CA148" s="19"/>
      <c r="CB148" s="19"/>
      <c r="CC148" s="19"/>
      <c r="CD148" s="19"/>
      <c r="CE148" s="19"/>
      <c r="CF148" s="19"/>
      <c r="CG148" s="19"/>
      <c r="CH148" s="19"/>
    </row>
    <row r="149" spans="1:86" s="230" customFormat="1" ht="18" customHeight="1">
      <c r="A149" s="269"/>
      <c r="B149" s="270"/>
      <c r="C149" s="270"/>
      <c r="D149" s="270"/>
      <c r="E149" s="273"/>
      <c r="F149" s="570"/>
      <c r="G149" s="570"/>
      <c r="H149" s="570"/>
      <c r="I149" s="570"/>
      <c r="J149" s="570"/>
      <c r="K149" s="273"/>
      <c r="L149" s="273"/>
      <c r="M149" s="273"/>
      <c r="N149" s="275"/>
      <c r="O149" s="275"/>
      <c r="P149" s="272"/>
      <c r="Q149" s="272"/>
      <c r="R149" s="272"/>
      <c r="S149" s="271"/>
      <c r="T149" s="19"/>
      <c r="U149" s="19"/>
      <c r="V149" s="19"/>
      <c r="W149" s="19"/>
      <c r="X149" s="19"/>
      <c r="Y149" s="19"/>
      <c r="Z149" s="19"/>
      <c r="AA149" s="19"/>
      <c r="AB149" s="19"/>
      <c r="AC149" s="19"/>
      <c r="AD149" s="19"/>
      <c r="AE149" s="19"/>
      <c r="AF149" s="19"/>
      <c r="AG149" s="19"/>
      <c r="AH149" s="19"/>
      <c r="AI149" s="19"/>
      <c r="AJ149" s="19"/>
      <c r="AK149" s="19"/>
      <c r="AL149" s="19"/>
      <c r="AM149" s="19"/>
      <c r="AN149" s="19"/>
      <c r="AO149" s="19"/>
      <c r="AP149" s="19"/>
      <c r="AQ149" s="19"/>
      <c r="AR149" s="19"/>
      <c r="AS149" s="19"/>
      <c r="AT149" s="19"/>
      <c r="AU149" s="19"/>
      <c r="AV149" s="19"/>
      <c r="AW149" s="19"/>
      <c r="AX149" s="19"/>
      <c r="AY149" s="19"/>
      <c r="AZ149" s="19"/>
      <c r="BA149" s="19"/>
      <c r="BB149" s="19"/>
      <c r="BC149" s="19"/>
      <c r="BD149" s="19"/>
      <c r="BE149" s="19"/>
      <c r="BF149" s="19"/>
      <c r="BG149" s="19"/>
      <c r="BH149" s="19"/>
      <c r="BI149" s="19"/>
      <c r="BJ149" s="19"/>
      <c r="BK149" s="19"/>
      <c r="BL149" s="19"/>
      <c r="BM149" s="19"/>
      <c r="BN149" s="19"/>
      <c r="BO149" s="19"/>
      <c r="BP149" s="19"/>
      <c r="BQ149" s="19"/>
      <c r="BR149" s="19"/>
      <c r="BS149" s="19"/>
      <c r="BT149" s="19"/>
      <c r="BU149" s="19"/>
      <c r="BV149" s="19"/>
      <c r="BW149" s="19"/>
      <c r="BX149" s="19"/>
      <c r="BY149" s="19"/>
      <c r="BZ149" s="19"/>
      <c r="CA149" s="19"/>
      <c r="CB149" s="19"/>
      <c r="CC149" s="19"/>
      <c r="CD149" s="19"/>
      <c r="CE149" s="19"/>
      <c r="CF149" s="19"/>
      <c r="CG149" s="19"/>
      <c r="CH149" s="19"/>
    </row>
    <row r="150" spans="1:86" s="230" customFormat="1" ht="18" customHeight="1">
      <c r="A150" s="269"/>
      <c r="B150" s="270"/>
      <c r="C150" s="270"/>
      <c r="D150" s="270"/>
      <c r="E150" s="273"/>
      <c r="F150" s="273"/>
      <c r="G150" s="273"/>
      <c r="H150" s="273"/>
      <c r="I150" s="273"/>
      <c r="J150" s="273"/>
      <c r="K150" s="273"/>
      <c r="L150" s="273"/>
      <c r="M150" s="273"/>
      <c r="N150" s="275"/>
      <c r="O150" s="275"/>
      <c r="P150" s="272"/>
      <c r="Q150" s="272"/>
      <c r="R150" s="272"/>
      <c r="S150" s="271"/>
      <c r="T150" s="19"/>
      <c r="U150" s="19"/>
      <c r="V150" s="19"/>
      <c r="W150" s="19"/>
      <c r="X150" s="19"/>
      <c r="Y150" s="19"/>
      <c r="Z150" s="19"/>
      <c r="AA150" s="19"/>
      <c r="AB150" s="19"/>
      <c r="AC150" s="19"/>
      <c r="AD150" s="19"/>
      <c r="AE150" s="19"/>
      <c r="AF150" s="19"/>
      <c r="AG150" s="19"/>
      <c r="AH150" s="19"/>
      <c r="AI150" s="19"/>
      <c r="AJ150" s="19"/>
      <c r="AK150" s="19"/>
      <c r="AL150" s="19"/>
      <c r="AM150" s="19"/>
      <c r="AN150" s="19"/>
      <c r="AO150" s="19"/>
      <c r="AP150" s="19"/>
      <c r="AQ150" s="19"/>
      <c r="AR150" s="19"/>
      <c r="AS150" s="19"/>
      <c r="AT150" s="19"/>
      <c r="AU150" s="19"/>
      <c r="AV150" s="19"/>
      <c r="AW150" s="19"/>
      <c r="AX150" s="19"/>
      <c r="AY150" s="19"/>
      <c r="AZ150" s="19"/>
      <c r="BA150" s="19"/>
      <c r="BB150" s="19"/>
      <c r="BC150" s="19"/>
      <c r="BD150" s="19"/>
      <c r="BE150" s="19"/>
      <c r="BF150" s="19"/>
      <c r="BG150" s="19"/>
      <c r="BH150" s="19"/>
      <c r="BI150" s="19"/>
      <c r="BJ150" s="19"/>
      <c r="BK150" s="19"/>
      <c r="BL150" s="19"/>
      <c r="BM150" s="19"/>
      <c r="BN150" s="19"/>
      <c r="BO150" s="19"/>
      <c r="BP150" s="19"/>
      <c r="BQ150" s="19"/>
      <c r="BR150" s="19"/>
      <c r="BS150" s="19"/>
      <c r="BT150" s="19"/>
      <c r="BU150" s="19"/>
      <c r="BV150" s="19"/>
      <c r="BW150" s="19"/>
      <c r="BX150" s="19"/>
      <c r="BY150" s="19"/>
      <c r="BZ150" s="19"/>
      <c r="CA150" s="19"/>
      <c r="CB150" s="19"/>
      <c r="CC150" s="19"/>
      <c r="CD150" s="19"/>
      <c r="CE150" s="19"/>
      <c r="CF150" s="19"/>
      <c r="CG150" s="19"/>
      <c r="CH150" s="19"/>
    </row>
    <row r="151" spans="1:86" s="230" customFormat="1" ht="18" customHeight="1">
      <c r="A151" s="269"/>
      <c r="B151" s="270"/>
      <c r="C151" s="270"/>
      <c r="D151" s="270"/>
      <c r="E151" s="273"/>
      <c r="F151" s="273"/>
      <c r="G151" s="273"/>
      <c r="H151" s="273"/>
      <c r="I151" s="273"/>
      <c r="J151" s="273"/>
      <c r="K151" s="273"/>
      <c r="L151" s="273"/>
      <c r="M151" s="273"/>
      <c r="N151" s="275"/>
      <c r="O151" s="275"/>
      <c r="P151" s="272"/>
      <c r="Q151" s="272"/>
      <c r="R151" s="272"/>
      <c r="S151" s="271"/>
      <c r="T151" s="19"/>
      <c r="U151" s="19"/>
      <c r="V151" s="19"/>
      <c r="W151" s="19"/>
      <c r="X151" s="19"/>
      <c r="Y151" s="19"/>
      <c r="Z151" s="19"/>
      <c r="AA151" s="19"/>
      <c r="AB151" s="19"/>
      <c r="AC151" s="19"/>
      <c r="AD151" s="19"/>
      <c r="AE151" s="19"/>
      <c r="AF151" s="19"/>
      <c r="AG151" s="19"/>
      <c r="AH151" s="19"/>
      <c r="AI151" s="19"/>
      <c r="AJ151" s="19"/>
      <c r="AK151" s="19"/>
      <c r="AL151" s="19"/>
      <c r="AM151" s="19"/>
      <c r="AN151" s="19"/>
      <c r="AO151" s="19"/>
      <c r="AP151" s="19"/>
      <c r="AQ151" s="19"/>
      <c r="AR151" s="19"/>
      <c r="AS151" s="19"/>
      <c r="AT151" s="19"/>
      <c r="AU151" s="19"/>
      <c r="AV151" s="19"/>
      <c r="AW151" s="19"/>
      <c r="AX151" s="19"/>
      <c r="AY151" s="19"/>
      <c r="AZ151" s="19"/>
      <c r="BA151" s="19"/>
      <c r="BB151" s="19"/>
      <c r="BC151" s="19"/>
      <c r="BD151" s="19"/>
      <c r="BE151" s="19"/>
      <c r="BF151" s="19"/>
      <c r="BG151" s="19"/>
      <c r="BH151" s="19"/>
      <c r="BI151" s="19"/>
      <c r="BJ151" s="19"/>
      <c r="BK151" s="19"/>
      <c r="BL151" s="19"/>
      <c r="BM151" s="19"/>
      <c r="BN151" s="19"/>
      <c r="BO151" s="19"/>
      <c r="BP151" s="19"/>
      <c r="BQ151" s="19"/>
      <c r="BR151" s="19"/>
      <c r="BS151" s="19"/>
      <c r="BT151" s="19"/>
      <c r="BU151" s="19"/>
      <c r="BV151" s="19"/>
      <c r="BW151" s="19"/>
      <c r="BX151" s="19"/>
      <c r="BY151" s="19"/>
      <c r="BZ151" s="19"/>
      <c r="CA151" s="19"/>
      <c r="CB151" s="19"/>
      <c r="CC151" s="19"/>
      <c r="CD151" s="19"/>
      <c r="CE151" s="19"/>
      <c r="CF151" s="19"/>
      <c r="CG151" s="19"/>
      <c r="CH151" s="19"/>
    </row>
    <row r="152" spans="1:86" s="230" customFormat="1" ht="18" customHeight="1">
      <c r="A152" s="269"/>
      <c r="B152" s="270"/>
      <c r="C152" s="270"/>
      <c r="D152" s="270"/>
      <c r="E152" s="273"/>
      <c r="F152" s="273"/>
      <c r="G152" s="273"/>
      <c r="H152" s="273"/>
      <c r="I152" s="273"/>
      <c r="J152" s="273"/>
      <c r="K152" s="273"/>
      <c r="L152" s="273"/>
      <c r="M152" s="273"/>
      <c r="N152" s="275"/>
      <c r="O152" s="275"/>
      <c r="P152" s="272"/>
      <c r="Q152" s="272"/>
      <c r="R152" s="272"/>
      <c r="S152" s="271"/>
      <c r="T152" s="19"/>
      <c r="U152" s="19"/>
      <c r="V152" s="19"/>
      <c r="W152" s="19"/>
      <c r="X152" s="19"/>
      <c r="Y152" s="19"/>
      <c r="Z152" s="19"/>
      <c r="AA152" s="19"/>
      <c r="AB152" s="19"/>
      <c r="AC152" s="19"/>
      <c r="AD152" s="19"/>
      <c r="AE152" s="19"/>
      <c r="AF152" s="19"/>
      <c r="AG152" s="19"/>
      <c r="AH152" s="19"/>
      <c r="AI152" s="19"/>
      <c r="AJ152" s="19"/>
      <c r="AK152" s="19"/>
      <c r="AL152" s="19"/>
      <c r="AM152" s="19"/>
      <c r="AN152" s="19"/>
      <c r="AO152" s="19"/>
      <c r="AP152" s="19"/>
      <c r="AQ152" s="19"/>
      <c r="AR152" s="19"/>
      <c r="AS152" s="19"/>
      <c r="AT152" s="19"/>
      <c r="AU152" s="19"/>
      <c r="AV152" s="19"/>
      <c r="AW152" s="19"/>
      <c r="AX152" s="19"/>
      <c r="AY152" s="19"/>
      <c r="AZ152" s="19"/>
      <c r="BA152" s="19"/>
      <c r="BB152" s="19"/>
      <c r="BC152" s="19"/>
      <c r="BD152" s="19"/>
      <c r="BE152" s="19"/>
      <c r="BF152" s="19"/>
      <c r="BG152" s="19"/>
      <c r="BH152" s="19"/>
      <c r="BI152" s="19"/>
      <c r="BJ152" s="19"/>
      <c r="BK152" s="19"/>
      <c r="BL152" s="19"/>
      <c r="BM152" s="19"/>
      <c r="BN152" s="19"/>
      <c r="BO152" s="19"/>
      <c r="BP152" s="19"/>
      <c r="BQ152" s="19"/>
      <c r="BR152" s="19"/>
      <c r="BS152" s="19"/>
      <c r="BT152" s="19"/>
      <c r="BU152" s="19"/>
      <c r="BV152" s="19"/>
      <c r="BW152" s="19"/>
      <c r="BX152" s="19"/>
      <c r="BY152" s="19"/>
      <c r="BZ152" s="19"/>
      <c r="CA152" s="19"/>
      <c r="CB152" s="19"/>
      <c r="CC152" s="19"/>
      <c r="CD152" s="19"/>
      <c r="CE152" s="19"/>
      <c r="CF152" s="19"/>
      <c r="CG152" s="19"/>
      <c r="CH152" s="19"/>
    </row>
    <row r="153" spans="1:86" s="230" customFormat="1" ht="18" customHeight="1">
      <c r="A153" s="269"/>
      <c r="B153" s="270"/>
      <c r="C153" s="270"/>
      <c r="D153" s="270"/>
      <c r="E153" s="273"/>
      <c r="F153" s="273"/>
      <c r="G153" s="273"/>
      <c r="H153" s="273"/>
      <c r="I153" s="273"/>
      <c r="J153" s="273"/>
      <c r="K153" s="273"/>
      <c r="L153" s="273"/>
      <c r="M153" s="273"/>
      <c r="N153" s="275"/>
      <c r="O153" s="275"/>
      <c r="P153" s="272"/>
      <c r="Q153" s="272"/>
      <c r="R153" s="272"/>
      <c r="S153" s="271"/>
      <c r="T153" s="19"/>
      <c r="U153" s="19"/>
      <c r="V153" s="19"/>
      <c r="W153" s="19"/>
      <c r="X153" s="19"/>
      <c r="Y153" s="19"/>
      <c r="Z153" s="19"/>
      <c r="AA153" s="19"/>
      <c r="AB153" s="19"/>
      <c r="AC153" s="19"/>
      <c r="AD153" s="19"/>
      <c r="AE153" s="19"/>
      <c r="AF153" s="19"/>
      <c r="AG153" s="19"/>
      <c r="AH153" s="19"/>
      <c r="AI153" s="19"/>
      <c r="AJ153" s="19"/>
      <c r="AK153" s="19"/>
      <c r="AL153" s="19"/>
      <c r="AM153" s="19"/>
      <c r="AN153" s="19"/>
      <c r="AO153" s="19"/>
      <c r="AP153" s="19"/>
      <c r="AQ153" s="19"/>
      <c r="AR153" s="19"/>
      <c r="AS153" s="19"/>
      <c r="AT153" s="19"/>
      <c r="AU153" s="19"/>
      <c r="AV153" s="19"/>
      <c r="AW153" s="19"/>
      <c r="AX153" s="19"/>
      <c r="AY153" s="19"/>
      <c r="AZ153" s="19"/>
      <c r="BA153" s="19"/>
      <c r="BB153" s="19"/>
      <c r="BC153" s="19"/>
      <c r="BD153" s="19"/>
      <c r="BE153" s="19"/>
      <c r="BF153" s="19"/>
      <c r="BG153" s="19"/>
      <c r="BH153" s="19"/>
      <c r="BI153" s="19"/>
      <c r="BJ153" s="19"/>
      <c r="BK153" s="19"/>
      <c r="BL153" s="19"/>
      <c r="BM153" s="19"/>
      <c r="BN153" s="19"/>
      <c r="BO153" s="19"/>
      <c r="BP153" s="19"/>
      <c r="BQ153" s="19"/>
      <c r="BR153" s="19"/>
      <c r="BS153" s="19"/>
      <c r="BT153" s="19"/>
      <c r="BU153" s="19"/>
      <c r="BV153" s="19"/>
      <c r="BW153" s="19"/>
      <c r="BX153" s="19"/>
      <c r="BY153" s="19"/>
      <c r="BZ153" s="19"/>
      <c r="CA153" s="19"/>
      <c r="CB153" s="19"/>
      <c r="CC153" s="19"/>
      <c r="CD153" s="19"/>
      <c r="CE153" s="19"/>
      <c r="CF153" s="19"/>
      <c r="CG153" s="19"/>
      <c r="CH153" s="19"/>
    </row>
    <row r="154" spans="1:86" s="230" customFormat="1" ht="18" customHeight="1">
      <c r="A154" s="269"/>
      <c r="B154" s="270"/>
      <c r="C154" s="270"/>
      <c r="D154" s="270"/>
      <c r="E154" s="273"/>
      <c r="F154" s="273"/>
      <c r="G154" s="273"/>
      <c r="H154" s="273"/>
      <c r="I154" s="273"/>
      <c r="J154" s="273"/>
      <c r="K154" s="273"/>
      <c r="L154" s="273"/>
      <c r="M154" s="273"/>
      <c r="N154" s="275"/>
      <c r="O154" s="275"/>
      <c r="P154" s="272"/>
      <c r="Q154" s="272"/>
      <c r="R154" s="272"/>
      <c r="S154" s="271"/>
      <c r="T154" s="19"/>
      <c r="U154" s="19"/>
      <c r="V154" s="19"/>
      <c r="W154" s="19"/>
      <c r="X154" s="19"/>
      <c r="Y154" s="19"/>
      <c r="Z154" s="19"/>
      <c r="AA154" s="19"/>
      <c r="AB154" s="19"/>
      <c r="AC154" s="19"/>
      <c r="AD154" s="19"/>
      <c r="AE154" s="19"/>
      <c r="AF154" s="19"/>
      <c r="AG154" s="19"/>
      <c r="AH154" s="19"/>
      <c r="AI154" s="19"/>
      <c r="AJ154" s="19"/>
      <c r="AK154" s="19"/>
      <c r="AL154" s="19"/>
      <c r="AM154" s="19"/>
      <c r="AN154" s="19"/>
      <c r="AO154" s="19"/>
      <c r="AP154" s="19"/>
      <c r="AQ154" s="19"/>
      <c r="AR154" s="19"/>
      <c r="AS154" s="19"/>
      <c r="AT154" s="19"/>
      <c r="AU154" s="19"/>
      <c r="AV154" s="19"/>
      <c r="AW154" s="19"/>
      <c r="AX154" s="19"/>
      <c r="AY154" s="19"/>
      <c r="AZ154" s="19"/>
      <c r="BA154" s="19"/>
      <c r="BB154" s="19"/>
      <c r="BC154" s="19"/>
      <c r="BD154" s="19"/>
      <c r="BE154" s="19"/>
      <c r="BF154" s="19"/>
      <c r="BG154" s="19"/>
      <c r="BH154" s="19"/>
      <c r="BI154" s="19"/>
      <c r="BJ154" s="19"/>
      <c r="BK154" s="19"/>
      <c r="BL154" s="19"/>
      <c r="BM154" s="19"/>
      <c r="BN154" s="19"/>
      <c r="BO154" s="19"/>
      <c r="BP154" s="19"/>
      <c r="BQ154" s="19"/>
      <c r="BR154" s="19"/>
      <c r="BS154" s="19"/>
      <c r="BT154" s="19"/>
      <c r="BU154" s="19"/>
      <c r="BV154" s="19"/>
      <c r="BW154" s="19"/>
      <c r="BX154" s="19"/>
      <c r="BY154" s="19"/>
      <c r="BZ154" s="19"/>
      <c r="CA154" s="19"/>
      <c r="CB154" s="19"/>
      <c r="CC154" s="19"/>
      <c r="CD154" s="19"/>
      <c r="CE154" s="19"/>
      <c r="CF154" s="19"/>
      <c r="CG154" s="19"/>
      <c r="CH154" s="19"/>
    </row>
    <row r="155" spans="1:86" s="230" customFormat="1" ht="18" customHeight="1">
      <c r="A155" s="269"/>
      <c r="B155" s="270"/>
      <c r="C155" s="270"/>
      <c r="D155" s="270"/>
      <c r="E155" s="273"/>
      <c r="F155" s="273"/>
      <c r="G155" s="273"/>
      <c r="H155" s="273"/>
      <c r="I155" s="273"/>
      <c r="J155" s="273"/>
      <c r="K155" s="273"/>
      <c r="L155" s="273"/>
      <c r="M155" s="273"/>
      <c r="N155" s="275"/>
      <c r="O155" s="275"/>
      <c r="P155" s="272"/>
      <c r="Q155" s="272"/>
      <c r="R155" s="272"/>
      <c r="S155" s="271"/>
      <c r="T155" s="19"/>
      <c r="U155" s="19"/>
      <c r="V155" s="19"/>
      <c r="W155" s="19"/>
      <c r="X155" s="19"/>
      <c r="Y155" s="19"/>
      <c r="Z155" s="19"/>
      <c r="AA155" s="19"/>
      <c r="AB155" s="19"/>
      <c r="AC155" s="19"/>
      <c r="AD155" s="19"/>
      <c r="AE155" s="19"/>
      <c r="AF155" s="19"/>
      <c r="AG155" s="19"/>
      <c r="AH155" s="19"/>
      <c r="AI155" s="19"/>
      <c r="AJ155" s="19"/>
      <c r="AK155" s="19"/>
      <c r="AL155" s="19"/>
      <c r="AM155" s="19"/>
      <c r="AN155" s="19"/>
      <c r="AO155" s="19"/>
      <c r="AP155" s="19"/>
      <c r="AQ155" s="19"/>
      <c r="AR155" s="19"/>
      <c r="AS155" s="19"/>
      <c r="AT155" s="19"/>
      <c r="AU155" s="19"/>
      <c r="AV155" s="19"/>
      <c r="AW155" s="19"/>
      <c r="AX155" s="19"/>
      <c r="AY155" s="19"/>
      <c r="AZ155" s="19"/>
      <c r="BA155" s="19"/>
      <c r="BB155" s="19"/>
      <c r="BC155" s="19"/>
      <c r="BD155" s="19"/>
      <c r="BE155" s="19"/>
      <c r="BF155" s="19"/>
      <c r="BG155" s="19"/>
      <c r="BH155" s="19"/>
      <c r="BI155" s="19"/>
      <c r="BJ155" s="19"/>
      <c r="BK155" s="19"/>
      <c r="BL155" s="19"/>
      <c r="BM155" s="19"/>
      <c r="BN155" s="19"/>
      <c r="BO155" s="19"/>
      <c r="BP155" s="19"/>
      <c r="BQ155" s="19"/>
      <c r="BR155" s="19"/>
      <c r="BS155" s="19"/>
      <c r="BT155" s="19"/>
      <c r="BU155" s="19"/>
      <c r="BV155" s="19"/>
      <c r="BW155" s="19"/>
      <c r="BX155" s="19"/>
      <c r="BY155" s="19"/>
      <c r="BZ155" s="19"/>
      <c r="CA155" s="19"/>
      <c r="CB155" s="19"/>
      <c r="CC155" s="19"/>
      <c r="CD155" s="19"/>
      <c r="CE155" s="19"/>
      <c r="CF155" s="19"/>
      <c r="CG155" s="19"/>
      <c r="CH155" s="19"/>
    </row>
    <row r="156" spans="1:86" s="230" customFormat="1" ht="18" customHeight="1">
      <c r="A156" s="269"/>
      <c r="B156" s="270"/>
      <c r="C156" s="270"/>
      <c r="D156" s="270"/>
      <c r="E156" s="273"/>
      <c r="F156" s="273"/>
      <c r="G156" s="273"/>
      <c r="H156" s="273"/>
      <c r="I156" s="273"/>
      <c r="J156" s="273"/>
      <c r="K156" s="273"/>
      <c r="L156" s="273"/>
      <c r="M156" s="273"/>
      <c r="N156" s="275"/>
      <c r="O156" s="275"/>
      <c r="P156" s="272"/>
      <c r="Q156" s="272"/>
      <c r="R156" s="272"/>
      <c r="S156" s="271"/>
      <c r="T156" s="19"/>
      <c r="U156" s="19"/>
      <c r="V156" s="19"/>
      <c r="W156" s="19"/>
      <c r="X156" s="19"/>
      <c r="Y156" s="19"/>
      <c r="Z156" s="19"/>
      <c r="AA156" s="19"/>
      <c r="AB156" s="19"/>
      <c r="AC156" s="19"/>
      <c r="AD156" s="19"/>
      <c r="AE156" s="19"/>
      <c r="AF156" s="19"/>
      <c r="AG156" s="19"/>
      <c r="AH156" s="19"/>
      <c r="AI156" s="19"/>
      <c r="AJ156" s="19"/>
      <c r="AK156" s="19"/>
      <c r="AL156" s="19"/>
      <c r="AM156" s="19"/>
      <c r="AN156" s="19"/>
      <c r="AO156" s="19"/>
      <c r="AP156" s="19"/>
      <c r="AQ156" s="19"/>
      <c r="AR156" s="19"/>
      <c r="AS156" s="19"/>
      <c r="AT156" s="19"/>
      <c r="AU156" s="19"/>
      <c r="AV156" s="19"/>
      <c r="AW156" s="19"/>
      <c r="AX156" s="19"/>
      <c r="AY156" s="19"/>
      <c r="AZ156" s="19"/>
      <c r="BA156" s="19"/>
      <c r="BB156" s="19"/>
      <c r="BC156" s="19"/>
      <c r="BD156" s="19"/>
      <c r="BE156" s="19"/>
      <c r="BF156" s="19"/>
      <c r="BG156" s="19"/>
      <c r="BH156" s="19"/>
      <c r="BI156" s="19"/>
      <c r="BJ156" s="19"/>
      <c r="BK156" s="19"/>
      <c r="BL156" s="19"/>
      <c r="BM156" s="19"/>
      <c r="BN156" s="19"/>
      <c r="BO156" s="19"/>
      <c r="BP156" s="19"/>
      <c r="BQ156" s="19"/>
      <c r="BR156" s="19"/>
      <c r="BS156" s="19"/>
      <c r="BT156" s="19"/>
      <c r="BU156" s="19"/>
      <c r="BV156" s="19"/>
      <c r="BW156" s="19"/>
      <c r="BX156" s="19"/>
      <c r="BY156" s="19"/>
      <c r="BZ156" s="19"/>
      <c r="CA156" s="19"/>
      <c r="CB156" s="19"/>
      <c r="CC156" s="19"/>
      <c r="CD156" s="19"/>
      <c r="CE156" s="19"/>
      <c r="CF156" s="19"/>
      <c r="CG156" s="19"/>
      <c r="CH156" s="19"/>
    </row>
    <row r="157" spans="1:86" s="230" customFormat="1" ht="18" customHeight="1">
      <c r="A157" s="269"/>
      <c r="B157" s="270"/>
      <c r="C157" s="270"/>
      <c r="D157" s="270"/>
      <c r="E157" s="273"/>
      <c r="F157" s="273"/>
      <c r="G157" s="273"/>
      <c r="H157" s="273"/>
      <c r="I157" s="273"/>
      <c r="J157" s="273"/>
      <c r="K157" s="273"/>
      <c r="L157" s="273"/>
      <c r="M157" s="273"/>
      <c r="N157" s="275"/>
      <c r="O157" s="275"/>
      <c r="P157" s="272"/>
      <c r="Q157" s="272"/>
      <c r="R157" s="272"/>
      <c r="S157" s="271"/>
      <c r="T157" s="19"/>
      <c r="U157" s="19"/>
      <c r="V157" s="19"/>
      <c r="W157" s="19"/>
      <c r="X157" s="19"/>
      <c r="Y157" s="19"/>
      <c r="Z157" s="19"/>
      <c r="AA157" s="19"/>
      <c r="AB157" s="19"/>
      <c r="AC157" s="19"/>
      <c r="AD157" s="19"/>
      <c r="AE157" s="19"/>
      <c r="AF157" s="19"/>
      <c r="AG157" s="19"/>
      <c r="AH157" s="19"/>
      <c r="AI157" s="19"/>
      <c r="AJ157" s="19"/>
      <c r="AK157" s="19"/>
      <c r="AL157" s="19"/>
      <c r="AM157" s="19"/>
      <c r="AN157" s="19"/>
      <c r="AO157" s="19"/>
      <c r="AP157" s="19"/>
      <c r="AQ157" s="19"/>
      <c r="AR157" s="19"/>
      <c r="AS157" s="19"/>
      <c r="AT157" s="19"/>
      <c r="AU157" s="19"/>
      <c r="AV157" s="19"/>
      <c r="AW157" s="19"/>
      <c r="AX157" s="19"/>
      <c r="AY157" s="19"/>
      <c r="AZ157" s="19"/>
      <c r="BA157" s="19"/>
      <c r="BB157" s="19"/>
      <c r="BC157" s="19"/>
      <c r="BD157" s="19"/>
      <c r="BE157" s="19"/>
      <c r="BF157" s="19"/>
      <c r="BG157" s="19"/>
      <c r="BH157" s="19"/>
      <c r="BI157" s="19"/>
      <c r="BJ157" s="19"/>
      <c r="BK157" s="19"/>
      <c r="BL157" s="19"/>
      <c r="BM157" s="19"/>
      <c r="BN157" s="19"/>
      <c r="BO157" s="19"/>
      <c r="BP157" s="19"/>
      <c r="BQ157" s="19"/>
      <c r="BR157" s="19"/>
      <c r="BS157" s="19"/>
      <c r="BT157" s="19"/>
      <c r="BU157" s="19"/>
      <c r="BV157" s="19"/>
      <c r="BW157" s="19"/>
      <c r="BX157" s="19"/>
      <c r="BY157" s="19"/>
      <c r="BZ157" s="19"/>
      <c r="CA157" s="19"/>
      <c r="CB157" s="19"/>
      <c r="CC157" s="19"/>
      <c r="CD157" s="19"/>
      <c r="CE157" s="19"/>
      <c r="CF157" s="19"/>
      <c r="CG157" s="19"/>
      <c r="CH157" s="19"/>
    </row>
    <row r="158" spans="1:86" s="230" customFormat="1" ht="18" customHeight="1">
      <c r="A158" s="269"/>
      <c r="B158" s="270"/>
      <c r="C158" s="270"/>
      <c r="D158" s="270"/>
      <c r="E158" s="273"/>
      <c r="F158" s="273"/>
      <c r="G158" s="273"/>
      <c r="H158" s="273"/>
      <c r="I158" s="273"/>
      <c r="J158" s="273"/>
      <c r="K158" s="273"/>
      <c r="L158" s="273"/>
      <c r="M158" s="273"/>
      <c r="N158" s="275"/>
      <c r="O158" s="275"/>
      <c r="P158" s="272"/>
      <c r="Q158" s="272"/>
      <c r="R158" s="272"/>
      <c r="S158" s="271"/>
      <c r="T158" s="19"/>
      <c r="U158" s="19"/>
      <c r="V158" s="19"/>
      <c r="W158" s="19"/>
      <c r="X158" s="19"/>
      <c r="Y158" s="19"/>
      <c r="Z158" s="19"/>
      <c r="AA158" s="19"/>
      <c r="AB158" s="19"/>
      <c r="AC158" s="19"/>
      <c r="AD158" s="19"/>
      <c r="AE158" s="19"/>
      <c r="AF158" s="19"/>
      <c r="AG158" s="19"/>
      <c r="AH158" s="19"/>
      <c r="AI158" s="19"/>
      <c r="AJ158" s="19"/>
      <c r="AK158" s="19"/>
      <c r="AL158" s="19"/>
      <c r="AM158" s="19"/>
      <c r="AN158" s="19"/>
      <c r="AO158" s="19"/>
      <c r="AP158" s="19"/>
      <c r="AQ158" s="19"/>
      <c r="AR158" s="19"/>
      <c r="AS158" s="19"/>
      <c r="AT158" s="19"/>
      <c r="AU158" s="19"/>
      <c r="AV158" s="19"/>
      <c r="AW158" s="19"/>
      <c r="AX158" s="19"/>
      <c r="AY158" s="19"/>
      <c r="AZ158" s="19"/>
      <c r="BA158" s="19"/>
      <c r="BB158" s="19"/>
      <c r="BC158" s="19"/>
      <c r="BD158" s="19"/>
      <c r="BE158" s="19"/>
      <c r="BF158" s="19"/>
      <c r="BG158" s="19"/>
      <c r="BH158" s="19"/>
      <c r="BI158" s="19"/>
      <c r="BJ158" s="19"/>
      <c r="BK158" s="19"/>
      <c r="BL158" s="19"/>
      <c r="BM158" s="19"/>
      <c r="BN158" s="19"/>
      <c r="BO158" s="19"/>
      <c r="BP158" s="19"/>
      <c r="BQ158" s="19"/>
      <c r="BR158" s="19"/>
      <c r="BS158" s="19"/>
      <c r="BT158" s="19"/>
      <c r="BU158" s="19"/>
      <c r="BV158" s="19"/>
      <c r="BW158" s="19"/>
      <c r="BX158" s="19"/>
      <c r="BY158" s="19"/>
      <c r="BZ158" s="19"/>
      <c r="CA158" s="19"/>
      <c r="CB158" s="19"/>
      <c r="CC158" s="19"/>
      <c r="CD158" s="19"/>
      <c r="CE158" s="19"/>
      <c r="CF158" s="19"/>
      <c r="CG158" s="19"/>
      <c r="CH158" s="19"/>
    </row>
    <row r="159" spans="1:86" s="230" customFormat="1" ht="18" customHeight="1">
      <c r="A159" s="269"/>
      <c r="B159" s="270"/>
      <c r="C159" s="270"/>
      <c r="D159" s="270"/>
      <c r="E159" s="273"/>
      <c r="F159" s="273"/>
      <c r="G159" s="273"/>
      <c r="H159" s="273"/>
      <c r="I159" s="273"/>
      <c r="J159" s="273"/>
      <c r="K159" s="273"/>
      <c r="L159" s="273"/>
      <c r="M159" s="273"/>
      <c r="N159" s="275"/>
      <c r="O159" s="275"/>
      <c r="P159" s="272"/>
      <c r="Q159" s="272"/>
      <c r="R159" s="272"/>
      <c r="S159" s="271"/>
      <c r="T159" s="19"/>
      <c r="U159" s="19"/>
      <c r="V159" s="19"/>
      <c r="W159" s="19"/>
      <c r="X159" s="19"/>
      <c r="Y159" s="19"/>
      <c r="Z159" s="19"/>
      <c r="AA159" s="19"/>
      <c r="AB159" s="19"/>
      <c r="AC159" s="19"/>
      <c r="AD159" s="19"/>
      <c r="AE159" s="19"/>
      <c r="AF159" s="19"/>
      <c r="AG159" s="19"/>
      <c r="AH159" s="19"/>
      <c r="AI159" s="19"/>
      <c r="AJ159" s="19"/>
      <c r="AK159" s="19"/>
      <c r="AL159" s="19"/>
      <c r="AM159" s="19"/>
      <c r="AN159" s="19"/>
      <c r="AO159" s="19"/>
      <c r="AP159" s="19"/>
      <c r="AQ159" s="19"/>
      <c r="AR159" s="19"/>
      <c r="AS159" s="19"/>
      <c r="AT159" s="19"/>
      <c r="AU159" s="19"/>
      <c r="AV159" s="19"/>
      <c r="AW159" s="19"/>
      <c r="AX159" s="19"/>
      <c r="AY159" s="19"/>
      <c r="AZ159" s="19"/>
      <c r="BA159" s="19"/>
      <c r="BB159" s="19"/>
      <c r="BC159" s="19"/>
      <c r="BD159" s="19"/>
      <c r="BE159" s="19"/>
      <c r="BF159" s="19"/>
      <c r="BG159" s="19"/>
      <c r="BH159" s="19"/>
      <c r="BI159" s="19"/>
      <c r="BJ159" s="19"/>
      <c r="BK159" s="19"/>
      <c r="BL159" s="19"/>
      <c r="BM159" s="19"/>
      <c r="BN159" s="19"/>
      <c r="BO159" s="19"/>
      <c r="BP159" s="19"/>
      <c r="BQ159" s="19"/>
      <c r="BR159" s="19"/>
      <c r="BS159" s="19"/>
      <c r="BT159" s="19"/>
      <c r="BU159" s="19"/>
      <c r="BV159" s="19"/>
      <c r="BW159" s="19"/>
      <c r="BX159" s="19"/>
      <c r="BY159" s="19"/>
      <c r="BZ159" s="19"/>
      <c r="CA159" s="19"/>
      <c r="CB159" s="19"/>
      <c r="CC159" s="19"/>
      <c r="CD159" s="19"/>
      <c r="CE159" s="19"/>
      <c r="CF159" s="19"/>
      <c r="CG159" s="19"/>
      <c r="CH159" s="19"/>
    </row>
    <row r="160" spans="1:86" s="230" customFormat="1" ht="18" customHeight="1">
      <c r="A160" s="269"/>
      <c r="B160" s="270"/>
      <c r="C160" s="270"/>
      <c r="D160" s="270"/>
      <c r="E160" s="273"/>
      <c r="F160" s="273"/>
      <c r="G160" s="273"/>
      <c r="H160" s="273"/>
      <c r="I160" s="273"/>
      <c r="J160" s="273"/>
      <c r="K160" s="273"/>
      <c r="L160" s="273"/>
      <c r="M160" s="273"/>
      <c r="N160" s="275"/>
      <c r="O160" s="275"/>
      <c r="P160" s="272"/>
      <c r="Q160" s="272"/>
      <c r="R160" s="272"/>
      <c r="S160" s="271"/>
      <c r="T160" s="19"/>
      <c r="U160" s="19"/>
      <c r="V160" s="19"/>
      <c r="W160" s="19"/>
      <c r="X160" s="19"/>
      <c r="Y160" s="19"/>
      <c r="Z160" s="19"/>
      <c r="AA160" s="19"/>
      <c r="AB160" s="19"/>
      <c r="AC160" s="19"/>
      <c r="AD160" s="19"/>
      <c r="AE160" s="19"/>
      <c r="AF160" s="19"/>
      <c r="AG160" s="19"/>
      <c r="AH160" s="19"/>
      <c r="AI160" s="19"/>
      <c r="AJ160" s="19"/>
      <c r="AK160" s="19"/>
      <c r="AL160" s="19"/>
      <c r="AM160" s="19"/>
      <c r="AN160" s="19"/>
      <c r="AO160" s="19"/>
      <c r="AP160" s="19"/>
      <c r="AQ160" s="19"/>
      <c r="AR160" s="19"/>
      <c r="AS160" s="19"/>
      <c r="AT160" s="19"/>
      <c r="AU160" s="19"/>
      <c r="AV160" s="19"/>
      <c r="AW160" s="19"/>
      <c r="AX160" s="19"/>
      <c r="AY160" s="19"/>
      <c r="AZ160" s="19"/>
      <c r="BA160" s="19"/>
      <c r="BB160" s="19"/>
      <c r="BC160" s="19"/>
      <c r="BD160" s="19"/>
      <c r="BE160" s="19"/>
      <c r="BF160" s="19"/>
      <c r="BG160" s="19"/>
      <c r="BH160" s="19"/>
      <c r="BI160" s="19"/>
      <c r="BJ160" s="19"/>
      <c r="BK160" s="19"/>
      <c r="BL160" s="19"/>
      <c r="BM160" s="19"/>
      <c r="BN160" s="19"/>
      <c r="BO160" s="19"/>
      <c r="BP160" s="19"/>
      <c r="BQ160" s="19"/>
      <c r="BR160" s="19"/>
      <c r="BS160" s="19"/>
      <c r="BT160" s="19"/>
      <c r="BU160" s="19"/>
      <c r="BV160" s="19"/>
      <c r="BW160" s="19"/>
      <c r="BX160" s="19"/>
      <c r="BY160" s="19"/>
      <c r="BZ160" s="19"/>
      <c r="CA160" s="19"/>
      <c r="CB160" s="19"/>
      <c r="CC160" s="19"/>
      <c r="CD160" s="19"/>
      <c r="CE160" s="19"/>
      <c r="CF160" s="19"/>
      <c r="CG160" s="19"/>
      <c r="CH160" s="19"/>
    </row>
    <row r="161" spans="1:86" s="230" customFormat="1" ht="18" customHeight="1">
      <c r="A161" s="269"/>
      <c r="B161" s="270"/>
      <c r="C161" s="270"/>
      <c r="D161" s="270"/>
      <c r="E161" s="273"/>
      <c r="F161" s="273"/>
      <c r="G161" s="273"/>
      <c r="H161" s="273"/>
      <c r="I161" s="273"/>
      <c r="J161" s="273"/>
      <c r="K161" s="273"/>
      <c r="L161" s="273"/>
      <c r="M161" s="273"/>
      <c r="N161" s="275"/>
      <c r="O161" s="275"/>
      <c r="P161" s="272"/>
      <c r="Q161" s="272"/>
      <c r="R161" s="272"/>
      <c r="S161" s="271"/>
      <c r="T161" s="19"/>
      <c r="U161" s="19"/>
      <c r="V161" s="19"/>
      <c r="W161" s="19"/>
      <c r="X161" s="19"/>
      <c r="Y161" s="19"/>
      <c r="Z161" s="19"/>
      <c r="AA161" s="19"/>
      <c r="AB161" s="19"/>
      <c r="AC161" s="19"/>
      <c r="AD161" s="19"/>
      <c r="AE161" s="19"/>
      <c r="AF161" s="19"/>
      <c r="AG161" s="19"/>
      <c r="AH161" s="19"/>
      <c r="AI161" s="19"/>
      <c r="AJ161" s="19"/>
      <c r="AK161" s="19"/>
      <c r="AL161" s="19"/>
      <c r="AM161" s="19"/>
      <c r="AN161" s="19"/>
      <c r="AO161" s="19"/>
      <c r="AP161" s="19"/>
      <c r="AQ161" s="19"/>
      <c r="AR161" s="19"/>
      <c r="AS161" s="19"/>
      <c r="AT161" s="19"/>
      <c r="AU161" s="19"/>
      <c r="AV161" s="19"/>
      <c r="AW161" s="19"/>
      <c r="AX161" s="19"/>
      <c r="AY161" s="19"/>
      <c r="AZ161" s="19"/>
      <c r="BA161" s="19"/>
      <c r="BB161" s="19"/>
      <c r="BC161" s="19"/>
      <c r="BD161" s="19"/>
      <c r="BE161" s="19"/>
      <c r="BF161" s="19"/>
      <c r="BG161" s="19"/>
      <c r="BH161" s="19"/>
      <c r="BI161" s="19"/>
      <c r="BJ161" s="19"/>
      <c r="BK161" s="19"/>
      <c r="BL161" s="19"/>
      <c r="BM161" s="19"/>
      <c r="BN161" s="19"/>
      <c r="BO161" s="19"/>
      <c r="BP161" s="19"/>
      <c r="BQ161" s="19"/>
      <c r="BR161" s="19"/>
      <c r="BS161" s="19"/>
      <c r="BT161" s="19"/>
      <c r="BU161" s="19"/>
      <c r="BV161" s="19"/>
      <c r="BW161" s="19"/>
      <c r="BX161" s="19"/>
      <c r="BY161" s="19"/>
      <c r="BZ161" s="19"/>
      <c r="CA161" s="19"/>
      <c r="CB161" s="19"/>
      <c r="CC161" s="19"/>
      <c r="CD161" s="19"/>
      <c r="CE161" s="19"/>
      <c r="CF161" s="19"/>
      <c r="CG161" s="19"/>
      <c r="CH161" s="19"/>
    </row>
    <row r="162" spans="1:86" s="230" customFormat="1" ht="18" customHeight="1">
      <c r="A162" s="269"/>
      <c r="B162" s="270"/>
      <c r="C162" s="270"/>
      <c r="D162" s="270"/>
      <c r="E162" s="273"/>
      <c r="F162" s="273"/>
      <c r="G162" s="273"/>
      <c r="H162" s="273"/>
      <c r="I162" s="273"/>
      <c r="J162" s="273"/>
      <c r="K162" s="273"/>
      <c r="L162" s="273"/>
      <c r="M162" s="273"/>
      <c r="N162" s="275"/>
      <c r="O162" s="275"/>
      <c r="P162" s="272"/>
      <c r="Q162" s="272"/>
      <c r="R162" s="272"/>
      <c r="S162" s="271"/>
      <c r="T162" s="19"/>
      <c r="U162" s="19"/>
      <c r="V162" s="19"/>
      <c r="W162" s="19"/>
      <c r="X162" s="19"/>
      <c r="Y162" s="19"/>
      <c r="Z162" s="19"/>
      <c r="AA162" s="19"/>
      <c r="AB162" s="19"/>
      <c r="AC162" s="19"/>
      <c r="AD162" s="19"/>
      <c r="AE162" s="19"/>
      <c r="AF162" s="19"/>
      <c r="AG162" s="19"/>
      <c r="AH162" s="19"/>
      <c r="AI162" s="19"/>
      <c r="AJ162" s="19"/>
      <c r="AK162" s="19"/>
      <c r="AL162" s="19"/>
      <c r="AM162" s="19"/>
      <c r="AN162" s="19"/>
      <c r="AO162" s="19"/>
      <c r="AP162" s="19"/>
      <c r="AQ162" s="19"/>
      <c r="AR162" s="19"/>
      <c r="AS162" s="19"/>
      <c r="AT162" s="19"/>
      <c r="AU162" s="19"/>
      <c r="AV162" s="19"/>
      <c r="AW162" s="19"/>
      <c r="AX162" s="19"/>
      <c r="AY162" s="19"/>
      <c r="AZ162" s="19"/>
      <c r="BA162" s="19"/>
      <c r="BB162" s="19"/>
      <c r="BC162" s="19"/>
      <c r="BD162" s="19"/>
      <c r="BE162" s="19"/>
      <c r="BF162" s="19"/>
      <c r="BG162" s="19"/>
      <c r="BH162" s="19"/>
      <c r="BI162" s="19"/>
      <c r="BJ162" s="19"/>
      <c r="BK162" s="19"/>
      <c r="BL162" s="19"/>
      <c r="BM162" s="19"/>
      <c r="BN162" s="19"/>
      <c r="BO162" s="19"/>
      <c r="BP162" s="19"/>
      <c r="BQ162" s="19"/>
      <c r="BR162" s="19"/>
      <c r="BS162" s="19"/>
      <c r="BT162" s="19"/>
      <c r="BU162" s="19"/>
      <c r="BV162" s="19"/>
      <c r="BW162" s="19"/>
      <c r="BX162" s="19"/>
      <c r="BY162" s="19"/>
      <c r="BZ162" s="19"/>
      <c r="CA162" s="19"/>
      <c r="CB162" s="19"/>
      <c r="CC162" s="19"/>
      <c r="CD162" s="19"/>
      <c r="CE162" s="19"/>
      <c r="CF162" s="19"/>
      <c r="CG162" s="19"/>
      <c r="CH162" s="19"/>
    </row>
    <row r="163" spans="1:86" s="230" customFormat="1" ht="18" customHeight="1">
      <c r="A163" s="269"/>
      <c r="B163" s="270"/>
      <c r="C163" s="270"/>
      <c r="D163" s="270"/>
      <c r="E163" s="273"/>
      <c r="F163" s="273"/>
      <c r="G163" s="273"/>
      <c r="H163" s="273"/>
      <c r="I163" s="273"/>
      <c r="J163" s="273"/>
      <c r="K163" s="273"/>
      <c r="L163" s="273"/>
      <c r="M163" s="273"/>
      <c r="N163" s="275"/>
      <c r="O163" s="275"/>
      <c r="P163" s="272"/>
      <c r="Q163" s="272"/>
      <c r="R163" s="272"/>
      <c r="S163" s="271"/>
      <c r="T163" s="19"/>
      <c r="U163" s="19"/>
      <c r="V163" s="19"/>
      <c r="W163" s="19"/>
      <c r="X163" s="19"/>
      <c r="Y163" s="19"/>
      <c r="Z163" s="19"/>
      <c r="AA163" s="19"/>
      <c r="AB163" s="19"/>
      <c r="AC163" s="19"/>
      <c r="AD163" s="19"/>
      <c r="AE163" s="19"/>
      <c r="AF163" s="19"/>
      <c r="AG163" s="19"/>
      <c r="AH163" s="19"/>
      <c r="AI163" s="19"/>
      <c r="AJ163" s="19"/>
      <c r="AK163" s="19"/>
      <c r="AL163" s="19"/>
      <c r="AM163" s="19"/>
      <c r="AN163" s="19"/>
      <c r="AO163" s="19"/>
      <c r="AP163" s="19"/>
      <c r="AQ163" s="19"/>
      <c r="AR163" s="19"/>
      <c r="AS163" s="19"/>
      <c r="AT163" s="19"/>
      <c r="AU163" s="19"/>
      <c r="AV163" s="19"/>
      <c r="AW163" s="19"/>
      <c r="AX163" s="19"/>
      <c r="AY163" s="19"/>
      <c r="AZ163" s="19"/>
      <c r="BA163" s="19"/>
      <c r="BB163" s="19"/>
      <c r="BC163" s="19"/>
      <c r="BD163" s="19"/>
      <c r="BE163" s="19"/>
      <c r="BF163" s="19"/>
      <c r="BG163" s="19"/>
      <c r="BH163" s="19"/>
      <c r="BI163" s="19"/>
      <c r="BJ163" s="19"/>
      <c r="BK163" s="19"/>
      <c r="BL163" s="19"/>
      <c r="BM163" s="19"/>
      <c r="BN163" s="19"/>
      <c r="BO163" s="19"/>
      <c r="BP163" s="19"/>
      <c r="BQ163" s="19"/>
      <c r="BR163" s="19"/>
      <c r="BS163" s="19"/>
      <c r="BT163" s="19"/>
      <c r="BU163" s="19"/>
      <c r="BV163" s="19"/>
      <c r="BW163" s="19"/>
      <c r="BX163" s="19"/>
      <c r="BY163" s="19"/>
      <c r="BZ163" s="19"/>
      <c r="CA163" s="19"/>
      <c r="CB163" s="19"/>
      <c r="CC163" s="19"/>
      <c r="CD163" s="19"/>
      <c r="CE163" s="19"/>
      <c r="CF163" s="19"/>
      <c r="CG163" s="19"/>
      <c r="CH163" s="19"/>
    </row>
    <row r="164" spans="1:86" s="230" customFormat="1" ht="18" customHeight="1">
      <c r="A164" s="269"/>
      <c r="B164" s="270"/>
      <c r="C164" s="270"/>
      <c r="D164" s="270"/>
      <c r="E164" s="273"/>
      <c r="F164" s="273"/>
      <c r="G164" s="273"/>
      <c r="H164" s="273"/>
      <c r="I164" s="273"/>
      <c r="J164" s="273"/>
      <c r="K164" s="273"/>
      <c r="L164" s="273"/>
      <c r="M164" s="273"/>
      <c r="N164" s="275"/>
      <c r="O164" s="275"/>
      <c r="P164" s="272"/>
      <c r="Q164" s="272"/>
      <c r="R164" s="272"/>
      <c r="S164" s="271"/>
      <c r="T164" s="19"/>
      <c r="U164" s="19"/>
      <c r="V164" s="19"/>
      <c r="W164" s="19"/>
      <c r="X164" s="19"/>
      <c r="Y164" s="19"/>
      <c r="Z164" s="19"/>
      <c r="AA164" s="19"/>
      <c r="AB164" s="19"/>
      <c r="AC164" s="19"/>
      <c r="AD164" s="19"/>
      <c r="AE164" s="19"/>
      <c r="AF164" s="19"/>
      <c r="AG164" s="19"/>
      <c r="AH164" s="19"/>
      <c r="AI164" s="19"/>
      <c r="AJ164" s="19"/>
      <c r="AK164" s="19"/>
      <c r="AL164" s="19"/>
      <c r="AM164" s="19"/>
      <c r="AN164" s="19"/>
      <c r="AO164" s="19"/>
      <c r="AP164" s="19"/>
      <c r="AQ164" s="19"/>
      <c r="AR164" s="19"/>
      <c r="AS164" s="19"/>
      <c r="AT164" s="19"/>
      <c r="AU164" s="19"/>
      <c r="AV164" s="19"/>
      <c r="AW164" s="19"/>
      <c r="AX164" s="19"/>
      <c r="AY164" s="19"/>
      <c r="AZ164" s="19"/>
      <c r="BA164" s="19"/>
      <c r="BB164" s="19"/>
      <c r="BC164" s="19"/>
      <c r="BD164" s="19"/>
      <c r="BE164" s="19"/>
      <c r="BF164" s="19"/>
      <c r="BG164" s="19"/>
      <c r="BH164" s="19"/>
      <c r="BI164" s="19"/>
      <c r="BJ164" s="19"/>
      <c r="BK164" s="19"/>
      <c r="BL164" s="19"/>
      <c r="BM164" s="19"/>
      <c r="BN164" s="19"/>
      <c r="BO164" s="19"/>
      <c r="BP164" s="19"/>
      <c r="BQ164" s="19"/>
      <c r="BR164" s="19"/>
      <c r="BS164" s="19"/>
      <c r="BT164" s="19"/>
      <c r="BU164" s="19"/>
      <c r="BV164" s="19"/>
      <c r="BW164" s="19"/>
      <c r="BX164" s="19"/>
      <c r="BY164" s="19"/>
      <c r="BZ164" s="19"/>
      <c r="CA164" s="19"/>
      <c r="CB164" s="19"/>
      <c r="CC164" s="19"/>
      <c r="CD164" s="19"/>
      <c r="CE164" s="19"/>
      <c r="CF164" s="19"/>
      <c r="CG164" s="19"/>
      <c r="CH164" s="19"/>
    </row>
    <row r="165" spans="1:86" s="230" customFormat="1" ht="18" customHeight="1">
      <c r="A165" s="269"/>
      <c r="B165" s="270"/>
      <c r="C165" s="270"/>
      <c r="D165" s="270"/>
      <c r="E165" s="273"/>
      <c r="F165" s="273"/>
      <c r="G165" s="273"/>
      <c r="H165" s="273"/>
      <c r="I165" s="273"/>
      <c r="J165" s="273"/>
      <c r="K165" s="273"/>
      <c r="L165" s="273"/>
      <c r="M165" s="273"/>
      <c r="N165" s="275"/>
      <c r="O165" s="275"/>
      <c r="P165" s="272"/>
      <c r="Q165" s="272"/>
      <c r="R165" s="272"/>
      <c r="S165" s="271"/>
      <c r="T165" s="19"/>
      <c r="U165" s="19"/>
      <c r="V165" s="19"/>
      <c r="W165" s="19"/>
      <c r="X165" s="19"/>
      <c r="Y165" s="19"/>
      <c r="Z165" s="19"/>
      <c r="AA165" s="19"/>
      <c r="AB165" s="19"/>
      <c r="AC165" s="19"/>
      <c r="AD165" s="19"/>
      <c r="AE165" s="19"/>
      <c r="AF165" s="19"/>
      <c r="AG165" s="19"/>
      <c r="AH165" s="19"/>
      <c r="AI165" s="19"/>
      <c r="AJ165" s="19"/>
      <c r="AK165" s="19"/>
      <c r="AL165" s="19"/>
      <c r="AM165" s="19"/>
      <c r="AN165" s="19"/>
      <c r="AO165" s="19"/>
      <c r="AP165" s="19"/>
      <c r="AQ165" s="19"/>
      <c r="AR165" s="19"/>
      <c r="AS165" s="19"/>
      <c r="AT165" s="19"/>
      <c r="AU165" s="19"/>
      <c r="AV165" s="19"/>
      <c r="AW165" s="19"/>
      <c r="AX165" s="19"/>
      <c r="AY165" s="19"/>
      <c r="AZ165" s="19"/>
      <c r="BA165" s="19"/>
      <c r="BB165" s="19"/>
      <c r="BC165" s="19"/>
      <c r="BD165" s="19"/>
      <c r="BE165" s="19"/>
      <c r="BF165" s="19"/>
      <c r="BG165" s="19"/>
      <c r="BH165" s="19"/>
      <c r="BI165" s="19"/>
      <c r="BJ165" s="19"/>
      <c r="BK165" s="19"/>
      <c r="BL165" s="19"/>
      <c r="BM165" s="19"/>
      <c r="BN165" s="19"/>
      <c r="BO165" s="19"/>
      <c r="BP165" s="19"/>
      <c r="BQ165" s="19"/>
      <c r="BR165" s="19"/>
      <c r="BS165" s="19"/>
      <c r="BT165" s="19"/>
      <c r="BU165" s="19"/>
      <c r="BV165" s="19"/>
      <c r="BW165" s="19"/>
      <c r="BX165" s="19"/>
      <c r="BY165" s="19"/>
      <c r="BZ165" s="19"/>
      <c r="CA165" s="19"/>
      <c r="CB165" s="19"/>
      <c r="CC165" s="19"/>
      <c r="CD165" s="19"/>
      <c r="CE165" s="19"/>
      <c r="CF165" s="19"/>
      <c r="CG165" s="19"/>
      <c r="CH165" s="19"/>
    </row>
    <row r="166" spans="1:86" s="230" customFormat="1" ht="18" customHeight="1">
      <c r="A166" s="269"/>
      <c r="B166" s="270"/>
      <c r="C166" s="270"/>
      <c r="D166" s="270"/>
      <c r="E166" s="273"/>
      <c r="F166" s="273"/>
      <c r="G166" s="273"/>
      <c r="H166" s="273"/>
      <c r="I166" s="273"/>
      <c r="J166" s="273"/>
      <c r="K166" s="273"/>
      <c r="L166" s="273"/>
      <c r="M166" s="273"/>
      <c r="N166" s="275"/>
      <c r="O166" s="275"/>
      <c r="P166" s="272"/>
      <c r="Q166" s="272"/>
      <c r="R166" s="272"/>
      <c r="S166" s="271"/>
      <c r="T166" s="19"/>
      <c r="U166" s="19"/>
      <c r="V166" s="19"/>
      <c r="W166" s="19"/>
      <c r="X166" s="19"/>
      <c r="Y166" s="19"/>
      <c r="Z166" s="19"/>
      <c r="AA166" s="19"/>
      <c r="AB166" s="19"/>
      <c r="AC166" s="19"/>
      <c r="AD166" s="19"/>
      <c r="AE166" s="19"/>
      <c r="AF166" s="19"/>
      <c r="AG166" s="19"/>
      <c r="AH166" s="19"/>
      <c r="AI166" s="19"/>
      <c r="AJ166" s="19"/>
      <c r="AK166" s="19"/>
      <c r="AL166" s="19"/>
      <c r="AM166" s="19"/>
      <c r="AN166" s="19"/>
      <c r="AO166" s="19"/>
      <c r="AP166" s="19"/>
      <c r="AQ166" s="19"/>
      <c r="AR166" s="19"/>
      <c r="AS166" s="19"/>
      <c r="AT166" s="19"/>
      <c r="AU166" s="19"/>
      <c r="AV166" s="19"/>
      <c r="AW166" s="19"/>
      <c r="AX166" s="19"/>
      <c r="AY166" s="19"/>
      <c r="AZ166" s="19"/>
      <c r="BA166" s="19"/>
      <c r="BB166" s="19"/>
      <c r="BC166" s="19"/>
      <c r="BD166" s="19"/>
      <c r="BE166" s="19"/>
      <c r="BF166" s="19"/>
      <c r="BG166" s="19"/>
      <c r="BH166" s="19"/>
      <c r="BI166" s="19"/>
      <c r="BJ166" s="19"/>
      <c r="BK166" s="19"/>
      <c r="BL166" s="19"/>
      <c r="BM166" s="19"/>
      <c r="BN166" s="19"/>
      <c r="BO166" s="19"/>
      <c r="BP166" s="19"/>
      <c r="BQ166" s="19"/>
      <c r="BR166" s="19"/>
      <c r="BS166" s="19"/>
      <c r="BT166" s="19"/>
      <c r="BU166" s="19"/>
      <c r="BV166" s="19"/>
      <c r="BW166" s="19"/>
      <c r="BX166" s="19"/>
      <c r="BY166" s="19"/>
      <c r="BZ166" s="19"/>
      <c r="CA166" s="19"/>
      <c r="CB166" s="19"/>
      <c r="CC166" s="19"/>
      <c r="CD166" s="19"/>
      <c r="CE166" s="19"/>
      <c r="CF166" s="19"/>
      <c r="CG166" s="19"/>
      <c r="CH166" s="19"/>
    </row>
    <row r="167" spans="1:86" s="230" customFormat="1" ht="18" customHeight="1">
      <c r="A167" s="269"/>
      <c r="B167" s="270"/>
      <c r="C167" s="270"/>
      <c r="D167" s="270"/>
      <c r="E167" s="273"/>
      <c r="F167" s="273"/>
      <c r="G167" s="273"/>
      <c r="H167" s="273"/>
      <c r="I167" s="273"/>
      <c r="J167" s="273"/>
      <c r="K167" s="273"/>
      <c r="L167" s="273"/>
      <c r="M167" s="273"/>
      <c r="N167" s="275"/>
      <c r="O167" s="275"/>
      <c r="P167" s="272"/>
      <c r="Q167" s="272"/>
      <c r="R167" s="272"/>
      <c r="S167" s="271"/>
      <c r="T167" s="19"/>
      <c r="U167" s="19"/>
      <c r="V167" s="19"/>
      <c r="W167" s="19"/>
      <c r="X167" s="19"/>
      <c r="Y167" s="19"/>
      <c r="Z167" s="19"/>
      <c r="AA167" s="19"/>
      <c r="AB167" s="19"/>
      <c r="AC167" s="19"/>
      <c r="AD167" s="19"/>
      <c r="AE167" s="19"/>
      <c r="AF167" s="19"/>
      <c r="AG167" s="19"/>
      <c r="AH167" s="19"/>
      <c r="AI167" s="19"/>
      <c r="AJ167" s="19"/>
      <c r="AK167" s="19"/>
      <c r="AL167" s="19"/>
      <c r="AM167" s="19"/>
      <c r="AN167" s="19"/>
      <c r="AO167" s="19"/>
      <c r="AP167" s="19"/>
      <c r="AQ167" s="19"/>
      <c r="AR167" s="19"/>
      <c r="AS167" s="19"/>
      <c r="AT167" s="19"/>
      <c r="AU167" s="19"/>
      <c r="AV167" s="19"/>
      <c r="AW167" s="19"/>
      <c r="AX167" s="19"/>
      <c r="AY167" s="19"/>
      <c r="AZ167" s="19"/>
      <c r="BA167" s="19"/>
      <c r="BB167" s="19"/>
      <c r="BC167" s="19"/>
      <c r="BD167" s="19"/>
      <c r="BE167" s="19"/>
      <c r="BF167" s="19"/>
      <c r="BG167" s="19"/>
      <c r="BH167" s="19"/>
      <c r="BI167" s="19"/>
      <c r="BJ167" s="19"/>
      <c r="BK167" s="19"/>
      <c r="BL167" s="19"/>
      <c r="BM167" s="19"/>
      <c r="BN167" s="19"/>
      <c r="BO167" s="19"/>
      <c r="BP167" s="19"/>
      <c r="BQ167" s="19"/>
      <c r="BR167" s="19"/>
      <c r="BS167" s="19"/>
      <c r="BT167" s="19"/>
      <c r="BU167" s="19"/>
      <c r="BV167" s="19"/>
      <c r="BW167" s="19"/>
      <c r="BX167" s="19"/>
      <c r="BY167" s="19"/>
      <c r="BZ167" s="19"/>
      <c r="CA167" s="19"/>
      <c r="CB167" s="19"/>
      <c r="CC167" s="19"/>
      <c r="CD167" s="19"/>
      <c r="CE167" s="19"/>
      <c r="CF167" s="19"/>
      <c r="CG167" s="19"/>
      <c r="CH167" s="19"/>
    </row>
    <row r="168" spans="1:86" s="230" customFormat="1" ht="18" customHeight="1">
      <c r="A168" s="269"/>
      <c r="B168" s="270"/>
      <c r="C168" s="270"/>
      <c r="D168" s="270"/>
      <c r="E168" s="273"/>
      <c r="F168" s="273"/>
      <c r="G168" s="273"/>
      <c r="H168" s="273"/>
      <c r="I168" s="273"/>
      <c r="J168" s="273"/>
      <c r="K168" s="273"/>
      <c r="L168" s="273"/>
      <c r="M168" s="273"/>
      <c r="N168" s="275"/>
      <c r="O168" s="275"/>
      <c r="P168" s="272"/>
      <c r="Q168" s="272"/>
      <c r="R168" s="272"/>
      <c r="S168" s="271"/>
      <c r="T168" s="19"/>
      <c r="U168" s="19"/>
      <c r="V168" s="19"/>
      <c r="W168" s="19"/>
      <c r="X168" s="19"/>
      <c r="Y168" s="19"/>
      <c r="Z168" s="19"/>
      <c r="AA168" s="19"/>
      <c r="AB168" s="19"/>
      <c r="AC168" s="19"/>
      <c r="AD168" s="19"/>
      <c r="AE168" s="19"/>
      <c r="AF168" s="19"/>
      <c r="AG168" s="19"/>
      <c r="AH168" s="19"/>
      <c r="AI168" s="19"/>
      <c r="AJ168" s="19"/>
      <c r="AK168" s="19"/>
      <c r="AL168" s="19"/>
      <c r="AM168" s="19"/>
      <c r="AN168" s="19"/>
      <c r="AO168" s="19"/>
      <c r="AP168" s="19"/>
      <c r="AQ168" s="19"/>
      <c r="AR168" s="19"/>
      <c r="AS168" s="19"/>
      <c r="AT168" s="19"/>
      <c r="AU168" s="19"/>
      <c r="AV168" s="19"/>
      <c r="AW168" s="19"/>
      <c r="AX168" s="19"/>
      <c r="AY168" s="19"/>
      <c r="AZ168" s="19"/>
      <c r="BA168" s="19"/>
      <c r="BB168" s="19"/>
      <c r="BC168" s="19"/>
      <c r="BD168" s="19"/>
      <c r="BE168" s="19"/>
      <c r="BF168" s="19"/>
      <c r="BG168" s="19"/>
      <c r="BH168" s="19"/>
      <c r="BI168" s="19"/>
      <c r="BJ168" s="19"/>
      <c r="BK168" s="19"/>
      <c r="BL168" s="19"/>
      <c r="BM168" s="19"/>
      <c r="BN168" s="19"/>
      <c r="BO168" s="19"/>
      <c r="BP168" s="19"/>
      <c r="BQ168" s="19"/>
      <c r="BR168" s="19"/>
      <c r="BS168" s="19"/>
      <c r="BT168" s="19"/>
      <c r="BU168" s="19"/>
      <c r="BV168" s="19"/>
      <c r="BW168" s="19"/>
      <c r="BX168" s="19"/>
      <c r="BY168" s="19"/>
      <c r="BZ168" s="19"/>
      <c r="CA168" s="19"/>
      <c r="CB168" s="19"/>
      <c r="CC168" s="19"/>
      <c r="CD168" s="19"/>
      <c r="CE168" s="19"/>
      <c r="CF168" s="19"/>
      <c r="CG168" s="19"/>
      <c r="CH168" s="19"/>
    </row>
    <row r="169" spans="1:86" s="230" customFormat="1" ht="18" customHeight="1">
      <c r="A169" s="269"/>
      <c r="B169" s="270"/>
      <c r="C169" s="270"/>
      <c r="D169" s="270"/>
      <c r="E169" s="273"/>
      <c r="F169" s="273"/>
      <c r="G169" s="273"/>
      <c r="H169" s="273"/>
      <c r="I169" s="273"/>
      <c r="J169" s="273"/>
      <c r="K169" s="273"/>
      <c r="L169" s="273"/>
      <c r="M169" s="273"/>
      <c r="N169" s="275"/>
      <c r="O169" s="275"/>
      <c r="P169" s="272"/>
      <c r="Q169" s="272"/>
      <c r="R169" s="272"/>
      <c r="S169" s="271"/>
      <c r="T169" s="19"/>
      <c r="U169" s="19"/>
      <c r="V169" s="19"/>
      <c r="W169" s="19"/>
      <c r="X169" s="19"/>
      <c r="Y169" s="19"/>
      <c r="Z169" s="19"/>
      <c r="AA169" s="19"/>
      <c r="AB169" s="19"/>
      <c r="AC169" s="19"/>
      <c r="AD169" s="19"/>
      <c r="AE169" s="19"/>
      <c r="AF169" s="19"/>
      <c r="AG169" s="19"/>
      <c r="AH169" s="19"/>
      <c r="AI169" s="19"/>
      <c r="AJ169" s="19"/>
      <c r="AK169" s="19"/>
      <c r="AL169" s="19"/>
      <c r="AM169" s="19"/>
      <c r="AN169" s="19"/>
      <c r="AO169" s="19"/>
      <c r="AP169" s="19"/>
      <c r="AQ169" s="19"/>
      <c r="AR169" s="19"/>
      <c r="AS169" s="19"/>
      <c r="AT169" s="19"/>
      <c r="AU169" s="19"/>
      <c r="AV169" s="19"/>
      <c r="AW169" s="19"/>
      <c r="AX169" s="19"/>
      <c r="AY169" s="19"/>
      <c r="AZ169" s="19"/>
      <c r="BA169" s="19"/>
      <c r="BB169" s="19"/>
      <c r="BC169" s="19"/>
      <c r="BD169" s="19"/>
      <c r="BE169" s="19"/>
      <c r="BF169" s="19"/>
      <c r="BG169" s="19"/>
      <c r="BH169" s="19"/>
      <c r="BI169" s="19"/>
      <c r="BJ169" s="19"/>
      <c r="BK169" s="19"/>
      <c r="BL169" s="19"/>
      <c r="BM169" s="19"/>
      <c r="BN169" s="19"/>
      <c r="BO169" s="19"/>
      <c r="BP169" s="19"/>
      <c r="BQ169" s="19"/>
      <c r="BR169" s="19"/>
      <c r="BS169" s="19"/>
      <c r="BT169" s="19"/>
      <c r="BU169" s="19"/>
      <c r="BV169" s="19"/>
      <c r="BW169" s="19"/>
      <c r="BX169" s="19"/>
      <c r="BY169" s="19"/>
      <c r="BZ169" s="19"/>
      <c r="CA169" s="19"/>
      <c r="CB169" s="19"/>
      <c r="CC169" s="19"/>
      <c r="CD169" s="19"/>
      <c r="CE169" s="19"/>
      <c r="CF169" s="19"/>
      <c r="CG169" s="19"/>
      <c r="CH169" s="19"/>
    </row>
    <row r="170" spans="1:86" s="230" customFormat="1" ht="18" customHeight="1">
      <c r="A170" s="269"/>
      <c r="B170" s="270"/>
      <c r="C170" s="270"/>
      <c r="D170" s="270"/>
      <c r="E170" s="273"/>
      <c r="F170" s="273"/>
      <c r="G170" s="273"/>
      <c r="H170" s="273"/>
      <c r="I170" s="273"/>
      <c r="J170" s="273"/>
      <c r="K170" s="273"/>
      <c r="L170" s="273"/>
      <c r="M170" s="273"/>
      <c r="N170" s="275"/>
      <c r="O170" s="275"/>
      <c r="P170" s="272"/>
      <c r="Q170" s="272"/>
      <c r="R170" s="272"/>
      <c r="S170" s="271"/>
      <c r="T170" s="19"/>
      <c r="U170" s="19"/>
      <c r="V170" s="19"/>
      <c r="W170" s="19"/>
      <c r="X170" s="19"/>
      <c r="Y170" s="19"/>
      <c r="Z170" s="19"/>
      <c r="AA170" s="19"/>
      <c r="AB170" s="19"/>
      <c r="AC170" s="19"/>
      <c r="AD170" s="19"/>
      <c r="AE170" s="19"/>
      <c r="AF170" s="19"/>
      <c r="AG170" s="19"/>
      <c r="AH170" s="19"/>
      <c r="AI170" s="19"/>
      <c r="AJ170" s="19"/>
      <c r="AK170" s="19"/>
      <c r="AL170" s="19"/>
      <c r="AM170" s="19"/>
      <c r="AN170" s="19"/>
      <c r="AO170" s="19"/>
      <c r="AP170" s="19"/>
      <c r="AQ170" s="19"/>
      <c r="AR170" s="19"/>
      <c r="AS170" s="19"/>
      <c r="AT170" s="19"/>
      <c r="AU170" s="19"/>
      <c r="AV170" s="19"/>
      <c r="AW170" s="19"/>
      <c r="AX170" s="19"/>
      <c r="AY170" s="19"/>
      <c r="AZ170" s="19"/>
      <c r="BA170" s="19"/>
      <c r="BB170" s="19"/>
      <c r="BC170" s="19"/>
      <c r="BD170" s="19"/>
      <c r="BE170" s="19"/>
      <c r="BF170" s="19"/>
      <c r="BG170" s="19"/>
      <c r="BH170" s="19"/>
      <c r="BI170" s="19"/>
      <c r="BJ170" s="19"/>
      <c r="BK170" s="19"/>
      <c r="BL170" s="19"/>
      <c r="BM170" s="19"/>
      <c r="BN170" s="19"/>
      <c r="BO170" s="19"/>
      <c r="BP170" s="19"/>
      <c r="BQ170" s="19"/>
      <c r="BR170" s="19"/>
      <c r="BS170" s="19"/>
      <c r="BT170" s="19"/>
      <c r="BU170" s="19"/>
      <c r="BV170" s="19"/>
      <c r="BW170" s="19"/>
      <c r="BX170" s="19"/>
      <c r="BY170" s="19"/>
      <c r="BZ170" s="19"/>
      <c r="CA170" s="19"/>
      <c r="CB170" s="19"/>
      <c r="CC170" s="19"/>
      <c r="CD170" s="19"/>
      <c r="CE170" s="19"/>
      <c r="CF170" s="19"/>
      <c r="CG170" s="19"/>
      <c r="CH170" s="19"/>
    </row>
    <row r="171" spans="1:86" s="230" customFormat="1" ht="18" customHeight="1">
      <c r="A171" s="269"/>
      <c r="B171" s="270"/>
      <c r="C171" s="270"/>
      <c r="D171" s="270"/>
      <c r="E171" s="273"/>
      <c r="F171" s="273"/>
      <c r="G171" s="273"/>
      <c r="H171" s="273"/>
      <c r="I171" s="273"/>
      <c r="J171" s="273"/>
      <c r="K171" s="273"/>
      <c r="L171" s="273"/>
      <c r="M171" s="273"/>
      <c r="N171" s="275"/>
      <c r="O171" s="275"/>
      <c r="P171" s="272"/>
      <c r="Q171" s="272"/>
      <c r="R171" s="272"/>
      <c r="S171" s="271"/>
      <c r="T171" s="19"/>
      <c r="U171" s="19"/>
      <c r="V171" s="19"/>
      <c r="W171" s="19"/>
      <c r="X171" s="19"/>
      <c r="Y171" s="19"/>
      <c r="Z171" s="19"/>
      <c r="AA171" s="19"/>
      <c r="AB171" s="19"/>
      <c r="AC171" s="19"/>
      <c r="AD171" s="19"/>
      <c r="AE171" s="19"/>
      <c r="AF171" s="19"/>
      <c r="AG171" s="19"/>
      <c r="AH171" s="19"/>
      <c r="AI171" s="19"/>
      <c r="AJ171" s="19"/>
      <c r="AK171" s="19"/>
      <c r="AL171" s="19"/>
      <c r="AM171" s="19"/>
      <c r="AN171" s="19"/>
      <c r="AO171" s="19"/>
      <c r="AP171" s="19"/>
      <c r="AQ171" s="19"/>
      <c r="AR171" s="19"/>
      <c r="AS171" s="19"/>
      <c r="AT171" s="19"/>
      <c r="AU171" s="19"/>
      <c r="AV171" s="19"/>
      <c r="AW171" s="19"/>
      <c r="AX171" s="19"/>
      <c r="AY171" s="19"/>
      <c r="AZ171" s="19"/>
      <c r="BA171" s="19"/>
      <c r="BB171" s="19"/>
      <c r="BC171" s="19"/>
      <c r="BD171" s="19"/>
      <c r="BE171" s="19"/>
      <c r="BF171" s="19"/>
      <c r="BG171" s="19"/>
      <c r="BH171" s="19"/>
      <c r="BI171" s="19"/>
      <c r="BJ171" s="19"/>
      <c r="BK171" s="19"/>
      <c r="BL171" s="19"/>
      <c r="BM171" s="19"/>
      <c r="BN171" s="19"/>
      <c r="BO171" s="19"/>
      <c r="BP171" s="19"/>
      <c r="BQ171" s="19"/>
      <c r="BR171" s="19"/>
      <c r="BS171" s="19"/>
      <c r="BT171" s="19"/>
      <c r="BU171" s="19"/>
      <c r="BV171" s="19"/>
      <c r="BW171" s="19"/>
      <c r="BX171" s="19"/>
      <c r="BY171" s="19"/>
      <c r="BZ171" s="19"/>
      <c r="CA171" s="19"/>
      <c r="CB171" s="19"/>
      <c r="CC171" s="19"/>
      <c r="CD171" s="19"/>
      <c r="CE171" s="19"/>
      <c r="CF171" s="19"/>
      <c r="CG171" s="19"/>
      <c r="CH171" s="19"/>
    </row>
    <row r="172" spans="1:86" s="230" customFormat="1" ht="18" customHeight="1">
      <c r="A172" s="269"/>
      <c r="B172" s="270"/>
      <c r="C172" s="270"/>
      <c r="D172" s="270"/>
      <c r="E172" s="273"/>
      <c r="F172" s="273"/>
      <c r="G172" s="273"/>
      <c r="H172" s="273"/>
      <c r="I172" s="273"/>
      <c r="J172" s="273"/>
      <c r="K172" s="273"/>
      <c r="L172" s="273"/>
      <c r="M172" s="273"/>
      <c r="N172" s="275"/>
      <c r="O172" s="275"/>
      <c r="P172" s="272"/>
      <c r="Q172" s="272"/>
      <c r="R172" s="272"/>
      <c r="S172" s="271"/>
      <c r="T172" s="19"/>
      <c r="U172" s="19"/>
      <c r="V172" s="19"/>
      <c r="W172" s="19"/>
      <c r="X172" s="19"/>
      <c r="Y172" s="19"/>
      <c r="Z172" s="19"/>
      <c r="AA172" s="19"/>
      <c r="AB172" s="19"/>
      <c r="AC172" s="19"/>
      <c r="AD172" s="19"/>
      <c r="AE172" s="19"/>
      <c r="AF172" s="19"/>
      <c r="AG172" s="19"/>
      <c r="AH172" s="19"/>
      <c r="AI172" s="19"/>
      <c r="AJ172" s="19"/>
      <c r="AK172" s="19"/>
      <c r="AL172" s="19"/>
      <c r="AM172" s="19"/>
      <c r="AN172" s="19"/>
      <c r="AO172" s="19"/>
      <c r="AP172" s="19"/>
      <c r="AQ172" s="19"/>
      <c r="AR172" s="19"/>
      <c r="AS172" s="19"/>
      <c r="AT172" s="19"/>
      <c r="AU172" s="19"/>
      <c r="AV172" s="19"/>
      <c r="AW172" s="19"/>
      <c r="AX172" s="19"/>
      <c r="AY172" s="19"/>
      <c r="AZ172" s="19"/>
      <c r="BA172" s="19"/>
      <c r="BB172" s="19"/>
      <c r="BC172" s="19"/>
      <c r="BD172" s="19"/>
      <c r="BE172" s="19"/>
      <c r="BF172" s="19"/>
      <c r="BG172" s="19"/>
      <c r="BH172" s="19"/>
      <c r="BI172" s="19"/>
      <c r="BJ172" s="19"/>
      <c r="BK172" s="19"/>
      <c r="BL172" s="19"/>
      <c r="BM172" s="19"/>
      <c r="BN172" s="19"/>
      <c r="BO172" s="19"/>
      <c r="BP172" s="19"/>
      <c r="BQ172" s="19"/>
      <c r="BR172" s="19"/>
      <c r="BS172" s="19"/>
      <c r="BT172" s="19"/>
      <c r="BU172" s="19"/>
      <c r="BV172" s="19"/>
      <c r="BW172" s="19"/>
      <c r="BX172" s="19"/>
      <c r="BY172" s="19"/>
      <c r="BZ172" s="19"/>
      <c r="CA172" s="19"/>
      <c r="CB172" s="19"/>
      <c r="CC172" s="19"/>
      <c r="CD172" s="19"/>
      <c r="CE172" s="19"/>
      <c r="CF172" s="19"/>
      <c r="CG172" s="19"/>
      <c r="CH172" s="19"/>
    </row>
    <row r="173" spans="1:86" s="230" customFormat="1" ht="18" customHeight="1">
      <c r="A173" s="269"/>
      <c r="B173" s="270"/>
      <c r="C173" s="270"/>
      <c r="D173" s="270"/>
      <c r="E173" s="273"/>
      <c r="F173" s="273"/>
      <c r="G173" s="273"/>
      <c r="H173" s="273"/>
      <c r="I173" s="273"/>
      <c r="J173" s="273"/>
      <c r="K173" s="273"/>
      <c r="L173" s="273"/>
      <c r="M173" s="273"/>
      <c r="N173" s="275"/>
      <c r="O173" s="275"/>
      <c r="P173" s="272"/>
      <c r="Q173" s="272"/>
      <c r="R173" s="272"/>
      <c r="S173" s="271"/>
      <c r="T173" s="19"/>
      <c r="U173" s="19"/>
      <c r="V173" s="19"/>
      <c r="W173" s="19"/>
      <c r="X173" s="19"/>
      <c r="Y173" s="19"/>
      <c r="Z173" s="19"/>
      <c r="AA173" s="19"/>
      <c r="AB173" s="19"/>
      <c r="AC173" s="19"/>
      <c r="AD173" s="19"/>
      <c r="AE173" s="19"/>
      <c r="AF173" s="19"/>
      <c r="AG173" s="19"/>
      <c r="AH173" s="19"/>
      <c r="AI173" s="19"/>
      <c r="AJ173" s="19"/>
      <c r="AK173" s="19"/>
      <c r="AL173" s="19"/>
      <c r="AM173" s="19"/>
      <c r="AN173" s="19"/>
      <c r="AO173" s="19"/>
      <c r="AP173" s="19"/>
      <c r="AQ173" s="19"/>
      <c r="AR173" s="19"/>
      <c r="AS173" s="19"/>
      <c r="AT173" s="19"/>
      <c r="AU173" s="19"/>
      <c r="AV173" s="19"/>
      <c r="AW173" s="19"/>
      <c r="AX173" s="19"/>
      <c r="AY173" s="19"/>
      <c r="AZ173" s="19"/>
      <c r="BA173" s="19"/>
      <c r="BB173" s="19"/>
      <c r="BC173" s="19"/>
      <c r="BD173" s="19"/>
      <c r="BE173" s="19"/>
      <c r="BF173" s="19"/>
      <c r="BG173" s="19"/>
      <c r="BH173" s="19"/>
      <c r="BI173" s="19"/>
      <c r="BJ173" s="19"/>
      <c r="BK173" s="19"/>
      <c r="BL173" s="19"/>
      <c r="BM173" s="19"/>
      <c r="BN173" s="19"/>
      <c r="BO173" s="19"/>
      <c r="BP173" s="19"/>
      <c r="BQ173" s="19"/>
      <c r="BR173" s="19"/>
      <c r="BS173" s="19"/>
      <c r="BT173" s="19"/>
      <c r="BU173" s="19"/>
      <c r="BV173" s="19"/>
      <c r="BW173" s="19"/>
      <c r="BX173" s="19"/>
      <c r="BY173" s="19"/>
      <c r="BZ173" s="19"/>
      <c r="CA173" s="19"/>
      <c r="CB173" s="19"/>
      <c r="CC173" s="19"/>
      <c r="CD173" s="19"/>
      <c r="CE173" s="19"/>
      <c r="CF173" s="19"/>
      <c r="CG173" s="19"/>
      <c r="CH173" s="19"/>
    </row>
    <row r="174" spans="1:86" s="230" customFormat="1" ht="18" customHeight="1">
      <c r="A174" s="269"/>
      <c r="B174" s="270"/>
      <c r="C174" s="270"/>
      <c r="D174" s="270"/>
      <c r="E174" s="273"/>
      <c r="F174" s="273"/>
      <c r="G174" s="273"/>
      <c r="H174" s="273"/>
      <c r="I174" s="273"/>
      <c r="J174" s="273"/>
      <c r="K174" s="273"/>
      <c r="L174" s="273"/>
      <c r="M174" s="273"/>
      <c r="N174" s="275"/>
      <c r="O174" s="275"/>
      <c r="P174" s="272"/>
      <c r="Q174" s="272"/>
      <c r="R174" s="272"/>
      <c r="S174" s="271"/>
      <c r="T174" s="19"/>
      <c r="U174" s="19"/>
      <c r="V174" s="19"/>
      <c r="W174" s="19"/>
      <c r="X174" s="19"/>
      <c r="Y174" s="19"/>
      <c r="Z174" s="19"/>
      <c r="AA174" s="19"/>
      <c r="AB174" s="19"/>
      <c r="AC174" s="19"/>
      <c r="AD174" s="19"/>
      <c r="AE174" s="19"/>
      <c r="AF174" s="19"/>
      <c r="AG174" s="19"/>
      <c r="AH174" s="19"/>
      <c r="AI174" s="19"/>
      <c r="AJ174" s="19"/>
      <c r="AK174" s="19"/>
      <c r="AL174" s="19"/>
      <c r="AM174" s="19"/>
      <c r="AN174" s="19"/>
      <c r="AO174" s="19"/>
      <c r="AP174" s="19"/>
      <c r="AQ174" s="19"/>
      <c r="AR174" s="19"/>
      <c r="AS174" s="19"/>
      <c r="AT174" s="19"/>
      <c r="AU174" s="19"/>
      <c r="AV174" s="19"/>
      <c r="AW174" s="19"/>
      <c r="AX174" s="19"/>
      <c r="AY174" s="19"/>
      <c r="AZ174" s="19"/>
      <c r="BA174" s="19"/>
      <c r="BB174" s="19"/>
      <c r="BC174" s="19"/>
      <c r="BD174" s="19"/>
      <c r="BE174" s="19"/>
      <c r="BF174" s="19"/>
      <c r="BG174" s="19"/>
      <c r="BH174" s="19"/>
      <c r="BI174" s="19"/>
      <c r="BJ174" s="19"/>
      <c r="BK174" s="19"/>
      <c r="BL174" s="19"/>
      <c r="BM174" s="19"/>
      <c r="BN174" s="19"/>
      <c r="BO174" s="19"/>
      <c r="BP174" s="19"/>
      <c r="BQ174" s="19"/>
      <c r="BR174" s="19"/>
      <c r="BS174" s="19"/>
      <c r="BT174" s="19"/>
      <c r="BU174" s="19"/>
      <c r="BV174" s="19"/>
      <c r="BW174" s="19"/>
      <c r="BX174" s="19"/>
      <c r="BY174" s="19"/>
      <c r="BZ174" s="19"/>
      <c r="CA174" s="19"/>
      <c r="CB174" s="19"/>
      <c r="CC174" s="19"/>
      <c r="CD174" s="19"/>
      <c r="CE174" s="19"/>
      <c r="CF174" s="19"/>
      <c r="CG174" s="19"/>
      <c r="CH174" s="19"/>
    </row>
    <row r="175" spans="1:86" s="230" customFormat="1" ht="18" customHeight="1">
      <c r="A175" s="269"/>
      <c r="B175" s="270"/>
      <c r="C175" s="270"/>
      <c r="D175" s="270"/>
      <c r="E175" s="273"/>
      <c r="F175" s="273"/>
      <c r="G175" s="273"/>
      <c r="H175" s="273"/>
      <c r="I175" s="273"/>
      <c r="J175" s="273"/>
      <c r="K175" s="273"/>
      <c r="L175" s="273"/>
      <c r="M175" s="273"/>
      <c r="N175" s="275"/>
      <c r="O175" s="275"/>
      <c r="P175" s="272"/>
      <c r="Q175" s="272"/>
      <c r="R175" s="272"/>
      <c r="S175" s="271"/>
      <c r="T175" s="19"/>
      <c r="U175" s="19"/>
      <c r="V175" s="19"/>
      <c r="W175" s="19"/>
      <c r="X175" s="19"/>
      <c r="Y175" s="19"/>
      <c r="Z175" s="19"/>
      <c r="AA175" s="19"/>
      <c r="AB175" s="19"/>
      <c r="AC175" s="19"/>
      <c r="AD175" s="19"/>
      <c r="AE175" s="19"/>
      <c r="AF175" s="19"/>
      <c r="AG175" s="19"/>
      <c r="AH175" s="19"/>
      <c r="AI175" s="19"/>
      <c r="AJ175" s="19"/>
      <c r="AK175" s="19"/>
      <c r="AL175" s="19"/>
      <c r="AM175" s="19"/>
      <c r="AN175" s="19"/>
      <c r="AO175" s="19"/>
      <c r="AP175" s="19"/>
      <c r="AQ175" s="19"/>
      <c r="AR175" s="19"/>
      <c r="AS175" s="19"/>
      <c r="AT175" s="19"/>
      <c r="AU175" s="19"/>
      <c r="AV175" s="19"/>
      <c r="AW175" s="19"/>
      <c r="AX175" s="19"/>
      <c r="AY175" s="19"/>
      <c r="AZ175" s="19"/>
      <c r="BA175" s="19"/>
      <c r="BB175" s="19"/>
      <c r="BC175" s="19"/>
      <c r="BD175" s="19"/>
      <c r="BE175" s="19"/>
      <c r="BF175" s="19"/>
      <c r="BG175" s="19"/>
      <c r="BH175" s="19"/>
      <c r="BI175" s="19"/>
      <c r="BJ175" s="19"/>
      <c r="BK175" s="19"/>
      <c r="BL175" s="19"/>
      <c r="BM175" s="19"/>
      <c r="BN175" s="19"/>
      <c r="BO175" s="19"/>
      <c r="BP175" s="19"/>
      <c r="BQ175" s="19"/>
      <c r="BR175" s="19"/>
      <c r="BS175" s="19"/>
      <c r="BT175" s="19"/>
      <c r="BU175" s="19"/>
      <c r="BV175" s="19"/>
      <c r="BW175" s="19"/>
      <c r="BX175" s="19"/>
      <c r="BY175" s="19"/>
      <c r="BZ175" s="19"/>
      <c r="CA175" s="19"/>
      <c r="CB175" s="19"/>
      <c r="CC175" s="19"/>
      <c r="CD175" s="19"/>
      <c r="CE175" s="19"/>
      <c r="CF175" s="19"/>
      <c r="CG175" s="19"/>
      <c r="CH175" s="19"/>
    </row>
    <row r="176" spans="1:86" s="230" customFormat="1" ht="18" customHeight="1">
      <c r="A176" s="269"/>
      <c r="B176" s="270"/>
      <c r="C176" s="270"/>
      <c r="D176" s="270"/>
      <c r="E176" s="273"/>
      <c r="F176" s="273"/>
      <c r="G176" s="273"/>
      <c r="H176" s="273"/>
      <c r="I176" s="273"/>
      <c r="J176" s="273"/>
      <c r="K176" s="273"/>
      <c r="L176" s="273"/>
      <c r="M176" s="273"/>
      <c r="N176" s="275"/>
      <c r="O176" s="275"/>
      <c r="P176" s="272"/>
      <c r="Q176" s="272"/>
      <c r="R176" s="272"/>
      <c r="S176" s="271"/>
      <c r="T176" s="19"/>
      <c r="U176" s="19"/>
      <c r="V176" s="19"/>
      <c r="W176" s="19"/>
      <c r="X176" s="19"/>
      <c r="Y176" s="19"/>
      <c r="Z176" s="19"/>
      <c r="AA176" s="19"/>
      <c r="AB176" s="19"/>
      <c r="AC176" s="19"/>
      <c r="AD176" s="19"/>
      <c r="AE176" s="19"/>
      <c r="AF176" s="19"/>
      <c r="AG176" s="19"/>
      <c r="AH176" s="19"/>
      <c r="AI176" s="19"/>
      <c r="AJ176" s="19"/>
      <c r="AK176" s="19"/>
      <c r="AL176" s="19"/>
      <c r="AM176" s="19"/>
      <c r="AN176" s="19"/>
      <c r="AO176" s="19"/>
      <c r="AP176" s="19"/>
      <c r="AQ176" s="19"/>
      <c r="AR176" s="19"/>
      <c r="AS176" s="19"/>
      <c r="AT176" s="19"/>
      <c r="AU176" s="19"/>
      <c r="AV176" s="19"/>
      <c r="AW176" s="19"/>
      <c r="AX176" s="19"/>
      <c r="AY176" s="19"/>
      <c r="AZ176" s="19"/>
      <c r="BA176" s="19"/>
      <c r="BB176" s="19"/>
      <c r="BC176" s="19"/>
      <c r="BD176" s="19"/>
      <c r="BE176" s="19"/>
      <c r="BF176" s="19"/>
      <c r="BG176" s="19"/>
      <c r="BH176" s="19"/>
      <c r="BI176" s="19"/>
      <c r="BJ176" s="19"/>
      <c r="BK176" s="19"/>
      <c r="BL176" s="19"/>
      <c r="BM176" s="19"/>
      <c r="BN176" s="19"/>
      <c r="BO176" s="19"/>
      <c r="BP176" s="19"/>
      <c r="BQ176" s="19"/>
      <c r="BR176" s="19"/>
      <c r="BS176" s="19"/>
      <c r="BT176" s="19"/>
      <c r="BU176" s="19"/>
      <c r="BV176" s="19"/>
      <c r="BW176" s="19"/>
      <c r="BX176" s="19"/>
      <c r="BY176" s="19"/>
      <c r="BZ176" s="19"/>
      <c r="CA176" s="19"/>
      <c r="CB176" s="19"/>
      <c r="CC176" s="19"/>
      <c r="CD176" s="19"/>
      <c r="CE176" s="19"/>
      <c r="CF176" s="19"/>
      <c r="CG176" s="19"/>
      <c r="CH176" s="19"/>
    </row>
    <row r="177" spans="1:86" s="230" customFormat="1" ht="18" customHeight="1">
      <c r="A177" s="269"/>
      <c r="B177" s="270"/>
      <c r="C177" s="270"/>
      <c r="D177" s="270"/>
      <c r="E177" s="273"/>
      <c r="F177" s="273"/>
      <c r="G177" s="273"/>
      <c r="H177" s="273"/>
      <c r="I177" s="273"/>
      <c r="J177" s="273"/>
      <c r="K177" s="273"/>
      <c r="L177" s="273"/>
      <c r="M177" s="273"/>
      <c r="N177" s="275"/>
      <c r="O177" s="275"/>
      <c r="P177" s="272"/>
      <c r="Q177" s="272"/>
      <c r="R177" s="272"/>
      <c r="S177" s="271"/>
      <c r="T177" s="19"/>
      <c r="U177" s="19"/>
      <c r="V177" s="19"/>
      <c r="W177" s="19"/>
      <c r="X177" s="19"/>
      <c r="Y177" s="19"/>
      <c r="Z177" s="19"/>
      <c r="AA177" s="19"/>
      <c r="AB177" s="19"/>
      <c r="AC177" s="19"/>
      <c r="AD177" s="19"/>
      <c r="AE177" s="19"/>
      <c r="AF177" s="19"/>
      <c r="AG177" s="19"/>
      <c r="AH177" s="19"/>
      <c r="AI177" s="19"/>
      <c r="AJ177" s="19"/>
      <c r="AK177" s="19"/>
      <c r="AL177" s="19"/>
      <c r="AM177" s="19"/>
      <c r="AN177" s="19"/>
      <c r="AO177" s="19"/>
      <c r="AP177" s="19"/>
      <c r="AQ177" s="19"/>
      <c r="AR177" s="19"/>
      <c r="AS177" s="19"/>
      <c r="AT177" s="19"/>
      <c r="AU177" s="19"/>
      <c r="AV177" s="19"/>
      <c r="AW177" s="19"/>
      <c r="AX177" s="19"/>
      <c r="AY177" s="19"/>
      <c r="AZ177" s="19"/>
      <c r="BA177" s="19"/>
      <c r="BB177" s="19"/>
      <c r="BC177" s="19"/>
      <c r="BD177" s="19"/>
      <c r="BE177" s="19"/>
      <c r="BF177" s="19"/>
      <c r="BG177" s="19"/>
      <c r="BH177" s="19"/>
      <c r="BI177" s="19"/>
      <c r="BJ177" s="19"/>
      <c r="BK177" s="19"/>
      <c r="BL177" s="19"/>
      <c r="BM177" s="19"/>
      <c r="BN177" s="19"/>
      <c r="BO177" s="19"/>
      <c r="BP177" s="19"/>
      <c r="BQ177" s="19"/>
      <c r="BR177" s="19"/>
      <c r="BS177" s="19"/>
      <c r="BT177" s="19"/>
      <c r="BU177" s="19"/>
      <c r="BV177" s="19"/>
      <c r="BW177" s="19"/>
      <c r="BX177" s="19"/>
      <c r="BY177" s="19"/>
      <c r="BZ177" s="19"/>
      <c r="CA177" s="19"/>
      <c r="CB177" s="19"/>
      <c r="CC177" s="19"/>
      <c r="CD177" s="19"/>
      <c r="CE177" s="19"/>
      <c r="CF177" s="19"/>
      <c r="CG177" s="19"/>
      <c r="CH177" s="19"/>
    </row>
    <row r="178" spans="1:86" s="230" customFormat="1" ht="18" customHeight="1">
      <c r="A178" s="269"/>
      <c r="B178" s="270"/>
      <c r="C178" s="270"/>
      <c r="D178" s="270"/>
      <c r="E178" s="273"/>
      <c r="F178" s="273"/>
      <c r="G178" s="273"/>
      <c r="H178" s="273"/>
      <c r="I178" s="273"/>
      <c r="J178" s="273"/>
      <c r="K178" s="273"/>
      <c r="L178" s="273"/>
      <c r="M178" s="273"/>
      <c r="N178" s="275"/>
      <c r="O178" s="275"/>
      <c r="P178" s="272"/>
      <c r="Q178" s="272"/>
      <c r="R178" s="272"/>
      <c r="S178" s="271"/>
      <c r="T178" s="19"/>
      <c r="U178" s="19"/>
      <c r="V178" s="19"/>
      <c r="W178" s="19"/>
      <c r="X178" s="19"/>
      <c r="Y178" s="19"/>
      <c r="Z178" s="19"/>
      <c r="AA178" s="19"/>
      <c r="AB178" s="19"/>
      <c r="AC178" s="19"/>
      <c r="AD178" s="19"/>
      <c r="AE178" s="19"/>
      <c r="AF178" s="19"/>
      <c r="AG178" s="19"/>
      <c r="AH178" s="19"/>
      <c r="AI178" s="19"/>
      <c r="AJ178" s="19"/>
      <c r="AK178" s="19"/>
      <c r="AL178" s="19"/>
      <c r="AM178" s="19"/>
      <c r="AN178" s="19"/>
      <c r="AO178" s="19"/>
      <c r="AP178" s="19"/>
      <c r="AQ178" s="19"/>
      <c r="AR178" s="19"/>
      <c r="AS178" s="19"/>
      <c r="AT178" s="19"/>
      <c r="AU178" s="19"/>
      <c r="AV178" s="19"/>
      <c r="AW178" s="19"/>
      <c r="AX178" s="19"/>
      <c r="AY178" s="19"/>
      <c r="AZ178" s="19"/>
      <c r="BA178" s="19"/>
      <c r="BB178" s="19"/>
      <c r="BC178" s="19"/>
      <c r="BD178" s="19"/>
      <c r="BE178" s="19"/>
      <c r="BF178" s="19"/>
      <c r="BG178" s="19"/>
      <c r="BH178" s="19"/>
      <c r="BI178" s="19"/>
      <c r="BJ178" s="19"/>
      <c r="BK178" s="19"/>
      <c r="BL178" s="19"/>
      <c r="BM178" s="19"/>
      <c r="BN178" s="19"/>
      <c r="BO178" s="19"/>
      <c r="BP178" s="19"/>
      <c r="BQ178" s="19"/>
      <c r="BR178" s="19"/>
      <c r="BS178" s="19"/>
      <c r="BT178" s="19"/>
      <c r="BU178" s="19"/>
      <c r="BV178" s="19"/>
      <c r="BW178" s="19"/>
      <c r="BX178" s="19"/>
      <c r="BY178" s="19"/>
      <c r="BZ178" s="19"/>
      <c r="CA178" s="19"/>
      <c r="CB178" s="19"/>
      <c r="CC178" s="19"/>
      <c r="CD178" s="19"/>
      <c r="CE178" s="19"/>
      <c r="CF178" s="19"/>
      <c r="CG178" s="19"/>
      <c r="CH178" s="19"/>
    </row>
    <row r="179" spans="1:86" s="230" customFormat="1" ht="18" customHeight="1">
      <c r="A179" s="269"/>
      <c r="B179" s="270"/>
      <c r="C179" s="270"/>
      <c r="D179" s="270"/>
      <c r="E179" s="273"/>
      <c r="F179" s="273"/>
      <c r="G179" s="273"/>
      <c r="H179" s="273"/>
      <c r="I179" s="273"/>
      <c r="J179" s="273"/>
      <c r="K179" s="273"/>
      <c r="L179" s="273"/>
      <c r="M179" s="273"/>
      <c r="N179" s="275"/>
      <c r="O179" s="275"/>
      <c r="P179" s="272"/>
      <c r="Q179" s="272"/>
      <c r="R179" s="272"/>
      <c r="S179" s="271"/>
      <c r="T179" s="19"/>
      <c r="U179" s="19"/>
      <c r="V179" s="19"/>
      <c r="W179" s="19"/>
      <c r="X179" s="19"/>
      <c r="Y179" s="19"/>
      <c r="Z179" s="19"/>
      <c r="AA179" s="19"/>
      <c r="AB179" s="19"/>
      <c r="AC179" s="19"/>
      <c r="AD179" s="19"/>
      <c r="AE179" s="19"/>
      <c r="AF179" s="19"/>
      <c r="AG179" s="19"/>
      <c r="AH179" s="19"/>
      <c r="AI179" s="19"/>
      <c r="AJ179" s="19"/>
      <c r="AK179" s="19"/>
      <c r="AL179" s="19"/>
      <c r="AM179" s="19"/>
      <c r="AN179" s="19"/>
      <c r="AO179" s="19"/>
      <c r="AP179" s="19"/>
      <c r="AQ179" s="19"/>
      <c r="AR179" s="19"/>
      <c r="AS179" s="19"/>
      <c r="AT179" s="19"/>
      <c r="AU179" s="19"/>
      <c r="AV179" s="19"/>
      <c r="AW179" s="19"/>
      <c r="AX179" s="19"/>
      <c r="AY179" s="19"/>
      <c r="AZ179" s="19"/>
      <c r="BA179" s="19"/>
      <c r="BB179" s="19"/>
      <c r="BC179" s="19"/>
      <c r="BD179" s="19"/>
      <c r="BE179" s="19"/>
      <c r="BF179" s="19"/>
      <c r="BG179" s="19"/>
      <c r="BH179" s="19"/>
      <c r="BI179" s="19"/>
      <c r="BJ179" s="19"/>
      <c r="BK179" s="19"/>
      <c r="BL179" s="19"/>
      <c r="BM179" s="19"/>
      <c r="BN179" s="19"/>
      <c r="BO179" s="19"/>
      <c r="BP179" s="19"/>
      <c r="BQ179" s="19"/>
      <c r="BR179" s="19"/>
      <c r="BS179" s="19"/>
      <c r="BT179" s="19"/>
      <c r="BU179" s="19"/>
      <c r="BV179" s="19"/>
      <c r="BW179" s="19"/>
      <c r="BX179" s="19"/>
      <c r="BY179" s="19"/>
      <c r="BZ179" s="19"/>
      <c r="CA179" s="19"/>
      <c r="CB179" s="19"/>
      <c r="CC179" s="19"/>
      <c r="CD179" s="19"/>
      <c r="CE179" s="19"/>
      <c r="CF179" s="19"/>
      <c r="CG179" s="19"/>
      <c r="CH179" s="19"/>
    </row>
    <row r="180" spans="1:86" s="230" customFormat="1" ht="18" customHeight="1">
      <c r="A180" s="269"/>
      <c r="B180" s="270"/>
      <c r="C180" s="270"/>
      <c r="D180" s="270"/>
      <c r="E180" s="273"/>
      <c r="F180" s="273"/>
      <c r="G180" s="273"/>
      <c r="H180" s="273"/>
      <c r="I180" s="273"/>
      <c r="J180" s="273"/>
      <c r="K180" s="273"/>
      <c r="L180" s="273"/>
      <c r="M180" s="273"/>
      <c r="N180" s="275"/>
      <c r="O180" s="275"/>
      <c r="P180" s="272"/>
      <c r="Q180" s="272"/>
      <c r="R180" s="272"/>
      <c r="S180" s="271"/>
      <c r="T180" s="19"/>
      <c r="U180" s="19"/>
      <c r="V180" s="19"/>
      <c r="W180" s="19"/>
      <c r="X180" s="19"/>
      <c r="Y180" s="19"/>
      <c r="Z180" s="19"/>
      <c r="AA180" s="19"/>
      <c r="AB180" s="19"/>
      <c r="AC180" s="19"/>
      <c r="AD180" s="19"/>
      <c r="AE180" s="19"/>
      <c r="AF180" s="19"/>
      <c r="AG180" s="19"/>
      <c r="AH180" s="19"/>
      <c r="AI180" s="19"/>
      <c r="AJ180" s="19"/>
      <c r="AK180" s="19"/>
      <c r="AL180" s="19"/>
      <c r="AM180" s="19"/>
      <c r="AN180" s="19"/>
      <c r="AO180" s="19"/>
      <c r="AP180" s="19"/>
      <c r="AQ180" s="19"/>
      <c r="AR180" s="19"/>
      <c r="AS180" s="19"/>
      <c r="AT180" s="19"/>
      <c r="AU180" s="19"/>
      <c r="AV180" s="19"/>
      <c r="AW180" s="19"/>
      <c r="AX180" s="19"/>
      <c r="AY180" s="19"/>
      <c r="AZ180" s="19"/>
      <c r="BA180" s="19"/>
      <c r="BB180" s="19"/>
      <c r="BC180" s="19"/>
      <c r="BD180" s="19"/>
      <c r="BE180" s="19"/>
      <c r="BF180" s="19"/>
      <c r="BG180" s="19"/>
      <c r="BH180" s="19"/>
      <c r="BI180" s="19"/>
      <c r="BJ180" s="19"/>
      <c r="BK180" s="19"/>
      <c r="BL180" s="19"/>
      <c r="BM180" s="19"/>
      <c r="BN180" s="19"/>
      <c r="BO180" s="19"/>
      <c r="BP180" s="19"/>
      <c r="BQ180" s="19"/>
      <c r="BR180" s="19"/>
      <c r="BS180" s="19"/>
      <c r="BT180" s="19"/>
      <c r="BU180" s="19"/>
      <c r="BV180" s="19"/>
      <c r="BW180" s="19"/>
      <c r="BX180" s="19"/>
      <c r="BY180" s="19"/>
      <c r="BZ180" s="19"/>
      <c r="CA180" s="19"/>
      <c r="CB180" s="19"/>
      <c r="CC180" s="19"/>
      <c r="CD180" s="19"/>
      <c r="CE180" s="19"/>
      <c r="CF180" s="19"/>
      <c r="CG180" s="19"/>
      <c r="CH180" s="19"/>
    </row>
    <row r="181" spans="1:86" s="230" customFormat="1" ht="18" customHeight="1">
      <c r="A181" s="269"/>
      <c r="B181" s="270"/>
      <c r="C181" s="270"/>
      <c r="D181" s="270"/>
      <c r="E181" s="273"/>
      <c r="F181" s="273"/>
      <c r="G181" s="273"/>
      <c r="H181" s="273"/>
      <c r="I181" s="273"/>
      <c r="J181" s="273"/>
      <c r="K181" s="273"/>
      <c r="L181" s="273"/>
      <c r="M181" s="273"/>
      <c r="N181" s="275"/>
      <c r="O181" s="275"/>
      <c r="P181" s="272"/>
      <c r="Q181" s="272"/>
      <c r="R181" s="272"/>
      <c r="S181" s="271"/>
      <c r="T181" s="19"/>
      <c r="U181" s="19"/>
      <c r="V181" s="19"/>
      <c r="W181" s="19"/>
      <c r="X181" s="19"/>
      <c r="Y181" s="19"/>
      <c r="Z181" s="19"/>
      <c r="AA181" s="19"/>
      <c r="AB181" s="19"/>
      <c r="AC181" s="19"/>
      <c r="AD181" s="19"/>
      <c r="AE181" s="19"/>
      <c r="AF181" s="19"/>
      <c r="AG181" s="19"/>
      <c r="AH181" s="19"/>
      <c r="AI181" s="19"/>
      <c r="AJ181" s="19"/>
      <c r="AK181" s="19"/>
      <c r="AL181" s="19"/>
      <c r="AM181" s="19"/>
      <c r="AN181" s="19"/>
      <c r="AO181" s="19"/>
      <c r="AP181" s="19"/>
      <c r="AQ181" s="19"/>
      <c r="AR181" s="19"/>
      <c r="AS181" s="19"/>
      <c r="AT181" s="19"/>
      <c r="AU181" s="19"/>
      <c r="AV181" s="19"/>
      <c r="AW181" s="19"/>
      <c r="AX181" s="19"/>
      <c r="AY181" s="19"/>
      <c r="AZ181" s="19"/>
      <c r="BA181" s="19"/>
      <c r="BB181" s="19"/>
      <c r="BC181" s="19"/>
      <c r="BD181" s="19"/>
      <c r="BE181" s="19"/>
      <c r="BF181" s="19"/>
      <c r="BG181" s="19"/>
      <c r="BH181" s="19"/>
      <c r="BI181" s="19"/>
      <c r="BJ181" s="19"/>
      <c r="BK181" s="19"/>
      <c r="BL181" s="19"/>
      <c r="BM181" s="19"/>
      <c r="BN181" s="19"/>
      <c r="BO181" s="19"/>
      <c r="BP181" s="19"/>
      <c r="BQ181" s="19"/>
      <c r="BR181" s="19"/>
      <c r="BS181" s="19"/>
      <c r="BT181" s="19"/>
      <c r="BU181" s="19"/>
      <c r="BV181" s="19"/>
      <c r="BW181" s="19"/>
      <c r="BX181" s="19"/>
      <c r="BY181" s="19"/>
      <c r="BZ181" s="19"/>
      <c r="CA181" s="19"/>
      <c r="CB181" s="19"/>
      <c r="CC181" s="19"/>
      <c r="CD181" s="19"/>
      <c r="CE181" s="19"/>
      <c r="CF181" s="19"/>
      <c r="CG181" s="19"/>
      <c r="CH181" s="19"/>
    </row>
    <row r="182" spans="1:86" s="230" customFormat="1" ht="18" customHeight="1">
      <c r="A182" s="269"/>
      <c r="B182" s="270"/>
      <c r="C182" s="270"/>
      <c r="D182" s="270"/>
      <c r="E182" s="273"/>
      <c r="F182" s="273"/>
      <c r="G182" s="273"/>
      <c r="H182" s="273"/>
      <c r="I182" s="273"/>
      <c r="J182" s="273"/>
      <c r="K182" s="273"/>
      <c r="L182" s="273"/>
      <c r="M182" s="273"/>
      <c r="N182" s="275"/>
      <c r="O182" s="275"/>
      <c r="P182" s="272"/>
      <c r="Q182" s="272"/>
      <c r="R182" s="272"/>
      <c r="S182" s="271"/>
      <c r="T182" s="19"/>
      <c r="U182" s="19"/>
      <c r="V182" s="19"/>
      <c r="W182" s="19"/>
      <c r="X182" s="19"/>
      <c r="Y182" s="19"/>
      <c r="Z182" s="19"/>
      <c r="AA182" s="19"/>
      <c r="AB182" s="19"/>
      <c r="AC182" s="19"/>
      <c r="AD182" s="19"/>
      <c r="AE182" s="19"/>
      <c r="AF182" s="19"/>
      <c r="AG182" s="19"/>
      <c r="AH182" s="19"/>
      <c r="AI182" s="19"/>
      <c r="AJ182" s="19"/>
      <c r="AK182" s="19"/>
      <c r="AL182" s="19"/>
      <c r="AM182" s="19"/>
      <c r="AN182" s="19"/>
      <c r="AO182" s="19"/>
      <c r="AP182" s="19"/>
      <c r="AQ182" s="19"/>
      <c r="AR182" s="19"/>
      <c r="AS182" s="19"/>
      <c r="AT182" s="19"/>
      <c r="AU182" s="19"/>
      <c r="AV182" s="19"/>
      <c r="AW182" s="19"/>
      <c r="AX182" s="19"/>
      <c r="AY182" s="19"/>
      <c r="AZ182" s="19"/>
      <c r="BA182" s="19"/>
      <c r="BB182" s="19"/>
      <c r="BC182" s="19"/>
      <c r="BD182" s="19"/>
      <c r="BE182" s="19"/>
      <c r="BF182" s="19"/>
      <c r="BG182" s="19"/>
      <c r="BH182" s="19"/>
      <c r="BI182" s="19"/>
      <c r="BJ182" s="19"/>
      <c r="BK182" s="19"/>
      <c r="BL182" s="19"/>
      <c r="BM182" s="19"/>
      <c r="BN182" s="19"/>
      <c r="BO182" s="19"/>
      <c r="BP182" s="19"/>
      <c r="BQ182" s="19"/>
      <c r="BR182" s="19"/>
      <c r="BS182" s="19"/>
      <c r="BT182" s="19"/>
      <c r="BU182" s="19"/>
      <c r="BV182" s="19"/>
      <c r="BW182" s="19"/>
      <c r="BX182" s="19"/>
      <c r="BY182" s="19"/>
      <c r="BZ182" s="19"/>
      <c r="CA182" s="19"/>
      <c r="CB182" s="19"/>
      <c r="CC182" s="19"/>
      <c r="CD182" s="19"/>
      <c r="CE182" s="19"/>
      <c r="CF182" s="19"/>
      <c r="CG182" s="19"/>
      <c r="CH182" s="19"/>
    </row>
    <row r="183" spans="1:86" s="230" customFormat="1" ht="18" customHeight="1">
      <c r="A183" s="269"/>
      <c r="B183" s="270"/>
      <c r="C183" s="270"/>
      <c r="D183" s="270"/>
      <c r="E183" s="273"/>
      <c r="F183" s="273"/>
      <c r="G183" s="273"/>
      <c r="H183" s="273"/>
      <c r="I183" s="273"/>
      <c r="J183" s="273"/>
      <c r="K183" s="273"/>
      <c r="L183" s="273"/>
      <c r="M183" s="273"/>
      <c r="N183" s="275"/>
      <c r="O183" s="275"/>
      <c r="P183" s="272"/>
      <c r="Q183" s="272"/>
      <c r="R183" s="272"/>
      <c r="S183" s="271"/>
      <c r="T183" s="19"/>
      <c r="U183" s="19"/>
      <c r="V183" s="19"/>
      <c r="W183" s="19"/>
      <c r="X183" s="19"/>
      <c r="Y183" s="19"/>
      <c r="Z183" s="19"/>
      <c r="AA183" s="19"/>
      <c r="AB183" s="19"/>
      <c r="AC183" s="19"/>
      <c r="AD183" s="19"/>
      <c r="AE183" s="19"/>
      <c r="AF183" s="19"/>
      <c r="AG183" s="19"/>
      <c r="AH183" s="19"/>
      <c r="AI183" s="19"/>
      <c r="AJ183" s="19"/>
      <c r="AK183" s="19"/>
      <c r="AL183" s="19"/>
      <c r="AM183" s="19"/>
      <c r="AN183" s="19"/>
      <c r="AO183" s="19"/>
      <c r="AP183" s="19"/>
      <c r="AQ183" s="19"/>
      <c r="AR183" s="19"/>
      <c r="AS183" s="19"/>
      <c r="AT183" s="19"/>
      <c r="AU183" s="19"/>
      <c r="AV183" s="19"/>
      <c r="AW183" s="19"/>
      <c r="AX183" s="19"/>
      <c r="AY183" s="19"/>
      <c r="AZ183" s="19"/>
      <c r="BA183" s="19"/>
      <c r="BB183" s="19"/>
      <c r="BC183" s="19"/>
      <c r="BD183" s="19"/>
      <c r="BE183" s="19"/>
      <c r="BF183" s="19"/>
      <c r="BG183" s="19"/>
      <c r="BH183" s="19"/>
      <c r="BI183" s="19"/>
      <c r="BJ183" s="19"/>
      <c r="BK183" s="19"/>
      <c r="BL183" s="19"/>
      <c r="BM183" s="19"/>
      <c r="BN183" s="19"/>
      <c r="BO183" s="19"/>
      <c r="BP183" s="19"/>
      <c r="BQ183" s="19"/>
      <c r="BR183" s="19"/>
      <c r="BS183" s="19"/>
      <c r="BT183" s="19"/>
      <c r="BU183" s="19"/>
      <c r="BV183" s="19"/>
      <c r="BW183" s="19"/>
      <c r="BX183" s="19"/>
      <c r="BY183" s="19"/>
      <c r="BZ183" s="19"/>
      <c r="CA183" s="19"/>
      <c r="CB183" s="19"/>
      <c r="CC183" s="19"/>
      <c r="CD183" s="19"/>
      <c r="CE183" s="19"/>
      <c r="CF183" s="19"/>
      <c r="CG183" s="19"/>
      <c r="CH183" s="19"/>
    </row>
    <row r="184" spans="1:86" s="230" customFormat="1" ht="18" customHeight="1">
      <c r="A184" s="269"/>
      <c r="B184" s="270"/>
      <c r="C184" s="270"/>
      <c r="D184" s="270"/>
      <c r="E184" s="273"/>
      <c r="F184" s="273"/>
      <c r="G184" s="273"/>
      <c r="H184" s="273"/>
      <c r="I184" s="273"/>
      <c r="J184" s="273"/>
      <c r="K184" s="273"/>
      <c r="L184" s="273"/>
      <c r="M184" s="273"/>
      <c r="N184" s="275"/>
      <c r="O184" s="275"/>
      <c r="P184" s="272"/>
      <c r="Q184" s="272"/>
      <c r="R184" s="272"/>
      <c r="S184" s="271"/>
      <c r="T184" s="19"/>
      <c r="U184" s="19"/>
      <c r="V184" s="19"/>
      <c r="W184" s="19"/>
      <c r="X184" s="19"/>
      <c r="Y184" s="19"/>
      <c r="Z184" s="19"/>
      <c r="AA184" s="19"/>
      <c r="AB184" s="19"/>
      <c r="AC184" s="19"/>
      <c r="AD184" s="19"/>
      <c r="AE184" s="19"/>
      <c r="AF184" s="19"/>
      <c r="AG184" s="19"/>
      <c r="AH184" s="19"/>
      <c r="AI184" s="19"/>
      <c r="AJ184" s="19"/>
      <c r="AK184" s="19"/>
      <c r="AL184" s="19"/>
      <c r="AM184" s="19"/>
      <c r="AN184" s="19"/>
      <c r="AO184" s="19"/>
      <c r="AP184" s="19"/>
      <c r="AQ184" s="19"/>
      <c r="AR184" s="19"/>
      <c r="AS184" s="19"/>
      <c r="AT184" s="19"/>
      <c r="AU184" s="19"/>
      <c r="AV184" s="19"/>
      <c r="AW184" s="19"/>
      <c r="AX184" s="19"/>
      <c r="AY184" s="19"/>
      <c r="AZ184" s="19"/>
      <c r="BA184" s="19"/>
      <c r="BB184" s="19"/>
      <c r="BC184" s="19"/>
      <c r="BD184" s="19"/>
      <c r="BE184" s="19"/>
      <c r="BF184" s="19"/>
      <c r="BG184" s="19"/>
      <c r="BH184" s="19"/>
      <c r="BI184" s="19"/>
      <c r="BJ184" s="19"/>
      <c r="BK184" s="19"/>
      <c r="BL184" s="19"/>
      <c r="BM184" s="19"/>
      <c r="BN184" s="19"/>
      <c r="BO184" s="19"/>
      <c r="BP184" s="19"/>
      <c r="BQ184" s="19"/>
      <c r="BR184" s="19"/>
      <c r="BS184" s="19"/>
      <c r="BT184" s="19"/>
      <c r="BU184" s="19"/>
      <c r="BV184" s="19"/>
      <c r="BW184" s="19"/>
      <c r="BX184" s="19"/>
      <c r="BY184" s="19"/>
      <c r="BZ184" s="19"/>
      <c r="CA184" s="19"/>
      <c r="CB184" s="19"/>
      <c r="CC184" s="19"/>
      <c r="CD184" s="19"/>
      <c r="CE184" s="19"/>
      <c r="CF184" s="19"/>
      <c r="CG184" s="19"/>
      <c r="CH184" s="19"/>
    </row>
    <row r="185" spans="1:86" s="230" customFormat="1" ht="18" customHeight="1">
      <c r="A185" s="269"/>
      <c r="B185" s="270"/>
      <c r="C185" s="270"/>
      <c r="D185" s="270"/>
      <c r="E185" s="273"/>
      <c r="F185" s="273"/>
      <c r="G185" s="273"/>
      <c r="H185" s="273"/>
      <c r="I185" s="273"/>
      <c r="J185" s="273"/>
      <c r="K185" s="273"/>
      <c r="L185" s="273"/>
      <c r="M185" s="273"/>
      <c r="N185" s="275"/>
      <c r="O185" s="275"/>
      <c r="P185" s="272"/>
      <c r="Q185" s="272"/>
      <c r="R185" s="272"/>
      <c r="S185" s="271"/>
      <c r="T185" s="19"/>
      <c r="U185" s="19"/>
      <c r="V185" s="19"/>
      <c r="W185" s="19"/>
      <c r="X185" s="19"/>
      <c r="Y185" s="19"/>
      <c r="Z185" s="19"/>
      <c r="AA185" s="19"/>
      <c r="AB185" s="19"/>
      <c r="AC185" s="19"/>
      <c r="AD185" s="19"/>
      <c r="AE185" s="19"/>
      <c r="AF185" s="19"/>
      <c r="AG185" s="19"/>
      <c r="AH185" s="19"/>
      <c r="AI185" s="19"/>
      <c r="AJ185" s="19"/>
      <c r="AK185" s="19"/>
      <c r="AL185" s="19"/>
      <c r="AM185" s="19"/>
      <c r="AN185" s="19"/>
      <c r="AO185" s="19"/>
      <c r="AP185" s="19"/>
      <c r="AQ185" s="19"/>
      <c r="AR185" s="19"/>
      <c r="AS185" s="19"/>
      <c r="AT185" s="19"/>
      <c r="AU185" s="19"/>
      <c r="AV185" s="19"/>
      <c r="AW185" s="19"/>
      <c r="AX185" s="19"/>
      <c r="AY185" s="19"/>
      <c r="AZ185" s="19"/>
      <c r="BA185" s="19"/>
      <c r="BB185" s="19"/>
      <c r="BC185" s="19"/>
      <c r="BD185" s="19"/>
      <c r="BE185" s="19"/>
      <c r="BF185" s="19"/>
      <c r="BG185" s="19"/>
      <c r="BH185" s="19"/>
      <c r="BI185" s="19"/>
      <c r="BJ185" s="19"/>
      <c r="BK185" s="19"/>
      <c r="BL185" s="19"/>
      <c r="BM185" s="19"/>
      <c r="BN185" s="19"/>
      <c r="BO185" s="19"/>
      <c r="BP185" s="19"/>
      <c r="BQ185" s="19"/>
      <c r="BR185" s="19"/>
      <c r="BS185" s="19"/>
      <c r="BT185" s="19"/>
      <c r="BU185" s="19"/>
      <c r="BV185" s="19"/>
      <c r="BW185" s="19"/>
      <c r="BX185" s="19"/>
      <c r="BY185" s="19"/>
      <c r="BZ185" s="19"/>
      <c r="CA185" s="19"/>
      <c r="CB185" s="19"/>
      <c r="CC185" s="19"/>
      <c r="CD185" s="19"/>
      <c r="CE185" s="19"/>
      <c r="CF185" s="19"/>
      <c r="CG185" s="19"/>
      <c r="CH185" s="19"/>
    </row>
    <row r="186" spans="1:86" s="230" customFormat="1" ht="18" customHeight="1">
      <c r="A186" s="269"/>
      <c r="B186" s="270"/>
      <c r="C186" s="270"/>
      <c r="D186" s="270"/>
      <c r="E186" s="273"/>
      <c r="F186" s="273"/>
      <c r="G186" s="273"/>
      <c r="H186" s="273"/>
      <c r="I186" s="273"/>
      <c r="J186" s="273"/>
      <c r="K186" s="273"/>
      <c r="L186" s="273"/>
      <c r="M186" s="273"/>
      <c r="N186" s="275"/>
      <c r="O186" s="275"/>
      <c r="P186" s="272"/>
      <c r="Q186" s="272"/>
      <c r="R186" s="272"/>
      <c r="S186" s="271"/>
      <c r="T186" s="19"/>
      <c r="U186" s="19"/>
      <c r="V186" s="19"/>
      <c r="W186" s="19"/>
      <c r="X186" s="19"/>
      <c r="Y186" s="19"/>
      <c r="Z186" s="19"/>
      <c r="AA186" s="19"/>
      <c r="AB186" s="19"/>
      <c r="AC186" s="19"/>
      <c r="AD186" s="19"/>
      <c r="AE186" s="19"/>
      <c r="AF186" s="19"/>
      <c r="AG186" s="19"/>
      <c r="AH186" s="19"/>
      <c r="AI186" s="19"/>
      <c r="AJ186" s="19"/>
      <c r="AK186" s="19"/>
      <c r="AL186" s="19"/>
      <c r="AM186" s="19"/>
      <c r="AN186" s="19"/>
      <c r="AO186" s="19"/>
      <c r="AP186" s="19"/>
      <c r="AQ186" s="19"/>
      <c r="AR186" s="19"/>
      <c r="AS186" s="19"/>
      <c r="AT186" s="19"/>
      <c r="AU186" s="19"/>
      <c r="AV186" s="19"/>
      <c r="AW186" s="19"/>
      <c r="AX186" s="19"/>
      <c r="AY186" s="19"/>
      <c r="AZ186" s="19"/>
      <c r="BA186" s="19"/>
      <c r="BB186" s="19"/>
      <c r="BC186" s="19"/>
      <c r="BD186" s="19"/>
      <c r="BE186" s="19"/>
      <c r="BF186" s="19"/>
      <c r="BG186" s="19"/>
      <c r="BH186" s="19"/>
      <c r="BI186" s="19"/>
      <c r="BJ186" s="19"/>
      <c r="BK186" s="19"/>
      <c r="BL186" s="19"/>
      <c r="BM186" s="19"/>
      <c r="BN186" s="19"/>
      <c r="BO186" s="19"/>
      <c r="BP186" s="19"/>
      <c r="BQ186" s="19"/>
      <c r="BR186" s="19"/>
      <c r="BS186" s="19"/>
      <c r="BT186" s="19"/>
      <c r="BU186" s="19"/>
      <c r="BV186" s="19"/>
      <c r="BW186" s="19"/>
      <c r="BX186" s="19"/>
      <c r="BY186" s="19"/>
      <c r="BZ186" s="19"/>
      <c r="CA186" s="19"/>
      <c r="CB186" s="19"/>
      <c r="CC186" s="19"/>
      <c r="CD186" s="19"/>
      <c r="CE186" s="19"/>
      <c r="CF186" s="19"/>
      <c r="CG186" s="19"/>
      <c r="CH186" s="19"/>
    </row>
    <row r="187" spans="1:86" s="230" customFormat="1" ht="18" customHeight="1">
      <c r="A187" s="269"/>
      <c r="B187" s="270"/>
      <c r="C187" s="270"/>
      <c r="D187" s="270"/>
      <c r="E187" s="273"/>
      <c r="F187" s="273"/>
      <c r="G187" s="273"/>
      <c r="H187" s="273"/>
      <c r="I187" s="273"/>
      <c r="J187" s="273"/>
      <c r="K187" s="273"/>
      <c r="L187" s="273"/>
      <c r="M187" s="273"/>
      <c r="N187" s="275"/>
      <c r="O187" s="275"/>
      <c r="P187" s="272"/>
      <c r="Q187" s="272"/>
      <c r="R187" s="272"/>
      <c r="S187" s="271"/>
      <c r="T187" s="19"/>
      <c r="U187" s="19"/>
      <c r="V187" s="19"/>
      <c r="W187" s="19"/>
      <c r="X187" s="19"/>
      <c r="Y187" s="19"/>
      <c r="Z187" s="19"/>
      <c r="AA187" s="19"/>
      <c r="AB187" s="19"/>
      <c r="AC187" s="19"/>
      <c r="AD187" s="19"/>
      <c r="AE187" s="19"/>
      <c r="AF187" s="19"/>
      <c r="AG187" s="19"/>
      <c r="AH187" s="19"/>
      <c r="AI187" s="19"/>
      <c r="AJ187" s="19"/>
      <c r="AK187" s="19"/>
      <c r="AL187" s="19"/>
      <c r="AM187" s="19"/>
      <c r="AN187" s="19"/>
      <c r="AO187" s="19"/>
      <c r="AP187" s="19"/>
      <c r="AQ187" s="19"/>
      <c r="AR187" s="19"/>
      <c r="AS187" s="19"/>
      <c r="AT187" s="19"/>
      <c r="AU187" s="19"/>
      <c r="AV187" s="19"/>
      <c r="AW187" s="19"/>
      <c r="AX187" s="19"/>
      <c r="AY187" s="19"/>
      <c r="AZ187" s="19"/>
      <c r="BA187" s="19"/>
      <c r="BB187" s="19"/>
      <c r="BC187" s="19"/>
      <c r="BD187" s="19"/>
      <c r="BE187" s="19"/>
      <c r="BF187" s="19"/>
      <c r="BG187" s="19"/>
      <c r="BH187" s="19"/>
      <c r="BI187" s="19"/>
      <c r="BJ187" s="19"/>
      <c r="BK187" s="19"/>
      <c r="BL187" s="19"/>
      <c r="BM187" s="19"/>
      <c r="BN187" s="19"/>
      <c r="BO187" s="19"/>
      <c r="BP187" s="19"/>
      <c r="BQ187" s="19"/>
      <c r="BR187" s="19"/>
      <c r="BS187" s="19"/>
      <c r="BT187" s="19"/>
      <c r="BU187" s="19"/>
      <c r="BV187" s="19"/>
      <c r="BW187" s="19"/>
      <c r="BX187" s="19"/>
      <c r="BY187" s="19"/>
      <c r="BZ187" s="19"/>
      <c r="CA187" s="19"/>
      <c r="CB187" s="19"/>
      <c r="CC187" s="19"/>
      <c r="CD187" s="19"/>
      <c r="CE187" s="19"/>
      <c r="CF187" s="19"/>
      <c r="CG187" s="19"/>
      <c r="CH187" s="19"/>
    </row>
    <row r="188" spans="1:86" s="230" customFormat="1" ht="18" customHeight="1">
      <c r="A188" s="269"/>
      <c r="B188" s="270"/>
      <c r="C188" s="270"/>
      <c r="D188" s="270"/>
      <c r="E188" s="273"/>
      <c r="F188" s="273"/>
      <c r="G188" s="273"/>
      <c r="H188" s="273"/>
      <c r="I188" s="273"/>
      <c r="J188" s="273"/>
      <c r="K188" s="273"/>
      <c r="L188" s="273"/>
      <c r="M188" s="273"/>
      <c r="N188" s="275"/>
      <c r="O188" s="275"/>
      <c r="P188" s="272"/>
      <c r="Q188" s="272"/>
      <c r="R188" s="272"/>
      <c r="S188" s="271"/>
      <c r="T188" s="19"/>
      <c r="U188" s="19"/>
      <c r="V188" s="19"/>
      <c r="W188" s="19"/>
      <c r="X188" s="19"/>
      <c r="Y188" s="19"/>
      <c r="Z188" s="19"/>
      <c r="AA188" s="19"/>
      <c r="AB188" s="19"/>
      <c r="AC188" s="19"/>
      <c r="AD188" s="19"/>
      <c r="AE188" s="19"/>
      <c r="AF188" s="19"/>
      <c r="AG188" s="19"/>
      <c r="AH188" s="19"/>
      <c r="AI188" s="19"/>
      <c r="AJ188" s="19"/>
      <c r="AK188" s="19"/>
      <c r="AL188" s="19"/>
      <c r="AM188" s="19"/>
      <c r="AN188" s="19"/>
      <c r="AO188" s="19"/>
      <c r="AP188" s="19"/>
      <c r="AQ188" s="19"/>
      <c r="AR188" s="19"/>
      <c r="AS188" s="19"/>
      <c r="AT188" s="19"/>
      <c r="AU188" s="19"/>
      <c r="AV188" s="19"/>
      <c r="AW188" s="19"/>
      <c r="AX188" s="19"/>
      <c r="AY188" s="19"/>
      <c r="AZ188" s="19"/>
      <c r="BA188" s="19"/>
      <c r="BB188" s="19"/>
      <c r="BC188" s="19"/>
      <c r="BD188" s="19"/>
      <c r="BE188" s="19"/>
      <c r="BF188" s="19"/>
      <c r="BG188" s="19"/>
      <c r="BH188" s="19"/>
      <c r="BI188" s="19"/>
      <c r="BJ188" s="19"/>
      <c r="BK188" s="19"/>
      <c r="BL188" s="19"/>
      <c r="BM188" s="19"/>
      <c r="BN188" s="19"/>
      <c r="BO188" s="19"/>
      <c r="BP188" s="19"/>
      <c r="BQ188" s="19"/>
      <c r="BR188" s="19"/>
      <c r="BS188" s="19"/>
      <c r="BT188" s="19"/>
      <c r="BU188" s="19"/>
      <c r="BV188" s="19"/>
      <c r="BW188" s="19"/>
      <c r="BX188" s="19"/>
      <c r="BY188" s="19"/>
      <c r="BZ188" s="19"/>
      <c r="CA188" s="19"/>
      <c r="CB188" s="19"/>
      <c r="CC188" s="19"/>
      <c r="CD188" s="19"/>
      <c r="CE188" s="19"/>
      <c r="CF188" s="19"/>
      <c r="CG188" s="19"/>
      <c r="CH188" s="19"/>
    </row>
    <row r="189" spans="1:86" s="230" customFormat="1" ht="18" customHeight="1">
      <c r="A189" s="269"/>
      <c r="B189" s="270"/>
      <c r="C189" s="270"/>
      <c r="D189" s="270"/>
      <c r="E189" s="273"/>
      <c r="F189" s="273"/>
      <c r="G189" s="273"/>
      <c r="H189" s="273"/>
      <c r="I189" s="273"/>
      <c r="J189" s="273"/>
      <c r="K189" s="273"/>
      <c r="L189" s="273"/>
      <c r="M189" s="273"/>
      <c r="N189" s="275"/>
      <c r="O189" s="275"/>
      <c r="P189" s="272"/>
      <c r="Q189" s="272"/>
      <c r="R189" s="272"/>
      <c r="S189" s="271"/>
      <c r="T189" s="19"/>
      <c r="U189" s="19"/>
      <c r="V189" s="19"/>
      <c r="W189" s="19"/>
      <c r="X189" s="19"/>
      <c r="Y189" s="19"/>
      <c r="Z189" s="19"/>
      <c r="AA189" s="19"/>
      <c r="AB189" s="19"/>
      <c r="AC189" s="19"/>
      <c r="AD189" s="19"/>
      <c r="AE189" s="19"/>
      <c r="AF189" s="19"/>
      <c r="AG189" s="19"/>
      <c r="AH189" s="19"/>
      <c r="AI189" s="19"/>
      <c r="AJ189" s="19"/>
      <c r="AK189" s="19"/>
      <c r="AL189" s="19"/>
      <c r="AM189" s="19"/>
      <c r="AN189" s="19"/>
      <c r="AO189" s="19"/>
      <c r="AP189" s="19"/>
      <c r="AQ189" s="19"/>
      <c r="AR189" s="19"/>
      <c r="AS189" s="19"/>
      <c r="AT189" s="19"/>
      <c r="AU189" s="19"/>
      <c r="AV189" s="19"/>
      <c r="AW189" s="19"/>
      <c r="AX189" s="19"/>
      <c r="AY189" s="19"/>
      <c r="AZ189" s="19"/>
      <c r="BA189" s="19"/>
      <c r="BB189" s="19"/>
      <c r="BC189" s="19"/>
      <c r="BD189" s="19"/>
      <c r="BE189" s="19"/>
      <c r="BF189" s="19"/>
      <c r="BG189" s="19"/>
      <c r="BH189" s="19"/>
      <c r="BI189" s="19"/>
      <c r="BJ189" s="19"/>
      <c r="BK189" s="19"/>
      <c r="BL189" s="19"/>
      <c r="BM189" s="19"/>
      <c r="BN189" s="19"/>
      <c r="BO189" s="19"/>
      <c r="BP189" s="19"/>
      <c r="BQ189" s="19"/>
      <c r="BR189" s="19"/>
      <c r="BS189" s="19"/>
      <c r="BT189" s="19"/>
      <c r="BU189" s="19"/>
      <c r="BV189" s="19"/>
      <c r="BW189" s="19"/>
      <c r="BX189" s="19"/>
      <c r="BY189" s="19"/>
      <c r="BZ189" s="19"/>
      <c r="CA189" s="19"/>
      <c r="CB189" s="19"/>
      <c r="CC189" s="19"/>
      <c r="CD189" s="19"/>
      <c r="CE189" s="19"/>
      <c r="CF189" s="19"/>
      <c r="CG189" s="19"/>
      <c r="CH189" s="19"/>
    </row>
    <row r="190" spans="1:86" s="230" customFormat="1" ht="18" customHeight="1">
      <c r="A190" s="269"/>
      <c r="B190" s="270"/>
      <c r="C190" s="270"/>
      <c r="D190" s="270"/>
      <c r="E190" s="273"/>
      <c r="F190" s="273"/>
      <c r="G190" s="273"/>
      <c r="H190" s="273"/>
      <c r="I190" s="273"/>
      <c r="J190" s="273"/>
      <c r="K190" s="273"/>
      <c r="L190" s="273"/>
      <c r="M190" s="273"/>
      <c r="N190" s="275"/>
      <c r="O190" s="275"/>
      <c r="P190" s="272"/>
      <c r="Q190" s="272"/>
      <c r="R190" s="272"/>
      <c r="S190" s="271"/>
      <c r="T190" s="19"/>
      <c r="U190" s="19"/>
      <c r="V190" s="19"/>
      <c r="W190" s="19"/>
      <c r="X190" s="19"/>
      <c r="Y190" s="19"/>
      <c r="Z190" s="19"/>
      <c r="AA190" s="19"/>
      <c r="AB190" s="19"/>
      <c r="AC190" s="19"/>
      <c r="AD190" s="19"/>
      <c r="AE190" s="19"/>
      <c r="AF190" s="19"/>
      <c r="AG190" s="19"/>
      <c r="AH190" s="19"/>
      <c r="AI190" s="19"/>
      <c r="AJ190" s="19"/>
      <c r="AK190" s="19"/>
      <c r="AL190" s="19"/>
      <c r="AM190" s="19"/>
      <c r="AN190" s="19"/>
      <c r="AO190" s="19"/>
      <c r="AP190" s="19"/>
      <c r="AQ190" s="19"/>
      <c r="AR190" s="19"/>
      <c r="AS190" s="19"/>
      <c r="AT190" s="19"/>
      <c r="AU190" s="19"/>
      <c r="AV190" s="19"/>
      <c r="AW190" s="19"/>
      <c r="AX190" s="19"/>
      <c r="AY190" s="19"/>
      <c r="AZ190" s="19"/>
      <c r="BA190" s="19"/>
      <c r="BB190" s="19"/>
      <c r="BC190" s="19"/>
      <c r="BD190" s="19"/>
      <c r="BE190" s="19"/>
      <c r="BF190" s="19"/>
      <c r="BG190" s="19"/>
      <c r="BH190" s="19"/>
      <c r="BI190" s="19"/>
      <c r="BJ190" s="19"/>
      <c r="BK190" s="19"/>
      <c r="BL190" s="19"/>
      <c r="BM190" s="19"/>
      <c r="BN190" s="19"/>
      <c r="BO190" s="19"/>
      <c r="BP190" s="19"/>
      <c r="BQ190" s="19"/>
      <c r="BR190" s="19"/>
      <c r="BS190" s="19"/>
      <c r="BT190" s="19"/>
      <c r="BU190" s="19"/>
      <c r="BV190" s="19"/>
      <c r="BW190" s="19"/>
      <c r="BX190" s="19"/>
      <c r="BY190" s="19"/>
      <c r="BZ190" s="19"/>
      <c r="CA190" s="19"/>
      <c r="CB190" s="19"/>
      <c r="CC190" s="19"/>
      <c r="CD190" s="19"/>
      <c r="CE190" s="19"/>
      <c r="CF190" s="19"/>
      <c r="CG190" s="19"/>
      <c r="CH190" s="19"/>
    </row>
    <row r="191" spans="1:86" s="230" customFormat="1" ht="18" customHeight="1">
      <c r="A191" s="269"/>
      <c r="B191" s="270"/>
      <c r="C191" s="270"/>
      <c r="D191" s="270"/>
      <c r="E191" s="273"/>
      <c r="F191" s="273"/>
      <c r="G191" s="273"/>
      <c r="H191" s="273"/>
      <c r="I191" s="273"/>
      <c r="J191" s="273"/>
      <c r="K191" s="273"/>
      <c r="L191" s="273"/>
      <c r="M191" s="273"/>
      <c r="N191" s="275"/>
      <c r="O191" s="275"/>
      <c r="P191" s="272"/>
      <c r="Q191" s="272"/>
      <c r="R191" s="272"/>
      <c r="S191" s="271"/>
      <c r="T191" s="19"/>
      <c r="U191" s="19"/>
      <c r="V191" s="19"/>
      <c r="W191" s="19"/>
      <c r="X191" s="19"/>
      <c r="Y191" s="19"/>
      <c r="Z191" s="19"/>
      <c r="AA191" s="19"/>
      <c r="AB191" s="19"/>
      <c r="AC191" s="19"/>
      <c r="AD191" s="19"/>
      <c r="AE191" s="19"/>
      <c r="AF191" s="19"/>
      <c r="AG191" s="19"/>
      <c r="AH191" s="19"/>
      <c r="AI191" s="19"/>
      <c r="AJ191" s="19"/>
      <c r="AK191" s="19"/>
      <c r="AL191" s="19"/>
      <c r="AM191" s="19"/>
      <c r="AN191" s="19"/>
      <c r="AO191" s="19"/>
      <c r="AP191" s="19"/>
      <c r="AQ191" s="19"/>
      <c r="AR191" s="19"/>
      <c r="AS191" s="19"/>
      <c r="AT191" s="19"/>
      <c r="AU191" s="19"/>
      <c r="AV191" s="19"/>
      <c r="AW191" s="19"/>
      <c r="AX191" s="19"/>
      <c r="AY191" s="19"/>
      <c r="AZ191" s="19"/>
      <c r="BA191" s="19"/>
      <c r="BB191" s="19"/>
      <c r="BC191" s="19"/>
      <c r="BD191" s="19"/>
      <c r="BE191" s="19"/>
      <c r="BF191" s="19"/>
      <c r="BG191" s="19"/>
      <c r="BH191" s="19"/>
      <c r="BI191" s="19"/>
      <c r="BJ191" s="19"/>
      <c r="BK191" s="19"/>
      <c r="BL191" s="19"/>
      <c r="BM191" s="19"/>
      <c r="BN191" s="19"/>
      <c r="BO191" s="19"/>
      <c r="BP191" s="19"/>
      <c r="BQ191" s="19"/>
      <c r="BR191" s="19"/>
      <c r="BS191" s="19"/>
      <c r="BT191" s="19"/>
      <c r="BU191" s="19"/>
      <c r="BV191" s="19"/>
      <c r="BW191" s="19"/>
      <c r="BX191" s="19"/>
      <c r="BY191" s="19"/>
      <c r="BZ191" s="19"/>
      <c r="CA191" s="19"/>
      <c r="CB191" s="19"/>
      <c r="CC191" s="19"/>
      <c r="CD191" s="19"/>
      <c r="CE191" s="19"/>
      <c r="CF191" s="19"/>
      <c r="CG191" s="19"/>
      <c r="CH191" s="19"/>
    </row>
    <row r="192" spans="1:86" s="230" customFormat="1" ht="18" customHeight="1">
      <c r="A192" s="269"/>
      <c r="B192" s="270"/>
      <c r="C192" s="270"/>
      <c r="D192" s="270"/>
      <c r="E192" s="273"/>
      <c r="F192" s="273"/>
      <c r="G192" s="273"/>
      <c r="H192" s="273"/>
      <c r="I192" s="273"/>
      <c r="J192" s="273"/>
      <c r="K192" s="273"/>
      <c r="L192" s="273"/>
      <c r="M192" s="273"/>
      <c r="N192" s="275"/>
      <c r="O192" s="275"/>
      <c r="P192" s="272"/>
      <c r="Q192" s="272"/>
      <c r="R192" s="272"/>
      <c r="S192" s="271"/>
      <c r="T192" s="19"/>
      <c r="U192" s="19"/>
      <c r="V192" s="19"/>
      <c r="W192" s="19"/>
      <c r="X192" s="19"/>
      <c r="Y192" s="19"/>
      <c r="Z192" s="19"/>
      <c r="AA192" s="19"/>
      <c r="AB192" s="19"/>
      <c r="AC192" s="19"/>
      <c r="AD192" s="19"/>
      <c r="AE192" s="19"/>
      <c r="AF192" s="19"/>
      <c r="AG192" s="19"/>
      <c r="AH192" s="19"/>
      <c r="AI192" s="19"/>
      <c r="AJ192" s="19"/>
      <c r="AK192" s="19"/>
      <c r="AL192" s="19"/>
      <c r="AM192" s="19"/>
      <c r="AN192" s="19"/>
      <c r="AO192" s="19"/>
      <c r="AP192" s="19"/>
      <c r="AQ192" s="19"/>
      <c r="AR192" s="19"/>
      <c r="AS192" s="19"/>
      <c r="AT192" s="19"/>
      <c r="AU192" s="19"/>
      <c r="AV192" s="19"/>
      <c r="AW192" s="19"/>
      <c r="AX192" s="19"/>
      <c r="AY192" s="19"/>
      <c r="AZ192" s="19"/>
      <c r="BA192" s="19"/>
      <c r="BB192" s="19"/>
      <c r="BC192" s="19"/>
      <c r="BD192" s="19"/>
      <c r="BE192" s="19"/>
      <c r="BF192" s="19"/>
      <c r="BG192" s="19"/>
      <c r="BH192" s="19"/>
      <c r="BI192" s="19"/>
      <c r="BJ192" s="19"/>
      <c r="BK192" s="19"/>
      <c r="BL192" s="19"/>
      <c r="BM192" s="19"/>
      <c r="BN192" s="19"/>
      <c r="BO192" s="19"/>
      <c r="BP192" s="19"/>
      <c r="BQ192" s="19"/>
      <c r="BR192" s="19"/>
      <c r="BS192" s="19"/>
      <c r="BT192" s="19"/>
      <c r="BU192" s="19"/>
      <c r="BV192" s="19"/>
      <c r="BW192" s="19"/>
      <c r="BX192" s="19"/>
      <c r="BY192" s="19"/>
      <c r="BZ192" s="19"/>
      <c r="CA192" s="19"/>
      <c r="CB192" s="19"/>
      <c r="CC192" s="19"/>
      <c r="CD192" s="19"/>
      <c r="CE192" s="19"/>
      <c r="CF192" s="19"/>
      <c r="CG192" s="19"/>
      <c r="CH192" s="19"/>
    </row>
    <row r="193" spans="1:86" s="230" customFormat="1" ht="18" customHeight="1">
      <c r="A193" s="269"/>
      <c r="B193" s="270"/>
      <c r="C193" s="270"/>
      <c r="D193" s="270"/>
      <c r="E193" s="229"/>
      <c r="F193" s="229"/>
      <c r="G193" s="229"/>
      <c r="H193" s="229"/>
      <c r="I193" s="276"/>
      <c r="J193" s="229"/>
      <c r="K193" s="229"/>
      <c r="L193" s="229"/>
      <c r="M193" s="229"/>
      <c r="N193" s="275"/>
      <c r="O193" s="275"/>
      <c r="P193" s="272"/>
      <c r="Q193" s="272"/>
      <c r="R193" s="272"/>
      <c r="S193" s="271"/>
      <c r="T193" s="19"/>
      <c r="U193" s="19"/>
      <c r="V193" s="19"/>
      <c r="W193" s="19"/>
      <c r="X193" s="19"/>
      <c r="Y193" s="19"/>
      <c r="Z193" s="19"/>
      <c r="AA193" s="19"/>
      <c r="AB193" s="19"/>
      <c r="AC193" s="19"/>
      <c r="AD193" s="19"/>
      <c r="AE193" s="19"/>
      <c r="AF193" s="19"/>
      <c r="AG193" s="19"/>
      <c r="AH193" s="19"/>
      <c r="AI193" s="19"/>
      <c r="AJ193" s="19"/>
      <c r="AK193" s="19"/>
      <c r="AL193" s="19"/>
      <c r="AM193" s="19"/>
      <c r="AN193" s="19"/>
      <c r="AO193" s="19"/>
      <c r="AP193" s="19"/>
      <c r="AQ193" s="19"/>
      <c r="AR193" s="19"/>
      <c r="AS193" s="19"/>
      <c r="AT193" s="19"/>
      <c r="AU193" s="19"/>
      <c r="AV193" s="19"/>
      <c r="AW193" s="19"/>
      <c r="AX193" s="19"/>
      <c r="AY193" s="19"/>
      <c r="AZ193" s="19"/>
      <c r="BA193" s="19"/>
      <c r="BB193" s="19"/>
      <c r="BC193" s="19"/>
      <c r="BD193" s="19"/>
      <c r="BE193" s="19"/>
      <c r="BF193" s="19"/>
      <c r="BG193" s="19"/>
      <c r="BH193" s="19"/>
      <c r="BI193" s="19"/>
      <c r="BJ193" s="19"/>
      <c r="BK193" s="19"/>
      <c r="BL193" s="19"/>
      <c r="BM193" s="19"/>
      <c r="BN193" s="19"/>
      <c r="BO193" s="19"/>
      <c r="BP193" s="19"/>
      <c r="BQ193" s="19"/>
      <c r="BR193" s="19"/>
      <c r="BS193" s="19"/>
      <c r="BT193" s="19"/>
      <c r="BU193" s="19"/>
      <c r="BV193" s="19"/>
      <c r="BW193" s="19"/>
      <c r="BX193" s="19"/>
      <c r="BY193" s="19"/>
      <c r="BZ193" s="19"/>
      <c r="CA193" s="19"/>
      <c r="CB193" s="19"/>
      <c r="CC193" s="19"/>
      <c r="CD193" s="19"/>
      <c r="CE193" s="19"/>
      <c r="CF193" s="19"/>
      <c r="CG193" s="19"/>
      <c r="CH193" s="19"/>
    </row>
    <row r="194" spans="1:86" s="230" customFormat="1" ht="18" customHeight="1">
      <c r="A194" s="269"/>
      <c r="B194" s="270"/>
      <c r="C194" s="270"/>
      <c r="D194" s="270"/>
      <c r="E194" s="229"/>
      <c r="F194" s="229"/>
      <c r="G194" s="229"/>
      <c r="H194" s="229"/>
      <c r="I194" s="276"/>
      <c r="J194" s="229"/>
      <c r="K194" s="229"/>
      <c r="L194" s="229"/>
      <c r="M194" s="229"/>
      <c r="N194" s="275"/>
      <c r="O194" s="275"/>
      <c r="P194" s="272"/>
      <c r="Q194" s="272"/>
      <c r="R194" s="272"/>
      <c r="S194" s="271"/>
      <c r="T194" s="19"/>
      <c r="U194" s="19"/>
      <c r="V194" s="19"/>
      <c r="W194" s="19"/>
      <c r="X194" s="19"/>
      <c r="Y194" s="19"/>
      <c r="Z194" s="19"/>
      <c r="AA194" s="19"/>
      <c r="AB194" s="19"/>
      <c r="AC194" s="19"/>
      <c r="AD194" s="19"/>
      <c r="AE194" s="19"/>
      <c r="AF194" s="19"/>
      <c r="AG194" s="19"/>
      <c r="AH194" s="19"/>
      <c r="AI194" s="19"/>
      <c r="AJ194" s="19"/>
      <c r="AK194" s="19"/>
      <c r="AL194" s="19"/>
      <c r="AM194" s="19"/>
      <c r="AN194" s="19"/>
      <c r="AO194" s="19"/>
      <c r="AP194" s="19"/>
      <c r="AQ194" s="19"/>
      <c r="AR194" s="19"/>
      <c r="AS194" s="19"/>
      <c r="AT194" s="19"/>
      <c r="AU194" s="19"/>
      <c r="AV194" s="19"/>
      <c r="AW194" s="19"/>
      <c r="AX194" s="19"/>
      <c r="AY194" s="19"/>
      <c r="AZ194" s="19"/>
      <c r="BA194" s="19"/>
      <c r="BB194" s="19"/>
      <c r="BC194" s="19"/>
      <c r="BD194" s="19"/>
      <c r="BE194" s="19"/>
      <c r="BF194" s="19"/>
      <c r="BG194" s="19"/>
      <c r="BH194" s="19"/>
      <c r="BI194" s="19"/>
      <c r="BJ194" s="19"/>
      <c r="BK194" s="19"/>
      <c r="BL194" s="19"/>
      <c r="BM194" s="19"/>
      <c r="BN194" s="19"/>
      <c r="BO194" s="19"/>
      <c r="BP194" s="19"/>
      <c r="BQ194" s="19"/>
      <c r="BR194" s="19"/>
      <c r="BS194" s="19"/>
      <c r="BT194" s="19"/>
      <c r="BU194" s="19"/>
      <c r="BV194" s="19"/>
      <c r="BW194" s="19"/>
      <c r="BX194" s="19"/>
      <c r="BY194" s="19"/>
      <c r="BZ194" s="19"/>
      <c r="CA194" s="19"/>
      <c r="CB194" s="19"/>
      <c r="CC194" s="19"/>
      <c r="CD194" s="19"/>
      <c r="CE194" s="19"/>
      <c r="CF194" s="19"/>
      <c r="CG194" s="19"/>
      <c r="CH194" s="19"/>
    </row>
    <row r="195" spans="1:86" s="230" customFormat="1" ht="18" customHeight="1">
      <c r="A195" s="269"/>
      <c r="B195" s="270"/>
      <c r="C195" s="270"/>
      <c r="D195" s="270"/>
      <c r="E195" s="229"/>
      <c r="F195" s="229"/>
      <c r="G195" s="229"/>
      <c r="H195" s="229"/>
      <c r="I195" s="276"/>
      <c r="J195" s="229"/>
      <c r="K195" s="229"/>
      <c r="L195" s="229"/>
      <c r="M195" s="229"/>
      <c r="N195" s="275"/>
      <c r="O195" s="275"/>
      <c r="P195" s="272"/>
      <c r="Q195" s="272"/>
      <c r="R195" s="272"/>
      <c r="S195" s="271"/>
      <c r="T195" s="19"/>
      <c r="U195" s="19"/>
      <c r="V195" s="19"/>
      <c r="W195" s="19"/>
      <c r="X195" s="19"/>
      <c r="Y195" s="19"/>
      <c r="Z195" s="19"/>
      <c r="AA195" s="19"/>
      <c r="AB195" s="19"/>
      <c r="AC195" s="19"/>
      <c r="AD195" s="19"/>
      <c r="AE195" s="19"/>
      <c r="AF195" s="19"/>
      <c r="AG195" s="19"/>
      <c r="AH195" s="19"/>
      <c r="AI195" s="19"/>
      <c r="AJ195" s="19"/>
      <c r="AK195" s="19"/>
      <c r="AL195" s="19"/>
      <c r="AM195" s="19"/>
      <c r="AN195" s="19"/>
      <c r="AO195" s="19"/>
      <c r="AP195" s="19"/>
      <c r="AQ195" s="19"/>
      <c r="AR195" s="19"/>
      <c r="AS195" s="19"/>
      <c r="AT195" s="19"/>
      <c r="AU195" s="19"/>
      <c r="AV195" s="19"/>
      <c r="AW195" s="19"/>
      <c r="AX195" s="19"/>
      <c r="AY195" s="19"/>
      <c r="AZ195" s="19"/>
      <c r="BA195" s="19"/>
      <c r="BB195" s="19"/>
      <c r="BC195" s="19"/>
      <c r="BD195" s="19"/>
      <c r="BE195" s="19"/>
      <c r="BF195" s="19"/>
      <c r="BG195" s="19"/>
      <c r="BH195" s="19"/>
      <c r="BI195" s="19"/>
      <c r="BJ195" s="19"/>
      <c r="BK195" s="19"/>
      <c r="BL195" s="19"/>
      <c r="BM195" s="19"/>
      <c r="BN195" s="19"/>
      <c r="BO195" s="19"/>
      <c r="BP195" s="19"/>
      <c r="BQ195" s="19"/>
      <c r="BR195" s="19"/>
      <c r="BS195" s="19"/>
      <c r="BT195" s="19"/>
      <c r="BU195" s="19"/>
      <c r="BV195" s="19"/>
      <c r="BW195" s="19"/>
      <c r="BX195" s="19"/>
      <c r="BY195" s="19"/>
      <c r="BZ195" s="19"/>
      <c r="CA195" s="19"/>
      <c r="CB195" s="19"/>
      <c r="CC195" s="19"/>
      <c r="CD195" s="19"/>
      <c r="CE195" s="19"/>
      <c r="CF195" s="19"/>
      <c r="CG195" s="19"/>
      <c r="CH195" s="19"/>
    </row>
    <row r="196" spans="1:86" s="230" customFormat="1" ht="18" customHeight="1">
      <c r="A196" s="269"/>
      <c r="B196" s="270"/>
      <c r="C196" s="270"/>
      <c r="D196" s="270"/>
      <c r="E196" s="229"/>
      <c r="F196" s="229"/>
      <c r="G196" s="229"/>
      <c r="H196" s="229"/>
      <c r="I196" s="276"/>
      <c r="J196" s="229"/>
      <c r="K196" s="229"/>
      <c r="L196" s="229"/>
      <c r="M196" s="229"/>
      <c r="N196" s="275"/>
      <c r="O196" s="275"/>
      <c r="P196" s="272"/>
      <c r="Q196" s="272"/>
      <c r="R196" s="272"/>
      <c r="S196" s="271"/>
      <c r="T196" s="19"/>
      <c r="U196" s="19"/>
      <c r="V196" s="19"/>
      <c r="W196" s="19"/>
      <c r="X196" s="19"/>
      <c r="Y196" s="19"/>
      <c r="Z196" s="19"/>
      <c r="AA196" s="19"/>
      <c r="AB196" s="19"/>
      <c r="AC196" s="19"/>
      <c r="AD196" s="19"/>
      <c r="AE196" s="19"/>
      <c r="AF196" s="19"/>
      <c r="AG196" s="19"/>
      <c r="AH196" s="19"/>
      <c r="AI196" s="19"/>
      <c r="AJ196" s="19"/>
      <c r="AK196" s="19"/>
      <c r="AL196" s="19"/>
      <c r="AM196" s="19"/>
      <c r="AN196" s="19"/>
      <c r="AO196" s="19"/>
      <c r="AP196" s="19"/>
      <c r="AQ196" s="19"/>
      <c r="AR196" s="19"/>
      <c r="AS196" s="19"/>
      <c r="AT196" s="19"/>
      <c r="AU196" s="19"/>
      <c r="AV196" s="19"/>
      <c r="AW196" s="19"/>
      <c r="AX196" s="19"/>
      <c r="AY196" s="19"/>
      <c r="AZ196" s="19"/>
      <c r="BA196" s="19"/>
      <c r="BB196" s="19"/>
      <c r="BC196" s="19"/>
      <c r="BD196" s="19"/>
      <c r="BE196" s="19"/>
      <c r="BF196" s="19"/>
      <c r="BG196" s="19"/>
      <c r="BH196" s="19"/>
      <c r="BI196" s="19"/>
      <c r="BJ196" s="19"/>
      <c r="BK196" s="19"/>
      <c r="BL196" s="19"/>
      <c r="BM196" s="19"/>
      <c r="BN196" s="19"/>
      <c r="BO196" s="19"/>
      <c r="BP196" s="19"/>
      <c r="BQ196" s="19"/>
      <c r="BR196" s="19"/>
      <c r="BS196" s="19"/>
      <c r="BT196" s="19"/>
      <c r="BU196" s="19"/>
      <c r="BV196" s="19"/>
      <c r="BW196" s="19"/>
      <c r="BX196" s="19"/>
      <c r="BY196" s="19"/>
      <c r="BZ196" s="19"/>
      <c r="CA196" s="19"/>
      <c r="CB196" s="19"/>
      <c r="CC196" s="19"/>
      <c r="CD196" s="19"/>
      <c r="CE196" s="19"/>
      <c r="CF196" s="19"/>
      <c r="CG196" s="19"/>
      <c r="CH196" s="19"/>
    </row>
    <row r="197" spans="1:86" s="230" customFormat="1" ht="18" customHeight="1">
      <c r="A197" s="277"/>
      <c r="B197" s="19"/>
      <c r="C197" s="19"/>
      <c r="D197" s="19"/>
      <c r="E197" s="271"/>
      <c r="F197" s="271"/>
      <c r="G197" s="271"/>
      <c r="H197" s="271"/>
      <c r="I197" s="271"/>
      <c r="J197" s="271"/>
      <c r="K197" s="271"/>
      <c r="L197" s="271"/>
      <c r="M197" s="271"/>
      <c r="N197" s="271"/>
      <c r="O197" s="271"/>
      <c r="P197" s="271"/>
      <c r="Q197" s="271"/>
      <c r="R197" s="271"/>
      <c r="S197" s="271"/>
      <c r="T197" s="19"/>
      <c r="U197" s="19"/>
      <c r="V197" s="19"/>
      <c r="W197" s="19"/>
      <c r="X197" s="19"/>
      <c r="Y197" s="19"/>
      <c r="Z197" s="19"/>
      <c r="AA197" s="19"/>
      <c r="AB197" s="19"/>
      <c r="AC197" s="19"/>
      <c r="AD197" s="19"/>
      <c r="AE197" s="19"/>
      <c r="AF197" s="19"/>
      <c r="AG197" s="19"/>
      <c r="AH197" s="19"/>
      <c r="AI197" s="19"/>
      <c r="AJ197" s="19"/>
      <c r="AK197" s="19"/>
      <c r="AL197" s="19"/>
      <c r="AM197" s="19"/>
      <c r="AN197" s="19"/>
      <c r="AO197" s="19"/>
      <c r="AP197" s="19"/>
      <c r="AQ197" s="19"/>
      <c r="AR197" s="19"/>
      <c r="AS197" s="19"/>
      <c r="AT197" s="19"/>
      <c r="AU197" s="19"/>
      <c r="AV197" s="19"/>
      <c r="AW197" s="19"/>
      <c r="AX197" s="19"/>
      <c r="AY197" s="19"/>
      <c r="AZ197" s="19"/>
      <c r="BA197" s="19"/>
      <c r="BB197" s="19"/>
      <c r="BC197" s="19"/>
      <c r="BD197" s="19"/>
      <c r="BE197" s="19"/>
      <c r="BF197" s="19"/>
      <c r="BG197" s="19"/>
      <c r="BH197" s="19"/>
      <c r="BI197" s="19"/>
      <c r="BJ197" s="19"/>
      <c r="BK197" s="19"/>
      <c r="BL197" s="19"/>
      <c r="BM197" s="19"/>
      <c r="BN197" s="19"/>
      <c r="BO197" s="19"/>
      <c r="BP197" s="19"/>
      <c r="BQ197" s="19"/>
      <c r="BR197" s="19"/>
      <c r="BS197" s="19"/>
      <c r="BT197" s="19"/>
      <c r="BU197" s="19"/>
      <c r="BV197" s="19"/>
      <c r="BW197" s="19"/>
      <c r="BX197" s="19"/>
      <c r="BY197" s="19"/>
      <c r="BZ197" s="19"/>
      <c r="CA197" s="19"/>
      <c r="CB197" s="19"/>
      <c r="CC197" s="19"/>
      <c r="CD197" s="19"/>
      <c r="CE197" s="19"/>
      <c r="CF197" s="19"/>
      <c r="CG197" s="19"/>
      <c r="CH197" s="19"/>
    </row>
    <row r="198" spans="1:86" s="230" customFormat="1" ht="18" customHeight="1">
      <c r="A198" s="19"/>
      <c r="B198" s="19"/>
      <c r="C198" s="19"/>
      <c r="D198" s="270"/>
      <c r="E198" s="19"/>
      <c r="F198" s="262"/>
      <c r="G198" s="262"/>
      <c r="H198" s="19"/>
      <c r="I198" s="19"/>
      <c r="J198" s="19"/>
      <c r="K198" s="19"/>
      <c r="L198" s="19"/>
      <c r="M198" s="19"/>
      <c r="N198" s="19"/>
      <c r="O198" s="19"/>
      <c r="P198" s="19"/>
      <c r="Q198" s="19"/>
      <c r="R198" s="19"/>
      <c r="S198" s="19"/>
      <c r="T198" s="19"/>
      <c r="U198" s="19"/>
      <c r="V198" s="19"/>
      <c r="W198" s="19"/>
      <c r="X198" s="19"/>
      <c r="Y198" s="19"/>
      <c r="Z198" s="19"/>
      <c r="AA198" s="19"/>
      <c r="AB198" s="19"/>
      <c r="AC198" s="19"/>
      <c r="AD198" s="19"/>
      <c r="AE198" s="19"/>
      <c r="AF198" s="19"/>
      <c r="AG198" s="19"/>
      <c r="AH198" s="19"/>
      <c r="AI198" s="19"/>
      <c r="AJ198" s="19"/>
      <c r="AK198" s="19"/>
      <c r="AL198" s="19"/>
      <c r="AM198" s="19"/>
      <c r="AN198" s="19"/>
      <c r="AO198" s="19"/>
      <c r="AP198" s="19"/>
      <c r="AQ198" s="19"/>
      <c r="AR198" s="19"/>
      <c r="AS198" s="19"/>
      <c r="AT198" s="19"/>
      <c r="AU198" s="19"/>
      <c r="AV198" s="19"/>
      <c r="AW198" s="19"/>
      <c r="AX198" s="19"/>
      <c r="AY198" s="19"/>
      <c r="AZ198" s="19"/>
      <c r="BA198" s="19"/>
      <c r="BB198" s="19"/>
      <c r="BC198" s="19"/>
      <c r="BD198" s="19"/>
      <c r="BE198" s="19"/>
      <c r="BF198" s="19"/>
      <c r="BG198" s="19"/>
      <c r="BH198" s="19"/>
      <c r="BI198" s="19"/>
      <c r="BJ198" s="19"/>
      <c r="BK198" s="19"/>
      <c r="BL198" s="19"/>
      <c r="BM198" s="19"/>
      <c r="BN198" s="19"/>
      <c r="BO198" s="19"/>
      <c r="BP198" s="19"/>
      <c r="BQ198" s="19"/>
      <c r="BR198" s="19"/>
      <c r="BS198" s="19"/>
      <c r="BT198" s="19"/>
      <c r="BU198" s="19"/>
      <c r="BV198" s="19"/>
      <c r="BW198" s="19"/>
      <c r="BX198" s="19"/>
      <c r="BY198" s="19"/>
      <c r="BZ198" s="19"/>
      <c r="CA198" s="19"/>
      <c r="CB198" s="19"/>
      <c r="CC198" s="19"/>
      <c r="CD198" s="19"/>
      <c r="CE198" s="19"/>
      <c r="CF198" s="19"/>
      <c r="CG198" s="19"/>
      <c r="CH198" s="19"/>
    </row>
    <row r="199" spans="1:86" s="230" customFormat="1" ht="18" customHeight="1">
      <c r="A199" s="19"/>
      <c r="B199" s="19"/>
      <c r="C199" s="19"/>
      <c r="D199" s="19"/>
      <c r="E199" s="263"/>
      <c r="F199" s="278"/>
      <c r="G199" s="278"/>
      <c r="H199" s="19"/>
      <c r="I199" s="19"/>
      <c r="J199" s="19"/>
      <c r="K199" s="19"/>
      <c r="L199" s="261"/>
      <c r="M199" s="261"/>
      <c r="N199" s="19"/>
      <c r="O199" s="19"/>
      <c r="P199" s="19"/>
      <c r="Q199" s="19"/>
      <c r="R199" s="19"/>
      <c r="S199" s="19"/>
      <c r="T199" s="19"/>
      <c r="U199" s="19"/>
      <c r="V199" s="19"/>
      <c r="W199" s="19"/>
      <c r="X199" s="19"/>
      <c r="Y199" s="19"/>
      <c r="Z199" s="19"/>
      <c r="AA199" s="19"/>
      <c r="AB199" s="19"/>
      <c r="AC199" s="19"/>
      <c r="AD199" s="19"/>
      <c r="AE199" s="19"/>
      <c r="AF199" s="19"/>
      <c r="AG199" s="19"/>
      <c r="AH199" s="19"/>
      <c r="AI199" s="19"/>
      <c r="AJ199" s="19"/>
      <c r="AK199" s="19"/>
      <c r="AL199" s="19"/>
      <c r="AM199" s="19"/>
      <c r="AN199" s="19"/>
      <c r="AO199" s="19"/>
      <c r="AP199" s="19"/>
      <c r="AQ199" s="19"/>
      <c r="AR199" s="19"/>
      <c r="AS199" s="19"/>
      <c r="AT199" s="19"/>
      <c r="AU199" s="19"/>
      <c r="AV199" s="19"/>
      <c r="AW199" s="19"/>
      <c r="AX199" s="19"/>
      <c r="AY199" s="19"/>
      <c r="AZ199" s="19"/>
      <c r="BA199" s="19"/>
      <c r="BB199" s="19"/>
      <c r="BC199" s="19"/>
      <c r="BD199" s="19"/>
      <c r="BE199" s="19"/>
      <c r="BF199" s="19"/>
      <c r="BG199" s="19"/>
      <c r="BH199" s="19"/>
      <c r="BI199" s="19"/>
      <c r="BJ199" s="19"/>
      <c r="BK199" s="19"/>
      <c r="BL199" s="19"/>
      <c r="BM199" s="19"/>
      <c r="BN199" s="19"/>
      <c r="BO199" s="19"/>
      <c r="BP199" s="19"/>
      <c r="BQ199" s="19"/>
      <c r="BR199" s="19"/>
      <c r="BS199" s="19"/>
      <c r="BT199" s="19"/>
      <c r="BU199" s="19"/>
      <c r="BV199" s="19"/>
      <c r="BW199" s="19"/>
      <c r="BX199" s="19"/>
      <c r="BY199" s="19"/>
      <c r="BZ199" s="19"/>
      <c r="CA199" s="19"/>
      <c r="CB199" s="19"/>
      <c r="CC199" s="19"/>
      <c r="CD199" s="19"/>
      <c r="CE199" s="19"/>
      <c r="CF199" s="19"/>
      <c r="CG199" s="19"/>
      <c r="CH199" s="19"/>
    </row>
    <row r="200" spans="1:86" s="230" customFormat="1" ht="18" customHeight="1">
      <c r="A200" s="19"/>
      <c r="B200" s="19"/>
      <c r="C200" s="19"/>
      <c r="D200" s="19"/>
      <c r="E200" s="263"/>
      <c r="F200" s="278"/>
      <c r="G200" s="278"/>
      <c r="H200" s="19"/>
      <c r="I200" s="19"/>
      <c r="J200" s="19"/>
      <c r="K200" s="19"/>
      <c r="L200" s="261"/>
      <c r="M200" s="261"/>
      <c r="N200" s="19"/>
      <c r="O200" s="19"/>
      <c r="P200" s="19"/>
      <c r="Q200" s="19"/>
      <c r="R200" s="19"/>
      <c r="S200" s="19"/>
      <c r="T200" s="19"/>
      <c r="U200" s="19"/>
      <c r="V200" s="19"/>
      <c r="W200" s="19"/>
      <c r="X200" s="19"/>
      <c r="Y200" s="19"/>
      <c r="Z200" s="19"/>
      <c r="AA200" s="19"/>
      <c r="AB200" s="19"/>
      <c r="AC200" s="19"/>
      <c r="AD200" s="19"/>
      <c r="AE200" s="19"/>
      <c r="AF200" s="19"/>
      <c r="AG200" s="19"/>
      <c r="AH200" s="19"/>
      <c r="AI200" s="19"/>
      <c r="AJ200" s="19"/>
      <c r="AK200" s="19"/>
      <c r="AL200" s="19"/>
      <c r="AM200" s="19"/>
      <c r="AN200" s="19"/>
      <c r="AO200" s="19"/>
      <c r="AP200" s="19"/>
      <c r="AQ200" s="19"/>
      <c r="AR200" s="19"/>
      <c r="AS200" s="19"/>
      <c r="AT200" s="19"/>
      <c r="AU200" s="19"/>
      <c r="AV200" s="19"/>
      <c r="AW200" s="19"/>
      <c r="AX200" s="19"/>
      <c r="AY200" s="19"/>
      <c r="AZ200" s="19"/>
      <c r="BA200" s="19"/>
      <c r="BB200" s="19"/>
      <c r="BC200" s="19"/>
      <c r="BD200" s="19"/>
      <c r="BE200" s="19"/>
      <c r="BF200" s="19"/>
      <c r="BG200" s="19"/>
      <c r="BH200" s="19"/>
      <c r="BI200" s="19"/>
      <c r="BJ200" s="19"/>
      <c r="BK200" s="19"/>
      <c r="BL200" s="19"/>
      <c r="BM200" s="19"/>
      <c r="BN200" s="19"/>
      <c r="BO200" s="19"/>
      <c r="BP200" s="19"/>
      <c r="BQ200" s="19"/>
      <c r="BR200" s="19"/>
      <c r="BS200" s="19"/>
      <c r="BT200" s="19"/>
      <c r="BU200" s="19"/>
      <c r="BV200" s="19"/>
      <c r="BW200" s="19"/>
      <c r="BX200" s="19"/>
      <c r="BY200" s="19"/>
      <c r="BZ200" s="19"/>
      <c r="CA200" s="19"/>
      <c r="CB200" s="19"/>
      <c r="CC200" s="19"/>
      <c r="CD200" s="19"/>
      <c r="CE200" s="19"/>
      <c r="CF200" s="19"/>
      <c r="CG200" s="19"/>
      <c r="CH200" s="19"/>
    </row>
    <row r="201" spans="1:86" s="230" customFormat="1" ht="18" customHeight="1">
      <c r="A201" s="19"/>
      <c r="B201" s="277"/>
      <c r="C201" s="279"/>
      <c r="D201" s="19"/>
      <c r="E201" s="280"/>
      <c r="F201" s="280"/>
      <c r="G201" s="280"/>
      <c r="H201" s="277"/>
      <c r="I201" s="277"/>
      <c r="J201" s="19"/>
      <c r="K201" s="280"/>
      <c r="L201" s="262"/>
      <c r="M201" s="262"/>
      <c r="N201" s="262"/>
      <c r="O201" s="262"/>
      <c r="P201" s="262"/>
      <c r="Q201" s="262"/>
      <c r="R201" s="262"/>
      <c r="S201" s="19"/>
      <c r="T201" s="19"/>
      <c r="U201" s="19"/>
      <c r="V201" s="19"/>
      <c r="W201" s="19"/>
      <c r="X201" s="19"/>
      <c r="Y201" s="19"/>
      <c r="Z201" s="19"/>
      <c r="AA201" s="19"/>
      <c r="AB201" s="19"/>
      <c r="AC201" s="19"/>
      <c r="AD201" s="19"/>
      <c r="AE201" s="19"/>
      <c r="AF201" s="19"/>
      <c r="AG201" s="19"/>
      <c r="AH201" s="19"/>
      <c r="AI201" s="19"/>
      <c r="AJ201" s="19"/>
      <c r="AK201" s="19"/>
      <c r="AL201" s="19"/>
      <c r="AM201" s="19"/>
      <c r="AN201" s="19"/>
      <c r="AO201" s="19"/>
      <c r="AP201" s="19"/>
      <c r="AQ201" s="19"/>
      <c r="AR201" s="19"/>
      <c r="AS201" s="19"/>
      <c r="AT201" s="19"/>
      <c r="AU201" s="19"/>
      <c r="AV201" s="19"/>
      <c r="AW201" s="19"/>
      <c r="AX201" s="19"/>
      <c r="AY201" s="19"/>
      <c r="AZ201" s="19"/>
      <c r="BA201" s="19"/>
      <c r="BB201" s="19"/>
      <c r="BC201" s="19"/>
      <c r="BD201" s="19"/>
      <c r="BE201" s="19"/>
      <c r="BF201" s="19"/>
      <c r="BG201" s="19"/>
      <c r="BH201" s="19"/>
      <c r="BI201" s="19"/>
      <c r="BJ201" s="19"/>
      <c r="BK201" s="19"/>
      <c r="BL201" s="19"/>
      <c r="BM201" s="19"/>
      <c r="BN201" s="19"/>
      <c r="BO201" s="19"/>
      <c r="BP201" s="19"/>
      <c r="BQ201" s="19"/>
      <c r="BR201" s="19"/>
      <c r="BS201" s="19"/>
      <c r="BT201" s="19"/>
      <c r="BU201" s="19"/>
      <c r="BV201" s="19"/>
      <c r="BW201" s="19"/>
      <c r="BX201" s="19"/>
      <c r="BY201" s="19"/>
      <c r="BZ201" s="19"/>
      <c r="CA201" s="19"/>
      <c r="CB201" s="19"/>
      <c r="CC201" s="19"/>
      <c r="CD201" s="19"/>
      <c r="CE201" s="19"/>
      <c r="CF201" s="19"/>
      <c r="CG201" s="19"/>
      <c r="CH201" s="19"/>
    </row>
    <row r="202" spans="1:86" s="230" customFormat="1" ht="18" customHeight="1">
      <c r="A202" s="19"/>
      <c r="B202" s="277"/>
      <c r="C202" s="271"/>
      <c r="D202" s="19"/>
      <c r="E202" s="281"/>
      <c r="F202" s="271"/>
      <c r="G202" s="271"/>
      <c r="H202" s="271"/>
      <c r="I202" s="282"/>
      <c r="J202" s="19"/>
      <c r="K202" s="19"/>
      <c r="L202" s="262"/>
      <c r="M202" s="262"/>
      <c r="N202" s="283"/>
      <c r="O202" s="284"/>
      <c r="P202" s="271"/>
      <c r="Q202" s="285"/>
      <c r="R202" s="285"/>
      <c r="S202" s="19"/>
      <c r="T202" s="19"/>
      <c r="U202" s="19"/>
      <c r="V202" s="19"/>
      <c r="W202" s="19"/>
      <c r="X202" s="19"/>
      <c r="Y202" s="19"/>
      <c r="Z202" s="19"/>
      <c r="AA202" s="19"/>
      <c r="AB202" s="19"/>
      <c r="AC202" s="19"/>
      <c r="AD202" s="19"/>
      <c r="AE202" s="19"/>
      <c r="AF202" s="19"/>
      <c r="AG202" s="19"/>
      <c r="AH202" s="19"/>
      <c r="AI202" s="19"/>
      <c r="AJ202" s="19"/>
      <c r="AK202" s="19"/>
      <c r="AL202" s="19"/>
      <c r="AM202" s="19"/>
      <c r="AN202" s="19"/>
      <c r="AO202" s="19"/>
      <c r="AP202" s="19"/>
      <c r="AQ202" s="19"/>
      <c r="AR202" s="19"/>
      <c r="AS202" s="19"/>
      <c r="AT202" s="19"/>
      <c r="AU202" s="19"/>
      <c r="AV202" s="19"/>
      <c r="AW202" s="19"/>
      <c r="AX202" s="19"/>
      <c r="AY202" s="19"/>
      <c r="AZ202" s="19"/>
      <c r="BA202" s="19"/>
      <c r="BB202" s="19"/>
      <c r="BC202" s="19"/>
      <c r="BD202" s="19"/>
      <c r="BE202" s="19"/>
      <c r="BF202" s="19"/>
      <c r="BG202" s="19"/>
      <c r="BH202" s="19"/>
      <c r="BI202" s="19"/>
      <c r="BJ202" s="19"/>
      <c r="BK202" s="19"/>
      <c r="BL202" s="19"/>
      <c r="BM202" s="19"/>
      <c r="BN202" s="19"/>
      <c r="BO202" s="19"/>
      <c r="BP202" s="19"/>
      <c r="BQ202" s="19"/>
      <c r="BR202" s="19"/>
      <c r="BS202" s="19"/>
      <c r="BT202" s="19"/>
      <c r="BU202" s="19"/>
      <c r="BV202" s="19"/>
      <c r="BW202" s="19"/>
      <c r="BX202" s="19"/>
      <c r="BY202" s="19"/>
      <c r="BZ202" s="19"/>
      <c r="CA202" s="19"/>
      <c r="CB202" s="19"/>
      <c r="CC202" s="19"/>
      <c r="CD202" s="19"/>
      <c r="CE202" s="19"/>
      <c r="CF202" s="19"/>
      <c r="CG202" s="19"/>
      <c r="CH202" s="19"/>
    </row>
    <row r="203" spans="1:86" s="230" customFormat="1" ht="18" customHeight="1">
      <c r="A203" s="19"/>
      <c r="B203" s="277"/>
      <c r="C203" s="271"/>
      <c r="D203" s="19"/>
      <c r="E203" s="277"/>
      <c r="F203" s="271"/>
      <c r="G203" s="271"/>
      <c r="H203" s="271"/>
      <c r="I203" s="282"/>
      <c r="J203" s="19"/>
      <c r="K203" s="19"/>
      <c r="L203" s="262"/>
      <c r="M203" s="262"/>
      <c r="N203" s="262"/>
      <c r="O203" s="284"/>
      <c r="P203" s="271"/>
      <c r="Q203" s="262"/>
      <c r="R203" s="262"/>
      <c r="S203" s="19"/>
      <c r="T203" s="19"/>
      <c r="U203" s="19"/>
      <c r="V203" s="19"/>
      <c r="W203" s="19"/>
      <c r="X203" s="19"/>
      <c r="Y203" s="19"/>
      <c r="Z203" s="19"/>
      <c r="AA203" s="19"/>
      <c r="AB203" s="19"/>
      <c r="AC203" s="19"/>
      <c r="AD203" s="19"/>
      <c r="AE203" s="19"/>
      <c r="AF203" s="19"/>
      <c r="AG203" s="19"/>
      <c r="AH203" s="19"/>
      <c r="AI203" s="19"/>
      <c r="AJ203" s="19"/>
      <c r="AK203" s="19"/>
      <c r="AL203" s="19"/>
      <c r="AM203" s="19"/>
      <c r="AN203" s="19"/>
      <c r="AO203" s="19"/>
      <c r="AP203" s="19"/>
      <c r="AQ203" s="19"/>
      <c r="AR203" s="19"/>
      <c r="AS203" s="19"/>
      <c r="AT203" s="19"/>
      <c r="AU203" s="19"/>
      <c r="AV203" s="19"/>
      <c r="AW203" s="19"/>
      <c r="AX203" s="19"/>
      <c r="AY203" s="19"/>
      <c r="AZ203" s="19"/>
      <c r="BA203" s="19"/>
      <c r="BB203" s="19"/>
      <c r="BC203" s="19"/>
      <c r="BD203" s="19"/>
      <c r="BE203" s="19"/>
      <c r="BF203" s="19"/>
      <c r="BG203" s="19"/>
      <c r="BH203" s="19"/>
      <c r="BI203" s="19"/>
      <c r="BJ203" s="19"/>
      <c r="BK203" s="19"/>
      <c r="BL203" s="19"/>
      <c r="BM203" s="19"/>
      <c r="BN203" s="19"/>
      <c r="BO203" s="19"/>
      <c r="BP203" s="19"/>
      <c r="BQ203" s="19"/>
      <c r="BR203" s="19"/>
      <c r="BS203" s="19"/>
      <c r="BT203" s="19"/>
      <c r="BU203" s="19"/>
      <c r="BV203" s="19"/>
      <c r="BW203" s="19"/>
      <c r="BX203" s="19"/>
      <c r="BY203" s="19"/>
      <c r="BZ203" s="19"/>
      <c r="CA203" s="19"/>
      <c r="CB203" s="19"/>
      <c r="CC203" s="19"/>
      <c r="CD203" s="19"/>
      <c r="CE203" s="19"/>
      <c r="CF203" s="19"/>
      <c r="CG203" s="19"/>
      <c r="CH203" s="19"/>
    </row>
    <row r="204" spans="1:86" s="230" customFormat="1" ht="18" customHeight="1">
      <c r="A204" s="19"/>
      <c r="B204" s="282"/>
      <c r="C204" s="19"/>
      <c r="D204" s="19"/>
      <c r="E204" s="277"/>
      <c r="F204" s="271"/>
      <c r="G204" s="271"/>
      <c r="H204" s="271"/>
      <c r="I204" s="282"/>
      <c r="J204" s="19"/>
      <c r="K204" s="19"/>
      <c r="L204" s="262"/>
      <c r="M204" s="262"/>
      <c r="N204" s="262"/>
      <c r="O204" s="284"/>
      <c r="P204" s="271"/>
      <c r="Q204" s="285"/>
      <c r="R204" s="285"/>
      <c r="S204" s="19"/>
      <c r="T204" s="19"/>
      <c r="U204" s="19"/>
      <c r="V204" s="19"/>
      <c r="W204" s="19"/>
      <c r="X204" s="19"/>
      <c r="Y204" s="19"/>
      <c r="Z204" s="19"/>
      <c r="AA204" s="19"/>
      <c r="AB204" s="19"/>
      <c r="AC204" s="19"/>
      <c r="AD204" s="19"/>
      <c r="AE204" s="19"/>
      <c r="AF204" s="19"/>
      <c r="AG204" s="19"/>
      <c r="AH204" s="19"/>
      <c r="AI204" s="19"/>
      <c r="AJ204" s="19"/>
      <c r="AK204" s="19"/>
      <c r="AL204" s="19"/>
      <c r="AM204" s="19"/>
      <c r="AN204" s="19"/>
      <c r="AO204" s="19"/>
      <c r="AP204" s="19"/>
      <c r="AQ204" s="19"/>
      <c r="AR204" s="19"/>
      <c r="AS204" s="19"/>
      <c r="AT204" s="19"/>
      <c r="AU204" s="19"/>
      <c r="AV204" s="19"/>
      <c r="AW204" s="19"/>
      <c r="AX204" s="19"/>
      <c r="AY204" s="19"/>
      <c r="AZ204" s="19"/>
      <c r="BA204" s="19"/>
      <c r="BB204" s="19"/>
      <c r="BC204" s="19"/>
      <c r="BD204" s="19"/>
      <c r="BE204" s="19"/>
      <c r="BF204" s="19"/>
      <c r="BG204" s="19"/>
      <c r="BH204" s="19"/>
      <c r="BI204" s="19"/>
      <c r="BJ204" s="19"/>
      <c r="BK204" s="19"/>
      <c r="BL204" s="19"/>
      <c r="BM204" s="19"/>
      <c r="BN204" s="19"/>
      <c r="BO204" s="19"/>
      <c r="BP204" s="19"/>
      <c r="BQ204" s="19"/>
      <c r="BR204" s="19"/>
      <c r="BS204" s="19"/>
      <c r="BT204" s="19"/>
      <c r="BU204" s="19"/>
      <c r="BV204" s="19"/>
      <c r="BW204" s="19"/>
      <c r="BX204" s="19"/>
      <c r="BY204" s="19"/>
      <c r="BZ204" s="19"/>
      <c r="CA204" s="19"/>
      <c r="CB204" s="19"/>
      <c r="CC204" s="19"/>
      <c r="CD204" s="19"/>
      <c r="CE204" s="19"/>
      <c r="CF204" s="19"/>
      <c r="CG204" s="19"/>
      <c r="CH204" s="19"/>
    </row>
    <row r="205" spans="1:86" ht="18" customHeight="1">
      <c r="A205" s="7"/>
      <c r="B205" s="7"/>
      <c r="C205" s="7"/>
      <c r="D205" s="7"/>
      <c r="E205" s="7"/>
      <c r="F205" s="7"/>
      <c r="G205" s="7"/>
      <c r="H205" s="7"/>
      <c r="I205" s="7"/>
      <c r="J205" s="7"/>
      <c r="K205" s="7"/>
      <c r="L205" s="7"/>
      <c r="M205" s="7"/>
      <c r="N205" s="7"/>
      <c r="O205" s="7"/>
      <c r="P205" s="7"/>
      <c r="Q205" s="7"/>
      <c r="R205" s="7"/>
      <c r="S205" s="7"/>
      <c r="T205" s="7"/>
      <c r="U205" s="7"/>
      <c r="V205" s="7"/>
      <c r="W205" s="7"/>
      <c r="X205" s="7"/>
      <c r="Y205" s="7"/>
      <c r="Z205" s="7"/>
      <c r="AA205" s="7"/>
      <c r="AB205" s="7"/>
      <c r="AC205" s="7"/>
      <c r="AD205" s="7"/>
      <c r="AE205" s="7"/>
      <c r="AF205" s="7"/>
      <c r="AG205" s="7"/>
      <c r="AH205" s="7"/>
      <c r="AI205" s="7"/>
      <c r="AJ205" s="7"/>
      <c r="AK205" s="7"/>
      <c r="AL205" s="7"/>
      <c r="AM205" s="7"/>
      <c r="AN205" s="7"/>
      <c r="AO205" s="7"/>
      <c r="AP205" s="7"/>
      <c r="AQ205" s="7"/>
      <c r="AR205" s="7"/>
      <c r="AS205" s="7"/>
      <c r="AT205" s="7"/>
      <c r="AU205" s="7"/>
      <c r="AV205" s="7"/>
      <c r="AW205" s="7"/>
      <c r="AX205" s="7"/>
      <c r="AY205" s="7"/>
      <c r="AZ205" s="7"/>
      <c r="BA205" s="7"/>
      <c r="BB205" s="7"/>
      <c r="BC205" s="7"/>
      <c r="BD205" s="7"/>
      <c r="BE205" s="7"/>
      <c r="BF205" s="7"/>
      <c r="BG205" s="7"/>
      <c r="BH205" s="7"/>
      <c r="BI205" s="7"/>
      <c r="BJ205" s="7"/>
      <c r="BK205" s="7"/>
      <c r="BL205" s="7"/>
      <c r="BM205" s="7"/>
      <c r="BN205" s="7"/>
      <c r="BO205" s="7"/>
      <c r="BP205" s="7"/>
      <c r="BQ205" s="7"/>
      <c r="BR205" s="7"/>
      <c r="BS205" s="7"/>
      <c r="BT205" s="7"/>
      <c r="BU205" s="7"/>
      <c r="BV205" s="7"/>
      <c r="BW205" s="7"/>
      <c r="BX205" s="7"/>
      <c r="BY205" s="7"/>
      <c r="BZ205" s="7"/>
      <c r="CA205" s="7"/>
      <c r="CB205" s="7"/>
      <c r="CC205" s="7"/>
      <c r="CD205" s="7"/>
      <c r="CE205" s="7"/>
      <c r="CF205" s="7"/>
      <c r="CG205" s="7"/>
      <c r="CH205" s="7"/>
    </row>
    <row r="206" spans="1:86" ht="18" customHeight="1">
      <c r="A206" s="7"/>
      <c r="B206" s="7"/>
      <c r="C206" s="7"/>
      <c r="D206" s="7"/>
      <c r="E206" s="7"/>
      <c r="F206" s="7"/>
      <c r="G206" s="7"/>
      <c r="H206" s="7"/>
      <c r="I206" s="7"/>
      <c r="J206" s="7"/>
      <c r="K206" s="7"/>
      <c r="L206" s="7"/>
      <c r="M206" s="7"/>
      <c r="N206" s="7"/>
      <c r="O206" s="7"/>
      <c r="P206" s="7"/>
      <c r="Q206" s="7"/>
      <c r="R206" s="7"/>
      <c r="S206" s="7"/>
      <c r="T206" s="7"/>
      <c r="U206" s="7"/>
      <c r="V206" s="7"/>
      <c r="W206" s="7"/>
      <c r="X206" s="7"/>
      <c r="Y206" s="7"/>
      <c r="Z206" s="7"/>
      <c r="AA206" s="7"/>
      <c r="AB206" s="7"/>
      <c r="AC206" s="7"/>
      <c r="AD206" s="7"/>
      <c r="AE206" s="7"/>
      <c r="AF206" s="7"/>
      <c r="AG206" s="7"/>
      <c r="AH206" s="7"/>
      <c r="AI206" s="7"/>
      <c r="AJ206" s="7"/>
      <c r="AK206" s="7"/>
      <c r="AL206" s="7"/>
      <c r="AM206" s="7"/>
      <c r="AN206" s="7"/>
      <c r="AO206" s="7"/>
      <c r="AP206" s="7"/>
      <c r="AQ206" s="7"/>
      <c r="AR206" s="7"/>
      <c r="AS206" s="7"/>
      <c r="AT206" s="7"/>
      <c r="AU206" s="7"/>
      <c r="AV206" s="7"/>
      <c r="AW206" s="7"/>
      <c r="AX206" s="7"/>
      <c r="AY206" s="7"/>
      <c r="AZ206" s="7"/>
      <c r="BA206" s="7"/>
      <c r="BB206" s="7"/>
      <c r="BC206" s="7"/>
      <c r="BD206" s="7"/>
      <c r="BE206" s="7"/>
      <c r="BF206" s="7"/>
      <c r="BG206" s="7"/>
      <c r="BH206" s="7"/>
      <c r="BI206" s="7"/>
      <c r="BJ206" s="7"/>
      <c r="BK206" s="7"/>
      <c r="BL206" s="7"/>
      <c r="BM206" s="7"/>
      <c r="BN206" s="7"/>
      <c r="BO206" s="7"/>
      <c r="BP206" s="7"/>
      <c r="BQ206" s="7"/>
      <c r="BR206" s="7"/>
      <c r="BS206" s="7"/>
      <c r="BT206" s="7"/>
      <c r="BU206" s="7"/>
      <c r="BV206" s="7"/>
      <c r="BW206" s="7"/>
      <c r="BX206" s="7"/>
      <c r="BY206" s="7"/>
      <c r="BZ206" s="7"/>
      <c r="CA206" s="7"/>
      <c r="CB206" s="7"/>
      <c r="CC206" s="7"/>
      <c r="CD206" s="7"/>
      <c r="CE206" s="7"/>
      <c r="CF206" s="7"/>
      <c r="CG206" s="7"/>
      <c r="CH206" s="7"/>
    </row>
    <row r="207" spans="1:86" ht="18" customHeight="1">
      <c r="A207" s="7"/>
      <c r="B207" s="7"/>
      <c r="C207" s="7"/>
      <c r="D207" s="7"/>
      <c r="E207" s="7"/>
      <c r="F207" s="7"/>
      <c r="G207" s="7"/>
      <c r="H207" s="7"/>
      <c r="I207" s="7"/>
      <c r="J207" s="7"/>
      <c r="K207" s="7"/>
      <c r="L207" s="7"/>
      <c r="M207" s="7"/>
      <c r="N207" s="7"/>
      <c r="O207" s="7"/>
      <c r="P207" s="7"/>
      <c r="Q207" s="7"/>
      <c r="R207" s="7"/>
      <c r="S207" s="7"/>
      <c r="T207" s="7"/>
      <c r="U207" s="7"/>
      <c r="V207" s="7"/>
      <c r="W207" s="7"/>
      <c r="X207" s="7"/>
      <c r="Y207" s="7"/>
      <c r="Z207" s="7"/>
      <c r="AA207" s="7"/>
      <c r="AB207" s="7"/>
      <c r="AC207" s="7"/>
      <c r="AD207" s="7"/>
      <c r="AE207" s="7"/>
      <c r="AF207" s="7"/>
      <c r="AG207" s="7"/>
      <c r="AH207" s="7"/>
      <c r="AI207" s="7"/>
      <c r="AJ207" s="7"/>
      <c r="AK207" s="7"/>
      <c r="AL207" s="7"/>
      <c r="AM207" s="7"/>
      <c r="AN207" s="7"/>
      <c r="AO207" s="7"/>
      <c r="AP207" s="7"/>
      <c r="AQ207" s="7"/>
      <c r="AR207" s="7"/>
      <c r="AS207" s="7"/>
      <c r="AT207" s="7"/>
      <c r="AU207" s="7"/>
      <c r="AV207" s="7"/>
      <c r="AW207" s="7"/>
      <c r="AX207" s="7"/>
      <c r="AY207" s="7"/>
      <c r="AZ207" s="7"/>
      <c r="BA207" s="7"/>
      <c r="BB207" s="7"/>
      <c r="BC207" s="7"/>
      <c r="BD207" s="7"/>
      <c r="BE207" s="7"/>
      <c r="BF207" s="7"/>
      <c r="BG207" s="7"/>
      <c r="BH207" s="7"/>
      <c r="BI207" s="7"/>
      <c r="BJ207" s="7"/>
      <c r="BK207" s="7"/>
      <c r="BL207" s="7"/>
      <c r="BM207" s="7"/>
      <c r="BN207" s="7"/>
      <c r="BO207" s="7"/>
      <c r="BP207" s="7"/>
      <c r="BQ207" s="7"/>
      <c r="BR207" s="7"/>
      <c r="BS207" s="7"/>
      <c r="BT207" s="7"/>
      <c r="BU207" s="7"/>
      <c r="BV207" s="7"/>
      <c r="BW207" s="7"/>
      <c r="BX207" s="7"/>
      <c r="BY207" s="7"/>
      <c r="BZ207" s="7"/>
      <c r="CA207" s="7"/>
      <c r="CB207" s="7"/>
      <c r="CC207" s="7"/>
      <c r="CD207" s="7"/>
      <c r="CE207" s="7"/>
      <c r="CF207" s="7"/>
      <c r="CG207" s="7"/>
      <c r="CH207" s="7"/>
    </row>
    <row r="208" spans="1:86" ht="18" customHeight="1">
      <c r="A208" s="7"/>
      <c r="B208" s="7"/>
      <c r="C208" s="7"/>
      <c r="D208" s="7"/>
      <c r="E208" s="7"/>
      <c r="F208" s="7"/>
      <c r="G208" s="7"/>
      <c r="H208" s="7"/>
      <c r="I208" s="7"/>
      <c r="J208" s="7"/>
      <c r="K208" s="7"/>
      <c r="L208" s="7"/>
      <c r="M208" s="7"/>
      <c r="N208" s="7"/>
      <c r="O208" s="7"/>
      <c r="P208" s="7"/>
      <c r="Q208" s="7"/>
      <c r="R208" s="7"/>
      <c r="S208" s="7"/>
      <c r="T208" s="7"/>
      <c r="U208" s="7"/>
      <c r="V208" s="7"/>
      <c r="W208" s="7"/>
      <c r="X208" s="7"/>
      <c r="Y208" s="7"/>
      <c r="Z208" s="7"/>
      <c r="AA208" s="7"/>
      <c r="AB208" s="7"/>
      <c r="AC208" s="7"/>
      <c r="AD208" s="7"/>
      <c r="AE208" s="7"/>
      <c r="AF208" s="7"/>
      <c r="AG208" s="7"/>
      <c r="AH208" s="7"/>
      <c r="AI208" s="7"/>
      <c r="AJ208" s="7"/>
      <c r="AK208" s="7"/>
      <c r="AL208" s="7"/>
      <c r="AM208" s="7"/>
      <c r="AN208" s="7"/>
      <c r="AO208" s="7"/>
      <c r="AP208" s="7"/>
      <c r="AQ208" s="7"/>
      <c r="AR208" s="7"/>
      <c r="AS208" s="7"/>
      <c r="AT208" s="7"/>
      <c r="AU208" s="7"/>
      <c r="AV208" s="7"/>
      <c r="AW208" s="7"/>
      <c r="AX208" s="7"/>
      <c r="AY208" s="7"/>
      <c r="AZ208" s="7"/>
      <c r="BA208" s="7"/>
      <c r="BB208" s="7"/>
      <c r="BC208" s="7"/>
      <c r="BD208" s="7"/>
      <c r="BE208" s="7"/>
      <c r="BF208" s="7"/>
      <c r="BG208" s="7"/>
      <c r="BH208" s="7"/>
      <c r="BI208" s="7"/>
      <c r="BJ208" s="7"/>
      <c r="BK208" s="7"/>
      <c r="BL208" s="7"/>
      <c r="BM208" s="7"/>
      <c r="BN208" s="7"/>
      <c r="BO208" s="7"/>
      <c r="BP208" s="7"/>
      <c r="BQ208" s="7"/>
      <c r="BR208" s="7"/>
      <c r="BS208" s="7"/>
      <c r="BT208" s="7"/>
      <c r="BU208" s="7"/>
      <c r="BV208" s="7"/>
      <c r="BW208" s="7"/>
      <c r="BX208" s="7"/>
      <c r="BY208" s="7"/>
      <c r="BZ208" s="7"/>
      <c r="CA208" s="7"/>
      <c r="CB208" s="7"/>
      <c r="CC208" s="7"/>
      <c r="CD208" s="7"/>
      <c r="CE208" s="7"/>
      <c r="CF208" s="7"/>
      <c r="CG208" s="7"/>
      <c r="CH208" s="7"/>
    </row>
    <row r="209" spans="1:86" ht="18" customHeight="1">
      <c r="A209" s="7"/>
      <c r="B209" s="7"/>
      <c r="C209" s="7"/>
      <c r="D209" s="7"/>
      <c r="E209" s="7"/>
      <c r="F209" s="7"/>
      <c r="G209" s="7"/>
      <c r="H209" s="7"/>
      <c r="I209" s="7"/>
      <c r="J209" s="7"/>
      <c r="K209" s="7"/>
      <c r="L209" s="7"/>
      <c r="M209" s="7"/>
      <c r="N209" s="7"/>
      <c r="O209" s="7"/>
      <c r="P209" s="7"/>
      <c r="Q209" s="7"/>
      <c r="R209" s="7"/>
      <c r="S209" s="7"/>
      <c r="T209" s="7"/>
      <c r="U209" s="7"/>
      <c r="V209" s="7"/>
      <c r="W209" s="7"/>
      <c r="X209" s="7"/>
      <c r="Y209" s="7"/>
      <c r="Z209" s="7"/>
      <c r="AA209" s="7"/>
      <c r="AB209" s="7"/>
      <c r="AC209" s="7"/>
      <c r="AD209" s="7"/>
      <c r="AE209" s="7"/>
      <c r="AF209" s="7"/>
      <c r="AG209" s="7"/>
      <c r="AH209" s="7"/>
      <c r="AI209" s="7"/>
      <c r="AJ209" s="7"/>
      <c r="AK209" s="7"/>
      <c r="AL209" s="7"/>
      <c r="AM209" s="7"/>
      <c r="AN209" s="7"/>
      <c r="AO209" s="7"/>
      <c r="AP209" s="7"/>
      <c r="AQ209" s="7"/>
      <c r="AR209" s="7"/>
      <c r="AS209" s="7"/>
      <c r="AT209" s="7"/>
      <c r="AU209" s="7"/>
      <c r="AV209" s="7"/>
      <c r="AW209" s="7"/>
      <c r="AX209" s="7"/>
      <c r="AY209" s="7"/>
      <c r="AZ209" s="7"/>
      <c r="BA209" s="7"/>
      <c r="BB209" s="7"/>
      <c r="BC209" s="7"/>
      <c r="BD209" s="7"/>
      <c r="BE209" s="7"/>
      <c r="BF209" s="7"/>
      <c r="BG209" s="7"/>
      <c r="BH209" s="7"/>
      <c r="BI209" s="7"/>
      <c r="BJ209" s="7"/>
      <c r="BK209" s="7"/>
      <c r="BL209" s="7"/>
      <c r="BM209" s="7"/>
      <c r="BN209" s="7"/>
      <c r="BO209" s="7"/>
      <c r="BP209" s="7"/>
      <c r="BQ209" s="7"/>
      <c r="BR209" s="7"/>
      <c r="BS209" s="7"/>
      <c r="BT209" s="7"/>
      <c r="BU209" s="7"/>
      <c r="BV209" s="7"/>
      <c r="BW209" s="7"/>
      <c r="BX209" s="7"/>
      <c r="BY209" s="7"/>
      <c r="BZ209" s="7"/>
      <c r="CA209" s="7"/>
      <c r="CB209" s="7"/>
      <c r="CC209" s="7"/>
      <c r="CD209" s="7"/>
      <c r="CE209" s="7"/>
      <c r="CF209" s="7"/>
      <c r="CG209" s="7"/>
      <c r="CH209" s="7"/>
    </row>
    <row r="210" spans="1:86" ht="18" customHeight="1">
      <c r="A210" s="7"/>
      <c r="B210" s="7"/>
      <c r="C210" s="7"/>
      <c r="D210" s="7"/>
      <c r="E210" s="7"/>
      <c r="F210" s="7"/>
      <c r="G210" s="7"/>
      <c r="H210" s="7"/>
      <c r="I210" s="7" t="s">
        <v>355</v>
      </c>
      <c r="J210" s="7"/>
      <c r="K210" s="7"/>
      <c r="L210" s="7"/>
      <c r="M210" s="7"/>
      <c r="N210" s="7"/>
      <c r="O210" s="7"/>
      <c r="P210" s="7"/>
      <c r="Q210" s="7"/>
      <c r="R210" s="7"/>
      <c r="S210" s="7"/>
      <c r="T210" s="7"/>
      <c r="U210" s="7"/>
      <c r="V210" s="7"/>
      <c r="W210" s="7"/>
      <c r="X210" s="7"/>
      <c r="Y210" s="7"/>
      <c r="Z210" s="7"/>
      <c r="AA210" s="7"/>
      <c r="AB210" s="7"/>
      <c r="AC210" s="7"/>
      <c r="AD210" s="7"/>
      <c r="AE210" s="7"/>
      <c r="AF210" s="7"/>
      <c r="AG210" s="7"/>
      <c r="AH210" s="7"/>
      <c r="AI210" s="7"/>
      <c r="AJ210" s="7"/>
      <c r="AK210" s="7"/>
      <c r="AL210" s="7"/>
      <c r="AM210" s="7"/>
      <c r="AN210" s="7"/>
      <c r="AO210" s="7"/>
      <c r="AP210" s="7"/>
      <c r="AQ210" s="7"/>
      <c r="AR210" s="7"/>
      <c r="AS210" s="7"/>
      <c r="AT210" s="7"/>
      <c r="AU210" s="7"/>
      <c r="AV210" s="7"/>
      <c r="AW210" s="7"/>
      <c r="AX210" s="7"/>
      <c r="AY210" s="7"/>
      <c r="AZ210" s="7"/>
      <c r="BA210" s="7"/>
      <c r="BB210" s="7"/>
      <c r="BC210" s="7"/>
      <c r="BD210" s="7"/>
      <c r="BE210" s="7"/>
      <c r="BF210" s="7"/>
      <c r="BG210" s="7"/>
      <c r="BH210" s="7"/>
      <c r="BI210" s="7"/>
      <c r="BJ210" s="7"/>
      <c r="BK210" s="7"/>
      <c r="BL210" s="7"/>
      <c r="BM210" s="7"/>
      <c r="BN210" s="7"/>
      <c r="BO210" s="7"/>
      <c r="BP210" s="7"/>
      <c r="BQ210" s="7"/>
      <c r="BR210" s="7"/>
      <c r="BS210" s="7"/>
      <c r="BT210" s="7"/>
      <c r="BU210" s="7"/>
      <c r="BV210" s="7"/>
      <c r="BW210" s="7"/>
      <c r="BX210" s="7"/>
      <c r="BY210" s="7"/>
      <c r="BZ210" s="7"/>
      <c r="CA210" s="7"/>
      <c r="CB210" s="7"/>
      <c r="CC210" s="7"/>
      <c r="CD210" s="7"/>
      <c r="CE210" s="7"/>
      <c r="CF210" s="7"/>
      <c r="CG210" s="7"/>
      <c r="CH210" s="7"/>
    </row>
    <row r="211" spans="1:86" ht="18" customHeight="1">
      <c r="A211" s="7"/>
      <c r="B211" s="7"/>
      <c r="C211" s="7"/>
      <c r="D211" s="7"/>
      <c r="E211" s="7"/>
      <c r="F211" s="7"/>
      <c r="G211" s="7"/>
      <c r="H211" s="7"/>
      <c r="I211" s="7"/>
      <c r="J211" s="7"/>
      <c r="K211" s="7"/>
      <c r="L211" s="7"/>
      <c r="M211" s="7"/>
      <c r="N211" s="7"/>
      <c r="O211" s="7"/>
      <c r="P211" s="7"/>
      <c r="Q211" s="7"/>
      <c r="R211" s="7"/>
      <c r="S211" s="7"/>
      <c r="T211" s="7"/>
      <c r="U211" s="7"/>
      <c r="V211" s="7"/>
      <c r="W211" s="7"/>
      <c r="X211" s="7"/>
      <c r="Y211" s="7"/>
      <c r="Z211" s="7"/>
      <c r="AA211" s="7"/>
      <c r="AB211" s="7"/>
      <c r="AC211" s="7"/>
      <c r="AD211" s="7"/>
      <c r="AE211" s="7"/>
      <c r="AF211" s="7"/>
      <c r="AG211" s="7"/>
      <c r="AH211" s="7"/>
      <c r="AI211" s="7"/>
      <c r="AJ211" s="7"/>
      <c r="AK211" s="7"/>
      <c r="AL211" s="7"/>
      <c r="AM211" s="7"/>
      <c r="AN211" s="7"/>
      <c r="AO211" s="7"/>
      <c r="AP211" s="7"/>
      <c r="AQ211" s="7"/>
      <c r="AR211" s="7"/>
      <c r="AS211" s="7"/>
      <c r="AT211" s="7"/>
      <c r="AU211" s="7"/>
      <c r="AV211" s="7"/>
      <c r="AW211" s="7"/>
      <c r="AX211" s="7"/>
      <c r="AY211" s="7"/>
      <c r="AZ211" s="7"/>
      <c r="BA211" s="7"/>
      <c r="BB211" s="7"/>
      <c r="BC211" s="7"/>
      <c r="BD211" s="7"/>
      <c r="BE211" s="7"/>
      <c r="BF211" s="7"/>
      <c r="BG211" s="7"/>
      <c r="BH211" s="7"/>
      <c r="BI211" s="7"/>
      <c r="BJ211" s="7"/>
      <c r="BK211" s="7"/>
      <c r="BL211" s="7"/>
      <c r="BM211" s="7"/>
      <c r="BN211" s="7"/>
      <c r="BO211" s="7"/>
      <c r="BP211" s="7"/>
      <c r="BQ211" s="7"/>
      <c r="BR211" s="7"/>
      <c r="BS211" s="7"/>
      <c r="BT211" s="7"/>
      <c r="BU211" s="7"/>
      <c r="BV211" s="7"/>
      <c r="BW211" s="7"/>
      <c r="BX211" s="7"/>
      <c r="BY211" s="7"/>
      <c r="BZ211" s="7"/>
      <c r="CA211" s="7"/>
      <c r="CB211" s="7"/>
      <c r="CC211" s="7"/>
      <c r="CD211" s="7"/>
      <c r="CE211" s="7"/>
      <c r="CF211" s="7"/>
      <c r="CG211" s="7"/>
      <c r="CH211" s="7"/>
    </row>
    <row r="212" spans="1:86" ht="18" customHeight="1">
      <c r="A212" s="7"/>
      <c r="B212" s="7"/>
      <c r="C212" s="7"/>
      <c r="D212" s="7"/>
      <c r="E212" s="7"/>
      <c r="F212" s="7"/>
      <c r="G212" s="7"/>
      <c r="H212" s="7"/>
      <c r="I212" s="7"/>
      <c r="J212" s="7"/>
      <c r="K212" s="7"/>
      <c r="L212" s="7"/>
      <c r="M212" s="7"/>
      <c r="N212" s="7"/>
      <c r="O212" s="7"/>
      <c r="P212" s="7"/>
      <c r="Q212" s="7"/>
      <c r="R212" s="7"/>
      <c r="S212" s="7"/>
      <c r="T212" s="7"/>
      <c r="U212" s="7"/>
      <c r="V212" s="7"/>
      <c r="W212" s="7"/>
      <c r="X212" s="7"/>
      <c r="Y212" s="7"/>
      <c r="Z212" s="7"/>
      <c r="AA212" s="7"/>
      <c r="AB212" s="7"/>
      <c r="AC212" s="7"/>
      <c r="AD212" s="7"/>
      <c r="AE212" s="7"/>
      <c r="AF212" s="7"/>
      <c r="AG212" s="7"/>
      <c r="AH212" s="7"/>
      <c r="AI212" s="7"/>
      <c r="AJ212" s="7"/>
      <c r="AK212" s="7"/>
      <c r="AL212" s="7"/>
      <c r="AM212" s="7"/>
      <c r="AN212" s="7"/>
      <c r="AO212" s="7"/>
      <c r="AP212" s="7"/>
      <c r="AQ212" s="7"/>
      <c r="AR212" s="7"/>
      <c r="AS212" s="7"/>
      <c r="AT212" s="7"/>
      <c r="AU212" s="7"/>
      <c r="AV212" s="7"/>
      <c r="AW212" s="7"/>
      <c r="AX212" s="7"/>
      <c r="AY212" s="7"/>
      <c r="AZ212" s="7"/>
      <c r="BA212" s="7"/>
      <c r="BB212" s="7"/>
      <c r="BC212" s="7"/>
      <c r="BD212" s="7"/>
      <c r="BE212" s="7"/>
      <c r="BF212" s="7"/>
      <c r="BG212" s="7"/>
      <c r="BH212" s="7"/>
      <c r="BI212" s="7"/>
      <c r="BJ212" s="7"/>
      <c r="BK212" s="7"/>
      <c r="BL212" s="7"/>
      <c r="BM212" s="7"/>
      <c r="BN212" s="7"/>
      <c r="BO212" s="7"/>
      <c r="BP212" s="7"/>
      <c r="BQ212" s="7"/>
      <c r="BR212" s="7"/>
      <c r="BS212" s="7"/>
      <c r="BT212" s="7"/>
      <c r="BU212" s="7"/>
      <c r="BV212" s="7"/>
      <c r="BW212" s="7"/>
      <c r="BX212" s="7"/>
      <c r="BY212" s="7"/>
      <c r="BZ212" s="7"/>
      <c r="CA212" s="7"/>
      <c r="CB212" s="7"/>
      <c r="CC212" s="7"/>
      <c r="CD212" s="7"/>
      <c r="CE212" s="7"/>
      <c r="CF212" s="7"/>
      <c r="CG212" s="7"/>
      <c r="CH212" s="7"/>
    </row>
    <row r="213" spans="1:86" ht="18" customHeight="1">
      <c r="A213" s="7"/>
      <c r="B213" s="7"/>
      <c r="C213" s="7"/>
      <c r="D213" s="7"/>
      <c r="E213" s="7"/>
      <c r="F213" s="7"/>
      <c r="G213" s="7"/>
      <c r="H213" s="7"/>
      <c r="I213" s="7"/>
      <c r="J213" s="7"/>
      <c r="K213" s="7"/>
      <c r="L213" s="7"/>
      <c r="M213" s="7"/>
      <c r="N213" s="7"/>
      <c r="O213" s="7"/>
      <c r="P213" s="7"/>
      <c r="Q213" s="7"/>
      <c r="R213" s="7"/>
      <c r="S213" s="7"/>
      <c r="T213" s="7"/>
      <c r="U213" s="7"/>
      <c r="V213" s="7"/>
      <c r="W213" s="7"/>
      <c r="X213" s="7"/>
      <c r="Y213" s="7"/>
      <c r="Z213" s="7"/>
      <c r="AA213" s="7"/>
      <c r="AB213" s="7"/>
      <c r="AC213" s="7"/>
      <c r="AD213" s="7"/>
      <c r="AE213" s="7"/>
      <c r="AF213" s="7"/>
      <c r="AG213" s="7"/>
      <c r="AH213" s="7"/>
      <c r="AI213" s="7"/>
      <c r="AJ213" s="7"/>
      <c r="AK213" s="7"/>
      <c r="AL213" s="7"/>
      <c r="AM213" s="7"/>
      <c r="AN213" s="7"/>
      <c r="AO213" s="7"/>
      <c r="AP213" s="7"/>
      <c r="AQ213" s="7"/>
      <c r="AR213" s="7"/>
      <c r="AS213" s="7"/>
      <c r="AT213" s="7"/>
      <c r="AU213" s="7"/>
      <c r="AV213" s="7"/>
      <c r="AW213" s="7"/>
      <c r="AX213" s="7"/>
      <c r="AY213" s="7"/>
      <c r="AZ213" s="7"/>
      <c r="BA213" s="7"/>
      <c r="BB213" s="7"/>
      <c r="BC213" s="7"/>
      <c r="BD213" s="7"/>
      <c r="BE213" s="7"/>
      <c r="BF213" s="7"/>
      <c r="BG213" s="7"/>
      <c r="BH213" s="7"/>
      <c r="BI213" s="7"/>
      <c r="BJ213" s="7"/>
      <c r="BK213" s="7"/>
      <c r="BL213" s="7"/>
      <c r="BM213" s="7"/>
      <c r="BN213" s="7"/>
      <c r="BO213" s="7"/>
      <c r="BP213" s="7"/>
      <c r="BQ213" s="7"/>
      <c r="BR213" s="7"/>
      <c r="BS213" s="7"/>
      <c r="BT213" s="7"/>
      <c r="BU213" s="7"/>
      <c r="BV213" s="7"/>
      <c r="BW213" s="7"/>
      <c r="BX213" s="7"/>
      <c r="BY213" s="7"/>
      <c r="BZ213" s="7"/>
      <c r="CA213" s="7"/>
      <c r="CB213" s="7"/>
      <c r="CC213" s="7"/>
      <c r="CD213" s="7"/>
      <c r="CE213" s="7"/>
      <c r="CF213" s="7"/>
      <c r="CG213" s="7"/>
      <c r="CH213" s="7"/>
    </row>
    <row r="214" spans="1:86" ht="18" customHeight="1">
      <c r="A214" s="7"/>
      <c r="B214" s="7"/>
      <c r="C214" s="7"/>
      <c r="D214" s="7"/>
      <c r="E214" s="7"/>
      <c r="F214" s="7"/>
      <c r="G214" s="7"/>
      <c r="H214" s="7"/>
      <c r="I214" s="7"/>
      <c r="J214" s="7"/>
      <c r="K214" s="7"/>
      <c r="L214" s="7"/>
      <c r="M214" s="7"/>
      <c r="N214" s="7"/>
      <c r="O214" s="7"/>
      <c r="P214" s="7"/>
      <c r="Q214" s="7"/>
      <c r="R214" s="7"/>
      <c r="S214" s="7"/>
      <c r="T214" s="7"/>
      <c r="U214" s="7"/>
      <c r="V214" s="7"/>
      <c r="W214" s="7"/>
      <c r="X214" s="7"/>
      <c r="Y214" s="7"/>
      <c r="Z214" s="7"/>
      <c r="AA214" s="7"/>
      <c r="AB214" s="7"/>
      <c r="AC214" s="7"/>
      <c r="AD214" s="7"/>
      <c r="AE214" s="7"/>
      <c r="AF214" s="7"/>
      <c r="AG214" s="7"/>
      <c r="AH214" s="7"/>
      <c r="AI214" s="7"/>
      <c r="AJ214" s="7"/>
      <c r="AK214" s="7"/>
      <c r="AL214" s="7"/>
      <c r="AM214" s="7"/>
      <c r="AN214" s="7"/>
      <c r="AO214" s="7"/>
      <c r="AP214" s="7"/>
      <c r="AQ214" s="7"/>
      <c r="AR214" s="7"/>
      <c r="AS214" s="7"/>
      <c r="AT214" s="7"/>
      <c r="AU214" s="7"/>
      <c r="AV214" s="7"/>
      <c r="AW214" s="7"/>
      <c r="AX214" s="7"/>
      <c r="AY214" s="7"/>
      <c r="AZ214" s="7"/>
      <c r="BA214" s="7"/>
      <c r="BB214" s="7"/>
      <c r="BC214" s="7"/>
      <c r="BD214" s="7"/>
      <c r="BE214" s="7"/>
      <c r="BF214" s="7"/>
      <c r="BG214" s="7"/>
      <c r="BH214" s="7"/>
      <c r="BI214" s="7"/>
      <c r="BJ214" s="7"/>
      <c r="BK214" s="7"/>
      <c r="BL214" s="7"/>
      <c r="BM214" s="7"/>
      <c r="BN214" s="7"/>
      <c r="BO214" s="7"/>
      <c r="BP214" s="7"/>
      <c r="BQ214" s="7"/>
      <c r="BR214" s="7"/>
      <c r="BS214" s="7"/>
      <c r="BT214" s="7"/>
      <c r="BU214" s="7"/>
      <c r="BV214" s="7"/>
      <c r="BW214" s="7"/>
      <c r="BX214" s="7"/>
      <c r="BY214" s="7"/>
      <c r="BZ214" s="7"/>
      <c r="CA214" s="7"/>
      <c r="CB214" s="7"/>
      <c r="CC214" s="7"/>
      <c r="CD214" s="7"/>
      <c r="CE214" s="7"/>
      <c r="CF214" s="7"/>
      <c r="CG214" s="7"/>
      <c r="CH214" s="7"/>
    </row>
    <row r="215" spans="1:86" ht="18" customHeight="1">
      <c r="A215" s="7"/>
      <c r="B215" s="7"/>
      <c r="C215" s="7"/>
      <c r="D215" s="7"/>
      <c r="E215" s="7"/>
      <c r="F215" s="7"/>
      <c r="G215" s="7"/>
      <c r="H215" s="7"/>
      <c r="I215" s="7"/>
      <c r="J215" s="7"/>
      <c r="K215" s="7"/>
      <c r="L215" s="7"/>
      <c r="M215" s="7"/>
      <c r="N215" s="7"/>
      <c r="O215" s="7"/>
      <c r="P215" s="7"/>
      <c r="Q215" s="7"/>
      <c r="R215" s="7"/>
      <c r="S215" s="7"/>
      <c r="T215" s="7"/>
      <c r="U215" s="7"/>
      <c r="V215" s="7"/>
      <c r="W215" s="7"/>
      <c r="X215" s="7"/>
      <c r="Y215" s="7"/>
      <c r="Z215" s="7"/>
      <c r="AA215" s="7"/>
      <c r="AB215" s="7"/>
      <c r="AC215" s="7"/>
      <c r="AD215" s="7"/>
      <c r="AE215" s="7"/>
      <c r="AF215" s="7"/>
      <c r="AG215" s="7"/>
      <c r="AH215" s="7"/>
      <c r="AI215" s="7"/>
      <c r="AJ215" s="7"/>
      <c r="AK215" s="7"/>
      <c r="AL215" s="7"/>
      <c r="AM215" s="7"/>
      <c r="AN215" s="7"/>
      <c r="AO215" s="7"/>
      <c r="AP215" s="7"/>
      <c r="AQ215" s="7"/>
      <c r="AR215" s="7"/>
      <c r="AS215" s="7"/>
      <c r="AT215" s="7"/>
      <c r="AU215" s="7"/>
      <c r="AV215" s="7"/>
      <c r="AW215" s="7"/>
      <c r="AX215" s="7"/>
      <c r="AY215" s="7"/>
      <c r="AZ215" s="7"/>
      <c r="BA215" s="7"/>
      <c r="BB215" s="7"/>
      <c r="BC215" s="7"/>
      <c r="BD215" s="7"/>
      <c r="BE215" s="7"/>
      <c r="BF215" s="7"/>
      <c r="BG215" s="7"/>
      <c r="BH215" s="7"/>
      <c r="BI215" s="7"/>
      <c r="BJ215" s="7"/>
      <c r="BK215" s="7"/>
      <c r="BL215" s="7"/>
      <c r="BM215" s="7"/>
      <c r="BN215" s="7"/>
      <c r="BO215" s="7"/>
      <c r="BP215" s="7"/>
      <c r="BQ215" s="7"/>
      <c r="BR215" s="7"/>
      <c r="BS215" s="7"/>
      <c r="BT215" s="7"/>
      <c r="BU215" s="7"/>
      <c r="BV215" s="7"/>
      <c r="BW215" s="7"/>
      <c r="BX215" s="7"/>
      <c r="BY215" s="7"/>
      <c r="BZ215" s="7"/>
      <c r="CA215" s="7"/>
      <c r="CB215" s="7"/>
      <c r="CC215" s="7"/>
      <c r="CD215" s="7"/>
      <c r="CE215" s="7"/>
      <c r="CF215" s="7"/>
      <c r="CG215" s="7"/>
      <c r="CH215" s="7"/>
    </row>
    <row r="216" spans="1:86" ht="18" customHeight="1">
      <c r="A216" s="7"/>
      <c r="B216" s="7"/>
      <c r="C216" s="7"/>
      <c r="D216" s="7"/>
      <c r="E216" s="7"/>
      <c r="F216" s="7"/>
      <c r="G216" s="7"/>
      <c r="H216" s="7"/>
      <c r="I216" s="7"/>
      <c r="J216" s="7"/>
      <c r="K216" s="7"/>
      <c r="L216" s="7"/>
      <c r="M216" s="7"/>
      <c r="N216" s="7"/>
      <c r="O216" s="7"/>
      <c r="P216" s="7"/>
      <c r="Q216" s="7"/>
      <c r="R216" s="7"/>
      <c r="S216" s="7"/>
      <c r="T216" s="7"/>
      <c r="U216" s="7"/>
      <c r="V216" s="7"/>
      <c r="W216" s="7"/>
      <c r="X216" s="7"/>
      <c r="Y216" s="7"/>
      <c r="Z216" s="7"/>
      <c r="AA216" s="7"/>
      <c r="AB216" s="7"/>
      <c r="AC216" s="7"/>
      <c r="AD216" s="7"/>
      <c r="AE216" s="7"/>
      <c r="AF216" s="7"/>
      <c r="AG216" s="7"/>
      <c r="AH216" s="7"/>
      <c r="AI216" s="7"/>
      <c r="AJ216" s="7"/>
      <c r="AK216" s="7"/>
      <c r="AL216" s="7"/>
      <c r="AM216" s="7"/>
      <c r="AN216" s="7"/>
      <c r="AO216" s="7"/>
      <c r="AP216" s="7"/>
      <c r="AQ216" s="7"/>
      <c r="AR216" s="7"/>
      <c r="AS216" s="7"/>
      <c r="AT216" s="7"/>
      <c r="AU216" s="7"/>
      <c r="AV216" s="7"/>
      <c r="AW216" s="7"/>
      <c r="AX216" s="7"/>
      <c r="AY216" s="7"/>
      <c r="AZ216" s="7"/>
      <c r="BA216" s="7"/>
      <c r="BB216" s="7"/>
      <c r="BC216" s="7"/>
      <c r="BD216" s="7"/>
      <c r="BE216" s="7"/>
      <c r="BF216" s="7"/>
      <c r="BG216" s="7"/>
      <c r="BH216" s="7"/>
      <c r="BI216" s="7"/>
      <c r="BJ216" s="7"/>
      <c r="BK216" s="7"/>
      <c r="BL216" s="7"/>
      <c r="BM216" s="7"/>
      <c r="BN216" s="7"/>
      <c r="BO216" s="7"/>
      <c r="BP216" s="7"/>
      <c r="BQ216" s="7"/>
      <c r="BR216" s="7"/>
      <c r="BS216" s="7"/>
      <c r="BT216" s="7"/>
      <c r="BU216" s="7"/>
      <c r="BV216" s="7"/>
      <c r="BW216" s="7"/>
      <c r="BX216" s="7"/>
      <c r="BY216" s="7"/>
      <c r="BZ216" s="7"/>
      <c r="CA216" s="7"/>
      <c r="CB216" s="7"/>
      <c r="CC216" s="7"/>
      <c r="CD216" s="7"/>
      <c r="CE216" s="7"/>
      <c r="CF216" s="7"/>
      <c r="CG216" s="7"/>
      <c r="CH216" s="7"/>
    </row>
    <row r="217" spans="1:86" ht="18" customHeight="1">
      <c r="A217" s="7"/>
      <c r="B217" s="7"/>
      <c r="C217" s="7"/>
      <c r="D217" s="7"/>
      <c r="E217" s="7"/>
      <c r="F217" s="7"/>
      <c r="G217" s="7"/>
      <c r="H217" s="7"/>
      <c r="I217" s="7"/>
      <c r="J217" s="7"/>
      <c r="K217" s="7"/>
      <c r="L217" s="7"/>
      <c r="M217" s="7"/>
      <c r="N217" s="7"/>
      <c r="O217" s="7"/>
      <c r="P217" s="7"/>
      <c r="Q217" s="7"/>
      <c r="R217" s="7"/>
      <c r="S217" s="7"/>
      <c r="T217" s="7"/>
      <c r="U217" s="7"/>
      <c r="V217" s="7"/>
      <c r="W217" s="7"/>
      <c r="X217" s="7"/>
      <c r="Y217" s="7"/>
      <c r="Z217" s="7"/>
      <c r="AA217" s="7"/>
      <c r="AB217" s="7"/>
      <c r="AC217" s="7"/>
      <c r="AD217" s="7"/>
      <c r="AE217" s="7"/>
      <c r="AF217" s="7"/>
      <c r="AG217" s="7"/>
      <c r="AH217" s="7"/>
      <c r="AI217" s="7"/>
      <c r="AJ217" s="7"/>
      <c r="AK217" s="7"/>
      <c r="AL217" s="7"/>
      <c r="AM217" s="7"/>
      <c r="AN217" s="7"/>
      <c r="AO217" s="7"/>
      <c r="AP217" s="7"/>
      <c r="AQ217" s="7"/>
      <c r="AR217" s="7"/>
      <c r="AS217" s="7"/>
      <c r="AT217" s="7"/>
      <c r="AU217" s="7"/>
      <c r="AV217" s="7"/>
      <c r="AW217" s="7"/>
      <c r="AX217" s="7"/>
      <c r="AY217" s="7"/>
      <c r="AZ217" s="7"/>
      <c r="BA217" s="7"/>
      <c r="BB217" s="7"/>
      <c r="BC217" s="7"/>
      <c r="BD217" s="7"/>
      <c r="BE217" s="7"/>
      <c r="BF217" s="7"/>
      <c r="BG217" s="7"/>
      <c r="BH217" s="7"/>
      <c r="BI217" s="7"/>
      <c r="BJ217" s="7"/>
      <c r="BK217" s="7"/>
      <c r="BL217" s="7"/>
      <c r="BM217" s="7"/>
      <c r="BN217" s="7"/>
      <c r="BO217" s="7"/>
      <c r="BP217" s="7"/>
      <c r="BQ217" s="7"/>
      <c r="BR217" s="7"/>
      <c r="BS217" s="7"/>
      <c r="BT217" s="7"/>
      <c r="BU217" s="7"/>
      <c r="BV217" s="7"/>
      <c r="BW217" s="7"/>
      <c r="BX217" s="7"/>
      <c r="BY217" s="7"/>
      <c r="BZ217" s="7"/>
      <c r="CA217" s="7"/>
      <c r="CB217" s="7"/>
      <c r="CC217" s="7"/>
      <c r="CD217" s="7"/>
      <c r="CE217" s="7"/>
      <c r="CF217" s="7"/>
      <c r="CG217" s="7"/>
      <c r="CH217" s="7"/>
    </row>
    <row r="218" spans="1:86" ht="18" customHeight="1">
      <c r="A218" s="7"/>
      <c r="B218" s="7"/>
      <c r="C218" s="7"/>
      <c r="D218" s="7"/>
      <c r="E218" s="7"/>
      <c r="F218" s="7"/>
      <c r="G218" s="7"/>
      <c r="H218" s="7"/>
      <c r="I218" s="7"/>
      <c r="J218" s="7"/>
      <c r="K218" s="7"/>
      <c r="L218" s="7"/>
      <c r="M218" s="7"/>
      <c r="N218" s="7"/>
      <c r="O218" s="7"/>
      <c r="P218" s="7"/>
      <c r="Q218" s="7"/>
      <c r="R218" s="7"/>
      <c r="S218" s="7"/>
      <c r="T218" s="7"/>
      <c r="U218" s="7"/>
      <c r="V218" s="7"/>
      <c r="W218" s="7"/>
      <c r="X218" s="7"/>
      <c r="Y218" s="7"/>
      <c r="Z218" s="7"/>
      <c r="AA218" s="7"/>
      <c r="AB218" s="7"/>
      <c r="AC218" s="7"/>
      <c r="AD218" s="7"/>
      <c r="AE218" s="7"/>
      <c r="AF218" s="7"/>
      <c r="AG218" s="7"/>
      <c r="AH218" s="7"/>
      <c r="AI218" s="7"/>
      <c r="AJ218" s="7"/>
      <c r="AK218" s="7"/>
      <c r="AL218" s="7"/>
      <c r="AM218" s="7"/>
      <c r="AN218" s="7"/>
      <c r="AO218" s="7"/>
      <c r="AP218" s="7"/>
      <c r="AQ218" s="7"/>
      <c r="AR218" s="7"/>
      <c r="AS218" s="7"/>
      <c r="AT218" s="7"/>
      <c r="AU218" s="7"/>
      <c r="AV218" s="7"/>
      <c r="AW218" s="7"/>
      <c r="AX218" s="7"/>
      <c r="AY218" s="7"/>
      <c r="AZ218" s="7"/>
      <c r="BA218" s="7"/>
      <c r="BB218" s="7"/>
      <c r="BC218" s="7"/>
      <c r="BD218" s="7"/>
      <c r="BE218" s="7"/>
      <c r="BF218" s="7"/>
      <c r="BG218" s="7"/>
      <c r="BH218" s="7"/>
      <c r="BI218" s="7"/>
      <c r="BJ218" s="7"/>
      <c r="BK218" s="7"/>
      <c r="BL218" s="7"/>
      <c r="BM218" s="7"/>
      <c r="BN218" s="7"/>
      <c r="BO218" s="7"/>
      <c r="BP218" s="7"/>
      <c r="BQ218" s="7"/>
      <c r="BR218" s="7"/>
      <c r="BS218" s="7"/>
      <c r="BT218" s="7"/>
      <c r="BU218" s="7"/>
      <c r="BV218" s="7"/>
      <c r="BW218" s="7"/>
      <c r="BX218" s="7"/>
      <c r="BY218" s="7"/>
      <c r="BZ218" s="7"/>
      <c r="CA218" s="7"/>
      <c r="CB218" s="7"/>
      <c r="CC218" s="7"/>
      <c r="CD218" s="7"/>
      <c r="CE218" s="7"/>
      <c r="CF218" s="7"/>
      <c r="CG218" s="7"/>
      <c r="CH218" s="7"/>
    </row>
    <row r="219" spans="1:86" ht="18" customHeight="1">
      <c r="A219" s="7"/>
      <c r="B219" s="7"/>
      <c r="C219" s="7"/>
      <c r="D219" s="7"/>
      <c r="E219" s="7"/>
      <c r="F219" s="7"/>
      <c r="G219" s="7"/>
      <c r="H219" s="7"/>
      <c r="I219" s="7"/>
      <c r="J219" s="7"/>
      <c r="K219" s="7"/>
      <c r="L219" s="7"/>
      <c r="M219" s="7"/>
      <c r="N219" s="7"/>
      <c r="O219" s="7"/>
      <c r="P219" s="7"/>
      <c r="Q219" s="7"/>
      <c r="R219" s="7"/>
      <c r="S219" s="7"/>
      <c r="T219" s="7"/>
      <c r="U219" s="7"/>
      <c r="V219" s="7"/>
      <c r="W219" s="7"/>
      <c r="X219" s="7"/>
      <c r="Y219" s="7"/>
      <c r="Z219" s="7"/>
      <c r="AA219" s="7"/>
      <c r="AB219" s="7"/>
      <c r="AC219" s="7"/>
      <c r="AD219" s="7"/>
      <c r="AE219" s="7"/>
      <c r="AF219" s="7"/>
      <c r="AG219" s="7"/>
      <c r="AH219" s="7"/>
      <c r="AI219" s="7"/>
      <c r="AJ219" s="7"/>
      <c r="AK219" s="7"/>
      <c r="AL219" s="7"/>
      <c r="AM219" s="7"/>
      <c r="AN219" s="7"/>
      <c r="AO219" s="7"/>
      <c r="AP219" s="7"/>
      <c r="AQ219" s="7"/>
      <c r="AR219" s="7"/>
      <c r="AS219" s="7"/>
      <c r="AT219" s="7"/>
      <c r="AU219" s="7"/>
      <c r="AV219" s="7"/>
      <c r="AW219" s="7"/>
      <c r="AX219" s="7"/>
      <c r="AY219" s="7"/>
      <c r="AZ219" s="7"/>
      <c r="BA219" s="7"/>
      <c r="BB219" s="7"/>
      <c r="BC219" s="7"/>
      <c r="BD219" s="7"/>
      <c r="BE219" s="7"/>
      <c r="BF219" s="7"/>
      <c r="BG219" s="7"/>
      <c r="BH219" s="7"/>
      <c r="BI219" s="7"/>
      <c r="BJ219" s="7"/>
      <c r="BK219" s="7"/>
      <c r="BL219" s="7"/>
      <c r="BM219" s="7"/>
      <c r="BN219" s="7"/>
      <c r="BO219" s="7"/>
      <c r="BP219" s="7"/>
      <c r="BQ219" s="7"/>
      <c r="BR219" s="7"/>
      <c r="BS219" s="7"/>
      <c r="BT219" s="7"/>
      <c r="BU219" s="7"/>
      <c r="BV219" s="7"/>
      <c r="BW219" s="7"/>
      <c r="BX219" s="7"/>
      <c r="BY219" s="7"/>
      <c r="BZ219" s="7"/>
      <c r="CA219" s="7"/>
      <c r="CB219" s="7"/>
      <c r="CC219" s="7"/>
      <c r="CD219" s="7"/>
      <c r="CE219" s="7"/>
      <c r="CF219" s="7"/>
      <c r="CG219" s="7"/>
      <c r="CH219" s="7"/>
    </row>
    <row r="220" spans="1:86" ht="18" customHeight="1">
      <c r="A220" s="7"/>
      <c r="B220" s="7"/>
      <c r="C220" s="7"/>
      <c r="D220" s="7"/>
      <c r="E220" s="7"/>
      <c r="F220" s="7"/>
      <c r="G220" s="7"/>
      <c r="H220" s="7"/>
      <c r="I220" s="7"/>
      <c r="J220" s="7"/>
      <c r="K220" s="7"/>
      <c r="L220" s="7"/>
      <c r="M220" s="7"/>
      <c r="N220" s="7"/>
      <c r="O220" s="7"/>
      <c r="P220" s="7"/>
      <c r="Q220" s="7"/>
      <c r="R220" s="7"/>
      <c r="S220" s="7"/>
      <c r="T220" s="7"/>
      <c r="U220" s="7"/>
      <c r="V220" s="7"/>
      <c r="W220" s="7"/>
      <c r="X220" s="7"/>
      <c r="Y220" s="7"/>
      <c r="Z220" s="7"/>
      <c r="AA220" s="7"/>
      <c r="AB220" s="7"/>
      <c r="AC220" s="7"/>
      <c r="AD220" s="7"/>
      <c r="AE220" s="7"/>
      <c r="AF220" s="7"/>
      <c r="AG220" s="7"/>
      <c r="AH220" s="7"/>
      <c r="AI220" s="7"/>
      <c r="AJ220" s="7"/>
      <c r="AK220" s="7"/>
      <c r="AL220" s="7"/>
      <c r="AM220" s="7"/>
      <c r="AN220" s="7"/>
      <c r="AO220" s="7"/>
      <c r="AP220" s="7"/>
      <c r="AQ220" s="7"/>
      <c r="AR220" s="7"/>
      <c r="AS220" s="7"/>
      <c r="AT220" s="7"/>
      <c r="AU220" s="7"/>
      <c r="AV220" s="7"/>
      <c r="AW220" s="7"/>
      <c r="AX220" s="7"/>
      <c r="AY220" s="7"/>
      <c r="AZ220" s="7"/>
      <c r="BA220" s="7"/>
      <c r="BB220" s="7"/>
      <c r="BC220" s="7"/>
      <c r="BD220" s="7"/>
      <c r="BE220" s="7"/>
      <c r="BF220" s="7"/>
      <c r="BG220" s="7"/>
      <c r="BH220" s="7"/>
      <c r="BI220" s="7"/>
      <c r="BJ220" s="7"/>
      <c r="BK220" s="7"/>
      <c r="BL220" s="7"/>
      <c r="BM220" s="7"/>
      <c r="BN220" s="7"/>
      <c r="BO220" s="7"/>
      <c r="BP220" s="7"/>
      <c r="BQ220" s="7"/>
      <c r="BR220" s="7"/>
      <c r="BS220" s="7"/>
      <c r="BT220" s="7"/>
      <c r="BU220" s="7"/>
      <c r="BV220" s="7"/>
      <c r="BW220" s="7"/>
      <c r="BX220" s="7"/>
      <c r="BY220" s="7"/>
      <c r="BZ220" s="7"/>
      <c r="CA220" s="7"/>
      <c r="CB220" s="7"/>
      <c r="CC220" s="7"/>
      <c r="CD220" s="7"/>
      <c r="CE220" s="7"/>
      <c r="CF220" s="7"/>
      <c r="CG220" s="7"/>
      <c r="CH220" s="7"/>
    </row>
    <row r="221" spans="1:86" ht="18" customHeight="1">
      <c r="A221" s="7"/>
      <c r="B221" s="7"/>
      <c r="C221" s="7"/>
      <c r="D221" s="7"/>
      <c r="E221" s="7"/>
      <c r="F221" s="7"/>
      <c r="G221" s="7"/>
      <c r="H221" s="7"/>
      <c r="I221" s="7"/>
      <c r="J221" s="7"/>
      <c r="K221" s="7"/>
      <c r="L221" s="7"/>
      <c r="M221" s="7"/>
      <c r="N221" s="7"/>
      <c r="O221" s="7"/>
      <c r="P221" s="7"/>
      <c r="Q221" s="7"/>
      <c r="R221" s="7"/>
      <c r="S221" s="7"/>
      <c r="T221" s="7"/>
      <c r="U221" s="7"/>
      <c r="V221" s="7"/>
      <c r="W221" s="7"/>
      <c r="X221" s="7"/>
      <c r="Y221" s="7"/>
      <c r="Z221" s="7"/>
      <c r="AA221" s="7"/>
      <c r="AB221" s="7"/>
      <c r="AC221" s="7"/>
      <c r="AD221" s="7"/>
      <c r="AE221" s="7"/>
      <c r="AF221" s="7"/>
      <c r="AG221" s="7"/>
      <c r="AH221" s="7"/>
      <c r="AI221" s="7"/>
      <c r="AJ221" s="7"/>
      <c r="AK221" s="7"/>
      <c r="AL221" s="7"/>
      <c r="AM221" s="7"/>
      <c r="AN221" s="7"/>
      <c r="AO221" s="7"/>
      <c r="AP221" s="7"/>
      <c r="AQ221" s="7"/>
      <c r="AR221" s="7"/>
      <c r="AS221" s="7"/>
      <c r="AT221" s="7"/>
      <c r="AU221" s="7"/>
      <c r="AV221" s="7"/>
      <c r="AW221" s="7"/>
      <c r="AX221" s="7"/>
      <c r="AY221" s="7"/>
      <c r="AZ221" s="7"/>
      <c r="BA221" s="7"/>
      <c r="BB221" s="7"/>
      <c r="BC221" s="7"/>
      <c r="BD221" s="7"/>
      <c r="BE221" s="7"/>
      <c r="BF221" s="7"/>
      <c r="BG221" s="7"/>
      <c r="BH221" s="7"/>
      <c r="BI221" s="7"/>
      <c r="BJ221" s="7"/>
      <c r="BK221" s="7"/>
      <c r="BL221" s="7"/>
      <c r="BM221" s="7"/>
      <c r="BN221" s="7"/>
      <c r="BO221" s="7"/>
      <c r="BP221" s="7"/>
      <c r="BQ221" s="7"/>
      <c r="BR221" s="7"/>
      <c r="BS221" s="7"/>
      <c r="BT221" s="7"/>
      <c r="BU221" s="7"/>
      <c r="BV221" s="7"/>
      <c r="BW221" s="7"/>
      <c r="BX221" s="7"/>
      <c r="BY221" s="7"/>
      <c r="BZ221" s="7"/>
      <c r="CA221" s="7"/>
      <c r="CB221" s="7"/>
      <c r="CC221" s="7"/>
      <c r="CD221" s="7"/>
      <c r="CE221" s="7"/>
      <c r="CF221" s="7"/>
      <c r="CG221" s="7"/>
      <c r="CH221" s="7"/>
    </row>
    <row r="222" spans="1:86" ht="18" customHeight="1">
      <c r="A222" s="7"/>
      <c r="B222" s="7"/>
      <c r="C222" s="7"/>
      <c r="D222" s="7"/>
      <c r="E222" s="7"/>
      <c r="F222" s="7"/>
      <c r="G222" s="7"/>
      <c r="H222" s="7"/>
      <c r="I222" s="7"/>
      <c r="J222" s="7"/>
      <c r="K222" s="7"/>
      <c r="L222" s="7"/>
      <c r="M222" s="7"/>
      <c r="N222" s="7"/>
      <c r="O222" s="7"/>
      <c r="P222" s="7"/>
      <c r="Q222" s="7"/>
      <c r="R222" s="7"/>
      <c r="S222" s="7"/>
      <c r="T222" s="7"/>
      <c r="U222" s="7"/>
      <c r="V222" s="7"/>
      <c r="W222" s="7"/>
      <c r="X222" s="7"/>
      <c r="Y222" s="7"/>
      <c r="Z222" s="7"/>
      <c r="AA222" s="7"/>
      <c r="AB222" s="7"/>
      <c r="AC222" s="7"/>
      <c r="AD222" s="7"/>
      <c r="AE222" s="7"/>
      <c r="AF222" s="7"/>
      <c r="AG222" s="7"/>
      <c r="AH222" s="7"/>
      <c r="AI222" s="7"/>
      <c r="AJ222" s="7"/>
      <c r="AK222" s="7"/>
      <c r="AL222" s="7"/>
      <c r="AM222" s="7"/>
      <c r="AN222" s="7"/>
      <c r="AO222" s="7"/>
      <c r="AP222" s="7"/>
      <c r="AQ222" s="7"/>
      <c r="AR222" s="7"/>
      <c r="AS222" s="7"/>
      <c r="AT222" s="7"/>
      <c r="AU222" s="7"/>
      <c r="AV222" s="7"/>
      <c r="AW222" s="7"/>
      <c r="AX222" s="7"/>
      <c r="AY222" s="7"/>
      <c r="AZ222" s="7"/>
      <c r="BA222" s="7"/>
      <c r="BB222" s="7"/>
      <c r="BC222" s="7"/>
      <c r="BD222" s="7"/>
      <c r="BE222" s="7"/>
      <c r="BF222" s="7"/>
      <c r="BG222" s="7"/>
      <c r="BH222" s="7"/>
      <c r="BI222" s="7"/>
      <c r="BJ222" s="7"/>
      <c r="BK222" s="7"/>
      <c r="BL222" s="7"/>
      <c r="BM222" s="7"/>
      <c r="BN222" s="7"/>
      <c r="BO222" s="7"/>
      <c r="BP222" s="7"/>
      <c r="BQ222" s="7"/>
      <c r="BR222" s="7"/>
      <c r="BS222" s="7"/>
      <c r="BT222" s="7"/>
      <c r="BU222" s="7"/>
      <c r="BV222" s="7"/>
      <c r="BW222" s="7"/>
      <c r="BX222" s="7"/>
      <c r="BY222" s="7"/>
      <c r="BZ222" s="7"/>
      <c r="CA222" s="7"/>
      <c r="CB222" s="7"/>
      <c r="CC222" s="7"/>
      <c r="CD222" s="7"/>
      <c r="CE222" s="7"/>
      <c r="CF222" s="7"/>
      <c r="CG222" s="7"/>
      <c r="CH222" s="7"/>
    </row>
    <row r="223" spans="1:86" ht="18" customHeight="1">
      <c r="A223" s="7"/>
      <c r="B223" s="7"/>
      <c r="C223" s="7"/>
      <c r="D223" s="7"/>
      <c r="E223" s="7"/>
      <c r="F223" s="7"/>
      <c r="G223" s="7"/>
      <c r="H223" s="7"/>
      <c r="I223" s="7"/>
      <c r="J223" s="7"/>
      <c r="K223" s="7"/>
      <c r="L223" s="7"/>
      <c r="M223" s="7"/>
      <c r="N223" s="7"/>
      <c r="O223" s="7"/>
      <c r="P223" s="7"/>
      <c r="Q223" s="7"/>
      <c r="R223" s="7"/>
      <c r="S223" s="7"/>
      <c r="T223" s="7"/>
      <c r="U223" s="7"/>
      <c r="V223" s="7"/>
      <c r="W223" s="7"/>
      <c r="X223" s="7"/>
      <c r="Y223" s="7"/>
      <c r="Z223" s="7"/>
      <c r="AA223" s="7"/>
      <c r="AB223" s="7"/>
      <c r="AC223" s="7"/>
      <c r="AD223" s="7"/>
      <c r="AE223" s="7"/>
      <c r="AF223" s="7"/>
      <c r="AG223" s="7"/>
      <c r="AH223" s="7"/>
      <c r="AI223" s="7"/>
      <c r="AJ223" s="7"/>
      <c r="AK223" s="7"/>
      <c r="AL223" s="7"/>
      <c r="AM223" s="7"/>
      <c r="AN223" s="7"/>
      <c r="AO223" s="7"/>
      <c r="AP223" s="7"/>
      <c r="AQ223" s="7"/>
      <c r="AR223" s="7"/>
      <c r="AS223" s="7"/>
      <c r="AT223" s="7"/>
      <c r="AU223" s="7"/>
      <c r="AV223" s="7"/>
      <c r="AW223" s="7"/>
      <c r="AX223" s="7"/>
      <c r="AY223" s="7"/>
      <c r="AZ223" s="7"/>
      <c r="BA223" s="7"/>
      <c r="BB223" s="7"/>
      <c r="BC223" s="7"/>
      <c r="BD223" s="7"/>
      <c r="BE223" s="7"/>
      <c r="BF223" s="7"/>
      <c r="BG223" s="7"/>
      <c r="BH223" s="7"/>
      <c r="BI223" s="7"/>
      <c r="BJ223" s="7"/>
      <c r="BK223" s="7"/>
      <c r="BL223" s="7"/>
      <c r="BM223" s="7"/>
      <c r="BN223" s="7"/>
      <c r="BO223" s="7"/>
      <c r="BP223" s="7"/>
      <c r="BQ223" s="7"/>
      <c r="BR223" s="7"/>
      <c r="BS223" s="7"/>
      <c r="BT223" s="7"/>
      <c r="BU223" s="7"/>
      <c r="BV223" s="7"/>
      <c r="BW223" s="7"/>
      <c r="BX223" s="7"/>
      <c r="BY223" s="7"/>
      <c r="BZ223" s="7"/>
      <c r="CA223" s="7"/>
      <c r="CB223" s="7"/>
      <c r="CC223" s="7"/>
      <c r="CD223" s="7"/>
      <c r="CE223" s="7"/>
      <c r="CF223" s="7"/>
      <c r="CG223" s="7"/>
      <c r="CH223" s="7"/>
    </row>
    <row r="224" spans="1:86" ht="18" customHeight="1">
      <c r="A224" s="7"/>
      <c r="B224" s="7"/>
      <c r="C224" s="7"/>
      <c r="D224" s="7"/>
      <c r="E224" s="7"/>
      <c r="F224" s="7"/>
      <c r="G224" s="7"/>
      <c r="H224" s="7"/>
      <c r="I224" s="7"/>
      <c r="J224" s="7"/>
      <c r="K224" s="7"/>
      <c r="L224" s="7"/>
      <c r="M224" s="7"/>
      <c r="N224" s="7"/>
      <c r="O224" s="7"/>
      <c r="P224" s="7"/>
      <c r="Q224" s="7"/>
      <c r="R224" s="7"/>
      <c r="S224" s="7"/>
      <c r="T224" s="7"/>
      <c r="U224" s="7"/>
      <c r="V224" s="7"/>
      <c r="W224" s="7"/>
      <c r="X224" s="7"/>
      <c r="Y224" s="7"/>
      <c r="Z224" s="7"/>
      <c r="AA224" s="7"/>
      <c r="AB224" s="7"/>
      <c r="AC224" s="7"/>
      <c r="AD224" s="7"/>
      <c r="AE224" s="7"/>
      <c r="AF224" s="7"/>
      <c r="AG224" s="7"/>
      <c r="AH224" s="7"/>
      <c r="AI224" s="7"/>
      <c r="AJ224" s="7"/>
      <c r="AK224" s="7"/>
      <c r="AL224" s="7"/>
      <c r="AM224" s="7"/>
      <c r="AN224" s="7"/>
      <c r="AO224" s="7"/>
      <c r="AP224" s="7"/>
      <c r="AQ224" s="7"/>
      <c r="AR224" s="7"/>
      <c r="AS224" s="7"/>
      <c r="AT224" s="7"/>
      <c r="AU224" s="7"/>
      <c r="AV224" s="7"/>
      <c r="AW224" s="7"/>
      <c r="AX224" s="7"/>
      <c r="AY224" s="7"/>
      <c r="AZ224" s="7"/>
      <c r="BA224" s="7"/>
      <c r="BB224" s="7"/>
      <c r="BC224" s="7"/>
      <c r="BD224" s="7"/>
      <c r="BE224" s="7"/>
      <c r="BF224" s="7"/>
      <c r="BG224" s="7"/>
      <c r="BH224" s="7"/>
      <c r="BI224" s="7"/>
      <c r="BJ224" s="7"/>
      <c r="BK224" s="7"/>
      <c r="BL224" s="7"/>
      <c r="BM224" s="7"/>
      <c r="BN224" s="7"/>
      <c r="BO224" s="7"/>
      <c r="BP224" s="7"/>
      <c r="BQ224" s="7"/>
      <c r="BR224" s="7"/>
      <c r="BS224" s="7"/>
      <c r="BT224" s="7"/>
      <c r="BU224" s="7"/>
      <c r="BV224" s="7"/>
      <c r="BW224" s="7"/>
      <c r="BX224" s="7"/>
      <c r="BY224" s="7"/>
      <c r="BZ224" s="7"/>
      <c r="CA224" s="7"/>
      <c r="CB224" s="7"/>
      <c r="CC224" s="7"/>
      <c r="CD224" s="7"/>
      <c r="CE224" s="7"/>
      <c r="CF224" s="7"/>
      <c r="CG224" s="7"/>
      <c r="CH224" s="7"/>
    </row>
    <row r="225" spans="1:86" ht="18" customHeight="1">
      <c r="A225" s="7"/>
      <c r="B225" s="7"/>
      <c r="C225" s="7"/>
      <c r="D225" s="7"/>
      <c r="E225" s="7"/>
      <c r="F225" s="7"/>
      <c r="G225" s="7"/>
      <c r="H225" s="7"/>
      <c r="I225" s="7"/>
      <c r="J225" s="7"/>
      <c r="K225" s="7"/>
      <c r="L225" s="7"/>
      <c r="M225" s="7"/>
      <c r="N225" s="7"/>
      <c r="O225" s="7"/>
      <c r="P225" s="7"/>
      <c r="Q225" s="7"/>
      <c r="R225" s="7"/>
      <c r="S225" s="7"/>
      <c r="T225" s="7"/>
      <c r="U225" s="7"/>
      <c r="V225" s="7"/>
      <c r="W225" s="7"/>
      <c r="X225" s="7"/>
      <c r="Y225" s="7"/>
      <c r="Z225" s="7"/>
      <c r="AA225" s="7"/>
      <c r="AB225" s="7"/>
      <c r="AC225" s="7"/>
      <c r="AD225" s="7"/>
      <c r="AE225" s="7"/>
      <c r="AF225" s="7"/>
      <c r="AG225" s="7"/>
      <c r="AH225" s="7"/>
      <c r="AI225" s="7"/>
      <c r="AJ225" s="7"/>
      <c r="AK225" s="7"/>
      <c r="AL225" s="7"/>
      <c r="AM225" s="7"/>
      <c r="AN225" s="7"/>
      <c r="AO225" s="7"/>
      <c r="AP225" s="7"/>
      <c r="AQ225" s="7"/>
      <c r="AR225" s="7"/>
      <c r="AS225" s="7"/>
      <c r="AT225" s="7"/>
      <c r="AU225" s="7"/>
      <c r="AV225" s="7"/>
      <c r="AW225" s="7"/>
      <c r="AX225" s="7"/>
      <c r="AY225" s="7"/>
      <c r="AZ225" s="7"/>
      <c r="BA225" s="7"/>
      <c r="BB225" s="7"/>
      <c r="BC225" s="7"/>
      <c r="BD225" s="7"/>
      <c r="BE225" s="7"/>
      <c r="BF225" s="7"/>
      <c r="BG225" s="7"/>
      <c r="BH225" s="7"/>
      <c r="BI225" s="7"/>
      <c r="BJ225" s="7"/>
      <c r="BK225" s="7"/>
      <c r="BL225" s="7"/>
      <c r="BM225" s="7"/>
      <c r="BN225" s="7"/>
      <c r="BO225" s="7"/>
      <c r="BP225" s="7"/>
      <c r="BQ225" s="7"/>
      <c r="BR225" s="7"/>
      <c r="BS225" s="7"/>
      <c r="BT225" s="7"/>
      <c r="BU225" s="7"/>
      <c r="BV225" s="7"/>
      <c r="BW225" s="7"/>
      <c r="BX225" s="7"/>
      <c r="BY225" s="7"/>
      <c r="BZ225" s="7"/>
      <c r="CA225" s="7"/>
      <c r="CB225" s="7"/>
      <c r="CC225" s="7"/>
      <c r="CD225" s="7"/>
      <c r="CE225" s="7"/>
      <c r="CF225" s="7"/>
      <c r="CG225" s="7"/>
      <c r="CH225" s="7"/>
    </row>
    <row r="226" spans="1:86" ht="18" customHeight="1">
      <c r="A226" s="7"/>
      <c r="B226" s="7"/>
      <c r="C226" s="7"/>
      <c r="D226" s="7"/>
      <c r="E226" s="7"/>
      <c r="F226" s="7"/>
      <c r="G226" s="7"/>
      <c r="H226" s="7"/>
      <c r="I226" s="7"/>
      <c r="J226" s="7"/>
      <c r="K226" s="7"/>
      <c r="L226" s="7"/>
      <c r="M226" s="7"/>
      <c r="N226" s="7"/>
      <c r="O226" s="7"/>
      <c r="P226" s="7"/>
      <c r="Q226" s="7"/>
      <c r="R226" s="7"/>
      <c r="S226" s="7"/>
      <c r="T226" s="7"/>
      <c r="U226" s="7"/>
      <c r="V226" s="7"/>
      <c r="W226" s="7"/>
      <c r="X226" s="7"/>
      <c r="Y226" s="7"/>
      <c r="Z226" s="7"/>
      <c r="AA226" s="7"/>
      <c r="AB226" s="7"/>
      <c r="AC226" s="7"/>
      <c r="AD226" s="7"/>
      <c r="AE226" s="7"/>
      <c r="AF226" s="7"/>
      <c r="AG226" s="7"/>
      <c r="AH226" s="7"/>
      <c r="AI226" s="7"/>
      <c r="AJ226" s="7"/>
      <c r="AK226" s="7"/>
      <c r="AL226" s="7"/>
      <c r="AM226" s="7"/>
      <c r="AN226" s="7"/>
      <c r="AO226" s="7"/>
      <c r="AP226" s="7"/>
      <c r="AQ226" s="7"/>
      <c r="AR226" s="7"/>
      <c r="AS226" s="7"/>
      <c r="AT226" s="7"/>
      <c r="AU226" s="7"/>
      <c r="AV226" s="7"/>
      <c r="AW226" s="7"/>
      <c r="AX226" s="7"/>
      <c r="AY226" s="7"/>
      <c r="AZ226" s="7"/>
      <c r="BA226" s="7"/>
      <c r="BB226" s="7"/>
      <c r="BC226" s="7"/>
      <c r="BD226" s="7"/>
      <c r="BE226" s="7"/>
      <c r="BF226" s="7"/>
      <c r="BG226" s="7"/>
      <c r="BH226" s="7"/>
      <c r="BI226" s="7"/>
      <c r="BJ226" s="7"/>
      <c r="BK226" s="7"/>
      <c r="BL226" s="7"/>
      <c r="BM226" s="7"/>
      <c r="BN226" s="7"/>
      <c r="BO226" s="7"/>
      <c r="BP226" s="7"/>
      <c r="BQ226" s="7"/>
      <c r="BR226" s="7"/>
      <c r="BS226" s="7"/>
      <c r="BT226" s="7"/>
      <c r="BU226" s="7"/>
      <c r="BV226" s="7"/>
      <c r="BW226" s="7"/>
      <c r="BX226" s="7"/>
      <c r="BY226" s="7"/>
      <c r="BZ226" s="7"/>
      <c r="CA226" s="7"/>
      <c r="CB226" s="7"/>
      <c r="CC226" s="7"/>
      <c r="CD226" s="7"/>
      <c r="CE226" s="7"/>
      <c r="CF226" s="7"/>
      <c r="CG226" s="7"/>
      <c r="CH226" s="7"/>
    </row>
    <row r="227" spans="1:86" ht="18" customHeight="1">
      <c r="A227" s="7"/>
      <c r="B227" s="7"/>
      <c r="C227" s="7"/>
      <c r="D227" s="7"/>
      <c r="E227" s="7"/>
      <c r="F227" s="7"/>
      <c r="G227" s="7"/>
      <c r="H227" s="7"/>
      <c r="I227" s="7"/>
      <c r="J227" s="7"/>
      <c r="K227" s="7"/>
      <c r="L227" s="7"/>
      <c r="M227" s="7"/>
      <c r="N227" s="7"/>
      <c r="O227" s="7"/>
      <c r="P227" s="7"/>
      <c r="Q227" s="7"/>
      <c r="R227" s="7"/>
      <c r="S227" s="7"/>
      <c r="T227" s="7"/>
      <c r="U227" s="7"/>
      <c r="V227" s="7"/>
      <c r="W227" s="7"/>
      <c r="X227" s="7"/>
      <c r="Y227" s="7"/>
      <c r="Z227" s="7"/>
      <c r="AA227" s="7"/>
      <c r="AB227" s="7"/>
      <c r="AC227" s="7"/>
      <c r="AD227" s="7"/>
      <c r="AE227" s="7"/>
      <c r="AF227" s="7"/>
      <c r="AG227" s="7"/>
      <c r="AH227" s="7"/>
      <c r="AI227" s="7"/>
      <c r="AJ227" s="7"/>
      <c r="AK227" s="7"/>
      <c r="AL227" s="7"/>
      <c r="AM227" s="7"/>
      <c r="AN227" s="7"/>
      <c r="AO227" s="7"/>
      <c r="AP227" s="7"/>
      <c r="AQ227" s="7"/>
      <c r="AR227" s="7"/>
      <c r="AS227" s="7"/>
      <c r="AT227" s="7"/>
      <c r="AU227" s="7"/>
      <c r="AV227" s="7"/>
      <c r="AW227" s="7"/>
      <c r="AX227" s="7"/>
      <c r="AY227" s="7"/>
      <c r="AZ227" s="7"/>
      <c r="BA227" s="7"/>
      <c r="BB227" s="7"/>
      <c r="BC227" s="7"/>
      <c r="BD227" s="7"/>
      <c r="BE227" s="7"/>
      <c r="BF227" s="7"/>
      <c r="BG227" s="7"/>
      <c r="BH227" s="7"/>
      <c r="BI227" s="7"/>
      <c r="BJ227" s="7"/>
      <c r="BK227" s="7"/>
      <c r="BL227" s="7"/>
      <c r="BM227" s="7"/>
      <c r="BN227" s="7"/>
      <c r="BO227" s="7"/>
      <c r="BP227" s="7"/>
      <c r="BQ227" s="7"/>
      <c r="BR227" s="7"/>
      <c r="BS227" s="7"/>
      <c r="BT227" s="7"/>
      <c r="BU227" s="7"/>
      <c r="BV227" s="7"/>
      <c r="BW227" s="7"/>
      <c r="BX227" s="7"/>
      <c r="BY227" s="7"/>
      <c r="BZ227" s="7"/>
      <c r="CA227" s="7"/>
      <c r="CB227" s="7"/>
      <c r="CC227" s="7"/>
      <c r="CD227" s="7"/>
      <c r="CE227" s="7"/>
      <c r="CF227" s="7"/>
      <c r="CG227" s="7"/>
      <c r="CH227" s="7"/>
    </row>
    <row r="228" spans="1:86" ht="18" customHeight="1">
      <c r="A228" s="7"/>
      <c r="B228" s="7"/>
      <c r="C228" s="7"/>
      <c r="D228" s="7"/>
      <c r="E228" s="7"/>
      <c r="F228" s="7"/>
      <c r="G228" s="7"/>
      <c r="H228" s="7"/>
      <c r="I228" s="7"/>
      <c r="J228" s="7"/>
      <c r="K228" s="7"/>
      <c r="L228" s="7"/>
      <c r="M228" s="7"/>
      <c r="N228" s="7"/>
      <c r="O228" s="7"/>
      <c r="P228" s="7"/>
      <c r="Q228" s="7"/>
      <c r="R228" s="7"/>
      <c r="S228" s="7"/>
      <c r="T228" s="7"/>
      <c r="U228" s="7"/>
      <c r="V228" s="7"/>
      <c r="W228" s="7"/>
      <c r="X228" s="7"/>
      <c r="Y228" s="7"/>
      <c r="Z228" s="7"/>
      <c r="AA228" s="7"/>
      <c r="AB228" s="7"/>
      <c r="AC228" s="7"/>
      <c r="AD228" s="7"/>
      <c r="AE228" s="7"/>
      <c r="AF228" s="7"/>
      <c r="AG228" s="7"/>
      <c r="AH228" s="7"/>
      <c r="AI228" s="7"/>
      <c r="AJ228" s="7"/>
      <c r="AK228" s="7"/>
      <c r="AL228" s="7"/>
      <c r="AM228" s="7"/>
      <c r="AN228" s="7"/>
      <c r="AO228" s="7"/>
      <c r="AP228" s="7"/>
      <c r="AQ228" s="7"/>
      <c r="AR228" s="7"/>
      <c r="AS228" s="7"/>
      <c r="AT228" s="7"/>
      <c r="AU228" s="7"/>
      <c r="AV228" s="7"/>
      <c r="AW228" s="7"/>
      <c r="AX228" s="7"/>
      <c r="AY228" s="7"/>
      <c r="AZ228" s="7"/>
      <c r="BA228" s="7"/>
      <c r="BB228" s="7"/>
      <c r="BC228" s="7"/>
      <c r="BD228" s="7"/>
      <c r="BE228" s="7"/>
      <c r="BF228" s="7"/>
      <c r="BG228" s="7"/>
      <c r="BH228" s="7"/>
      <c r="BI228" s="7"/>
      <c r="BJ228" s="7"/>
      <c r="BK228" s="7"/>
      <c r="BL228" s="7"/>
      <c r="BM228" s="7"/>
      <c r="BN228" s="7"/>
      <c r="BO228" s="7"/>
      <c r="BP228" s="7"/>
      <c r="BQ228" s="7"/>
      <c r="BR228" s="7"/>
      <c r="BS228" s="7"/>
      <c r="BT228" s="7"/>
      <c r="BU228" s="7"/>
      <c r="BV228" s="7"/>
      <c r="BW228" s="7"/>
      <c r="BX228" s="7"/>
      <c r="BY228" s="7"/>
      <c r="BZ228" s="7"/>
      <c r="CA228" s="7"/>
      <c r="CB228" s="7"/>
      <c r="CC228" s="7"/>
      <c r="CD228" s="7"/>
      <c r="CE228" s="7"/>
      <c r="CF228" s="7"/>
      <c r="CG228" s="7"/>
      <c r="CH228" s="7"/>
    </row>
    <row r="229" spans="1:86" ht="18" customHeight="1">
      <c r="A229" s="7"/>
      <c r="B229" s="7"/>
      <c r="C229" s="7"/>
      <c r="D229" s="7"/>
      <c r="E229" s="7"/>
      <c r="F229" s="7"/>
      <c r="G229" s="7"/>
      <c r="H229" s="7"/>
      <c r="I229" s="7"/>
      <c r="J229" s="7"/>
      <c r="K229" s="7"/>
      <c r="L229" s="7"/>
      <c r="M229" s="7"/>
      <c r="N229" s="7"/>
      <c r="O229" s="7"/>
      <c r="P229" s="7"/>
      <c r="Q229" s="7"/>
      <c r="R229" s="7"/>
      <c r="S229" s="7"/>
      <c r="T229" s="7"/>
      <c r="U229" s="7"/>
      <c r="V229" s="7"/>
      <c r="W229" s="7"/>
      <c r="X229" s="7"/>
      <c r="Y229" s="7"/>
      <c r="Z229" s="7"/>
      <c r="AA229" s="7"/>
      <c r="AB229" s="7"/>
      <c r="AC229" s="7"/>
      <c r="AD229" s="7"/>
      <c r="AE229" s="7"/>
      <c r="AF229" s="7"/>
      <c r="AG229" s="7"/>
      <c r="AH229" s="7"/>
      <c r="AI229" s="7"/>
      <c r="AJ229" s="7"/>
      <c r="AK229" s="7"/>
      <c r="AL229" s="7"/>
      <c r="AM229" s="7"/>
      <c r="AN229" s="7"/>
      <c r="AO229" s="7"/>
      <c r="AP229" s="7"/>
      <c r="AQ229" s="7"/>
      <c r="AR229" s="7"/>
      <c r="AS229" s="7"/>
      <c r="AT229" s="7"/>
      <c r="AU229" s="7"/>
      <c r="AV229" s="7"/>
      <c r="AW229" s="7"/>
      <c r="AX229" s="7"/>
      <c r="AY229" s="7"/>
      <c r="AZ229" s="7"/>
      <c r="BA229" s="7"/>
      <c r="BB229" s="7"/>
      <c r="BC229" s="7"/>
      <c r="BD229" s="7"/>
      <c r="BE229" s="7"/>
      <c r="BF229" s="7"/>
      <c r="BG229" s="7"/>
      <c r="BH229" s="7"/>
      <c r="BI229" s="7"/>
      <c r="BJ229" s="7"/>
      <c r="BK229" s="7"/>
      <c r="BL229" s="7"/>
      <c r="BM229" s="7"/>
      <c r="BN229" s="7"/>
      <c r="BO229" s="7"/>
      <c r="BP229" s="7"/>
      <c r="BQ229" s="7"/>
      <c r="BR229" s="7"/>
      <c r="BS229" s="7"/>
      <c r="BT229" s="7"/>
      <c r="BU229" s="7"/>
      <c r="BV229" s="7"/>
      <c r="BW229" s="7"/>
      <c r="BX229" s="7"/>
      <c r="BY229" s="7"/>
      <c r="BZ229" s="7"/>
      <c r="CA229" s="7"/>
      <c r="CB229" s="7"/>
      <c r="CC229" s="7"/>
      <c r="CD229" s="7"/>
      <c r="CE229" s="7"/>
      <c r="CF229" s="7"/>
      <c r="CG229" s="7"/>
      <c r="CH229" s="7"/>
    </row>
    <row r="230" spans="1:86" ht="18" customHeight="1">
      <c r="A230" s="7"/>
      <c r="B230" s="7"/>
      <c r="C230" s="7"/>
      <c r="D230" s="7"/>
      <c r="E230" s="7"/>
      <c r="F230" s="7"/>
      <c r="G230" s="7"/>
      <c r="H230" s="7"/>
      <c r="I230" s="7"/>
      <c r="J230" s="7"/>
      <c r="K230" s="7"/>
      <c r="L230" s="7"/>
      <c r="M230" s="7"/>
      <c r="N230" s="7"/>
      <c r="O230" s="7"/>
      <c r="P230" s="7"/>
      <c r="Q230" s="7"/>
      <c r="R230" s="7"/>
      <c r="S230" s="7"/>
      <c r="T230" s="7"/>
      <c r="U230" s="7"/>
      <c r="V230" s="7"/>
      <c r="W230" s="7"/>
      <c r="X230" s="7"/>
      <c r="Y230" s="7"/>
      <c r="Z230" s="7"/>
      <c r="AA230" s="7"/>
      <c r="AB230" s="7"/>
      <c r="AC230" s="7"/>
      <c r="AD230" s="7"/>
      <c r="AE230" s="7"/>
      <c r="AF230" s="7"/>
      <c r="AG230" s="7"/>
      <c r="AH230" s="7"/>
      <c r="AI230" s="7"/>
      <c r="AJ230" s="7"/>
      <c r="AK230" s="7"/>
      <c r="AL230" s="7"/>
      <c r="AM230" s="7"/>
      <c r="AN230" s="7"/>
      <c r="AO230" s="7"/>
      <c r="AP230" s="7"/>
      <c r="AQ230" s="7"/>
      <c r="AR230" s="7"/>
      <c r="AS230" s="7"/>
      <c r="AT230" s="7"/>
      <c r="AU230" s="7"/>
      <c r="AV230" s="7"/>
      <c r="AW230" s="7"/>
      <c r="AX230" s="7"/>
      <c r="AY230" s="7"/>
      <c r="AZ230" s="7"/>
      <c r="BA230" s="7"/>
      <c r="BB230" s="7"/>
      <c r="BC230" s="7"/>
      <c r="BD230" s="7"/>
      <c r="BE230" s="7"/>
      <c r="BF230" s="7"/>
      <c r="BG230" s="7"/>
      <c r="BH230" s="7"/>
      <c r="BI230" s="7"/>
      <c r="BJ230" s="7"/>
      <c r="BK230" s="7"/>
      <c r="BL230" s="7"/>
      <c r="BM230" s="7"/>
      <c r="BN230" s="7"/>
      <c r="BO230" s="7"/>
      <c r="BP230" s="7"/>
      <c r="BQ230" s="7"/>
      <c r="BR230" s="7"/>
      <c r="BS230" s="7"/>
      <c r="BT230" s="7"/>
      <c r="BU230" s="7"/>
      <c r="BV230" s="7"/>
      <c r="BW230" s="7"/>
      <c r="BX230" s="7"/>
      <c r="BY230" s="7"/>
      <c r="BZ230" s="7"/>
      <c r="CA230" s="7"/>
      <c r="CB230" s="7"/>
      <c r="CC230" s="7"/>
      <c r="CD230" s="7"/>
      <c r="CE230" s="7"/>
      <c r="CF230" s="7"/>
      <c r="CG230" s="7"/>
      <c r="CH230" s="7"/>
    </row>
    <row r="231" spans="1:86" ht="18" customHeight="1">
      <c r="A231" s="7"/>
      <c r="B231" s="7"/>
      <c r="C231" s="7"/>
      <c r="D231" s="7"/>
      <c r="E231" s="7"/>
      <c r="F231" s="7"/>
      <c r="G231" s="7"/>
      <c r="H231" s="7"/>
      <c r="I231" s="7"/>
      <c r="J231" s="7"/>
      <c r="K231" s="7"/>
      <c r="L231" s="7"/>
      <c r="M231" s="7"/>
      <c r="N231" s="7"/>
      <c r="O231" s="7"/>
      <c r="P231" s="7"/>
      <c r="Q231" s="7"/>
      <c r="R231" s="7"/>
      <c r="S231" s="7"/>
      <c r="T231" s="7"/>
      <c r="U231" s="7"/>
      <c r="V231" s="7"/>
      <c r="W231" s="7"/>
      <c r="X231" s="7"/>
      <c r="Y231" s="7"/>
      <c r="Z231" s="7"/>
      <c r="AA231" s="7"/>
      <c r="AB231" s="7"/>
      <c r="AC231" s="7"/>
      <c r="AD231" s="7"/>
      <c r="AE231" s="7"/>
      <c r="AF231" s="7"/>
      <c r="AG231" s="7"/>
      <c r="AH231" s="7"/>
      <c r="AI231" s="7"/>
      <c r="AJ231" s="7"/>
      <c r="AK231" s="7"/>
      <c r="AL231" s="7"/>
      <c r="AM231" s="7"/>
      <c r="AN231" s="7"/>
      <c r="AO231" s="7"/>
      <c r="AP231" s="7"/>
      <c r="AQ231" s="7"/>
      <c r="AR231" s="7"/>
      <c r="AS231" s="7"/>
      <c r="AT231" s="7"/>
      <c r="AU231" s="7"/>
      <c r="AV231" s="7"/>
      <c r="AW231" s="7"/>
      <c r="AX231" s="7"/>
      <c r="AY231" s="7"/>
      <c r="AZ231" s="7"/>
      <c r="BA231" s="7"/>
      <c r="BB231" s="7"/>
      <c r="BC231" s="7"/>
      <c r="BD231" s="7"/>
      <c r="BE231" s="7"/>
      <c r="BF231" s="7"/>
      <c r="BG231" s="7"/>
      <c r="BH231" s="7"/>
      <c r="BI231" s="7"/>
      <c r="BJ231" s="7"/>
      <c r="BK231" s="7"/>
      <c r="BL231" s="7"/>
      <c r="BM231" s="7"/>
      <c r="BN231" s="7"/>
      <c r="BO231" s="7"/>
      <c r="BP231" s="7"/>
      <c r="BQ231" s="7"/>
      <c r="BR231" s="7"/>
      <c r="BS231" s="7"/>
      <c r="BT231" s="7"/>
      <c r="BU231" s="7"/>
      <c r="BV231" s="7"/>
      <c r="BW231" s="7"/>
      <c r="BX231" s="7"/>
      <c r="BY231" s="7"/>
      <c r="BZ231" s="7"/>
      <c r="CA231" s="7"/>
      <c r="CB231" s="7"/>
      <c r="CC231" s="7"/>
      <c r="CD231" s="7"/>
      <c r="CE231" s="7"/>
      <c r="CF231" s="7"/>
      <c r="CG231" s="7"/>
      <c r="CH231" s="7"/>
    </row>
    <row r="232" spans="1:86" ht="18" customHeight="1">
      <c r="A232" s="7"/>
      <c r="B232" s="7"/>
      <c r="C232" s="7"/>
      <c r="D232" s="7"/>
      <c r="E232" s="7"/>
      <c r="F232" s="7"/>
      <c r="G232" s="7"/>
      <c r="H232" s="7"/>
      <c r="I232" s="7"/>
      <c r="J232" s="7"/>
      <c r="K232" s="7"/>
      <c r="L232" s="7"/>
      <c r="M232" s="7"/>
      <c r="N232" s="7"/>
      <c r="O232" s="7"/>
      <c r="P232" s="7"/>
      <c r="Q232" s="7"/>
      <c r="R232" s="7"/>
      <c r="S232" s="7"/>
      <c r="T232" s="7"/>
      <c r="U232" s="7"/>
      <c r="V232" s="7"/>
      <c r="W232" s="7"/>
      <c r="X232" s="7"/>
      <c r="Y232" s="7"/>
      <c r="Z232" s="7"/>
      <c r="AA232" s="7"/>
      <c r="AB232" s="7"/>
      <c r="AC232" s="7"/>
      <c r="AD232" s="7"/>
      <c r="AE232" s="7"/>
      <c r="AF232" s="7"/>
      <c r="AG232" s="7"/>
      <c r="AH232" s="7"/>
      <c r="AI232" s="7"/>
      <c r="AJ232" s="7"/>
      <c r="AK232" s="7"/>
      <c r="AL232" s="7"/>
      <c r="AM232" s="7"/>
      <c r="AN232" s="7"/>
      <c r="AO232" s="7"/>
      <c r="AP232" s="7"/>
      <c r="AQ232" s="7"/>
      <c r="AR232" s="7"/>
      <c r="AS232" s="7"/>
      <c r="AT232" s="7"/>
      <c r="AU232" s="7"/>
      <c r="AV232" s="7"/>
      <c r="AW232" s="7"/>
      <c r="AX232" s="7"/>
      <c r="AY232" s="7"/>
      <c r="AZ232" s="7"/>
      <c r="BA232" s="7"/>
      <c r="BB232" s="7"/>
      <c r="BC232" s="7"/>
      <c r="BD232" s="7"/>
      <c r="BE232" s="7"/>
      <c r="BF232" s="7"/>
      <c r="BG232" s="7"/>
      <c r="BH232" s="7"/>
      <c r="BI232" s="7"/>
      <c r="BJ232" s="7"/>
      <c r="BK232" s="7"/>
      <c r="BL232" s="7"/>
      <c r="BM232" s="7"/>
      <c r="BN232" s="7"/>
      <c r="BO232" s="7"/>
      <c r="BP232" s="7"/>
      <c r="BQ232" s="7"/>
      <c r="BR232" s="7"/>
      <c r="BS232" s="7"/>
      <c r="BT232" s="7"/>
      <c r="BU232" s="7"/>
      <c r="BV232" s="7"/>
      <c r="BW232" s="7"/>
      <c r="BX232" s="7"/>
      <c r="BY232" s="7"/>
      <c r="BZ232" s="7"/>
      <c r="CA232" s="7"/>
      <c r="CB232" s="7"/>
      <c r="CC232" s="7"/>
      <c r="CD232" s="7"/>
      <c r="CE232" s="7"/>
      <c r="CF232" s="7"/>
      <c r="CG232" s="7"/>
      <c r="CH232" s="7"/>
    </row>
    <row r="233" spans="1:86" ht="18" customHeight="1">
      <c r="A233" s="7"/>
      <c r="B233" s="7"/>
      <c r="C233" s="7"/>
      <c r="D233" s="7"/>
      <c r="E233" s="7"/>
      <c r="F233" s="7"/>
      <c r="G233" s="7"/>
      <c r="H233" s="7"/>
      <c r="I233" s="7"/>
      <c r="J233" s="7"/>
      <c r="K233" s="7"/>
      <c r="L233" s="7"/>
      <c r="M233" s="7"/>
      <c r="N233" s="7"/>
      <c r="O233" s="7"/>
      <c r="P233" s="7"/>
      <c r="Q233" s="7"/>
      <c r="R233" s="7"/>
      <c r="S233" s="7"/>
      <c r="T233" s="7"/>
      <c r="U233" s="7"/>
      <c r="V233" s="7"/>
      <c r="W233" s="7"/>
      <c r="X233" s="7"/>
      <c r="Y233" s="7"/>
      <c r="Z233" s="7"/>
      <c r="AA233" s="7"/>
      <c r="AB233" s="7"/>
      <c r="AC233" s="7"/>
      <c r="AD233" s="7"/>
      <c r="AE233" s="7"/>
      <c r="AF233" s="7"/>
      <c r="AG233" s="7"/>
      <c r="AH233" s="7"/>
      <c r="AI233" s="7"/>
      <c r="AJ233" s="7"/>
      <c r="AK233" s="7"/>
      <c r="AL233" s="7"/>
      <c r="AM233" s="7"/>
      <c r="AN233" s="7"/>
      <c r="AO233" s="7"/>
      <c r="AP233" s="7"/>
      <c r="AQ233" s="7"/>
      <c r="AR233" s="7"/>
      <c r="AS233" s="7"/>
      <c r="AT233" s="7"/>
      <c r="AU233" s="7"/>
      <c r="AV233" s="7"/>
      <c r="AW233" s="7"/>
      <c r="AX233" s="7"/>
      <c r="AY233" s="7"/>
      <c r="AZ233" s="7"/>
      <c r="BA233" s="7"/>
      <c r="BB233" s="7"/>
      <c r="BC233" s="7"/>
      <c r="BD233" s="7"/>
      <c r="BE233" s="7"/>
      <c r="BF233" s="7"/>
      <c r="BG233" s="7"/>
      <c r="BH233" s="7"/>
      <c r="BI233" s="7"/>
      <c r="BJ233" s="7"/>
      <c r="BK233" s="7"/>
      <c r="BL233" s="7"/>
      <c r="BM233" s="7"/>
      <c r="BN233" s="7"/>
      <c r="BO233" s="7"/>
      <c r="BP233" s="7"/>
      <c r="BQ233" s="7"/>
      <c r="BR233" s="7"/>
      <c r="BS233" s="7"/>
      <c r="BT233" s="7"/>
      <c r="BU233" s="7"/>
      <c r="BV233" s="7"/>
      <c r="BW233" s="7"/>
      <c r="BX233" s="7"/>
      <c r="BY233" s="7"/>
      <c r="BZ233" s="7"/>
      <c r="CA233" s="7"/>
      <c r="CB233" s="7"/>
      <c r="CC233" s="7"/>
      <c r="CD233" s="7"/>
      <c r="CE233" s="7"/>
      <c r="CF233" s="7"/>
      <c r="CG233" s="7"/>
      <c r="CH233" s="7"/>
    </row>
    <row r="234" spans="1:86" ht="18" customHeight="1">
      <c r="A234" s="7"/>
      <c r="B234" s="7"/>
      <c r="C234" s="7"/>
      <c r="D234" s="7"/>
      <c r="E234" s="7"/>
      <c r="F234" s="7"/>
      <c r="G234" s="7"/>
      <c r="H234" s="7"/>
      <c r="I234" s="7"/>
      <c r="J234" s="7"/>
      <c r="K234" s="7"/>
      <c r="L234" s="7"/>
      <c r="M234" s="7"/>
      <c r="N234" s="7"/>
      <c r="O234" s="7"/>
      <c r="P234" s="7"/>
      <c r="Q234" s="7"/>
      <c r="R234" s="7"/>
      <c r="S234" s="7"/>
      <c r="T234" s="7"/>
      <c r="U234" s="7"/>
      <c r="V234" s="7"/>
      <c r="W234" s="7"/>
      <c r="X234" s="7"/>
      <c r="Y234" s="7"/>
      <c r="Z234" s="7"/>
      <c r="AA234" s="7"/>
      <c r="AB234" s="7"/>
      <c r="AC234" s="7"/>
      <c r="AD234" s="7"/>
      <c r="AE234" s="7"/>
      <c r="AF234" s="7"/>
      <c r="AG234" s="7"/>
      <c r="AH234" s="7"/>
      <c r="AI234" s="7"/>
      <c r="AJ234" s="7"/>
      <c r="AK234" s="7"/>
      <c r="AL234" s="7"/>
      <c r="AM234" s="7"/>
      <c r="AN234" s="7"/>
      <c r="AO234" s="7"/>
      <c r="AP234" s="7"/>
      <c r="AQ234" s="7"/>
      <c r="AR234" s="7"/>
      <c r="AS234" s="7"/>
      <c r="AT234" s="7"/>
      <c r="AU234" s="7"/>
      <c r="AV234" s="7"/>
      <c r="AW234" s="7"/>
      <c r="AX234" s="7"/>
      <c r="AY234" s="7"/>
      <c r="AZ234" s="7"/>
      <c r="BA234" s="7"/>
      <c r="BB234" s="7"/>
      <c r="BC234" s="7"/>
      <c r="BD234" s="7"/>
      <c r="BE234" s="7"/>
      <c r="BF234" s="7"/>
      <c r="BG234" s="7"/>
      <c r="BH234" s="7"/>
      <c r="BI234" s="7"/>
      <c r="BJ234" s="7"/>
      <c r="BK234" s="7"/>
      <c r="BL234" s="7"/>
      <c r="BM234" s="7"/>
      <c r="BN234" s="7"/>
      <c r="BO234" s="7"/>
      <c r="BP234" s="7"/>
      <c r="BQ234" s="7"/>
      <c r="BR234" s="7"/>
      <c r="BS234" s="7"/>
      <c r="BT234" s="7"/>
      <c r="BU234" s="7"/>
      <c r="BV234" s="7"/>
      <c r="BW234" s="7"/>
      <c r="BX234" s="7"/>
      <c r="BY234" s="7"/>
      <c r="BZ234" s="7"/>
      <c r="CA234" s="7"/>
      <c r="CB234" s="7"/>
      <c r="CC234" s="7"/>
      <c r="CD234" s="7"/>
      <c r="CE234" s="7"/>
      <c r="CF234" s="7"/>
      <c r="CG234" s="7"/>
      <c r="CH234" s="7"/>
    </row>
    <row r="235" spans="1:86" ht="18" customHeight="1">
      <c r="A235" s="7"/>
      <c r="B235" s="7"/>
      <c r="C235" s="7"/>
      <c r="D235" s="7"/>
      <c r="E235" s="7"/>
      <c r="F235" s="7"/>
      <c r="G235" s="7"/>
      <c r="H235" s="7"/>
      <c r="I235" s="7"/>
      <c r="J235" s="7"/>
      <c r="K235" s="7"/>
      <c r="L235" s="7"/>
      <c r="M235" s="7"/>
      <c r="N235" s="7"/>
      <c r="O235" s="7"/>
      <c r="P235" s="7"/>
      <c r="Q235" s="7"/>
      <c r="R235" s="7"/>
      <c r="S235" s="7"/>
      <c r="T235" s="7"/>
      <c r="U235" s="7"/>
      <c r="V235" s="7"/>
      <c r="W235" s="7"/>
      <c r="X235" s="7"/>
      <c r="Y235" s="7"/>
      <c r="Z235" s="7"/>
      <c r="AA235" s="7"/>
      <c r="AB235" s="7"/>
      <c r="AC235" s="7"/>
      <c r="AD235" s="7"/>
      <c r="AE235" s="7"/>
      <c r="AF235" s="7"/>
      <c r="AG235" s="7"/>
      <c r="AH235" s="7"/>
      <c r="AI235" s="7"/>
      <c r="AJ235" s="7"/>
      <c r="AK235" s="7"/>
      <c r="AL235" s="7"/>
      <c r="AM235" s="7"/>
      <c r="AN235" s="7"/>
      <c r="AO235" s="7"/>
      <c r="AP235" s="7"/>
      <c r="AQ235" s="7"/>
      <c r="AR235" s="7"/>
      <c r="AS235" s="7"/>
      <c r="AT235" s="7"/>
      <c r="AU235" s="7"/>
      <c r="AV235" s="7"/>
      <c r="AW235" s="7"/>
      <c r="AX235" s="7"/>
      <c r="AY235" s="7"/>
      <c r="AZ235" s="7"/>
      <c r="BA235" s="7"/>
      <c r="BB235" s="7"/>
      <c r="BC235" s="7"/>
      <c r="BD235" s="7"/>
      <c r="BE235" s="7"/>
      <c r="BF235" s="7"/>
      <c r="BG235" s="7"/>
      <c r="BH235" s="7"/>
      <c r="BI235" s="7"/>
      <c r="BJ235" s="7"/>
      <c r="BK235" s="7"/>
      <c r="BL235" s="7"/>
      <c r="BM235" s="7"/>
      <c r="BN235" s="7"/>
      <c r="BO235" s="7"/>
      <c r="BP235" s="7"/>
      <c r="BQ235" s="7"/>
      <c r="BR235" s="7"/>
      <c r="BS235" s="7"/>
      <c r="BT235" s="7"/>
      <c r="BU235" s="7"/>
      <c r="BV235" s="7"/>
      <c r="BW235" s="7"/>
      <c r="BX235" s="7"/>
      <c r="BY235" s="7"/>
      <c r="BZ235" s="7"/>
      <c r="CA235" s="7"/>
      <c r="CB235" s="7"/>
      <c r="CC235" s="7"/>
      <c r="CD235" s="7"/>
      <c r="CE235" s="7"/>
      <c r="CF235" s="7"/>
      <c r="CG235" s="7"/>
      <c r="CH235" s="7"/>
    </row>
    <row r="236" spans="1:86" ht="18" customHeight="1">
      <c r="A236" s="7"/>
      <c r="B236" s="7"/>
      <c r="C236" s="7"/>
      <c r="D236" s="7"/>
      <c r="E236" s="7"/>
      <c r="F236" s="7"/>
      <c r="G236" s="7"/>
      <c r="H236" s="7"/>
      <c r="I236" s="7"/>
      <c r="J236" s="7"/>
      <c r="K236" s="7"/>
      <c r="L236" s="7"/>
      <c r="M236" s="7"/>
      <c r="N236" s="7"/>
      <c r="O236" s="7"/>
      <c r="P236" s="7"/>
      <c r="Q236" s="7"/>
      <c r="R236" s="7"/>
      <c r="S236" s="7"/>
      <c r="T236" s="7"/>
      <c r="U236" s="7"/>
      <c r="V236" s="7"/>
      <c r="W236" s="7"/>
      <c r="X236" s="7"/>
      <c r="Y236" s="7"/>
      <c r="Z236" s="7"/>
      <c r="AA236" s="7"/>
      <c r="AB236" s="7"/>
      <c r="AC236" s="7"/>
      <c r="AD236" s="7"/>
      <c r="AE236" s="7"/>
      <c r="AF236" s="7"/>
      <c r="AG236" s="7"/>
      <c r="AH236" s="7"/>
      <c r="AI236" s="7"/>
      <c r="AJ236" s="7"/>
      <c r="AK236" s="7"/>
      <c r="AL236" s="7"/>
      <c r="AM236" s="7"/>
      <c r="AN236" s="7"/>
      <c r="AO236" s="7"/>
      <c r="AP236" s="7"/>
      <c r="AQ236" s="7"/>
      <c r="AR236" s="7"/>
      <c r="AS236" s="7"/>
      <c r="AT236" s="7"/>
      <c r="AU236" s="7"/>
      <c r="AV236" s="7"/>
      <c r="AW236" s="7"/>
      <c r="AX236" s="7"/>
      <c r="AY236" s="7"/>
      <c r="AZ236" s="7"/>
      <c r="BA236" s="7"/>
      <c r="BB236" s="7"/>
      <c r="BC236" s="7"/>
      <c r="BD236" s="7"/>
      <c r="BE236" s="7"/>
      <c r="BF236" s="7"/>
      <c r="BG236" s="7"/>
      <c r="BH236" s="7"/>
      <c r="BI236" s="7"/>
      <c r="BJ236" s="7"/>
      <c r="BK236" s="7"/>
      <c r="BL236" s="7"/>
      <c r="BM236" s="7"/>
      <c r="BN236" s="7"/>
      <c r="BO236" s="7"/>
      <c r="BP236" s="7"/>
      <c r="BQ236" s="7"/>
      <c r="BR236" s="7"/>
      <c r="BS236" s="7"/>
      <c r="BT236" s="7"/>
      <c r="BU236" s="7"/>
      <c r="BV236" s="7"/>
      <c r="BW236" s="7"/>
      <c r="BX236" s="7"/>
      <c r="BY236" s="7"/>
      <c r="BZ236" s="7"/>
      <c r="CA236" s="7"/>
      <c r="CB236" s="7"/>
      <c r="CC236" s="7"/>
      <c r="CD236" s="7"/>
      <c r="CE236" s="7"/>
      <c r="CF236" s="7"/>
      <c r="CG236" s="7"/>
      <c r="CH236" s="7"/>
    </row>
    <row r="237" spans="1:86" ht="18" customHeight="1">
      <c r="A237" s="7"/>
      <c r="B237" s="7"/>
      <c r="C237" s="7"/>
      <c r="D237" s="7"/>
      <c r="E237" s="7"/>
      <c r="F237" s="7"/>
      <c r="G237" s="7"/>
      <c r="H237" s="7"/>
      <c r="I237" s="7"/>
      <c r="J237" s="7"/>
      <c r="K237" s="7"/>
      <c r="L237" s="7"/>
      <c r="M237" s="7"/>
      <c r="N237" s="7"/>
      <c r="O237" s="7"/>
      <c r="P237" s="7"/>
      <c r="Q237" s="7"/>
      <c r="R237" s="7"/>
      <c r="S237" s="7"/>
      <c r="T237" s="7"/>
      <c r="U237" s="7"/>
      <c r="V237" s="7"/>
      <c r="W237" s="7"/>
      <c r="X237" s="7"/>
      <c r="Y237" s="7"/>
      <c r="Z237" s="7"/>
      <c r="AA237" s="7"/>
      <c r="AB237" s="7"/>
      <c r="AC237" s="7"/>
      <c r="AD237" s="7"/>
      <c r="AE237" s="7"/>
      <c r="AF237" s="7"/>
      <c r="AG237" s="7"/>
      <c r="AH237" s="7"/>
      <c r="AI237" s="7"/>
      <c r="AJ237" s="7"/>
      <c r="AK237" s="7"/>
      <c r="AL237" s="7"/>
      <c r="AM237" s="7"/>
      <c r="AN237" s="7"/>
      <c r="AO237" s="7"/>
      <c r="AP237" s="7"/>
      <c r="AQ237" s="7"/>
      <c r="AR237" s="7"/>
      <c r="AS237" s="7"/>
      <c r="AT237" s="7"/>
      <c r="AU237" s="7"/>
      <c r="AV237" s="7"/>
      <c r="AW237" s="7"/>
      <c r="AX237" s="7"/>
      <c r="AY237" s="7"/>
      <c r="AZ237" s="7"/>
      <c r="BA237" s="7"/>
      <c r="BB237" s="7"/>
      <c r="BC237" s="7"/>
      <c r="BD237" s="7"/>
      <c r="BE237" s="7"/>
      <c r="BF237" s="7"/>
      <c r="BG237" s="7"/>
      <c r="BH237" s="7"/>
      <c r="BI237" s="7"/>
      <c r="BJ237" s="7"/>
      <c r="BK237" s="7"/>
      <c r="BL237" s="7"/>
      <c r="BM237" s="7"/>
      <c r="BN237" s="7"/>
      <c r="BO237" s="7"/>
      <c r="BP237" s="7"/>
      <c r="BQ237" s="7"/>
      <c r="BR237" s="7"/>
      <c r="BS237" s="7"/>
      <c r="BT237" s="7"/>
      <c r="BU237" s="7"/>
      <c r="BV237" s="7"/>
      <c r="BW237" s="7"/>
      <c r="BX237" s="7"/>
      <c r="BY237" s="7"/>
      <c r="BZ237" s="7"/>
      <c r="CA237" s="7"/>
      <c r="CB237" s="7"/>
      <c r="CC237" s="7"/>
      <c r="CD237" s="7"/>
      <c r="CE237" s="7"/>
      <c r="CF237" s="7"/>
      <c r="CG237" s="7"/>
      <c r="CH237" s="7"/>
    </row>
    <row r="238" spans="1:86" ht="18" customHeight="1">
      <c r="A238" s="7"/>
      <c r="B238" s="7"/>
      <c r="C238" s="7"/>
      <c r="D238" s="7"/>
      <c r="E238" s="7"/>
      <c r="F238" s="7"/>
      <c r="G238" s="7"/>
      <c r="H238" s="7"/>
      <c r="I238" s="7"/>
      <c r="J238" s="7"/>
      <c r="K238" s="7"/>
      <c r="L238" s="7"/>
      <c r="M238" s="7"/>
      <c r="N238" s="7"/>
      <c r="O238" s="7"/>
      <c r="P238" s="7"/>
      <c r="Q238" s="7"/>
      <c r="R238" s="7"/>
      <c r="S238" s="7"/>
      <c r="T238" s="7"/>
      <c r="U238" s="7"/>
      <c r="V238" s="7"/>
      <c r="W238" s="7"/>
      <c r="X238" s="7"/>
      <c r="Y238" s="7"/>
      <c r="Z238" s="7"/>
      <c r="AA238" s="7"/>
      <c r="AB238" s="7"/>
      <c r="AC238" s="7"/>
      <c r="AD238" s="7"/>
      <c r="AE238" s="7"/>
      <c r="AF238" s="7"/>
      <c r="AG238" s="7"/>
      <c r="AH238" s="7"/>
      <c r="AI238" s="7"/>
      <c r="AJ238" s="7"/>
      <c r="AK238" s="7"/>
      <c r="AL238" s="7"/>
      <c r="AM238" s="7"/>
      <c r="AN238" s="7"/>
      <c r="AO238" s="7"/>
      <c r="AP238" s="7"/>
      <c r="AQ238" s="7"/>
      <c r="AR238" s="7"/>
      <c r="AS238" s="7"/>
      <c r="AT238" s="7"/>
      <c r="AU238" s="7"/>
      <c r="AV238" s="7"/>
      <c r="AW238" s="7"/>
      <c r="AX238" s="7"/>
      <c r="AY238" s="7"/>
      <c r="AZ238" s="7"/>
      <c r="BA238" s="7"/>
      <c r="BB238" s="7"/>
      <c r="BC238" s="7"/>
      <c r="BD238" s="7"/>
      <c r="BE238" s="7"/>
      <c r="BF238" s="7"/>
      <c r="BG238" s="7"/>
      <c r="BH238" s="7"/>
      <c r="BI238" s="7"/>
      <c r="BJ238" s="7"/>
      <c r="BK238" s="7"/>
      <c r="BL238" s="7"/>
      <c r="BM238" s="7"/>
      <c r="BN238" s="7"/>
      <c r="BO238" s="7"/>
      <c r="BP238" s="7"/>
      <c r="BQ238" s="7"/>
      <c r="BR238" s="7"/>
      <c r="BS238" s="7"/>
      <c r="BT238" s="7"/>
      <c r="BU238" s="7"/>
      <c r="BV238" s="7"/>
      <c r="BW238" s="7"/>
      <c r="BX238" s="7"/>
      <c r="BY238" s="7"/>
      <c r="BZ238" s="7"/>
      <c r="CA238" s="7"/>
      <c r="CB238" s="7"/>
      <c r="CC238" s="7"/>
      <c r="CD238" s="7"/>
      <c r="CE238" s="7"/>
      <c r="CF238" s="7"/>
      <c r="CG238" s="7"/>
      <c r="CH238" s="7"/>
    </row>
    <row r="239" spans="1:86" ht="18" customHeight="1">
      <c r="A239" s="7"/>
      <c r="B239" s="7"/>
      <c r="C239" s="7"/>
      <c r="D239" s="7"/>
      <c r="E239" s="7"/>
      <c r="F239" s="7"/>
      <c r="G239" s="7"/>
      <c r="H239" s="7"/>
      <c r="I239" s="7"/>
      <c r="J239" s="7"/>
      <c r="K239" s="7"/>
      <c r="L239" s="7"/>
      <c r="M239" s="7"/>
      <c r="N239" s="7"/>
      <c r="O239" s="7"/>
      <c r="P239" s="7"/>
      <c r="Q239" s="7"/>
      <c r="R239" s="7"/>
      <c r="S239" s="7"/>
      <c r="T239" s="7"/>
      <c r="U239" s="7"/>
      <c r="V239" s="7"/>
      <c r="W239" s="7"/>
      <c r="X239" s="7"/>
      <c r="Y239" s="7"/>
      <c r="Z239" s="7"/>
      <c r="AA239" s="7"/>
      <c r="AB239" s="7"/>
      <c r="AC239" s="7"/>
      <c r="AD239" s="7"/>
      <c r="AE239" s="7"/>
      <c r="AF239" s="7"/>
      <c r="AG239" s="7"/>
      <c r="AH239" s="7"/>
      <c r="AI239" s="7"/>
      <c r="AJ239" s="7"/>
      <c r="AK239" s="7"/>
      <c r="AL239" s="7"/>
      <c r="AM239" s="7"/>
      <c r="AN239" s="7"/>
      <c r="AO239" s="7"/>
      <c r="AP239" s="7"/>
      <c r="AQ239" s="7"/>
      <c r="AR239" s="7"/>
      <c r="AS239" s="7"/>
      <c r="AT239" s="7"/>
      <c r="AU239" s="7"/>
      <c r="AV239" s="7"/>
      <c r="AW239" s="7"/>
      <c r="AX239" s="7"/>
      <c r="AY239" s="7"/>
      <c r="AZ239" s="7"/>
      <c r="BA239" s="7"/>
      <c r="BB239" s="7"/>
      <c r="BC239" s="7"/>
      <c r="BD239" s="7"/>
      <c r="BE239" s="7"/>
      <c r="BF239" s="7"/>
      <c r="BG239" s="7"/>
      <c r="BH239" s="7"/>
      <c r="BI239" s="7"/>
      <c r="BJ239" s="7"/>
      <c r="BK239" s="7"/>
      <c r="BL239" s="7"/>
      <c r="BM239" s="7"/>
      <c r="BN239" s="7"/>
      <c r="BO239" s="7"/>
      <c r="BP239" s="7"/>
      <c r="BQ239" s="7"/>
      <c r="BR239" s="7"/>
      <c r="BS239" s="7"/>
      <c r="BT239" s="7"/>
      <c r="BU239" s="7"/>
      <c r="BV239" s="7"/>
      <c r="BW239" s="7"/>
      <c r="BX239" s="7"/>
      <c r="BY239" s="7"/>
      <c r="BZ239" s="7"/>
      <c r="CA239" s="7"/>
      <c r="CB239" s="7"/>
      <c r="CC239" s="7"/>
      <c r="CD239" s="7"/>
      <c r="CE239" s="7"/>
      <c r="CF239" s="7"/>
      <c r="CG239" s="7"/>
      <c r="CH239" s="7"/>
    </row>
    <row r="240" spans="1:86" ht="18" customHeight="1">
      <c r="A240" s="7"/>
      <c r="B240" s="7"/>
      <c r="C240" s="7"/>
      <c r="D240" s="7"/>
      <c r="E240" s="7"/>
      <c r="F240" s="7"/>
      <c r="G240" s="7"/>
      <c r="H240" s="7"/>
      <c r="I240" s="7"/>
      <c r="J240" s="7"/>
      <c r="K240" s="7"/>
      <c r="L240" s="7"/>
      <c r="M240" s="7"/>
      <c r="N240" s="7"/>
      <c r="O240" s="7"/>
      <c r="P240" s="7"/>
      <c r="Q240" s="7"/>
      <c r="R240" s="7"/>
      <c r="S240" s="7"/>
      <c r="T240" s="7"/>
      <c r="U240" s="7"/>
      <c r="V240" s="7"/>
      <c r="W240" s="7"/>
      <c r="X240" s="7"/>
      <c r="Y240" s="7"/>
      <c r="Z240" s="7"/>
      <c r="AA240" s="7"/>
      <c r="AB240" s="7"/>
      <c r="AC240" s="7"/>
      <c r="AD240" s="7"/>
      <c r="AE240" s="7"/>
      <c r="AF240" s="7"/>
      <c r="AG240" s="7"/>
      <c r="AH240" s="7"/>
      <c r="AI240" s="7"/>
      <c r="AJ240" s="7"/>
      <c r="AK240" s="7"/>
      <c r="AL240" s="7"/>
      <c r="AM240" s="7"/>
      <c r="AN240" s="7"/>
      <c r="AO240" s="7"/>
      <c r="AP240" s="7"/>
      <c r="AQ240" s="7"/>
      <c r="AR240" s="7"/>
      <c r="AS240" s="7"/>
      <c r="AT240" s="7"/>
      <c r="AU240" s="7"/>
      <c r="AV240" s="7"/>
      <c r="AW240" s="7"/>
      <c r="AX240" s="7"/>
      <c r="AY240" s="7"/>
      <c r="AZ240" s="7"/>
      <c r="BA240" s="7"/>
      <c r="BB240" s="7"/>
      <c r="BC240" s="7"/>
      <c r="BD240" s="7"/>
      <c r="BE240" s="7"/>
      <c r="BF240" s="7"/>
      <c r="BG240" s="7"/>
      <c r="BH240" s="7"/>
      <c r="BI240" s="7"/>
      <c r="BJ240" s="7"/>
      <c r="BK240" s="7"/>
      <c r="BL240" s="7"/>
      <c r="BM240" s="7"/>
      <c r="BN240" s="7"/>
      <c r="BO240" s="7"/>
      <c r="BP240" s="7"/>
      <c r="BQ240" s="7"/>
      <c r="BR240" s="7"/>
      <c r="BS240" s="7"/>
      <c r="BT240" s="7"/>
      <c r="BU240" s="7"/>
      <c r="BV240" s="7"/>
      <c r="BW240" s="7"/>
      <c r="BX240" s="7"/>
      <c r="BY240" s="7"/>
      <c r="BZ240" s="7"/>
      <c r="CA240" s="7"/>
      <c r="CB240" s="7"/>
      <c r="CC240" s="7"/>
      <c r="CD240" s="7"/>
      <c r="CE240" s="7"/>
      <c r="CF240" s="7"/>
      <c r="CG240" s="7"/>
      <c r="CH240" s="7"/>
    </row>
    <row r="241" spans="1:86" ht="18" customHeight="1">
      <c r="A241" s="7"/>
      <c r="B241" s="7"/>
      <c r="C241" s="7"/>
      <c r="D241" s="7"/>
      <c r="E241" s="7"/>
      <c r="F241" s="7"/>
      <c r="G241" s="7"/>
      <c r="H241" s="7"/>
      <c r="I241" s="7"/>
      <c r="J241" s="7"/>
      <c r="K241" s="7"/>
      <c r="L241" s="7"/>
      <c r="M241" s="7"/>
      <c r="N241" s="7"/>
      <c r="O241" s="7"/>
      <c r="P241" s="7"/>
      <c r="Q241" s="7"/>
      <c r="R241" s="7"/>
      <c r="S241" s="7"/>
      <c r="T241" s="7"/>
      <c r="U241" s="7"/>
      <c r="V241" s="7"/>
      <c r="W241" s="7"/>
      <c r="X241" s="7"/>
      <c r="Y241" s="7"/>
      <c r="Z241" s="7"/>
      <c r="AA241" s="7"/>
      <c r="AB241" s="7"/>
      <c r="AC241" s="7"/>
      <c r="AD241" s="7"/>
      <c r="AE241" s="7"/>
      <c r="AF241" s="7"/>
      <c r="AG241" s="7"/>
      <c r="AH241" s="7"/>
      <c r="AI241" s="7"/>
      <c r="AJ241" s="7"/>
      <c r="AK241" s="7"/>
      <c r="AL241" s="7"/>
      <c r="AM241" s="7"/>
      <c r="AN241" s="7"/>
      <c r="AO241" s="7"/>
      <c r="AP241" s="7"/>
      <c r="AQ241" s="7"/>
      <c r="AR241" s="7"/>
      <c r="AS241" s="7"/>
      <c r="AT241" s="7"/>
      <c r="AU241" s="7"/>
      <c r="AV241" s="7"/>
      <c r="AW241" s="7"/>
      <c r="AX241" s="7"/>
      <c r="AY241" s="7"/>
      <c r="AZ241" s="7"/>
      <c r="BA241" s="7"/>
      <c r="BB241" s="7"/>
      <c r="BC241" s="7"/>
      <c r="BD241" s="7"/>
      <c r="BE241" s="7"/>
      <c r="BF241" s="7"/>
      <c r="BG241" s="7"/>
      <c r="BH241" s="7"/>
      <c r="BI241" s="7"/>
      <c r="BJ241" s="7"/>
      <c r="BK241" s="7"/>
      <c r="BL241" s="7"/>
      <c r="BM241" s="7"/>
      <c r="BN241" s="7"/>
      <c r="BO241" s="7"/>
      <c r="BP241" s="7"/>
      <c r="BQ241" s="7"/>
      <c r="BR241" s="7"/>
      <c r="BS241" s="7"/>
      <c r="BT241" s="7"/>
      <c r="BU241" s="7"/>
      <c r="BV241" s="7"/>
      <c r="BW241" s="7"/>
      <c r="BX241" s="7"/>
      <c r="BY241" s="7"/>
      <c r="BZ241" s="7"/>
      <c r="CA241" s="7"/>
      <c r="CB241" s="7"/>
      <c r="CC241" s="7"/>
      <c r="CD241" s="7"/>
      <c r="CE241" s="7"/>
      <c r="CF241" s="7"/>
      <c r="CG241" s="7"/>
      <c r="CH241" s="7"/>
    </row>
    <row r="242" spans="1:86" ht="18" customHeight="1">
      <c r="A242" s="7"/>
      <c r="B242" s="7"/>
      <c r="C242" s="7"/>
      <c r="D242" s="7"/>
      <c r="E242" s="7"/>
      <c r="F242" s="7"/>
      <c r="G242" s="7"/>
      <c r="H242" s="7"/>
      <c r="I242" s="7"/>
      <c r="J242" s="7"/>
      <c r="K242" s="7"/>
      <c r="L242" s="7"/>
      <c r="M242" s="7"/>
      <c r="N242" s="7"/>
      <c r="O242" s="7"/>
      <c r="P242" s="7"/>
      <c r="Q242" s="7"/>
      <c r="R242" s="7"/>
      <c r="S242" s="7"/>
      <c r="T242" s="7"/>
      <c r="U242" s="7"/>
      <c r="V242" s="7"/>
      <c r="W242" s="7"/>
      <c r="X242" s="7"/>
      <c r="Y242" s="7"/>
      <c r="Z242" s="7"/>
      <c r="AA242" s="7"/>
      <c r="AB242" s="7"/>
      <c r="AC242" s="7"/>
      <c r="AD242" s="7"/>
      <c r="AE242" s="7"/>
      <c r="AF242" s="7"/>
      <c r="AG242" s="7"/>
      <c r="AH242" s="7"/>
      <c r="AI242" s="7"/>
      <c r="AJ242" s="7"/>
      <c r="AK242" s="7"/>
      <c r="AL242" s="7"/>
      <c r="AM242" s="7"/>
      <c r="AN242" s="7"/>
      <c r="AO242" s="7"/>
      <c r="AP242" s="7"/>
      <c r="AQ242" s="7"/>
      <c r="AR242" s="7"/>
      <c r="AS242" s="7"/>
      <c r="AT242" s="7"/>
      <c r="AU242" s="7"/>
      <c r="AV242" s="7"/>
      <c r="AW242" s="7"/>
      <c r="AX242" s="7"/>
      <c r="AY242" s="7"/>
      <c r="AZ242" s="7"/>
      <c r="BA242" s="7"/>
      <c r="BB242" s="7"/>
      <c r="BC242" s="7"/>
      <c r="BD242" s="7"/>
      <c r="BE242" s="7"/>
      <c r="BF242" s="7"/>
      <c r="BG242" s="7"/>
      <c r="BH242" s="7"/>
      <c r="BI242" s="7"/>
      <c r="BJ242" s="7"/>
      <c r="BK242" s="7"/>
      <c r="BL242" s="7"/>
      <c r="BM242" s="7"/>
      <c r="BN242" s="7"/>
      <c r="BO242" s="7"/>
      <c r="BP242" s="7"/>
      <c r="BQ242" s="7"/>
      <c r="BR242" s="7"/>
      <c r="BS242" s="7"/>
      <c r="BT242" s="7"/>
      <c r="BU242" s="7"/>
      <c r="BV242" s="7"/>
      <c r="BW242" s="7"/>
      <c r="BX242" s="7"/>
      <c r="BY242" s="7"/>
      <c r="BZ242" s="7"/>
      <c r="CA242" s="7"/>
      <c r="CB242" s="7"/>
      <c r="CC242" s="7"/>
      <c r="CD242" s="7"/>
      <c r="CE242" s="7"/>
      <c r="CF242" s="7"/>
      <c r="CG242" s="7"/>
      <c r="CH242" s="7"/>
    </row>
    <row r="243" spans="1:86" ht="18" customHeight="1">
      <c r="A243" s="7"/>
      <c r="B243" s="7"/>
      <c r="C243" s="7"/>
      <c r="D243" s="7"/>
      <c r="E243" s="7"/>
      <c r="F243" s="7"/>
      <c r="G243" s="7"/>
      <c r="H243" s="7"/>
      <c r="I243" s="7"/>
      <c r="J243" s="7"/>
      <c r="K243" s="7"/>
      <c r="L243" s="7"/>
      <c r="M243" s="7"/>
      <c r="N243" s="7"/>
      <c r="O243" s="7"/>
      <c r="P243" s="7"/>
      <c r="Q243" s="7"/>
      <c r="R243" s="7"/>
      <c r="S243" s="7"/>
      <c r="T243" s="7"/>
      <c r="U243" s="7"/>
      <c r="V243" s="7"/>
      <c r="W243" s="7"/>
      <c r="X243" s="7"/>
      <c r="Y243" s="7"/>
      <c r="Z243" s="7"/>
      <c r="AA243" s="7"/>
      <c r="AB243" s="7"/>
      <c r="AC243" s="7"/>
      <c r="AD243" s="7"/>
      <c r="AE243" s="7"/>
      <c r="AF243" s="7"/>
      <c r="AG243" s="7"/>
      <c r="AH243" s="7"/>
      <c r="AI243" s="7"/>
      <c r="AJ243" s="7"/>
      <c r="AK243" s="7"/>
      <c r="AL243" s="7"/>
      <c r="AM243" s="7"/>
      <c r="AN243" s="7"/>
      <c r="AO243" s="7"/>
      <c r="AP243" s="7"/>
      <c r="AQ243" s="7"/>
      <c r="AR243" s="7"/>
      <c r="AS243" s="7"/>
      <c r="AT243" s="7"/>
      <c r="AU243" s="7"/>
      <c r="AV243" s="7"/>
      <c r="AW243" s="7"/>
      <c r="AX243" s="7"/>
      <c r="AY243" s="7"/>
      <c r="AZ243" s="7"/>
      <c r="BA243" s="7"/>
      <c r="BB243" s="7"/>
      <c r="BC243" s="7"/>
      <c r="BD243" s="7"/>
      <c r="BE243" s="7"/>
      <c r="BF243" s="7"/>
      <c r="BG243" s="7"/>
      <c r="BH243" s="7"/>
      <c r="BI243" s="7"/>
      <c r="BJ243" s="7"/>
      <c r="BK243" s="7"/>
      <c r="BL243" s="7"/>
      <c r="BM243" s="7"/>
      <c r="BN243" s="7"/>
      <c r="BO243" s="7"/>
      <c r="BP243" s="7"/>
      <c r="BQ243" s="7"/>
      <c r="BR243" s="7"/>
      <c r="BS243" s="7"/>
      <c r="BT243" s="7"/>
      <c r="BU243" s="7"/>
      <c r="BV243" s="7"/>
      <c r="BW243" s="7"/>
      <c r="BX243" s="7"/>
      <c r="BY243" s="7"/>
      <c r="BZ243" s="7"/>
      <c r="CA243" s="7"/>
      <c r="CB243" s="7"/>
      <c r="CC243" s="7"/>
      <c r="CD243" s="7"/>
      <c r="CE243" s="7"/>
      <c r="CF243" s="7"/>
      <c r="CG243" s="7"/>
      <c r="CH243" s="7"/>
    </row>
    <row r="244" spans="1:86" ht="18" customHeight="1">
      <c r="A244" s="7"/>
      <c r="B244" s="7"/>
      <c r="C244" s="7"/>
      <c r="D244" s="7"/>
      <c r="E244" s="7"/>
      <c r="F244" s="7"/>
      <c r="G244" s="7"/>
      <c r="H244" s="7"/>
      <c r="I244" s="7"/>
      <c r="J244" s="7"/>
      <c r="K244" s="7"/>
      <c r="L244" s="7"/>
      <c r="M244" s="7"/>
      <c r="N244" s="7"/>
      <c r="O244" s="7"/>
      <c r="P244" s="7"/>
      <c r="Q244" s="7"/>
      <c r="R244" s="7"/>
      <c r="S244" s="7"/>
      <c r="T244" s="7"/>
      <c r="U244" s="7"/>
      <c r="V244" s="7"/>
      <c r="W244" s="7"/>
      <c r="X244" s="7"/>
      <c r="Y244" s="7"/>
      <c r="Z244" s="7"/>
      <c r="AA244" s="7"/>
      <c r="AB244" s="7"/>
      <c r="AC244" s="7"/>
      <c r="AD244" s="7"/>
      <c r="AE244" s="7"/>
      <c r="AF244" s="7"/>
      <c r="AG244" s="7"/>
      <c r="AH244" s="7"/>
      <c r="AI244" s="7"/>
      <c r="AJ244" s="7"/>
      <c r="AK244" s="7"/>
      <c r="AL244" s="7"/>
      <c r="AM244" s="7"/>
      <c r="AN244" s="7"/>
      <c r="AO244" s="7"/>
      <c r="AP244" s="7"/>
      <c r="AQ244" s="7"/>
      <c r="AR244" s="7"/>
      <c r="AS244" s="7"/>
      <c r="AT244" s="7"/>
      <c r="AU244" s="7"/>
      <c r="AV244" s="7"/>
      <c r="AW244" s="7"/>
      <c r="AX244" s="7"/>
      <c r="AY244" s="7"/>
      <c r="AZ244" s="7"/>
      <c r="BA244" s="7"/>
      <c r="BB244" s="7"/>
      <c r="BC244" s="7"/>
      <c r="BD244" s="7"/>
      <c r="BE244" s="7"/>
      <c r="BF244" s="7"/>
      <c r="BG244" s="7"/>
      <c r="BH244" s="7"/>
      <c r="BI244" s="7"/>
      <c r="BJ244" s="7"/>
      <c r="BK244" s="7"/>
      <c r="BL244" s="7"/>
      <c r="BM244" s="7"/>
      <c r="BN244" s="7"/>
      <c r="BO244" s="7"/>
      <c r="BP244" s="7"/>
      <c r="BQ244" s="7"/>
      <c r="BR244" s="7"/>
      <c r="BS244" s="7"/>
      <c r="BT244" s="7"/>
      <c r="BU244" s="7"/>
      <c r="BV244" s="7"/>
      <c r="BW244" s="7"/>
      <c r="BX244" s="7"/>
      <c r="BY244" s="7"/>
      <c r="BZ244" s="7"/>
      <c r="CA244" s="7"/>
      <c r="CB244" s="7"/>
      <c r="CC244" s="7"/>
      <c r="CD244" s="7"/>
      <c r="CE244" s="7"/>
      <c r="CF244" s="7"/>
      <c r="CG244" s="7"/>
      <c r="CH244" s="7"/>
    </row>
    <row r="245" spans="1:86" ht="18" customHeight="1">
      <c r="A245" s="7"/>
      <c r="B245" s="7"/>
      <c r="C245" s="7"/>
      <c r="D245" s="7"/>
      <c r="E245" s="7"/>
      <c r="F245" s="7"/>
      <c r="G245" s="7"/>
      <c r="H245" s="7"/>
      <c r="I245" s="7"/>
      <c r="J245" s="7"/>
      <c r="K245" s="7"/>
      <c r="L245" s="7"/>
      <c r="M245" s="7"/>
      <c r="N245" s="7"/>
      <c r="O245" s="7"/>
      <c r="P245" s="7"/>
      <c r="Q245" s="7"/>
      <c r="R245" s="7"/>
      <c r="S245" s="7"/>
      <c r="T245" s="7"/>
      <c r="U245" s="7"/>
      <c r="V245" s="7"/>
      <c r="W245" s="7"/>
      <c r="X245" s="7"/>
      <c r="Y245" s="7"/>
      <c r="Z245" s="7"/>
      <c r="AA245" s="7"/>
      <c r="AB245" s="7"/>
      <c r="AC245" s="7"/>
      <c r="AD245" s="7"/>
      <c r="AE245" s="7"/>
      <c r="AF245" s="7"/>
      <c r="AG245" s="7"/>
      <c r="AH245" s="7"/>
      <c r="AI245" s="7"/>
      <c r="AJ245" s="7"/>
      <c r="AK245" s="7"/>
      <c r="AL245" s="7"/>
      <c r="AM245" s="7"/>
      <c r="AN245" s="7"/>
      <c r="AO245" s="7"/>
      <c r="AP245" s="7"/>
      <c r="AQ245" s="7"/>
      <c r="AR245" s="7"/>
      <c r="AS245" s="7"/>
      <c r="AT245" s="7"/>
      <c r="AU245" s="7"/>
      <c r="AV245" s="7"/>
      <c r="AW245" s="7"/>
      <c r="AX245" s="7"/>
      <c r="AY245" s="7"/>
      <c r="AZ245" s="7"/>
      <c r="BA245" s="7"/>
      <c r="BB245" s="7"/>
      <c r="BC245" s="7"/>
      <c r="BD245" s="7"/>
      <c r="BE245" s="7"/>
      <c r="BF245" s="7"/>
      <c r="BG245" s="7"/>
      <c r="BH245" s="7"/>
      <c r="BI245" s="7"/>
      <c r="BJ245" s="7"/>
      <c r="BK245" s="7"/>
      <c r="BL245" s="7"/>
      <c r="BM245" s="7"/>
      <c r="BN245" s="7"/>
      <c r="BO245" s="7"/>
      <c r="BP245" s="7"/>
      <c r="BQ245" s="7"/>
      <c r="BR245" s="7"/>
      <c r="BS245" s="7"/>
      <c r="BT245" s="7"/>
      <c r="BU245" s="7"/>
      <c r="BV245" s="7"/>
      <c r="BW245" s="7"/>
      <c r="BX245" s="7"/>
      <c r="BY245" s="7"/>
      <c r="BZ245" s="7"/>
      <c r="CA245" s="7"/>
      <c r="CB245" s="7"/>
      <c r="CC245" s="7"/>
      <c r="CD245" s="7"/>
      <c r="CE245" s="7"/>
      <c r="CF245" s="7"/>
      <c r="CG245" s="7"/>
      <c r="CH245" s="7"/>
    </row>
    <row r="246" spans="1:86" ht="18" customHeight="1">
      <c r="A246" s="7"/>
      <c r="B246" s="7"/>
      <c r="C246" s="7"/>
      <c r="D246" s="7"/>
      <c r="E246" s="7"/>
      <c r="F246" s="7"/>
      <c r="G246" s="7"/>
      <c r="H246" s="7"/>
      <c r="I246" s="7"/>
      <c r="J246" s="7"/>
      <c r="K246" s="7"/>
      <c r="L246" s="7"/>
      <c r="M246" s="7"/>
      <c r="N246" s="7"/>
      <c r="O246" s="7"/>
      <c r="P246" s="7"/>
      <c r="Q246" s="7"/>
      <c r="R246" s="7"/>
      <c r="S246" s="7"/>
      <c r="T246" s="7"/>
      <c r="U246" s="7"/>
      <c r="V246" s="7"/>
      <c r="W246" s="7"/>
      <c r="X246" s="7"/>
      <c r="Y246" s="7"/>
      <c r="Z246" s="7"/>
      <c r="AA246" s="7"/>
      <c r="AB246" s="7"/>
      <c r="AC246" s="7"/>
      <c r="AD246" s="7"/>
      <c r="AE246" s="7"/>
      <c r="AF246" s="7"/>
      <c r="AG246" s="7"/>
      <c r="AH246" s="7"/>
      <c r="AI246" s="7"/>
      <c r="AJ246" s="7"/>
      <c r="AK246" s="7"/>
      <c r="AL246" s="7"/>
      <c r="AM246" s="7"/>
      <c r="AN246" s="7"/>
      <c r="AO246" s="7"/>
      <c r="AP246" s="7"/>
      <c r="AQ246" s="7"/>
      <c r="AR246" s="7"/>
      <c r="AS246" s="7"/>
      <c r="AT246" s="7"/>
      <c r="AU246" s="7"/>
      <c r="AV246" s="7"/>
      <c r="AW246" s="7"/>
      <c r="AX246" s="7"/>
      <c r="AY246" s="7"/>
      <c r="AZ246" s="7"/>
      <c r="BA246" s="7"/>
      <c r="BB246" s="7"/>
      <c r="BC246" s="7"/>
      <c r="BD246" s="7"/>
      <c r="BE246" s="7"/>
      <c r="BF246" s="7"/>
      <c r="BG246" s="7"/>
      <c r="BH246" s="7"/>
      <c r="BI246" s="7"/>
      <c r="BJ246" s="7"/>
      <c r="BK246" s="7"/>
      <c r="BL246" s="7"/>
      <c r="BM246" s="7"/>
      <c r="BN246" s="7"/>
      <c r="BO246" s="7"/>
      <c r="BP246" s="7"/>
      <c r="BQ246" s="7"/>
      <c r="BR246" s="7"/>
      <c r="BS246" s="7"/>
      <c r="BT246" s="7"/>
      <c r="BU246" s="7"/>
      <c r="BV246" s="7"/>
      <c r="BW246" s="7"/>
      <c r="BX246" s="7"/>
      <c r="BY246" s="7"/>
      <c r="BZ246" s="7"/>
      <c r="CA246" s="7"/>
      <c r="CB246" s="7"/>
      <c r="CC246" s="7"/>
      <c r="CD246" s="7"/>
      <c r="CE246" s="7"/>
      <c r="CF246" s="7"/>
      <c r="CG246" s="7"/>
      <c r="CH246" s="7"/>
    </row>
    <row r="247" spans="1:86" ht="18" customHeight="1">
      <c r="A247" s="7"/>
      <c r="B247" s="7"/>
      <c r="C247" s="7"/>
      <c r="D247" s="7"/>
      <c r="E247" s="7"/>
      <c r="F247" s="7"/>
      <c r="G247" s="7"/>
      <c r="H247" s="7"/>
      <c r="I247" s="7"/>
      <c r="J247" s="7"/>
      <c r="K247" s="7"/>
      <c r="L247" s="7"/>
      <c r="M247" s="7"/>
      <c r="N247" s="7"/>
      <c r="O247" s="7"/>
      <c r="P247" s="7"/>
      <c r="Q247" s="7"/>
      <c r="R247" s="7"/>
      <c r="S247" s="7"/>
      <c r="T247" s="7"/>
      <c r="U247" s="7"/>
      <c r="V247" s="7"/>
      <c r="W247" s="7"/>
      <c r="X247" s="7"/>
      <c r="Y247" s="7"/>
      <c r="Z247" s="7"/>
      <c r="AA247" s="7"/>
      <c r="AB247" s="7"/>
      <c r="AC247" s="7"/>
      <c r="AD247" s="7"/>
      <c r="AE247" s="7"/>
      <c r="AF247" s="7"/>
      <c r="AG247" s="7"/>
      <c r="AH247" s="7"/>
      <c r="AI247" s="7"/>
      <c r="AJ247" s="7"/>
      <c r="AK247" s="7"/>
      <c r="AL247" s="7"/>
      <c r="AM247" s="7"/>
      <c r="AN247" s="7"/>
      <c r="AO247" s="7"/>
      <c r="AP247" s="7"/>
      <c r="AQ247" s="7"/>
      <c r="AR247" s="7"/>
      <c r="AS247" s="7"/>
      <c r="AT247" s="7"/>
      <c r="AU247" s="7"/>
      <c r="AV247" s="7"/>
      <c r="AW247" s="7"/>
      <c r="AX247" s="7"/>
      <c r="AY247" s="7"/>
      <c r="AZ247" s="7"/>
      <c r="BA247" s="7"/>
      <c r="BB247" s="7"/>
      <c r="BC247" s="7"/>
      <c r="BD247" s="7"/>
      <c r="BE247" s="7"/>
      <c r="BF247" s="7"/>
      <c r="BG247" s="7"/>
      <c r="BH247" s="7"/>
      <c r="BI247" s="7"/>
      <c r="BJ247" s="7"/>
      <c r="BK247" s="7"/>
      <c r="BL247" s="7"/>
      <c r="BM247" s="7"/>
      <c r="BN247" s="7"/>
      <c r="BO247" s="7"/>
      <c r="BP247" s="7"/>
      <c r="BQ247" s="7"/>
      <c r="BR247" s="7"/>
      <c r="BS247" s="7"/>
      <c r="BT247" s="7"/>
      <c r="BU247" s="7"/>
      <c r="BV247" s="7"/>
      <c r="BW247" s="7"/>
      <c r="BX247" s="7"/>
      <c r="BY247" s="7"/>
      <c r="BZ247" s="7"/>
      <c r="CA247" s="7"/>
      <c r="CB247" s="7"/>
      <c r="CC247" s="7"/>
      <c r="CD247" s="7"/>
      <c r="CE247" s="7"/>
      <c r="CF247" s="7"/>
      <c r="CG247" s="7"/>
      <c r="CH247" s="7"/>
    </row>
    <row r="248" spans="1:86" ht="18" customHeight="1">
      <c r="A248" s="7"/>
      <c r="B248" s="7"/>
      <c r="C248" s="7"/>
      <c r="D248" s="7"/>
      <c r="E248" s="7"/>
      <c r="F248" s="7"/>
      <c r="G248" s="7"/>
      <c r="H248" s="7"/>
      <c r="I248" s="7"/>
      <c r="J248" s="7"/>
      <c r="K248" s="7"/>
      <c r="L248" s="7"/>
      <c r="M248" s="7"/>
      <c r="N248" s="7"/>
      <c r="O248" s="7"/>
      <c r="P248" s="7"/>
      <c r="Q248" s="7"/>
      <c r="R248" s="7"/>
      <c r="S248" s="7"/>
      <c r="T248" s="7"/>
      <c r="U248" s="7"/>
      <c r="V248" s="7"/>
      <c r="W248" s="7"/>
      <c r="X248" s="7"/>
      <c r="Y248" s="7"/>
      <c r="Z248" s="7"/>
      <c r="AA248" s="7"/>
      <c r="AB248" s="7"/>
      <c r="AC248" s="7"/>
      <c r="AD248" s="7"/>
      <c r="AE248" s="7"/>
      <c r="AF248" s="7"/>
      <c r="AG248" s="7"/>
      <c r="AH248" s="7"/>
      <c r="AI248" s="7"/>
      <c r="AJ248" s="7"/>
      <c r="AK248" s="7"/>
      <c r="AL248" s="7"/>
      <c r="AM248" s="7"/>
      <c r="AN248" s="7"/>
      <c r="AO248" s="7"/>
      <c r="AP248" s="7"/>
      <c r="AQ248" s="7"/>
      <c r="AR248" s="7"/>
      <c r="AS248" s="7"/>
      <c r="AT248" s="7"/>
      <c r="AU248" s="7"/>
      <c r="AV248" s="7"/>
      <c r="AW248" s="7"/>
      <c r="AX248" s="7"/>
      <c r="AY248" s="7"/>
      <c r="AZ248" s="7"/>
      <c r="BA248" s="7"/>
      <c r="BB248" s="7"/>
      <c r="BC248" s="7"/>
      <c r="BD248" s="7"/>
      <c r="BE248" s="7"/>
      <c r="BF248" s="7"/>
      <c r="BG248" s="7"/>
      <c r="BH248" s="7"/>
      <c r="BI248" s="7"/>
      <c r="BJ248" s="7"/>
      <c r="BK248" s="7"/>
      <c r="BL248" s="7"/>
      <c r="BM248" s="7"/>
      <c r="BN248" s="7"/>
      <c r="BO248" s="7"/>
      <c r="BP248" s="7"/>
      <c r="BQ248" s="7"/>
      <c r="BR248" s="7"/>
      <c r="BS248" s="7"/>
      <c r="BT248" s="7"/>
      <c r="BU248" s="7"/>
      <c r="BV248" s="7"/>
      <c r="BW248" s="7"/>
      <c r="BX248" s="7"/>
      <c r="BY248" s="7"/>
      <c r="BZ248" s="7"/>
      <c r="CA248" s="7"/>
      <c r="CB248" s="7"/>
      <c r="CC248" s="7"/>
      <c r="CD248" s="7"/>
      <c r="CE248" s="7"/>
      <c r="CF248" s="7"/>
      <c r="CG248" s="7"/>
      <c r="CH248" s="7"/>
    </row>
    <row r="249" spans="1:86" ht="18" customHeight="1">
      <c r="A249" s="7"/>
      <c r="B249" s="7"/>
      <c r="C249" s="7"/>
      <c r="D249" s="7"/>
      <c r="E249" s="7"/>
      <c r="F249" s="7"/>
      <c r="G249" s="7"/>
      <c r="H249" s="7"/>
      <c r="I249" s="7"/>
      <c r="J249" s="7"/>
      <c r="K249" s="7"/>
      <c r="L249" s="7"/>
      <c r="M249" s="7"/>
      <c r="N249" s="7"/>
      <c r="O249" s="7"/>
      <c r="P249" s="7"/>
      <c r="Q249" s="7"/>
      <c r="R249" s="7"/>
      <c r="S249" s="7"/>
      <c r="T249" s="7"/>
      <c r="U249" s="7"/>
      <c r="V249" s="7"/>
      <c r="W249" s="7"/>
      <c r="X249" s="7"/>
      <c r="Y249" s="7"/>
      <c r="Z249" s="7"/>
      <c r="AA249" s="7"/>
      <c r="AB249" s="7"/>
      <c r="AC249" s="7"/>
      <c r="AD249" s="7"/>
      <c r="AE249" s="7"/>
      <c r="AF249" s="7"/>
      <c r="AG249" s="7"/>
      <c r="AH249" s="7"/>
      <c r="AI249" s="7"/>
      <c r="AJ249" s="7"/>
      <c r="AK249" s="7"/>
      <c r="AL249" s="7"/>
      <c r="AM249" s="7"/>
      <c r="AN249" s="7"/>
      <c r="AO249" s="7"/>
      <c r="AP249" s="7"/>
      <c r="AQ249" s="7"/>
      <c r="AR249" s="7"/>
      <c r="AS249" s="7"/>
      <c r="AT249" s="7"/>
      <c r="AU249" s="7"/>
      <c r="AV249" s="7"/>
      <c r="AW249" s="7"/>
      <c r="AX249" s="7"/>
      <c r="AY249" s="7"/>
      <c r="AZ249" s="7"/>
      <c r="BA249" s="7"/>
      <c r="BB249" s="7"/>
      <c r="BC249" s="7"/>
      <c r="BD249" s="7"/>
      <c r="BE249" s="7"/>
      <c r="BF249" s="7"/>
      <c r="BG249" s="7"/>
      <c r="BH249" s="7"/>
      <c r="BI249" s="7"/>
      <c r="BJ249" s="7"/>
      <c r="BK249" s="7"/>
      <c r="BL249" s="7"/>
      <c r="BM249" s="7"/>
      <c r="BN249" s="7"/>
      <c r="BO249" s="7"/>
      <c r="BP249" s="7"/>
      <c r="BQ249" s="7"/>
      <c r="BR249" s="7"/>
      <c r="BS249" s="7"/>
      <c r="BT249" s="7"/>
      <c r="BU249" s="7"/>
      <c r="BV249" s="7"/>
      <c r="BW249" s="7"/>
      <c r="BX249" s="7"/>
      <c r="BY249" s="7"/>
      <c r="BZ249" s="7"/>
      <c r="CA249" s="7"/>
      <c r="CB249" s="7"/>
      <c r="CC249" s="7"/>
      <c r="CD249" s="7"/>
      <c r="CE249" s="7"/>
      <c r="CF249" s="7"/>
      <c r="CG249" s="7"/>
      <c r="CH249" s="7"/>
    </row>
    <row r="250" spans="1:86" ht="18" customHeight="1">
      <c r="A250" s="7"/>
      <c r="B250" s="7"/>
      <c r="C250" s="7"/>
      <c r="D250" s="7"/>
      <c r="E250" s="7"/>
      <c r="F250" s="7"/>
      <c r="G250" s="7"/>
      <c r="H250" s="7"/>
      <c r="I250" s="7"/>
      <c r="J250" s="7"/>
      <c r="K250" s="7"/>
      <c r="L250" s="7"/>
      <c r="M250" s="7"/>
      <c r="N250" s="7"/>
      <c r="O250" s="7"/>
      <c r="P250" s="7"/>
      <c r="Q250" s="7"/>
      <c r="R250" s="7"/>
      <c r="S250" s="7"/>
      <c r="T250" s="7"/>
      <c r="U250" s="7"/>
      <c r="V250" s="7"/>
      <c r="W250" s="7"/>
      <c r="X250" s="7"/>
      <c r="Y250" s="7"/>
      <c r="Z250" s="7"/>
      <c r="AA250" s="7"/>
      <c r="AB250" s="7"/>
      <c r="AC250" s="7"/>
      <c r="AD250" s="7"/>
      <c r="AE250" s="7"/>
      <c r="AF250" s="7"/>
      <c r="AG250" s="7"/>
      <c r="AH250" s="7"/>
      <c r="AI250" s="7"/>
      <c r="AJ250" s="7"/>
      <c r="AK250" s="7"/>
      <c r="AL250" s="7"/>
      <c r="AM250" s="7"/>
      <c r="AN250" s="7"/>
      <c r="AO250" s="7"/>
      <c r="AP250" s="7"/>
      <c r="AQ250" s="7"/>
      <c r="AR250" s="7"/>
      <c r="AS250" s="7"/>
      <c r="AT250" s="7"/>
      <c r="AU250" s="7"/>
      <c r="AV250" s="7"/>
      <c r="AW250" s="7"/>
      <c r="AX250" s="7"/>
      <c r="AY250" s="7"/>
      <c r="AZ250" s="7"/>
      <c r="BA250" s="7"/>
      <c r="BB250" s="7"/>
      <c r="BC250" s="7"/>
      <c r="BD250" s="7"/>
      <c r="BE250" s="7"/>
      <c r="BF250" s="7"/>
      <c r="BG250" s="7"/>
      <c r="BH250" s="7"/>
      <c r="BI250" s="7"/>
      <c r="BJ250" s="7"/>
      <c r="BK250" s="7"/>
      <c r="BL250" s="7"/>
      <c r="BM250" s="7"/>
      <c r="BN250" s="7"/>
      <c r="BO250" s="7"/>
      <c r="BP250" s="7"/>
      <c r="BQ250" s="7"/>
      <c r="BR250" s="7"/>
      <c r="BS250" s="7"/>
      <c r="BT250" s="7"/>
      <c r="BU250" s="7"/>
      <c r="BV250" s="7"/>
      <c r="BW250" s="7"/>
      <c r="BX250" s="7"/>
      <c r="BY250" s="7"/>
      <c r="BZ250" s="7"/>
      <c r="CA250" s="7"/>
      <c r="CB250" s="7"/>
      <c r="CC250" s="7"/>
      <c r="CD250" s="7"/>
      <c r="CE250" s="7"/>
      <c r="CF250" s="7"/>
      <c r="CG250" s="7"/>
      <c r="CH250" s="7"/>
    </row>
    <row r="251" spans="1:86" ht="18" customHeight="1">
      <c r="A251" s="7"/>
      <c r="B251" s="7"/>
      <c r="C251" s="7"/>
      <c r="D251" s="7"/>
      <c r="E251" s="7"/>
      <c r="F251" s="7"/>
      <c r="G251" s="7"/>
      <c r="H251" s="7"/>
      <c r="I251" s="7"/>
      <c r="J251" s="7"/>
      <c r="K251" s="7"/>
      <c r="L251" s="7"/>
      <c r="M251" s="7"/>
      <c r="N251" s="7"/>
      <c r="O251" s="7"/>
      <c r="P251" s="7"/>
      <c r="Q251" s="7"/>
      <c r="R251" s="7"/>
      <c r="S251" s="7"/>
      <c r="T251" s="7"/>
      <c r="U251" s="7"/>
      <c r="V251" s="7"/>
      <c r="W251" s="7"/>
      <c r="X251" s="7"/>
      <c r="Y251" s="7"/>
      <c r="Z251" s="7"/>
      <c r="AA251" s="7"/>
      <c r="AB251" s="7"/>
      <c r="AC251" s="7"/>
      <c r="AD251" s="7"/>
      <c r="AE251" s="7"/>
      <c r="AF251" s="7"/>
      <c r="AG251" s="7"/>
      <c r="AH251" s="7"/>
      <c r="AI251" s="7"/>
      <c r="AJ251" s="7"/>
      <c r="AK251" s="7"/>
      <c r="AL251" s="7"/>
      <c r="AM251" s="7"/>
      <c r="AN251" s="7"/>
      <c r="AO251" s="7"/>
      <c r="AP251" s="7"/>
      <c r="AQ251" s="7"/>
      <c r="AR251" s="7"/>
      <c r="AS251" s="7"/>
      <c r="AT251" s="7"/>
      <c r="AU251" s="7"/>
      <c r="AV251" s="7"/>
      <c r="AW251" s="7"/>
      <c r="AX251" s="7"/>
      <c r="AY251" s="7"/>
      <c r="AZ251" s="7"/>
      <c r="BA251" s="7"/>
      <c r="BB251" s="7"/>
      <c r="BC251" s="7"/>
      <c r="BD251" s="7"/>
      <c r="BE251" s="7"/>
      <c r="BF251" s="7"/>
      <c r="BG251" s="7"/>
      <c r="BH251" s="7"/>
      <c r="BI251" s="7"/>
      <c r="BJ251" s="7"/>
      <c r="BK251" s="7"/>
      <c r="BL251" s="7"/>
      <c r="BM251" s="7"/>
      <c r="BN251" s="7"/>
      <c r="BO251" s="7"/>
      <c r="BP251" s="7"/>
      <c r="BQ251" s="7"/>
      <c r="BR251" s="7"/>
      <c r="BS251" s="7"/>
      <c r="BT251" s="7"/>
      <c r="BU251" s="7"/>
      <c r="BV251" s="7"/>
      <c r="BW251" s="7"/>
      <c r="BX251" s="7"/>
      <c r="BY251" s="7"/>
      <c r="BZ251" s="7"/>
      <c r="CA251" s="7"/>
      <c r="CB251" s="7"/>
      <c r="CC251" s="7"/>
      <c r="CD251" s="7"/>
      <c r="CE251" s="7"/>
      <c r="CF251" s="7"/>
      <c r="CG251" s="7"/>
      <c r="CH251" s="7"/>
    </row>
    <row r="252" spans="1:86" ht="18" customHeight="1">
      <c r="A252" s="7"/>
      <c r="B252" s="7"/>
      <c r="C252" s="7"/>
      <c r="D252" s="7"/>
      <c r="E252" s="7"/>
      <c r="F252" s="7"/>
      <c r="G252" s="7"/>
      <c r="H252" s="7"/>
      <c r="I252" s="7"/>
      <c r="J252" s="7"/>
      <c r="K252" s="7"/>
      <c r="L252" s="7"/>
      <c r="M252" s="7"/>
      <c r="N252" s="7"/>
      <c r="O252" s="7"/>
      <c r="P252" s="7"/>
      <c r="Q252" s="7"/>
      <c r="R252" s="7"/>
      <c r="S252" s="7"/>
      <c r="T252" s="7"/>
      <c r="U252" s="7"/>
      <c r="V252" s="7"/>
      <c r="W252" s="7"/>
      <c r="X252" s="7"/>
      <c r="Y252" s="7"/>
      <c r="Z252" s="7"/>
      <c r="AA252" s="7"/>
      <c r="AB252" s="7"/>
      <c r="AC252" s="7"/>
      <c r="AD252" s="7"/>
      <c r="AE252" s="7"/>
      <c r="AF252" s="7"/>
      <c r="AG252" s="7"/>
      <c r="AH252" s="7"/>
      <c r="AI252" s="7"/>
      <c r="AJ252" s="7"/>
      <c r="AK252" s="7"/>
      <c r="AL252" s="7"/>
      <c r="AM252" s="7"/>
      <c r="AN252" s="7"/>
      <c r="AO252" s="7"/>
      <c r="AP252" s="7"/>
      <c r="AQ252" s="7"/>
      <c r="AR252" s="7"/>
      <c r="AS252" s="7"/>
      <c r="AT252" s="7"/>
      <c r="AU252" s="7"/>
      <c r="AV252" s="7"/>
      <c r="AW252" s="7"/>
      <c r="AX252" s="7"/>
      <c r="AY252" s="7"/>
      <c r="AZ252" s="7"/>
      <c r="BA252" s="7"/>
      <c r="BB252" s="7"/>
      <c r="BC252" s="7"/>
      <c r="BD252" s="7"/>
      <c r="BE252" s="7"/>
      <c r="BF252" s="7"/>
      <c r="BG252" s="7"/>
      <c r="BH252" s="7"/>
      <c r="BI252" s="7"/>
      <c r="BJ252" s="7"/>
      <c r="BK252" s="7"/>
      <c r="BL252" s="7"/>
      <c r="BM252" s="7"/>
      <c r="BN252" s="7"/>
      <c r="BO252" s="7"/>
      <c r="BP252" s="7"/>
      <c r="BQ252" s="7"/>
      <c r="BR252" s="7"/>
      <c r="BS252" s="7"/>
      <c r="BT252" s="7"/>
      <c r="BU252" s="7"/>
      <c r="BV252" s="7"/>
      <c r="BW252" s="7"/>
      <c r="BX252" s="7"/>
      <c r="BY252" s="7"/>
      <c r="BZ252" s="7"/>
      <c r="CA252" s="7"/>
      <c r="CB252" s="7"/>
      <c r="CC252" s="7"/>
      <c r="CD252" s="7"/>
      <c r="CE252" s="7"/>
      <c r="CF252" s="7"/>
      <c r="CG252" s="7"/>
      <c r="CH252" s="7"/>
    </row>
    <row r="253" spans="1:86" ht="18" customHeight="1">
      <c r="A253" s="7"/>
      <c r="B253" s="7"/>
      <c r="C253" s="7"/>
      <c r="D253" s="7"/>
      <c r="E253" s="7"/>
      <c r="F253" s="7"/>
      <c r="G253" s="7"/>
      <c r="H253" s="7"/>
      <c r="I253" s="7"/>
      <c r="J253" s="7"/>
      <c r="K253" s="7"/>
      <c r="L253" s="7"/>
      <c r="M253" s="7"/>
      <c r="N253" s="7"/>
      <c r="O253" s="7"/>
      <c r="P253" s="7"/>
      <c r="Q253" s="7"/>
      <c r="R253" s="7"/>
      <c r="S253" s="7"/>
      <c r="T253" s="7"/>
      <c r="U253" s="7"/>
      <c r="V253" s="7"/>
      <c r="W253" s="7"/>
      <c r="X253" s="7"/>
      <c r="Y253" s="7"/>
      <c r="Z253" s="7"/>
      <c r="AA253" s="7"/>
      <c r="AB253" s="7"/>
      <c r="AC253" s="7"/>
      <c r="AD253" s="7"/>
      <c r="AE253" s="7"/>
      <c r="AF253" s="7"/>
      <c r="AG253" s="7"/>
      <c r="AH253" s="7"/>
      <c r="AI253" s="7"/>
      <c r="AJ253" s="7"/>
      <c r="AK253" s="7"/>
      <c r="AL253" s="7"/>
      <c r="AM253" s="7"/>
      <c r="AN253" s="7"/>
      <c r="AO253" s="7"/>
      <c r="AP253" s="7"/>
      <c r="AQ253" s="7"/>
      <c r="AR253" s="7"/>
      <c r="AS253" s="7"/>
      <c r="AT253" s="7"/>
      <c r="AU253" s="7"/>
      <c r="AV253" s="7"/>
      <c r="AW253" s="7"/>
      <c r="AX253" s="7"/>
      <c r="AY253" s="7"/>
      <c r="AZ253" s="7"/>
      <c r="BA253" s="7"/>
      <c r="BB253" s="7"/>
      <c r="BC253" s="7"/>
      <c r="BD253" s="7"/>
      <c r="BE253" s="7"/>
      <c r="BF253" s="7"/>
      <c r="BG253" s="7"/>
      <c r="BH253" s="7"/>
      <c r="BI253" s="7"/>
      <c r="BJ253" s="7"/>
      <c r="BK253" s="7"/>
      <c r="BL253" s="7"/>
      <c r="BM253" s="7"/>
      <c r="BN253" s="7"/>
      <c r="BO253" s="7"/>
      <c r="BP253" s="7"/>
      <c r="BQ253" s="7"/>
      <c r="BR253" s="7"/>
      <c r="BS253" s="7"/>
      <c r="BT253" s="7"/>
      <c r="BU253" s="7"/>
      <c r="BV253" s="7"/>
      <c r="BW253" s="7"/>
      <c r="BX253" s="7"/>
      <c r="BY253" s="7"/>
      <c r="BZ253" s="7"/>
      <c r="CA253" s="7"/>
      <c r="CB253" s="7"/>
      <c r="CC253" s="7"/>
      <c r="CD253" s="7"/>
      <c r="CE253" s="7"/>
      <c r="CF253" s="7"/>
      <c r="CG253" s="7"/>
      <c r="CH253" s="7"/>
    </row>
    <row r="254" spans="1:86" ht="18" customHeight="1">
      <c r="A254" s="7"/>
      <c r="B254" s="7"/>
      <c r="C254" s="7"/>
      <c r="D254" s="7"/>
      <c r="E254" s="7"/>
      <c r="F254" s="7"/>
      <c r="G254" s="7"/>
      <c r="H254" s="7"/>
      <c r="I254" s="7"/>
      <c r="J254" s="7"/>
      <c r="K254" s="7"/>
      <c r="L254" s="7"/>
      <c r="M254" s="7"/>
      <c r="N254" s="7"/>
      <c r="O254" s="7"/>
      <c r="P254" s="7"/>
      <c r="Q254" s="7"/>
      <c r="R254" s="7"/>
      <c r="S254" s="7"/>
      <c r="T254" s="7"/>
      <c r="U254" s="7"/>
      <c r="V254" s="7"/>
      <c r="W254" s="7"/>
      <c r="X254" s="7"/>
      <c r="Y254" s="7"/>
      <c r="Z254" s="7"/>
      <c r="AA254" s="7"/>
      <c r="AB254" s="7"/>
      <c r="AC254" s="7"/>
      <c r="AD254" s="7"/>
      <c r="AE254" s="7"/>
      <c r="AF254" s="7"/>
      <c r="AG254" s="7"/>
      <c r="AH254" s="7"/>
      <c r="AI254" s="7"/>
      <c r="AJ254" s="7"/>
      <c r="AK254" s="7"/>
      <c r="AL254" s="7"/>
      <c r="AM254" s="7"/>
      <c r="AN254" s="7"/>
      <c r="AO254" s="7"/>
      <c r="AP254" s="7"/>
      <c r="AQ254" s="7"/>
      <c r="AR254" s="7"/>
      <c r="AS254" s="7"/>
      <c r="AT254" s="7"/>
      <c r="AU254" s="7"/>
      <c r="AV254" s="7"/>
      <c r="AW254" s="7"/>
      <c r="AX254" s="7"/>
      <c r="AY254" s="7"/>
      <c r="AZ254" s="7"/>
      <c r="BA254" s="7"/>
      <c r="BB254" s="7"/>
      <c r="BC254" s="7"/>
      <c r="BD254" s="7"/>
      <c r="BE254" s="7"/>
      <c r="BF254" s="7"/>
      <c r="BG254" s="7"/>
      <c r="BH254" s="7"/>
      <c r="BI254" s="7"/>
      <c r="BJ254" s="7"/>
      <c r="BK254" s="7"/>
      <c r="BL254" s="7"/>
      <c r="BM254" s="7"/>
      <c r="BN254" s="7"/>
      <c r="BO254" s="7"/>
      <c r="BP254" s="7"/>
      <c r="BQ254" s="7"/>
      <c r="BR254" s="7"/>
      <c r="BS254" s="7"/>
      <c r="BT254" s="7"/>
      <c r="BU254" s="7"/>
      <c r="BV254" s="7"/>
      <c r="BW254" s="7"/>
      <c r="BX254" s="7"/>
      <c r="BY254" s="7"/>
      <c r="BZ254" s="7"/>
      <c r="CA254" s="7"/>
      <c r="CB254" s="7"/>
      <c r="CC254" s="7"/>
      <c r="CD254" s="7"/>
      <c r="CE254" s="7"/>
      <c r="CF254" s="7"/>
      <c r="CG254" s="7"/>
      <c r="CH254" s="7"/>
    </row>
    <row r="255" spans="1:86" ht="18" customHeight="1">
      <c r="A255" s="7"/>
      <c r="B255" s="7"/>
      <c r="C255" s="7"/>
      <c r="D255" s="7"/>
      <c r="E255" s="7"/>
      <c r="F255" s="7"/>
      <c r="G255" s="7"/>
      <c r="H255" s="7"/>
      <c r="I255" s="7"/>
      <c r="J255" s="7"/>
      <c r="K255" s="7"/>
      <c r="L255" s="7"/>
      <c r="M255" s="7"/>
      <c r="N255" s="7"/>
      <c r="O255" s="7"/>
      <c r="P255" s="7"/>
      <c r="Q255" s="7"/>
      <c r="R255" s="7"/>
      <c r="S255" s="7"/>
      <c r="T255" s="7"/>
      <c r="U255" s="7"/>
      <c r="V255" s="7"/>
      <c r="W255" s="7"/>
      <c r="X255" s="7"/>
      <c r="Y255" s="7"/>
      <c r="Z255" s="7"/>
      <c r="AA255" s="7"/>
      <c r="AB255" s="7"/>
      <c r="AC255" s="7"/>
      <c r="AD255" s="7"/>
      <c r="AE255" s="7"/>
      <c r="AF255" s="7"/>
      <c r="AG255" s="7"/>
      <c r="AH255" s="7"/>
      <c r="AI255" s="7"/>
      <c r="AJ255" s="7"/>
      <c r="AK255" s="7"/>
      <c r="AL255" s="7"/>
      <c r="AM255" s="7"/>
      <c r="AN255" s="7"/>
      <c r="AO255" s="7"/>
      <c r="AP255" s="7"/>
      <c r="AQ255" s="7"/>
      <c r="AR255" s="7"/>
      <c r="AS255" s="7"/>
      <c r="AT255" s="7"/>
      <c r="AU255" s="7"/>
      <c r="AV255" s="7"/>
      <c r="AW255" s="7"/>
      <c r="AX255" s="7"/>
      <c r="AY255" s="7"/>
      <c r="AZ255" s="7"/>
      <c r="BA255" s="7"/>
      <c r="BB255" s="7"/>
      <c r="BC255" s="7"/>
      <c r="BD255" s="7"/>
      <c r="BE255" s="7"/>
      <c r="BF255" s="7"/>
      <c r="BG255" s="7"/>
      <c r="BH255" s="7"/>
      <c r="BI255" s="7"/>
      <c r="BJ255" s="7"/>
      <c r="BK255" s="7"/>
      <c r="BL255" s="7"/>
      <c r="BM255" s="7"/>
      <c r="BN255" s="7"/>
      <c r="BO255" s="7"/>
      <c r="BP255" s="7"/>
      <c r="BQ255" s="7"/>
      <c r="BR255" s="7"/>
      <c r="BS255" s="7"/>
      <c r="BT255" s="7"/>
      <c r="BU255" s="7"/>
      <c r="BV255" s="7"/>
      <c r="BW255" s="7"/>
      <c r="BX255" s="7"/>
      <c r="BY255" s="7"/>
      <c r="BZ255" s="7"/>
      <c r="CA255" s="7"/>
      <c r="CB255" s="7"/>
      <c r="CC255" s="7"/>
      <c r="CD255" s="7"/>
      <c r="CE255" s="7"/>
      <c r="CF255" s="7"/>
      <c r="CG255" s="7"/>
      <c r="CH255" s="7"/>
    </row>
    <row r="256" spans="1:86" ht="18" customHeight="1">
      <c r="A256" s="7"/>
      <c r="B256" s="7"/>
      <c r="C256" s="7"/>
      <c r="D256" s="7"/>
      <c r="E256" s="7"/>
      <c r="F256" s="7"/>
      <c r="G256" s="7"/>
      <c r="H256" s="7"/>
      <c r="I256" s="7"/>
      <c r="J256" s="7"/>
      <c r="K256" s="7"/>
      <c r="L256" s="7"/>
      <c r="M256" s="7"/>
      <c r="N256" s="7"/>
      <c r="O256" s="7"/>
      <c r="P256" s="7"/>
      <c r="Q256" s="7"/>
      <c r="R256" s="7"/>
      <c r="S256" s="7"/>
      <c r="T256" s="7"/>
      <c r="U256" s="7"/>
      <c r="V256" s="7"/>
      <c r="W256" s="7"/>
      <c r="X256" s="7"/>
      <c r="Y256" s="7"/>
      <c r="Z256" s="7"/>
      <c r="AA256" s="7"/>
      <c r="AB256" s="7"/>
      <c r="AC256" s="7"/>
      <c r="AD256" s="7"/>
      <c r="AE256" s="7"/>
      <c r="AF256" s="7"/>
      <c r="AG256" s="7"/>
      <c r="AH256" s="7"/>
      <c r="AI256" s="7"/>
      <c r="AJ256" s="7"/>
      <c r="AK256" s="7"/>
      <c r="AL256" s="7"/>
      <c r="AM256" s="7"/>
      <c r="AN256" s="7"/>
      <c r="AO256" s="7"/>
      <c r="AP256" s="7"/>
      <c r="AQ256" s="7"/>
      <c r="AR256" s="7"/>
      <c r="AS256" s="7"/>
      <c r="AT256" s="7"/>
      <c r="AU256" s="7"/>
      <c r="AV256" s="7"/>
      <c r="AW256" s="7"/>
      <c r="AX256" s="7"/>
      <c r="AY256" s="7"/>
      <c r="AZ256" s="7"/>
      <c r="BA256" s="7"/>
      <c r="BB256" s="7"/>
      <c r="BC256" s="7"/>
      <c r="BD256" s="7"/>
      <c r="BE256" s="7"/>
      <c r="BF256" s="7"/>
      <c r="BG256" s="7"/>
      <c r="BH256" s="7"/>
      <c r="BI256" s="7"/>
      <c r="BJ256" s="7"/>
      <c r="BK256" s="7"/>
      <c r="BL256" s="7"/>
      <c r="BM256" s="7"/>
      <c r="BN256" s="7"/>
      <c r="BO256" s="7"/>
      <c r="BP256" s="7"/>
      <c r="BQ256" s="7"/>
      <c r="BR256" s="7"/>
      <c r="BS256" s="7"/>
      <c r="BT256" s="7"/>
      <c r="BU256" s="7"/>
      <c r="BV256" s="7"/>
      <c r="BW256" s="7"/>
      <c r="BX256" s="7"/>
      <c r="BY256" s="7"/>
      <c r="BZ256" s="7"/>
      <c r="CA256" s="7"/>
      <c r="CB256" s="7"/>
      <c r="CC256" s="7"/>
      <c r="CD256" s="7"/>
      <c r="CE256" s="7"/>
      <c r="CF256" s="7"/>
      <c r="CG256" s="7"/>
      <c r="CH256" s="7"/>
    </row>
    <row r="257" spans="1:86" ht="18" customHeight="1">
      <c r="A257" s="7"/>
      <c r="B257" s="7"/>
      <c r="C257" s="7"/>
      <c r="D257" s="7"/>
      <c r="E257" s="7"/>
      <c r="F257" s="7"/>
      <c r="G257" s="7"/>
      <c r="H257" s="7"/>
      <c r="I257" s="7"/>
      <c r="J257" s="7"/>
      <c r="K257" s="7"/>
      <c r="L257" s="7"/>
      <c r="M257" s="7"/>
      <c r="N257" s="7"/>
      <c r="O257" s="7"/>
      <c r="P257" s="7"/>
      <c r="Q257" s="7"/>
      <c r="R257" s="7"/>
      <c r="S257" s="7"/>
      <c r="T257" s="7"/>
      <c r="U257" s="7"/>
      <c r="V257" s="7"/>
      <c r="W257" s="7"/>
      <c r="X257" s="7"/>
      <c r="Y257" s="7"/>
      <c r="Z257" s="7"/>
      <c r="AA257" s="7"/>
      <c r="AB257" s="7"/>
      <c r="AC257" s="7"/>
      <c r="AD257" s="7"/>
      <c r="AE257" s="7"/>
      <c r="AF257" s="7"/>
      <c r="AG257" s="7"/>
      <c r="AH257" s="7"/>
      <c r="AI257" s="7"/>
      <c r="AJ257" s="7"/>
      <c r="AK257" s="7"/>
      <c r="AL257" s="7"/>
      <c r="AM257" s="7"/>
      <c r="AN257" s="7"/>
      <c r="AO257" s="7"/>
      <c r="AP257" s="7"/>
      <c r="AQ257" s="7"/>
      <c r="AR257" s="7"/>
      <c r="AS257" s="7"/>
      <c r="AT257" s="7"/>
      <c r="AU257" s="7"/>
      <c r="AV257" s="7"/>
      <c r="AW257" s="7"/>
      <c r="AX257" s="7"/>
      <c r="AY257" s="7"/>
      <c r="AZ257" s="7"/>
      <c r="BA257" s="7"/>
      <c r="BB257" s="7"/>
      <c r="BC257" s="7"/>
      <c r="BD257" s="7"/>
      <c r="BE257" s="7"/>
      <c r="BF257" s="7"/>
      <c r="BG257" s="7"/>
      <c r="BH257" s="7"/>
      <c r="BI257" s="7"/>
      <c r="BJ257" s="7"/>
      <c r="BK257" s="7"/>
      <c r="BL257" s="7"/>
      <c r="BM257" s="7"/>
      <c r="BN257" s="7"/>
      <c r="BO257" s="7"/>
      <c r="BP257" s="7"/>
      <c r="BQ257" s="7"/>
      <c r="BR257" s="7"/>
      <c r="BS257" s="7"/>
      <c r="BT257" s="7"/>
      <c r="BU257" s="7"/>
      <c r="BV257" s="7"/>
      <c r="BW257" s="7"/>
      <c r="BX257" s="7"/>
      <c r="BY257" s="7"/>
      <c r="BZ257" s="7"/>
      <c r="CA257" s="7"/>
      <c r="CB257" s="7"/>
      <c r="CC257" s="7"/>
      <c r="CD257" s="7"/>
      <c r="CE257" s="7"/>
      <c r="CF257" s="7"/>
      <c r="CG257" s="7"/>
      <c r="CH257" s="7"/>
    </row>
    <row r="258" spans="1:86" ht="18" customHeight="1">
      <c r="A258" s="7"/>
      <c r="B258" s="7"/>
      <c r="C258" s="7"/>
      <c r="D258" s="7"/>
      <c r="E258" s="7"/>
      <c r="F258" s="7"/>
      <c r="G258" s="7"/>
      <c r="H258" s="7"/>
      <c r="I258" s="7"/>
      <c r="J258" s="7"/>
      <c r="K258" s="7"/>
      <c r="L258" s="7"/>
      <c r="M258" s="7"/>
      <c r="N258" s="7"/>
      <c r="O258" s="7"/>
      <c r="P258" s="7"/>
      <c r="Q258" s="7"/>
      <c r="R258" s="7"/>
      <c r="S258" s="7"/>
      <c r="T258" s="7"/>
      <c r="U258" s="7"/>
      <c r="V258" s="7"/>
      <c r="W258" s="7"/>
      <c r="X258" s="7"/>
      <c r="Y258" s="7"/>
      <c r="Z258" s="7"/>
      <c r="AA258" s="7"/>
      <c r="AB258" s="7"/>
      <c r="AC258" s="7"/>
      <c r="AD258" s="7"/>
      <c r="AE258" s="7"/>
      <c r="AF258" s="7"/>
      <c r="AG258" s="7"/>
      <c r="AH258" s="7"/>
      <c r="AI258" s="7"/>
      <c r="AJ258" s="7"/>
      <c r="AK258" s="7"/>
      <c r="AL258" s="7"/>
      <c r="AM258" s="7"/>
      <c r="AN258" s="7"/>
      <c r="AO258" s="7"/>
      <c r="AP258" s="7"/>
      <c r="AQ258" s="7"/>
      <c r="AR258" s="7"/>
      <c r="AS258" s="7"/>
      <c r="AT258" s="7"/>
      <c r="AU258" s="7"/>
      <c r="AV258" s="7"/>
      <c r="AW258" s="7"/>
      <c r="AX258" s="7"/>
      <c r="AY258" s="7"/>
      <c r="AZ258" s="7"/>
      <c r="BA258" s="7"/>
      <c r="BB258" s="7"/>
      <c r="BC258" s="7"/>
      <c r="BD258" s="7"/>
      <c r="BE258" s="7"/>
      <c r="BF258" s="7"/>
      <c r="BG258" s="7"/>
      <c r="BH258" s="7"/>
      <c r="BI258" s="7"/>
      <c r="BJ258" s="7"/>
      <c r="BK258" s="7"/>
      <c r="BL258" s="7"/>
      <c r="BM258" s="7"/>
      <c r="BN258" s="7"/>
      <c r="BO258" s="7"/>
      <c r="BP258" s="7"/>
      <c r="BQ258" s="7"/>
      <c r="BR258" s="7"/>
      <c r="BS258" s="7"/>
      <c r="BT258" s="7"/>
      <c r="BU258" s="7"/>
      <c r="BV258" s="7"/>
      <c r="BW258" s="7"/>
      <c r="BX258" s="7"/>
      <c r="BY258" s="7"/>
      <c r="BZ258" s="7"/>
      <c r="CA258" s="7"/>
      <c r="CB258" s="7"/>
      <c r="CC258" s="7"/>
      <c r="CD258" s="7"/>
      <c r="CE258" s="7"/>
      <c r="CF258" s="7"/>
      <c r="CG258" s="7"/>
      <c r="CH258" s="7"/>
    </row>
    <row r="259" spans="1:86" ht="18" customHeight="1">
      <c r="A259" s="7"/>
      <c r="B259" s="7"/>
      <c r="C259" s="7"/>
      <c r="D259" s="7"/>
      <c r="E259" s="7"/>
      <c r="F259" s="7"/>
      <c r="G259" s="7"/>
      <c r="H259" s="7"/>
      <c r="I259" s="7"/>
      <c r="J259" s="7"/>
      <c r="K259" s="7"/>
      <c r="L259" s="7"/>
      <c r="M259" s="7"/>
      <c r="N259" s="7"/>
      <c r="O259" s="7"/>
      <c r="P259" s="7"/>
      <c r="Q259" s="7"/>
      <c r="R259" s="7"/>
      <c r="S259" s="7"/>
      <c r="T259" s="7"/>
      <c r="U259" s="7"/>
      <c r="V259" s="7"/>
      <c r="W259" s="7"/>
      <c r="X259" s="7"/>
      <c r="Y259" s="7"/>
      <c r="Z259" s="7"/>
      <c r="AA259" s="7"/>
      <c r="AB259" s="7"/>
      <c r="AC259" s="7"/>
      <c r="AD259" s="7"/>
      <c r="AE259" s="7"/>
      <c r="AF259" s="7"/>
      <c r="AG259" s="7"/>
      <c r="AH259" s="7"/>
      <c r="AI259" s="7"/>
      <c r="AJ259" s="7"/>
      <c r="AK259" s="7"/>
      <c r="AL259" s="7"/>
      <c r="AM259" s="7"/>
      <c r="AN259" s="7"/>
      <c r="AO259" s="7"/>
      <c r="AP259" s="7"/>
      <c r="AQ259" s="7"/>
      <c r="AR259" s="7"/>
      <c r="AS259" s="7"/>
      <c r="AT259" s="7"/>
      <c r="AU259" s="7"/>
      <c r="AV259" s="7"/>
      <c r="AW259" s="7"/>
      <c r="AX259" s="7"/>
      <c r="AY259" s="7"/>
      <c r="AZ259" s="7"/>
      <c r="BA259" s="7"/>
      <c r="BB259" s="7"/>
      <c r="BC259" s="7"/>
      <c r="BD259" s="7"/>
      <c r="BE259" s="7"/>
      <c r="BF259" s="7"/>
      <c r="BG259" s="7"/>
      <c r="BH259" s="7"/>
      <c r="BI259" s="7"/>
      <c r="BJ259" s="7"/>
      <c r="BK259" s="7"/>
      <c r="BL259" s="7"/>
      <c r="BM259" s="7"/>
      <c r="BN259" s="7"/>
      <c r="BO259" s="7"/>
      <c r="BP259" s="7"/>
      <c r="BQ259" s="7"/>
      <c r="BR259" s="7"/>
      <c r="BS259" s="7"/>
      <c r="BT259" s="7"/>
      <c r="BU259" s="7"/>
      <c r="BV259" s="7"/>
      <c r="BW259" s="7"/>
      <c r="BX259" s="7"/>
      <c r="BY259" s="7"/>
      <c r="BZ259" s="7"/>
      <c r="CA259" s="7"/>
      <c r="CB259" s="7"/>
      <c r="CC259" s="7"/>
      <c r="CD259" s="7"/>
      <c r="CE259" s="7"/>
      <c r="CF259" s="7"/>
      <c r="CG259" s="7"/>
      <c r="CH259" s="7"/>
    </row>
    <row r="260" spans="1:86" ht="18" customHeight="1">
      <c r="A260" s="7"/>
      <c r="B260" s="7"/>
      <c r="C260" s="7"/>
      <c r="D260" s="7"/>
      <c r="E260" s="7"/>
      <c r="F260" s="7"/>
      <c r="G260" s="7"/>
      <c r="H260" s="7"/>
      <c r="I260" s="7"/>
      <c r="J260" s="7"/>
      <c r="K260" s="7"/>
      <c r="L260" s="7"/>
      <c r="M260" s="7"/>
      <c r="N260" s="7"/>
      <c r="O260" s="7"/>
      <c r="P260" s="7"/>
      <c r="Q260" s="7"/>
      <c r="R260" s="7"/>
      <c r="S260" s="7"/>
      <c r="T260" s="7"/>
      <c r="U260" s="7"/>
      <c r="V260" s="7"/>
      <c r="W260" s="7"/>
      <c r="X260" s="7"/>
      <c r="Y260" s="7"/>
      <c r="Z260" s="7"/>
      <c r="AA260" s="7"/>
      <c r="AB260" s="7"/>
      <c r="AC260" s="7"/>
      <c r="AD260" s="7"/>
      <c r="AE260" s="7"/>
      <c r="AF260" s="7"/>
      <c r="AG260" s="7"/>
      <c r="AH260" s="7"/>
      <c r="AI260" s="7"/>
      <c r="AJ260" s="7"/>
      <c r="AK260" s="7"/>
      <c r="AL260" s="7"/>
      <c r="AM260" s="7"/>
      <c r="AN260" s="7"/>
      <c r="AO260" s="7"/>
      <c r="AP260" s="7"/>
      <c r="AQ260" s="7"/>
      <c r="AR260" s="7"/>
      <c r="AS260" s="7"/>
      <c r="AT260" s="7"/>
      <c r="AU260" s="7"/>
      <c r="AV260" s="7"/>
      <c r="AW260" s="7"/>
      <c r="AX260" s="7"/>
      <c r="AY260" s="7"/>
      <c r="AZ260" s="7"/>
      <c r="BA260" s="7"/>
      <c r="BB260" s="7"/>
      <c r="BC260" s="7"/>
      <c r="BD260" s="7"/>
      <c r="BE260" s="7"/>
      <c r="BF260" s="7"/>
      <c r="BG260" s="7"/>
      <c r="BH260" s="7"/>
      <c r="BI260" s="7"/>
      <c r="BJ260" s="7"/>
      <c r="BK260" s="7"/>
      <c r="BL260" s="7"/>
      <c r="BM260" s="7"/>
      <c r="BN260" s="7"/>
      <c r="BO260" s="7"/>
      <c r="BP260" s="7"/>
      <c r="BQ260" s="7"/>
      <c r="BR260" s="7"/>
      <c r="BS260" s="7"/>
      <c r="BT260" s="7"/>
      <c r="BU260" s="7"/>
      <c r="BV260" s="7"/>
      <c r="BW260" s="7"/>
      <c r="BX260" s="7"/>
      <c r="BY260" s="7"/>
      <c r="BZ260" s="7"/>
      <c r="CA260" s="7"/>
      <c r="CB260" s="7"/>
      <c r="CC260" s="7"/>
      <c r="CD260" s="7"/>
      <c r="CE260" s="7"/>
      <c r="CF260" s="7"/>
      <c r="CG260" s="7"/>
      <c r="CH260" s="7"/>
    </row>
    <row r="261" spans="1:86" ht="18" customHeight="1">
      <c r="A261" s="7"/>
      <c r="B261" s="7"/>
      <c r="C261" s="7"/>
      <c r="D261" s="7"/>
      <c r="E261" s="7"/>
      <c r="F261" s="7"/>
      <c r="G261" s="7"/>
      <c r="H261" s="7"/>
      <c r="I261" s="7"/>
      <c r="J261" s="7"/>
      <c r="K261" s="7"/>
      <c r="L261" s="7"/>
      <c r="M261" s="7"/>
      <c r="N261" s="7"/>
      <c r="O261" s="7"/>
      <c r="P261" s="7"/>
      <c r="Q261" s="7"/>
      <c r="R261" s="7"/>
      <c r="S261" s="7"/>
      <c r="T261" s="7"/>
      <c r="U261" s="7"/>
      <c r="V261" s="7"/>
      <c r="W261" s="7"/>
      <c r="X261" s="7"/>
      <c r="Y261" s="7"/>
      <c r="Z261" s="7"/>
      <c r="AA261" s="7"/>
      <c r="AB261" s="7"/>
      <c r="AC261" s="7"/>
      <c r="AD261" s="7"/>
      <c r="AE261" s="7"/>
      <c r="AF261" s="7"/>
      <c r="AG261" s="7"/>
      <c r="AH261" s="7"/>
      <c r="AI261" s="7"/>
      <c r="AJ261" s="7"/>
      <c r="AK261" s="7"/>
      <c r="AL261" s="7"/>
      <c r="AM261" s="7"/>
      <c r="AN261" s="7"/>
      <c r="AO261" s="7"/>
      <c r="AP261" s="7"/>
      <c r="AQ261" s="7"/>
      <c r="AR261" s="7"/>
      <c r="AS261" s="7"/>
      <c r="AT261" s="7"/>
      <c r="AU261" s="7"/>
      <c r="AV261" s="7"/>
      <c r="AW261" s="7"/>
      <c r="AX261" s="7"/>
      <c r="AY261" s="7"/>
      <c r="AZ261" s="7"/>
      <c r="BA261" s="7"/>
      <c r="BB261" s="7"/>
      <c r="BC261" s="7"/>
      <c r="BD261" s="7"/>
      <c r="BE261" s="7"/>
      <c r="BF261" s="7"/>
      <c r="BG261" s="7"/>
      <c r="BH261" s="7"/>
      <c r="BI261" s="7"/>
      <c r="BJ261" s="7"/>
      <c r="BK261" s="7"/>
      <c r="BL261" s="7"/>
      <c r="BM261" s="7"/>
      <c r="BN261" s="7"/>
      <c r="BO261" s="7"/>
      <c r="BP261" s="7"/>
      <c r="BQ261" s="7"/>
      <c r="BR261" s="7"/>
      <c r="BS261" s="7"/>
      <c r="BT261" s="7"/>
      <c r="BU261" s="7"/>
      <c r="BV261" s="7"/>
      <c r="BW261" s="7"/>
      <c r="BX261" s="7"/>
      <c r="BY261" s="7"/>
      <c r="BZ261" s="7"/>
      <c r="CA261" s="7"/>
      <c r="CB261" s="7"/>
      <c r="CC261" s="7"/>
      <c r="CD261" s="7"/>
      <c r="CE261" s="7"/>
      <c r="CF261" s="7"/>
      <c r="CG261" s="7"/>
      <c r="CH261" s="7"/>
    </row>
    <row r="262" spans="1:86" ht="18" customHeight="1">
      <c r="A262" s="7"/>
      <c r="B262" s="7"/>
      <c r="C262" s="7"/>
      <c r="D262" s="7"/>
      <c r="E262" s="7"/>
      <c r="F262" s="7"/>
      <c r="G262" s="7"/>
      <c r="H262" s="7"/>
      <c r="I262" s="7"/>
      <c r="J262" s="7"/>
      <c r="K262" s="7"/>
      <c r="L262" s="7"/>
      <c r="M262" s="7"/>
      <c r="N262" s="7"/>
      <c r="O262" s="7"/>
      <c r="P262" s="7"/>
      <c r="Q262" s="7"/>
      <c r="R262" s="7"/>
      <c r="S262" s="7"/>
      <c r="T262" s="7"/>
      <c r="U262" s="7"/>
      <c r="V262" s="7"/>
      <c r="W262" s="7"/>
      <c r="X262" s="7"/>
      <c r="Y262" s="7"/>
      <c r="Z262" s="7"/>
      <c r="AA262" s="7"/>
      <c r="AB262" s="7"/>
      <c r="AC262" s="7"/>
      <c r="AD262" s="7"/>
      <c r="AE262" s="7"/>
      <c r="AF262" s="7"/>
      <c r="AG262" s="7"/>
      <c r="AH262" s="7"/>
      <c r="AI262" s="7"/>
      <c r="AJ262" s="7"/>
      <c r="AK262" s="7"/>
      <c r="AL262" s="7"/>
      <c r="AM262" s="7"/>
      <c r="AN262" s="7"/>
      <c r="AO262" s="7"/>
      <c r="AP262" s="7"/>
      <c r="AQ262" s="7"/>
      <c r="AR262" s="7"/>
      <c r="AS262" s="7"/>
      <c r="AT262" s="7"/>
      <c r="AU262" s="7"/>
      <c r="AV262" s="7"/>
      <c r="AW262" s="7"/>
      <c r="AX262" s="7"/>
      <c r="AY262" s="7"/>
      <c r="AZ262" s="7"/>
      <c r="BA262" s="7"/>
      <c r="BB262" s="7"/>
      <c r="BC262" s="7"/>
      <c r="BD262" s="7"/>
      <c r="BE262" s="7"/>
      <c r="BF262" s="7"/>
      <c r="BG262" s="7"/>
      <c r="BH262" s="7"/>
      <c r="BI262" s="7"/>
      <c r="BJ262" s="7"/>
      <c r="BK262" s="7"/>
      <c r="BL262" s="7"/>
      <c r="BM262" s="7"/>
      <c r="BN262" s="7"/>
      <c r="BO262" s="7"/>
      <c r="BP262" s="7"/>
      <c r="BQ262" s="7"/>
      <c r="BR262" s="7"/>
      <c r="BS262" s="7"/>
      <c r="BT262" s="7"/>
      <c r="BU262" s="7"/>
      <c r="BV262" s="7"/>
      <c r="BW262" s="7"/>
      <c r="BX262" s="7"/>
      <c r="BY262" s="7"/>
      <c r="BZ262" s="7"/>
      <c r="CA262" s="7"/>
      <c r="CB262" s="7"/>
      <c r="CC262" s="7"/>
      <c r="CD262" s="7"/>
      <c r="CE262" s="7"/>
      <c r="CF262" s="7"/>
      <c r="CG262" s="7"/>
      <c r="CH262" s="7"/>
    </row>
    <row r="263" spans="1:86" ht="18" customHeight="1">
      <c r="A263" s="7"/>
      <c r="B263" s="7"/>
      <c r="C263" s="7"/>
      <c r="D263" s="7"/>
      <c r="E263" s="7"/>
      <c r="F263" s="7"/>
      <c r="G263" s="7"/>
      <c r="H263" s="7"/>
      <c r="I263" s="7"/>
      <c r="J263" s="7"/>
      <c r="K263" s="7"/>
      <c r="L263" s="7"/>
      <c r="M263" s="7"/>
      <c r="N263" s="7"/>
      <c r="O263" s="7"/>
      <c r="P263" s="7"/>
      <c r="Q263" s="7"/>
      <c r="R263" s="7"/>
      <c r="S263" s="7"/>
      <c r="T263" s="7"/>
      <c r="U263" s="7"/>
      <c r="V263" s="7"/>
      <c r="W263" s="7"/>
      <c r="X263" s="7"/>
      <c r="Y263" s="7"/>
      <c r="Z263" s="7"/>
      <c r="AA263" s="7"/>
      <c r="AB263" s="7"/>
      <c r="AC263" s="7"/>
      <c r="AD263" s="7"/>
      <c r="AE263" s="7"/>
      <c r="AF263" s="7"/>
      <c r="AG263" s="7"/>
      <c r="AH263" s="7"/>
      <c r="AI263" s="7"/>
      <c r="AJ263" s="7"/>
      <c r="AK263" s="7"/>
      <c r="AL263" s="7"/>
      <c r="AM263" s="7"/>
      <c r="AN263" s="7"/>
      <c r="AO263" s="7"/>
      <c r="AP263" s="7"/>
      <c r="AQ263" s="7"/>
      <c r="AR263" s="7"/>
      <c r="AS263" s="7"/>
      <c r="AT263" s="7"/>
      <c r="AU263" s="7"/>
      <c r="AV263" s="7"/>
      <c r="AW263" s="7"/>
      <c r="AX263" s="7"/>
      <c r="AY263" s="7"/>
      <c r="AZ263" s="7"/>
      <c r="BA263" s="7"/>
      <c r="BB263" s="7"/>
      <c r="BC263" s="7"/>
      <c r="BD263" s="7"/>
      <c r="BE263" s="7"/>
      <c r="BF263" s="7"/>
      <c r="BG263" s="7"/>
      <c r="BH263" s="7"/>
      <c r="BI263" s="7"/>
      <c r="BJ263" s="7"/>
      <c r="BK263" s="7"/>
      <c r="BL263" s="7"/>
      <c r="BM263" s="7"/>
      <c r="BN263" s="7"/>
      <c r="BO263" s="7"/>
      <c r="BP263" s="7"/>
      <c r="BQ263" s="7"/>
      <c r="BR263" s="7"/>
      <c r="BS263" s="7"/>
      <c r="BT263" s="7"/>
      <c r="BU263" s="7"/>
      <c r="BV263" s="7"/>
      <c r="BW263" s="7"/>
      <c r="BX263" s="7"/>
      <c r="BY263" s="7"/>
      <c r="BZ263" s="7"/>
      <c r="CA263" s="7"/>
      <c r="CB263" s="7"/>
      <c r="CC263" s="7"/>
      <c r="CD263" s="7"/>
      <c r="CE263" s="7"/>
      <c r="CF263" s="7"/>
      <c r="CG263" s="7"/>
      <c r="CH263" s="7"/>
    </row>
    <row r="264" spans="1:86" ht="18" customHeight="1">
      <c r="A264" s="7"/>
      <c r="B264" s="7"/>
      <c r="C264" s="7"/>
      <c r="D264" s="7"/>
      <c r="E264" s="7"/>
      <c r="F264" s="7"/>
      <c r="G264" s="7"/>
      <c r="H264" s="7"/>
      <c r="I264" s="7"/>
      <c r="J264" s="7"/>
      <c r="K264" s="7"/>
      <c r="L264" s="7"/>
      <c r="M264" s="7"/>
      <c r="N264" s="7"/>
      <c r="O264" s="7"/>
      <c r="P264" s="7"/>
      <c r="Q264" s="7"/>
      <c r="R264" s="7"/>
      <c r="S264" s="7"/>
      <c r="T264" s="7"/>
      <c r="U264" s="7"/>
      <c r="V264" s="7"/>
      <c r="W264" s="7"/>
      <c r="X264" s="7"/>
      <c r="Y264" s="7"/>
      <c r="Z264" s="7"/>
      <c r="AA264" s="7"/>
      <c r="AB264" s="7"/>
      <c r="AC264" s="7"/>
      <c r="AD264" s="7"/>
      <c r="AE264" s="7"/>
      <c r="AF264" s="7"/>
      <c r="AG264" s="7"/>
      <c r="AH264" s="7"/>
      <c r="AI264" s="7"/>
      <c r="AJ264" s="7"/>
      <c r="AK264" s="7"/>
      <c r="AL264" s="7"/>
      <c r="AM264" s="7"/>
      <c r="AN264" s="7"/>
      <c r="AO264" s="7"/>
      <c r="AP264" s="7"/>
      <c r="AQ264" s="7"/>
      <c r="AR264" s="7"/>
      <c r="AS264" s="7"/>
      <c r="AT264" s="7"/>
      <c r="AU264" s="7"/>
      <c r="AV264" s="7"/>
      <c r="AW264" s="7"/>
      <c r="AX264" s="7"/>
      <c r="AY264" s="7"/>
      <c r="AZ264" s="7"/>
      <c r="BA264" s="7"/>
      <c r="BB264" s="7"/>
      <c r="BC264" s="7"/>
      <c r="BD264" s="7"/>
      <c r="BE264" s="7"/>
      <c r="BF264" s="7"/>
      <c r="BG264" s="7"/>
      <c r="BH264" s="7"/>
      <c r="BI264" s="7"/>
      <c r="BJ264" s="7"/>
      <c r="BK264" s="7"/>
      <c r="BL264" s="7"/>
      <c r="BM264" s="7"/>
      <c r="BN264" s="7"/>
      <c r="BO264" s="7"/>
      <c r="BP264" s="7"/>
      <c r="BQ264" s="7"/>
      <c r="BR264" s="7"/>
      <c r="BS264" s="7"/>
      <c r="BT264" s="7"/>
      <c r="BU264" s="7"/>
      <c r="BV264" s="7"/>
      <c r="BW264" s="7"/>
      <c r="BX264" s="7"/>
      <c r="BY264" s="7"/>
      <c r="BZ264" s="7"/>
      <c r="CA264" s="7"/>
      <c r="CB264" s="7"/>
      <c r="CC264" s="7"/>
      <c r="CD264" s="7"/>
      <c r="CE264" s="7"/>
      <c r="CF264" s="7"/>
      <c r="CG264" s="7"/>
      <c r="CH264" s="7"/>
    </row>
    <row r="265" spans="1:86" ht="18" customHeight="1">
      <c r="A265" s="7"/>
      <c r="B265" s="7"/>
      <c r="C265" s="7"/>
      <c r="D265" s="7"/>
      <c r="E265" s="7"/>
      <c r="F265" s="7"/>
      <c r="G265" s="7"/>
      <c r="H265" s="7"/>
      <c r="I265" s="7"/>
      <c r="J265" s="7"/>
      <c r="K265" s="7"/>
      <c r="L265" s="7"/>
      <c r="M265" s="7"/>
      <c r="N265" s="7"/>
      <c r="O265" s="7"/>
      <c r="P265" s="7"/>
      <c r="Q265" s="7"/>
      <c r="R265" s="7"/>
      <c r="S265" s="7"/>
      <c r="T265" s="7"/>
      <c r="U265" s="7"/>
      <c r="V265" s="7"/>
      <c r="W265" s="7"/>
      <c r="X265" s="7"/>
      <c r="Y265" s="7"/>
      <c r="Z265" s="7"/>
      <c r="AA265" s="7"/>
      <c r="AB265" s="7"/>
      <c r="AC265" s="7"/>
      <c r="AD265" s="7"/>
      <c r="AE265" s="7"/>
      <c r="AF265" s="7"/>
      <c r="AG265" s="7"/>
      <c r="AH265" s="7"/>
      <c r="AI265" s="7"/>
      <c r="AJ265" s="7"/>
      <c r="AK265" s="7"/>
      <c r="AL265" s="7"/>
      <c r="AM265" s="7"/>
      <c r="AN265" s="7"/>
      <c r="AO265" s="7"/>
      <c r="AP265" s="7"/>
      <c r="AQ265" s="7"/>
      <c r="AR265" s="7"/>
      <c r="AS265" s="7"/>
      <c r="AT265" s="7"/>
      <c r="AU265" s="7"/>
      <c r="AV265" s="7"/>
      <c r="AW265" s="7"/>
      <c r="AX265" s="7"/>
      <c r="AY265" s="7"/>
      <c r="AZ265" s="7"/>
      <c r="BA265" s="7"/>
      <c r="BB265" s="7"/>
      <c r="BC265" s="7"/>
      <c r="BD265" s="7"/>
      <c r="BE265" s="7"/>
      <c r="BF265" s="7"/>
      <c r="BG265" s="7"/>
      <c r="BH265" s="7"/>
      <c r="BI265" s="7"/>
      <c r="BJ265" s="7"/>
      <c r="BK265" s="7"/>
      <c r="BL265" s="7"/>
      <c r="BM265" s="7"/>
      <c r="BN265" s="7"/>
      <c r="BO265" s="7"/>
      <c r="BP265" s="7"/>
      <c r="BQ265" s="7"/>
      <c r="BR265" s="7"/>
      <c r="BS265" s="7"/>
      <c r="BT265" s="7"/>
      <c r="BU265" s="7"/>
      <c r="BV265" s="7"/>
      <c r="BW265" s="7"/>
      <c r="BX265" s="7"/>
      <c r="BY265" s="7"/>
      <c r="BZ265" s="7"/>
      <c r="CA265" s="7"/>
      <c r="CB265" s="7"/>
      <c r="CC265" s="7"/>
      <c r="CD265" s="7"/>
      <c r="CE265" s="7"/>
      <c r="CF265" s="7"/>
      <c r="CG265" s="7"/>
      <c r="CH265" s="7"/>
    </row>
    <row r="266" spans="1:86" ht="18" customHeight="1">
      <c r="A266" s="7"/>
      <c r="B266" s="7"/>
      <c r="C266" s="7"/>
      <c r="D266" s="7"/>
      <c r="E266" s="7"/>
      <c r="F266" s="7"/>
      <c r="G266" s="7"/>
      <c r="H266" s="7"/>
      <c r="I266" s="7"/>
      <c r="J266" s="7"/>
      <c r="K266" s="7"/>
      <c r="L266" s="7"/>
      <c r="M266" s="7"/>
      <c r="N266" s="7"/>
      <c r="O266" s="7"/>
      <c r="P266" s="7"/>
      <c r="Q266" s="7"/>
      <c r="R266" s="7"/>
      <c r="S266" s="7"/>
      <c r="T266" s="7"/>
      <c r="U266" s="7"/>
      <c r="V266" s="7"/>
      <c r="W266" s="7"/>
      <c r="X266" s="7"/>
      <c r="Y266" s="7"/>
      <c r="Z266" s="7"/>
      <c r="AA266" s="7"/>
      <c r="AB266" s="7"/>
      <c r="AC266" s="7"/>
      <c r="AD266" s="7"/>
      <c r="AE266" s="7"/>
      <c r="AF266" s="7"/>
      <c r="AG266" s="7"/>
      <c r="AH266" s="7"/>
      <c r="AI266" s="7"/>
      <c r="AJ266" s="7"/>
      <c r="AK266" s="7"/>
      <c r="AL266" s="7"/>
      <c r="AM266" s="7"/>
      <c r="AN266" s="7"/>
      <c r="AO266" s="7"/>
      <c r="AP266" s="7"/>
      <c r="AQ266" s="7"/>
      <c r="AR266" s="7"/>
      <c r="AS266" s="7"/>
      <c r="AT266" s="7"/>
      <c r="AU266" s="7"/>
      <c r="AV266" s="7"/>
      <c r="AW266" s="7"/>
      <c r="AX266" s="7"/>
      <c r="AY266" s="7"/>
      <c r="AZ266" s="7"/>
      <c r="BA266" s="7"/>
      <c r="BB266" s="7"/>
      <c r="BC266" s="7"/>
      <c r="BD266" s="7"/>
      <c r="BE266" s="7"/>
      <c r="BF266" s="7"/>
      <c r="BG266" s="7"/>
      <c r="BH266" s="7"/>
      <c r="BI266" s="7"/>
      <c r="BJ266" s="7"/>
      <c r="BK266" s="7"/>
      <c r="BL266" s="7"/>
      <c r="BM266" s="7"/>
      <c r="BN266" s="7"/>
      <c r="BO266" s="7"/>
      <c r="BP266" s="7"/>
      <c r="BQ266" s="7"/>
      <c r="BR266" s="7"/>
      <c r="BS266" s="7"/>
      <c r="BT266" s="7"/>
      <c r="BU266" s="7"/>
      <c r="BV266" s="7"/>
      <c r="BW266" s="7"/>
      <c r="BX266" s="7"/>
      <c r="BY266" s="7"/>
      <c r="BZ266" s="7"/>
      <c r="CA266" s="7"/>
      <c r="CB266" s="7"/>
      <c r="CC266" s="7"/>
      <c r="CD266" s="7"/>
      <c r="CE266" s="7"/>
      <c r="CF266" s="7"/>
      <c r="CG266" s="7"/>
      <c r="CH266" s="7"/>
    </row>
    <row r="267" spans="1:86" ht="18" customHeight="1">
      <c r="A267" s="7"/>
      <c r="B267" s="7"/>
      <c r="C267" s="7"/>
      <c r="D267" s="7"/>
      <c r="E267" s="7"/>
      <c r="F267" s="7"/>
      <c r="G267" s="7"/>
      <c r="H267" s="7"/>
      <c r="I267" s="7"/>
      <c r="J267" s="7"/>
      <c r="K267" s="7"/>
      <c r="L267" s="7"/>
      <c r="M267" s="7"/>
      <c r="N267" s="7"/>
      <c r="O267" s="7"/>
      <c r="P267" s="7"/>
      <c r="Q267" s="7"/>
      <c r="R267" s="7"/>
      <c r="S267" s="7"/>
      <c r="T267" s="7"/>
      <c r="U267" s="7"/>
      <c r="V267" s="7"/>
      <c r="W267" s="7"/>
      <c r="X267" s="7"/>
      <c r="Y267" s="7"/>
      <c r="Z267" s="7"/>
      <c r="AA267" s="7"/>
      <c r="AB267" s="7"/>
      <c r="AC267" s="7"/>
      <c r="AD267" s="7"/>
      <c r="AE267" s="7"/>
      <c r="AF267" s="7"/>
      <c r="AG267" s="7"/>
      <c r="AH267" s="7"/>
      <c r="AI267" s="7"/>
      <c r="AJ267" s="7"/>
      <c r="AK267" s="7"/>
      <c r="AL267" s="7"/>
      <c r="AM267" s="7"/>
      <c r="AN267" s="7"/>
      <c r="AO267" s="7"/>
      <c r="AP267" s="7"/>
      <c r="AQ267" s="7"/>
      <c r="AR267" s="7"/>
      <c r="AS267" s="7"/>
      <c r="AT267" s="7"/>
      <c r="AU267" s="7"/>
      <c r="AV267" s="7"/>
      <c r="AW267" s="7"/>
      <c r="AX267" s="7"/>
      <c r="AY267" s="7"/>
      <c r="AZ267" s="7"/>
      <c r="BA267" s="7"/>
      <c r="BB267" s="7"/>
      <c r="BC267" s="7"/>
      <c r="BD267" s="7"/>
      <c r="BE267" s="7"/>
      <c r="BF267" s="7"/>
      <c r="BG267" s="7"/>
      <c r="BH267" s="7"/>
      <c r="BI267" s="7"/>
      <c r="BJ267" s="7"/>
      <c r="BK267" s="7"/>
      <c r="BL267" s="7"/>
      <c r="BM267" s="7"/>
      <c r="BN267" s="7"/>
      <c r="BO267" s="7"/>
      <c r="BP267" s="7"/>
      <c r="BQ267" s="7"/>
      <c r="BR267" s="7"/>
      <c r="BS267" s="7"/>
      <c r="BT267" s="7"/>
      <c r="BU267" s="7"/>
      <c r="BV267" s="7"/>
      <c r="BW267" s="7"/>
      <c r="BX267" s="7"/>
      <c r="BY267" s="7"/>
      <c r="BZ267" s="7"/>
      <c r="CA267" s="7"/>
      <c r="CB267" s="7"/>
      <c r="CC267" s="7"/>
      <c r="CD267" s="7"/>
      <c r="CE267" s="7"/>
      <c r="CF267" s="7"/>
      <c r="CG267" s="7"/>
      <c r="CH267" s="7"/>
    </row>
    <row r="268" spans="1:86" ht="18" customHeight="1">
      <c r="A268" s="7"/>
      <c r="B268" s="7"/>
      <c r="C268" s="7"/>
      <c r="D268" s="7"/>
      <c r="E268" s="7"/>
      <c r="F268" s="7"/>
      <c r="G268" s="7"/>
      <c r="H268" s="7"/>
      <c r="I268" s="7"/>
      <c r="J268" s="7"/>
      <c r="K268" s="7"/>
      <c r="L268" s="7"/>
      <c r="M268" s="7"/>
      <c r="N268" s="7"/>
      <c r="O268" s="7"/>
      <c r="P268" s="7"/>
      <c r="Q268" s="7"/>
      <c r="R268" s="7"/>
      <c r="S268" s="7"/>
      <c r="T268" s="7"/>
      <c r="U268" s="7"/>
      <c r="V268" s="7"/>
      <c r="W268" s="7"/>
      <c r="X268" s="7"/>
      <c r="Y268" s="7"/>
      <c r="Z268" s="7"/>
      <c r="AA268" s="7"/>
      <c r="AB268" s="7"/>
      <c r="AC268" s="7"/>
      <c r="AD268" s="7"/>
      <c r="AE268" s="7"/>
      <c r="AF268" s="7"/>
      <c r="AG268" s="7"/>
      <c r="AH268" s="7"/>
      <c r="AI268" s="7"/>
      <c r="AJ268" s="7"/>
      <c r="AK268" s="7"/>
      <c r="AL268" s="7"/>
      <c r="AM268" s="7"/>
      <c r="AN268" s="7"/>
      <c r="AO268" s="7"/>
      <c r="AP268" s="7"/>
      <c r="AQ268" s="7"/>
      <c r="AR268" s="7"/>
      <c r="AS268" s="7"/>
      <c r="AT268" s="7"/>
      <c r="AU268" s="7"/>
      <c r="AV268" s="7"/>
      <c r="AW268" s="7"/>
      <c r="AX268" s="7"/>
      <c r="AY268" s="7"/>
      <c r="AZ268" s="7"/>
      <c r="BA268" s="7"/>
      <c r="BB268" s="7"/>
      <c r="BC268" s="7"/>
      <c r="BD268" s="7"/>
      <c r="BE268" s="7"/>
      <c r="BF268" s="7"/>
      <c r="BG268" s="7"/>
      <c r="BH268" s="7"/>
      <c r="BI268" s="7"/>
      <c r="BJ268" s="7"/>
      <c r="BK268" s="7"/>
      <c r="BL268" s="7"/>
      <c r="BM268" s="7"/>
      <c r="BN268" s="7"/>
      <c r="BO268" s="7"/>
      <c r="BP268" s="7"/>
      <c r="BQ268" s="7"/>
      <c r="BR268" s="7"/>
      <c r="BS268" s="7"/>
      <c r="BT268" s="7"/>
      <c r="BU268" s="7"/>
      <c r="BV268" s="7"/>
      <c r="BW268" s="7"/>
      <c r="BX268" s="7"/>
      <c r="BY268" s="7"/>
      <c r="BZ268" s="7"/>
      <c r="CA268" s="7"/>
      <c r="CB268" s="7"/>
      <c r="CC268" s="7"/>
      <c r="CD268" s="7"/>
      <c r="CE268" s="7"/>
      <c r="CF268" s="7"/>
      <c r="CG268" s="7"/>
      <c r="CH268" s="7"/>
    </row>
    <row r="269" spans="1:86" ht="18" customHeight="1">
      <c r="A269" s="7"/>
      <c r="B269" s="7"/>
      <c r="C269" s="7"/>
      <c r="D269" s="7"/>
      <c r="E269" s="7"/>
      <c r="F269" s="7"/>
      <c r="G269" s="7"/>
      <c r="H269" s="7"/>
      <c r="I269" s="7"/>
      <c r="J269" s="7"/>
      <c r="K269" s="7"/>
      <c r="L269" s="7"/>
      <c r="M269" s="7"/>
      <c r="N269" s="7"/>
      <c r="O269" s="7"/>
      <c r="P269" s="7"/>
      <c r="Q269" s="7"/>
      <c r="R269" s="7"/>
      <c r="S269" s="7"/>
      <c r="T269" s="7"/>
      <c r="U269" s="7"/>
      <c r="V269" s="7"/>
      <c r="W269" s="7"/>
      <c r="X269" s="7"/>
      <c r="Y269" s="7"/>
      <c r="Z269" s="7"/>
      <c r="AA269" s="7"/>
      <c r="AB269" s="7"/>
      <c r="AC269" s="7"/>
      <c r="AD269" s="7"/>
      <c r="AE269" s="7"/>
      <c r="AF269" s="7"/>
      <c r="AG269" s="7"/>
      <c r="AH269" s="7"/>
      <c r="AI269" s="7"/>
      <c r="AJ269" s="7"/>
      <c r="AK269" s="7"/>
      <c r="AL269" s="7"/>
      <c r="AM269" s="7"/>
      <c r="AN269" s="7"/>
      <c r="AO269" s="7"/>
      <c r="AP269" s="7"/>
      <c r="AQ269" s="7"/>
      <c r="AR269" s="7"/>
      <c r="AS269" s="7"/>
      <c r="AT269" s="7"/>
      <c r="AU269" s="7"/>
      <c r="AV269" s="7"/>
      <c r="AW269" s="7"/>
      <c r="AX269" s="7"/>
      <c r="AY269" s="7"/>
      <c r="AZ269" s="7"/>
      <c r="BA269" s="7"/>
      <c r="BB269" s="7"/>
      <c r="BC269" s="7"/>
      <c r="BD269" s="7"/>
      <c r="BE269" s="7"/>
      <c r="BF269" s="7"/>
      <c r="BG269" s="7"/>
      <c r="BH269" s="7"/>
      <c r="BI269" s="7"/>
      <c r="BJ269" s="7"/>
      <c r="BK269" s="7"/>
      <c r="BL269" s="7"/>
      <c r="BM269" s="7"/>
      <c r="BN269" s="7"/>
      <c r="BO269" s="7"/>
      <c r="BP269" s="7"/>
      <c r="BQ269" s="7"/>
      <c r="BR269" s="7"/>
      <c r="BS269" s="7"/>
      <c r="BT269" s="7"/>
      <c r="BU269" s="7"/>
      <c r="BV269" s="7"/>
      <c r="BW269" s="7"/>
      <c r="BX269" s="7"/>
      <c r="BY269" s="7"/>
      <c r="BZ269" s="7"/>
      <c r="CA269" s="7"/>
      <c r="CB269" s="7"/>
      <c r="CC269" s="7"/>
      <c r="CD269" s="7"/>
      <c r="CE269" s="7"/>
      <c r="CF269" s="7"/>
      <c r="CG269" s="7"/>
      <c r="CH269" s="7"/>
    </row>
    <row r="270" spans="1:86" ht="18" customHeight="1">
      <c r="A270" s="7"/>
      <c r="B270" s="7"/>
      <c r="C270" s="7"/>
      <c r="D270" s="7"/>
      <c r="E270" s="7"/>
      <c r="F270" s="7"/>
      <c r="G270" s="7"/>
      <c r="H270" s="7"/>
      <c r="I270" s="7"/>
      <c r="J270" s="7"/>
      <c r="K270" s="7"/>
      <c r="L270" s="7"/>
      <c r="M270" s="7"/>
      <c r="N270" s="7"/>
      <c r="O270" s="7"/>
      <c r="P270" s="7"/>
      <c r="Q270" s="7"/>
      <c r="R270" s="7"/>
      <c r="S270" s="7"/>
      <c r="T270" s="7"/>
      <c r="U270" s="7"/>
      <c r="V270" s="7"/>
      <c r="W270" s="7"/>
      <c r="X270" s="7"/>
      <c r="Y270" s="7"/>
      <c r="Z270" s="7"/>
      <c r="AA270" s="7"/>
      <c r="AB270" s="7"/>
      <c r="AC270" s="7"/>
      <c r="AD270" s="7"/>
      <c r="AE270" s="7"/>
      <c r="AF270" s="7"/>
      <c r="AG270" s="7"/>
      <c r="AH270" s="7"/>
      <c r="AI270" s="7"/>
      <c r="AJ270" s="7"/>
      <c r="AK270" s="7"/>
      <c r="AL270" s="7"/>
      <c r="AM270" s="7"/>
      <c r="AN270" s="7"/>
      <c r="AO270" s="7"/>
      <c r="AP270" s="7"/>
      <c r="AQ270" s="7"/>
      <c r="AR270" s="7"/>
      <c r="AS270" s="7"/>
      <c r="AT270" s="7"/>
      <c r="AU270" s="7"/>
      <c r="AV270" s="7"/>
      <c r="AW270" s="7"/>
      <c r="AX270" s="7"/>
      <c r="AY270" s="7"/>
      <c r="AZ270" s="7"/>
      <c r="BA270" s="7"/>
      <c r="BB270" s="7"/>
      <c r="BC270" s="7"/>
      <c r="BD270" s="7"/>
      <c r="BE270" s="7"/>
      <c r="BF270" s="7"/>
      <c r="BG270" s="7"/>
      <c r="BH270" s="7"/>
      <c r="BI270" s="7"/>
      <c r="BJ270" s="7"/>
      <c r="BK270" s="7"/>
      <c r="BL270" s="7"/>
      <c r="BM270" s="7"/>
      <c r="BN270" s="7"/>
      <c r="BO270" s="7"/>
      <c r="BP270" s="7"/>
      <c r="BQ270" s="7"/>
      <c r="BR270" s="7"/>
      <c r="BS270" s="7"/>
      <c r="BT270" s="7"/>
      <c r="BU270" s="7"/>
      <c r="BV270" s="7"/>
      <c r="BW270" s="7"/>
      <c r="BX270" s="7"/>
      <c r="BY270" s="7"/>
      <c r="BZ270" s="7"/>
      <c r="CA270" s="7"/>
      <c r="CB270" s="7"/>
      <c r="CC270" s="7"/>
      <c r="CD270" s="7"/>
      <c r="CE270" s="7"/>
      <c r="CF270" s="7"/>
      <c r="CG270" s="7"/>
      <c r="CH270" s="7"/>
    </row>
    <row r="271" spans="1:86" ht="18" customHeight="1">
      <c r="A271" s="7"/>
      <c r="B271" s="7"/>
      <c r="C271" s="7"/>
      <c r="D271" s="7"/>
      <c r="E271" s="7"/>
      <c r="F271" s="7"/>
      <c r="G271" s="7"/>
      <c r="H271" s="7"/>
      <c r="I271" s="7"/>
      <c r="J271" s="7"/>
      <c r="K271" s="7"/>
      <c r="L271" s="7"/>
      <c r="M271" s="7"/>
      <c r="N271" s="7"/>
      <c r="O271" s="7"/>
      <c r="P271" s="7"/>
      <c r="Q271" s="7"/>
      <c r="R271" s="7"/>
      <c r="S271" s="7"/>
      <c r="T271" s="7"/>
      <c r="U271" s="7"/>
      <c r="V271" s="7"/>
      <c r="W271" s="7"/>
      <c r="X271" s="7"/>
      <c r="Y271" s="7"/>
      <c r="Z271" s="7"/>
      <c r="AA271" s="7"/>
      <c r="AB271" s="7"/>
      <c r="AC271" s="7"/>
      <c r="AD271" s="7"/>
      <c r="AE271" s="7"/>
      <c r="AF271" s="7"/>
      <c r="AG271" s="7"/>
      <c r="AH271" s="7"/>
      <c r="AI271" s="7"/>
      <c r="AJ271" s="7"/>
      <c r="AK271" s="7"/>
      <c r="AL271" s="7"/>
      <c r="AM271" s="7"/>
      <c r="AN271" s="7"/>
      <c r="AO271" s="7"/>
      <c r="AP271" s="7"/>
      <c r="AQ271" s="7"/>
      <c r="AR271" s="7"/>
      <c r="AS271" s="7"/>
      <c r="AT271" s="7"/>
      <c r="AU271" s="7"/>
      <c r="AV271" s="7"/>
      <c r="AW271" s="7"/>
      <c r="AX271" s="7"/>
      <c r="AY271" s="7"/>
      <c r="AZ271" s="7"/>
      <c r="BA271" s="7"/>
      <c r="BB271" s="7"/>
      <c r="BC271" s="7"/>
      <c r="BD271" s="7"/>
      <c r="BE271" s="7"/>
      <c r="BF271" s="7"/>
      <c r="BG271" s="7"/>
      <c r="BH271" s="7"/>
      <c r="BI271" s="7"/>
      <c r="BJ271" s="7"/>
      <c r="BK271" s="7"/>
      <c r="BL271" s="7"/>
      <c r="BM271" s="7"/>
      <c r="BN271" s="7"/>
      <c r="BO271" s="7"/>
      <c r="BP271" s="7"/>
      <c r="BQ271" s="7"/>
      <c r="BR271" s="7"/>
      <c r="BS271" s="7"/>
      <c r="BT271" s="7"/>
      <c r="BU271" s="7"/>
      <c r="BV271" s="7"/>
      <c r="BW271" s="7"/>
      <c r="BX271" s="7"/>
      <c r="BY271" s="7"/>
      <c r="BZ271" s="7"/>
      <c r="CA271" s="7"/>
      <c r="CB271" s="7"/>
      <c r="CC271" s="7"/>
      <c r="CD271" s="7"/>
      <c r="CE271" s="7"/>
      <c r="CF271" s="7"/>
      <c r="CG271" s="7"/>
      <c r="CH271" s="7"/>
    </row>
    <row r="272" spans="1:86" ht="18" customHeight="1">
      <c r="A272" s="7"/>
      <c r="B272" s="7"/>
      <c r="C272" s="7"/>
      <c r="D272" s="7"/>
      <c r="E272" s="7"/>
      <c r="F272" s="7"/>
      <c r="G272" s="7"/>
      <c r="H272" s="7"/>
      <c r="I272" s="7"/>
      <c r="J272" s="7"/>
      <c r="K272" s="7"/>
      <c r="L272" s="7"/>
      <c r="M272" s="7"/>
      <c r="N272" s="7"/>
      <c r="O272" s="7"/>
      <c r="P272" s="7"/>
      <c r="Q272" s="7"/>
      <c r="R272" s="7"/>
      <c r="S272" s="7"/>
      <c r="T272" s="7"/>
      <c r="U272" s="7"/>
      <c r="V272" s="7"/>
      <c r="W272" s="7"/>
      <c r="X272" s="7"/>
      <c r="Y272" s="7"/>
      <c r="Z272" s="7"/>
      <c r="AA272" s="7"/>
      <c r="AB272" s="7"/>
      <c r="AC272" s="7"/>
      <c r="AD272" s="7"/>
      <c r="AE272" s="7"/>
      <c r="AF272" s="7"/>
      <c r="AG272" s="7"/>
      <c r="AH272" s="7"/>
      <c r="AI272" s="7"/>
      <c r="AJ272" s="7"/>
      <c r="AK272" s="7"/>
      <c r="AL272" s="7"/>
      <c r="AM272" s="7"/>
      <c r="AN272" s="7"/>
      <c r="AO272" s="7"/>
      <c r="AP272" s="7"/>
      <c r="AQ272" s="7"/>
      <c r="AR272" s="7"/>
      <c r="AS272" s="7"/>
      <c r="AT272" s="7"/>
      <c r="AU272" s="7"/>
      <c r="AV272" s="7"/>
      <c r="AW272" s="7"/>
      <c r="AX272" s="7"/>
      <c r="AY272" s="7"/>
      <c r="AZ272" s="7"/>
      <c r="BA272" s="7"/>
      <c r="BB272" s="7"/>
      <c r="BC272" s="7"/>
      <c r="BD272" s="7"/>
      <c r="BE272" s="7"/>
      <c r="BF272" s="7"/>
      <c r="BG272" s="7"/>
      <c r="BH272" s="7"/>
      <c r="BI272" s="7"/>
      <c r="BJ272" s="7"/>
      <c r="BK272" s="7"/>
      <c r="BL272" s="7"/>
      <c r="BM272" s="7"/>
      <c r="BN272" s="7"/>
      <c r="BO272" s="7"/>
      <c r="BP272" s="7"/>
      <c r="BQ272" s="7"/>
      <c r="BR272" s="7"/>
      <c r="BS272" s="7"/>
      <c r="BT272" s="7"/>
      <c r="BU272" s="7"/>
      <c r="BV272" s="7"/>
      <c r="BW272" s="7"/>
      <c r="BX272" s="7"/>
      <c r="BY272" s="7"/>
      <c r="BZ272" s="7"/>
      <c r="CA272" s="7"/>
      <c r="CB272" s="7"/>
      <c r="CC272" s="7"/>
      <c r="CD272" s="7"/>
      <c r="CE272" s="7"/>
      <c r="CF272" s="7"/>
      <c r="CG272" s="7"/>
      <c r="CH272" s="7"/>
    </row>
    <row r="273" spans="1:86" ht="18" customHeight="1">
      <c r="A273" s="7"/>
      <c r="B273" s="7"/>
      <c r="C273" s="7"/>
      <c r="D273" s="7"/>
      <c r="E273" s="7"/>
      <c r="F273" s="7"/>
      <c r="G273" s="7"/>
      <c r="H273" s="7"/>
      <c r="I273" s="7"/>
      <c r="J273" s="7"/>
      <c r="K273" s="7"/>
      <c r="L273" s="7"/>
      <c r="M273" s="7"/>
      <c r="N273" s="7"/>
      <c r="O273" s="7"/>
      <c r="P273" s="7"/>
      <c r="Q273" s="7"/>
      <c r="R273" s="7"/>
      <c r="S273" s="7"/>
      <c r="T273" s="7"/>
      <c r="U273" s="7"/>
      <c r="V273" s="7"/>
      <c r="W273" s="7"/>
      <c r="X273" s="7"/>
      <c r="Y273" s="7"/>
      <c r="Z273" s="7"/>
      <c r="AA273" s="7"/>
      <c r="AB273" s="7"/>
      <c r="AC273" s="7"/>
      <c r="AD273" s="7"/>
      <c r="AE273" s="7"/>
      <c r="AF273" s="7"/>
      <c r="AG273" s="7"/>
      <c r="AH273" s="7"/>
      <c r="AI273" s="7"/>
      <c r="AJ273" s="7"/>
      <c r="AK273" s="7"/>
      <c r="AL273" s="7"/>
      <c r="AM273" s="7"/>
      <c r="AN273" s="7"/>
      <c r="AO273" s="7"/>
      <c r="AP273" s="7"/>
      <c r="AQ273" s="7"/>
      <c r="AR273" s="7"/>
      <c r="AS273" s="7"/>
      <c r="AT273" s="7"/>
      <c r="AU273" s="7"/>
      <c r="AV273" s="7"/>
      <c r="AW273" s="7"/>
      <c r="AX273" s="7"/>
      <c r="AY273" s="7"/>
      <c r="AZ273" s="7"/>
      <c r="BA273" s="7"/>
      <c r="BB273" s="7"/>
      <c r="BC273" s="7"/>
      <c r="BD273" s="7"/>
      <c r="BE273" s="7"/>
      <c r="BF273" s="7"/>
      <c r="BG273" s="7"/>
      <c r="BH273" s="7"/>
      <c r="BI273" s="7"/>
      <c r="BJ273" s="7"/>
      <c r="BK273" s="7"/>
      <c r="BL273" s="7"/>
      <c r="BM273" s="7"/>
      <c r="BN273" s="7"/>
      <c r="BO273" s="7"/>
      <c r="BP273" s="7"/>
      <c r="BQ273" s="7"/>
      <c r="BR273" s="7"/>
      <c r="BS273" s="7"/>
      <c r="BT273" s="7"/>
      <c r="BU273" s="7"/>
      <c r="BV273" s="7"/>
      <c r="BW273" s="7"/>
      <c r="BX273" s="7"/>
      <c r="BY273" s="7"/>
      <c r="BZ273" s="7"/>
      <c r="CA273" s="7"/>
      <c r="CB273" s="7"/>
      <c r="CC273" s="7"/>
      <c r="CD273" s="7"/>
      <c r="CE273" s="7"/>
      <c r="CF273" s="7"/>
      <c r="CG273" s="7"/>
      <c r="CH273" s="7"/>
    </row>
    <row r="274" spans="1:86" ht="18" customHeight="1">
      <c r="A274" s="7"/>
      <c r="B274" s="7"/>
      <c r="C274" s="7"/>
      <c r="D274" s="7"/>
      <c r="E274" s="7"/>
      <c r="F274" s="7"/>
      <c r="G274" s="7"/>
      <c r="H274" s="7"/>
      <c r="I274" s="7"/>
      <c r="J274" s="7"/>
      <c r="K274" s="7"/>
      <c r="L274" s="7"/>
      <c r="M274" s="7"/>
      <c r="N274" s="7"/>
      <c r="O274" s="7"/>
      <c r="P274" s="7"/>
      <c r="Q274" s="7"/>
      <c r="R274" s="7"/>
      <c r="S274" s="7"/>
      <c r="T274" s="7"/>
      <c r="U274" s="7"/>
      <c r="V274" s="7"/>
      <c r="W274" s="7"/>
      <c r="X274" s="7"/>
      <c r="Y274" s="7"/>
      <c r="Z274" s="7"/>
      <c r="AA274" s="7"/>
      <c r="AB274" s="7"/>
      <c r="AC274" s="7"/>
      <c r="AD274" s="7"/>
      <c r="AE274" s="7"/>
      <c r="AF274" s="7"/>
      <c r="AG274" s="7"/>
      <c r="AH274" s="7"/>
      <c r="AI274" s="7"/>
      <c r="AJ274" s="7"/>
      <c r="AK274" s="7"/>
      <c r="AL274" s="7"/>
      <c r="AM274" s="7"/>
      <c r="AN274" s="7"/>
      <c r="AO274" s="7"/>
      <c r="AP274" s="7"/>
      <c r="AQ274" s="7"/>
      <c r="AR274" s="7"/>
      <c r="AS274" s="7"/>
      <c r="AT274" s="7"/>
      <c r="AU274" s="7"/>
      <c r="AV274" s="7"/>
      <c r="AW274" s="7"/>
      <c r="AX274" s="7"/>
      <c r="AY274" s="7"/>
      <c r="AZ274" s="7"/>
      <c r="BA274" s="7"/>
      <c r="BB274" s="7"/>
      <c r="BC274" s="7"/>
      <c r="BD274" s="7"/>
      <c r="BE274" s="7"/>
      <c r="BF274" s="7"/>
      <c r="BG274" s="7"/>
      <c r="BH274" s="7"/>
      <c r="BI274" s="7"/>
      <c r="BJ274" s="7"/>
      <c r="BK274" s="7"/>
      <c r="BL274" s="7"/>
      <c r="BM274" s="7"/>
      <c r="BN274" s="7"/>
      <c r="BO274" s="7"/>
      <c r="BP274" s="7"/>
      <c r="BQ274" s="7"/>
      <c r="BR274" s="7"/>
      <c r="BS274" s="7"/>
      <c r="BT274" s="7"/>
      <c r="BU274" s="7"/>
      <c r="BV274" s="7"/>
      <c r="BW274" s="7"/>
      <c r="BX274" s="7"/>
      <c r="BY274" s="7"/>
      <c r="BZ274" s="7"/>
      <c r="CA274" s="7"/>
      <c r="CB274" s="7"/>
      <c r="CC274" s="7"/>
      <c r="CD274" s="7"/>
      <c r="CE274" s="7"/>
      <c r="CF274" s="7"/>
      <c r="CG274" s="7"/>
      <c r="CH274" s="7"/>
    </row>
    <row r="275" spans="1:86" ht="18" customHeight="1">
      <c r="A275" s="7"/>
      <c r="B275" s="7"/>
      <c r="C275" s="7"/>
      <c r="D275" s="7"/>
      <c r="E275" s="7"/>
      <c r="F275" s="7"/>
      <c r="G275" s="7"/>
      <c r="H275" s="7"/>
      <c r="I275" s="7"/>
      <c r="J275" s="7"/>
      <c r="K275" s="7"/>
      <c r="L275" s="7"/>
      <c r="M275" s="7"/>
      <c r="N275" s="7"/>
      <c r="O275" s="7"/>
      <c r="P275" s="7"/>
      <c r="Q275" s="7"/>
      <c r="R275" s="7"/>
      <c r="S275" s="7"/>
      <c r="T275" s="7"/>
      <c r="U275" s="7"/>
      <c r="V275" s="7"/>
      <c r="W275" s="7"/>
      <c r="X275" s="7"/>
      <c r="Y275" s="7"/>
      <c r="Z275" s="7"/>
      <c r="AA275" s="7"/>
      <c r="AB275" s="7"/>
      <c r="AC275" s="7"/>
      <c r="AD275" s="7"/>
      <c r="AE275" s="7"/>
      <c r="AF275" s="7"/>
      <c r="AG275" s="7"/>
      <c r="AH275" s="7"/>
      <c r="AI275" s="7"/>
      <c r="AJ275" s="7"/>
      <c r="AK275" s="7"/>
      <c r="AL275" s="7"/>
      <c r="AM275" s="7"/>
      <c r="AN275" s="7"/>
      <c r="AO275" s="7"/>
      <c r="AP275" s="7"/>
      <c r="AQ275" s="7"/>
      <c r="AR275" s="7"/>
      <c r="AS275" s="7"/>
      <c r="AT275" s="7"/>
      <c r="AU275" s="7"/>
      <c r="AV275" s="7"/>
      <c r="AW275" s="7"/>
      <c r="AX275" s="7"/>
      <c r="AY275" s="7"/>
      <c r="AZ275" s="7"/>
      <c r="BA275" s="7"/>
      <c r="BB275" s="7"/>
      <c r="BC275" s="7"/>
      <c r="BD275" s="7"/>
      <c r="BE275" s="7"/>
      <c r="BF275" s="7"/>
      <c r="BG275" s="7"/>
      <c r="BH275" s="7"/>
      <c r="BI275" s="7"/>
      <c r="BJ275" s="7"/>
      <c r="BK275" s="7"/>
      <c r="BL275" s="7"/>
      <c r="BM275" s="7"/>
      <c r="BN275" s="7"/>
      <c r="BO275" s="7"/>
      <c r="BP275" s="7"/>
      <c r="BQ275" s="7"/>
      <c r="BR275" s="7"/>
      <c r="BS275" s="7"/>
      <c r="BT275" s="7"/>
      <c r="BU275" s="7"/>
      <c r="BV275" s="7"/>
      <c r="BW275" s="7"/>
      <c r="BX275" s="7"/>
      <c r="BY275" s="7"/>
      <c r="BZ275" s="7"/>
      <c r="CA275" s="7"/>
      <c r="CB275" s="7"/>
      <c r="CC275" s="7"/>
      <c r="CD275" s="7"/>
      <c r="CE275" s="7"/>
      <c r="CF275" s="7"/>
      <c r="CG275" s="7"/>
      <c r="CH275" s="7"/>
    </row>
    <row r="276" spans="1:86" ht="18" customHeight="1">
      <c r="A276" s="7"/>
      <c r="B276" s="7"/>
      <c r="C276" s="7"/>
      <c r="D276" s="7"/>
      <c r="E276" s="7"/>
      <c r="F276" s="7"/>
      <c r="G276" s="7"/>
      <c r="H276" s="7"/>
      <c r="I276" s="7"/>
      <c r="J276" s="7"/>
      <c r="K276" s="7"/>
      <c r="L276" s="7"/>
      <c r="M276" s="7"/>
      <c r="N276" s="7"/>
      <c r="O276" s="7"/>
      <c r="P276" s="7"/>
      <c r="Q276" s="7"/>
      <c r="R276" s="7"/>
      <c r="S276" s="7"/>
      <c r="T276" s="7"/>
      <c r="U276" s="7"/>
      <c r="V276" s="7"/>
      <c r="W276" s="7"/>
      <c r="X276" s="7"/>
      <c r="Y276" s="7"/>
      <c r="Z276" s="7"/>
      <c r="AA276" s="7"/>
      <c r="AB276" s="7"/>
      <c r="AC276" s="7"/>
      <c r="AD276" s="7"/>
      <c r="AE276" s="7"/>
      <c r="AF276" s="7"/>
      <c r="AG276" s="7"/>
      <c r="AH276" s="7"/>
      <c r="AI276" s="7"/>
      <c r="AJ276" s="7"/>
      <c r="AK276" s="7"/>
      <c r="AL276" s="7"/>
      <c r="AM276" s="7"/>
      <c r="AN276" s="7"/>
      <c r="AO276" s="7"/>
      <c r="AP276" s="7"/>
      <c r="AQ276" s="7"/>
      <c r="AR276" s="7"/>
      <c r="AS276" s="7"/>
      <c r="AT276" s="7"/>
      <c r="AU276" s="7"/>
      <c r="AV276" s="7"/>
      <c r="AW276" s="7"/>
      <c r="AX276" s="7"/>
      <c r="AY276" s="7"/>
      <c r="AZ276" s="7"/>
      <c r="BA276" s="7"/>
      <c r="BB276" s="7"/>
      <c r="BC276" s="7"/>
      <c r="BD276" s="7"/>
      <c r="BE276" s="7"/>
      <c r="BF276" s="7"/>
      <c r="BG276" s="7"/>
      <c r="BH276" s="7"/>
      <c r="BI276" s="7"/>
      <c r="BJ276" s="7"/>
      <c r="BK276" s="7"/>
      <c r="BL276" s="7"/>
      <c r="BM276" s="7"/>
      <c r="BN276" s="7"/>
      <c r="BO276" s="7"/>
      <c r="BP276" s="7"/>
      <c r="BQ276" s="7"/>
      <c r="BR276" s="7"/>
      <c r="BS276" s="7"/>
      <c r="BT276" s="7"/>
      <c r="BU276" s="7"/>
      <c r="BV276" s="7"/>
      <c r="BW276" s="7"/>
      <c r="BX276" s="7"/>
      <c r="BY276" s="7"/>
      <c r="BZ276" s="7"/>
      <c r="CA276" s="7"/>
      <c r="CB276" s="7"/>
      <c r="CC276" s="7"/>
      <c r="CD276" s="7"/>
      <c r="CE276" s="7"/>
      <c r="CF276" s="7"/>
      <c r="CG276" s="7"/>
      <c r="CH276" s="7"/>
    </row>
    <row r="277" spans="1:86" ht="18" customHeight="1">
      <c r="A277" s="7"/>
      <c r="B277" s="7"/>
      <c r="C277" s="7"/>
      <c r="D277" s="7"/>
      <c r="E277" s="7"/>
      <c r="F277" s="7"/>
      <c r="G277" s="7"/>
      <c r="H277" s="7"/>
      <c r="I277" s="7"/>
      <c r="J277" s="7"/>
      <c r="K277" s="7"/>
      <c r="L277" s="7"/>
      <c r="M277" s="7"/>
      <c r="N277" s="7"/>
      <c r="O277" s="7"/>
      <c r="P277" s="7"/>
      <c r="Q277" s="7"/>
      <c r="R277" s="7"/>
      <c r="S277" s="7"/>
      <c r="T277" s="7"/>
      <c r="U277" s="7"/>
      <c r="V277" s="7"/>
      <c r="W277" s="7"/>
      <c r="X277" s="7"/>
      <c r="Y277" s="7"/>
      <c r="Z277" s="7"/>
      <c r="AA277" s="7"/>
      <c r="AB277" s="7"/>
      <c r="AC277" s="7"/>
      <c r="AD277" s="7"/>
      <c r="AE277" s="7"/>
      <c r="AF277" s="7"/>
      <c r="AG277" s="7"/>
      <c r="AH277" s="7"/>
      <c r="AI277" s="7"/>
      <c r="AJ277" s="7"/>
      <c r="AK277" s="7"/>
      <c r="AL277" s="7"/>
      <c r="AM277" s="7"/>
      <c r="AN277" s="7"/>
      <c r="AO277" s="7"/>
      <c r="AP277" s="7"/>
      <c r="AQ277" s="7"/>
      <c r="AR277" s="7"/>
      <c r="AS277" s="7"/>
      <c r="AT277" s="7"/>
      <c r="AU277" s="7"/>
      <c r="AV277" s="7"/>
      <c r="AW277" s="7"/>
      <c r="AX277" s="7"/>
      <c r="AY277" s="7"/>
      <c r="AZ277" s="7"/>
      <c r="BA277" s="7"/>
      <c r="BB277" s="7"/>
      <c r="BC277" s="7"/>
      <c r="BD277" s="7"/>
      <c r="BE277" s="7"/>
      <c r="BF277" s="7"/>
      <c r="BG277" s="7"/>
      <c r="BH277" s="7"/>
      <c r="BI277" s="7"/>
      <c r="BJ277" s="7"/>
      <c r="BK277" s="7"/>
      <c r="BL277" s="7"/>
      <c r="BM277" s="7"/>
      <c r="BN277" s="7"/>
      <c r="BO277" s="7"/>
      <c r="BP277" s="7"/>
      <c r="BQ277" s="7"/>
      <c r="BR277" s="7"/>
      <c r="BS277" s="7"/>
      <c r="BT277" s="7"/>
      <c r="BU277" s="7"/>
      <c r="BV277" s="7"/>
      <c r="BW277" s="7"/>
      <c r="BX277" s="7"/>
      <c r="BY277" s="7"/>
      <c r="BZ277" s="7"/>
      <c r="CA277" s="7"/>
      <c r="CB277" s="7"/>
      <c r="CC277" s="7"/>
      <c r="CD277" s="7"/>
      <c r="CE277" s="7"/>
      <c r="CF277" s="7"/>
      <c r="CG277" s="7"/>
      <c r="CH277" s="7"/>
    </row>
    <row r="278" spans="1:86" ht="18" customHeight="1">
      <c r="A278" s="7"/>
      <c r="B278" s="7"/>
      <c r="C278" s="7"/>
      <c r="D278" s="7"/>
      <c r="E278" s="7"/>
      <c r="F278" s="7"/>
      <c r="G278" s="7"/>
      <c r="H278" s="7"/>
      <c r="I278" s="7"/>
      <c r="J278" s="7"/>
      <c r="K278" s="7"/>
      <c r="L278" s="7"/>
      <c r="M278" s="7"/>
      <c r="N278" s="7"/>
      <c r="O278" s="7"/>
      <c r="P278" s="7"/>
      <c r="Q278" s="7"/>
      <c r="R278" s="7"/>
      <c r="S278" s="7"/>
      <c r="T278" s="7"/>
      <c r="U278" s="7"/>
      <c r="V278" s="7"/>
      <c r="W278" s="7"/>
      <c r="X278" s="7"/>
      <c r="Y278" s="7"/>
      <c r="Z278" s="7"/>
      <c r="AA278" s="7"/>
      <c r="AB278" s="7"/>
      <c r="AC278" s="7"/>
      <c r="AD278" s="7"/>
      <c r="AE278" s="7"/>
      <c r="AF278" s="7"/>
      <c r="AG278" s="7"/>
      <c r="AH278" s="7"/>
      <c r="AI278" s="7"/>
      <c r="AJ278" s="7"/>
      <c r="AK278" s="7"/>
      <c r="AL278" s="7"/>
      <c r="AM278" s="7"/>
      <c r="AN278" s="7"/>
      <c r="AO278" s="7"/>
      <c r="AP278" s="7"/>
      <c r="AQ278" s="7"/>
      <c r="AR278" s="7"/>
      <c r="AS278" s="7"/>
      <c r="AT278" s="7"/>
      <c r="AU278" s="7"/>
      <c r="AV278" s="7"/>
      <c r="AW278" s="7"/>
      <c r="AX278" s="7"/>
      <c r="AY278" s="7"/>
      <c r="AZ278" s="7"/>
      <c r="BA278" s="7"/>
      <c r="BB278" s="7"/>
      <c r="BC278" s="7"/>
      <c r="BD278" s="7"/>
      <c r="BE278" s="7"/>
      <c r="BF278" s="7"/>
      <c r="BG278" s="7"/>
      <c r="BH278" s="7"/>
      <c r="BI278" s="7"/>
      <c r="BJ278" s="7"/>
      <c r="BK278" s="7"/>
      <c r="BL278" s="7"/>
      <c r="BM278" s="7"/>
      <c r="BN278" s="7"/>
      <c r="BO278" s="7"/>
      <c r="BP278" s="7"/>
      <c r="BQ278" s="7"/>
      <c r="BR278" s="7"/>
      <c r="BS278" s="7"/>
      <c r="BT278" s="7"/>
      <c r="BU278" s="7"/>
      <c r="BV278" s="7"/>
      <c r="BW278" s="7"/>
      <c r="BX278" s="7"/>
      <c r="BY278" s="7"/>
      <c r="BZ278" s="7"/>
      <c r="CA278" s="7"/>
      <c r="CB278" s="7"/>
      <c r="CC278" s="7"/>
      <c r="CD278" s="7"/>
      <c r="CE278" s="7"/>
      <c r="CF278" s="7"/>
      <c r="CG278" s="7"/>
      <c r="CH278" s="7"/>
    </row>
    <row r="279" spans="1:86" ht="18" customHeight="1">
      <c r="A279" s="7"/>
      <c r="B279" s="7"/>
      <c r="C279" s="7"/>
      <c r="D279" s="7"/>
      <c r="E279" s="7"/>
      <c r="F279" s="7"/>
      <c r="G279" s="7"/>
      <c r="H279" s="7"/>
      <c r="I279" s="7"/>
      <c r="J279" s="7"/>
      <c r="K279" s="7"/>
      <c r="L279" s="7"/>
      <c r="M279" s="7"/>
      <c r="N279" s="7"/>
      <c r="O279" s="7"/>
      <c r="P279" s="7"/>
      <c r="Q279" s="7"/>
      <c r="R279" s="7"/>
      <c r="S279" s="7"/>
      <c r="T279" s="7"/>
      <c r="U279" s="7"/>
      <c r="V279" s="7"/>
      <c r="W279" s="7"/>
      <c r="X279" s="7"/>
      <c r="Y279" s="7"/>
      <c r="Z279" s="7"/>
      <c r="AA279" s="7"/>
      <c r="AB279" s="7"/>
      <c r="AC279" s="7"/>
      <c r="AD279" s="7"/>
      <c r="AE279" s="7"/>
      <c r="AF279" s="7"/>
      <c r="AG279" s="7"/>
      <c r="AH279" s="7"/>
      <c r="AI279" s="7"/>
      <c r="AJ279" s="7"/>
      <c r="AK279" s="7"/>
      <c r="AL279" s="7"/>
      <c r="AM279" s="7"/>
      <c r="AN279" s="7"/>
      <c r="AO279" s="7"/>
      <c r="AP279" s="7"/>
      <c r="AQ279" s="7"/>
      <c r="AR279" s="7"/>
      <c r="AS279" s="7"/>
      <c r="AT279" s="7"/>
      <c r="AU279" s="7"/>
      <c r="AV279" s="7"/>
      <c r="AW279" s="7"/>
      <c r="AX279" s="7"/>
      <c r="AY279" s="7"/>
      <c r="AZ279" s="7"/>
      <c r="BA279" s="7"/>
      <c r="BB279" s="7"/>
      <c r="BC279" s="7"/>
      <c r="BD279" s="7"/>
      <c r="BE279" s="7"/>
      <c r="BF279" s="7"/>
      <c r="BG279" s="7"/>
      <c r="BH279" s="7"/>
      <c r="BI279" s="7"/>
      <c r="BJ279" s="7"/>
      <c r="BK279" s="7"/>
      <c r="BL279" s="7"/>
      <c r="BM279" s="7"/>
      <c r="BN279" s="7"/>
      <c r="BO279" s="7"/>
      <c r="BP279" s="7"/>
      <c r="BQ279" s="7"/>
      <c r="BR279" s="7"/>
      <c r="BS279" s="7"/>
      <c r="BT279" s="7"/>
      <c r="BU279" s="7"/>
      <c r="BV279" s="7"/>
      <c r="BW279" s="7"/>
      <c r="BX279" s="7"/>
      <c r="BY279" s="7"/>
      <c r="BZ279" s="7"/>
      <c r="CA279" s="7"/>
      <c r="CB279" s="7"/>
      <c r="CC279" s="7"/>
      <c r="CD279" s="7"/>
      <c r="CE279" s="7"/>
      <c r="CF279" s="7"/>
      <c r="CG279" s="7"/>
      <c r="CH279" s="7"/>
    </row>
    <row r="280" spans="1:86" ht="18" customHeight="1">
      <c r="A280" s="7"/>
      <c r="B280" s="7"/>
      <c r="C280" s="7"/>
      <c r="D280" s="7"/>
      <c r="E280" s="7"/>
      <c r="F280" s="7"/>
      <c r="G280" s="7"/>
      <c r="H280" s="7"/>
      <c r="I280" s="7"/>
      <c r="J280" s="7"/>
      <c r="K280" s="7"/>
      <c r="L280" s="7"/>
      <c r="M280" s="7"/>
      <c r="N280" s="7"/>
      <c r="O280" s="7"/>
      <c r="P280" s="7"/>
      <c r="Q280" s="7"/>
      <c r="R280" s="7"/>
      <c r="S280" s="7"/>
      <c r="T280" s="7"/>
      <c r="U280" s="7"/>
      <c r="V280" s="7"/>
      <c r="W280" s="7"/>
      <c r="X280" s="7"/>
      <c r="Y280" s="7"/>
      <c r="Z280" s="7"/>
      <c r="AA280" s="7"/>
      <c r="AB280" s="7"/>
      <c r="AC280" s="7"/>
      <c r="AD280" s="7"/>
      <c r="AE280" s="7"/>
      <c r="AF280" s="7"/>
      <c r="AG280" s="7"/>
      <c r="AH280" s="7"/>
      <c r="AI280" s="7"/>
      <c r="AJ280" s="7"/>
      <c r="AK280" s="7"/>
      <c r="AL280" s="7"/>
      <c r="AM280" s="7"/>
      <c r="AN280" s="7"/>
      <c r="AO280" s="7"/>
      <c r="AP280" s="7"/>
      <c r="AQ280" s="7"/>
      <c r="AR280" s="7"/>
      <c r="AS280" s="7"/>
      <c r="AT280" s="7"/>
      <c r="AU280" s="7"/>
      <c r="AV280" s="7"/>
      <c r="AW280" s="7"/>
      <c r="AX280" s="7"/>
      <c r="AY280" s="7"/>
      <c r="AZ280" s="7"/>
      <c r="BA280" s="7"/>
      <c r="BB280" s="7"/>
      <c r="BC280" s="7"/>
      <c r="BD280" s="7"/>
      <c r="BE280" s="7"/>
      <c r="BF280" s="7"/>
      <c r="BG280" s="7"/>
      <c r="BH280" s="7"/>
      <c r="BI280" s="7"/>
      <c r="BJ280" s="7"/>
      <c r="BK280" s="7"/>
      <c r="BL280" s="7"/>
      <c r="BM280" s="7"/>
      <c r="BN280" s="7"/>
      <c r="BO280" s="7"/>
      <c r="BP280" s="7"/>
      <c r="BQ280" s="7"/>
      <c r="BR280" s="7"/>
      <c r="BS280" s="7"/>
      <c r="BT280" s="7"/>
      <c r="BU280" s="7"/>
      <c r="BV280" s="7"/>
      <c r="BW280" s="7"/>
      <c r="BX280" s="7"/>
      <c r="BY280" s="7"/>
      <c r="BZ280" s="7"/>
      <c r="CA280" s="7"/>
      <c r="CB280" s="7"/>
      <c r="CC280" s="7"/>
      <c r="CD280" s="7"/>
      <c r="CE280" s="7"/>
      <c r="CF280" s="7"/>
      <c r="CG280" s="7"/>
      <c r="CH280" s="7"/>
    </row>
    <row r="281" spans="1:86" ht="18" customHeight="1">
      <c r="A281" s="7"/>
      <c r="B281" s="7"/>
      <c r="C281" s="7"/>
      <c r="D281" s="7"/>
      <c r="E281" s="7"/>
      <c r="F281" s="7"/>
      <c r="G281" s="7"/>
      <c r="H281" s="7"/>
      <c r="I281" s="7"/>
      <c r="J281" s="7"/>
      <c r="K281" s="7"/>
      <c r="L281" s="7"/>
      <c r="M281" s="7"/>
      <c r="N281" s="7"/>
      <c r="O281" s="7"/>
      <c r="P281" s="7"/>
      <c r="Q281" s="7"/>
      <c r="R281" s="7"/>
      <c r="S281" s="7"/>
      <c r="T281" s="7"/>
      <c r="U281" s="7"/>
      <c r="V281" s="7"/>
      <c r="W281" s="7"/>
      <c r="X281" s="7"/>
      <c r="Y281" s="7"/>
      <c r="Z281" s="7"/>
      <c r="AA281" s="7"/>
      <c r="AB281" s="7"/>
      <c r="AC281" s="7"/>
      <c r="AD281" s="7"/>
      <c r="AE281" s="7"/>
      <c r="AF281" s="7"/>
      <c r="AG281" s="7"/>
      <c r="AH281" s="7"/>
      <c r="AI281" s="7"/>
      <c r="AJ281" s="7"/>
      <c r="AK281" s="7"/>
      <c r="AL281" s="7"/>
      <c r="AM281" s="7"/>
      <c r="AN281" s="7"/>
      <c r="AO281" s="7"/>
      <c r="AP281" s="7"/>
      <c r="AQ281" s="7"/>
      <c r="AR281" s="7"/>
      <c r="AS281" s="7"/>
      <c r="AT281" s="7"/>
      <c r="AU281" s="7"/>
      <c r="AV281" s="7"/>
      <c r="AW281" s="7"/>
      <c r="AX281" s="7"/>
      <c r="AY281" s="7"/>
      <c r="AZ281" s="7"/>
      <c r="BA281" s="7"/>
      <c r="BB281" s="7"/>
      <c r="BC281" s="7"/>
      <c r="BD281" s="7"/>
      <c r="BE281" s="7"/>
      <c r="BF281" s="7"/>
      <c r="BG281" s="7"/>
      <c r="BH281" s="7"/>
      <c r="BI281" s="7"/>
      <c r="BJ281" s="7"/>
      <c r="BK281" s="7"/>
      <c r="BL281" s="7"/>
      <c r="BM281" s="7"/>
      <c r="BN281" s="7"/>
      <c r="BO281" s="7"/>
      <c r="BP281" s="7"/>
      <c r="BQ281" s="7"/>
      <c r="BR281" s="7"/>
      <c r="BS281" s="7"/>
      <c r="BT281" s="7"/>
      <c r="BU281" s="7"/>
      <c r="BV281" s="7"/>
      <c r="BW281" s="7"/>
      <c r="BX281" s="7"/>
      <c r="BY281" s="7"/>
      <c r="BZ281" s="7"/>
      <c r="CA281" s="7"/>
      <c r="CB281" s="7"/>
      <c r="CC281" s="7"/>
      <c r="CD281" s="7"/>
      <c r="CE281" s="7"/>
      <c r="CF281" s="7"/>
      <c r="CG281" s="7"/>
      <c r="CH281" s="7"/>
    </row>
    <row r="282" spans="1:86" ht="18" customHeight="1">
      <c r="A282" s="7"/>
      <c r="B282" s="7"/>
      <c r="C282" s="7"/>
      <c r="D282" s="7"/>
      <c r="E282" s="7"/>
      <c r="F282" s="7"/>
      <c r="G282" s="7"/>
      <c r="H282" s="7"/>
      <c r="I282" s="7"/>
      <c r="J282" s="7"/>
      <c r="K282" s="7"/>
      <c r="L282" s="7"/>
      <c r="M282" s="7"/>
      <c r="N282" s="7"/>
      <c r="O282" s="7"/>
      <c r="P282" s="7"/>
      <c r="Q282" s="7"/>
      <c r="R282" s="7"/>
      <c r="S282" s="7"/>
      <c r="T282" s="7"/>
      <c r="U282" s="7"/>
      <c r="V282" s="7"/>
      <c r="W282" s="7"/>
      <c r="X282" s="7"/>
      <c r="Y282" s="7"/>
      <c r="Z282" s="7"/>
      <c r="AA282" s="7"/>
      <c r="AB282" s="7"/>
      <c r="AC282" s="7"/>
      <c r="AD282" s="7"/>
      <c r="AE282" s="7"/>
      <c r="AF282" s="7"/>
      <c r="AG282" s="7"/>
      <c r="AH282" s="7"/>
      <c r="AI282" s="7"/>
      <c r="AJ282" s="7"/>
      <c r="AK282" s="7"/>
      <c r="AL282" s="7"/>
      <c r="AM282" s="7"/>
      <c r="AN282" s="7"/>
      <c r="AO282" s="7"/>
      <c r="AP282" s="7"/>
      <c r="AQ282" s="7"/>
      <c r="AR282" s="7"/>
      <c r="AS282" s="7"/>
      <c r="AT282" s="7"/>
      <c r="AU282" s="7"/>
      <c r="AV282" s="7"/>
      <c r="AW282" s="7"/>
      <c r="AX282" s="7"/>
      <c r="AY282" s="7"/>
      <c r="AZ282" s="7"/>
      <c r="BA282" s="7"/>
      <c r="BB282" s="7"/>
      <c r="BC282" s="7"/>
      <c r="BD282" s="7"/>
      <c r="BE282" s="7"/>
      <c r="BF282" s="7"/>
      <c r="BG282" s="7"/>
      <c r="BH282" s="7"/>
      <c r="BI282" s="7"/>
      <c r="BJ282" s="7"/>
      <c r="BK282" s="7"/>
      <c r="BL282" s="7"/>
      <c r="BM282" s="7"/>
      <c r="BN282" s="7"/>
      <c r="BO282" s="7"/>
      <c r="BP282" s="7"/>
      <c r="BQ282" s="7"/>
      <c r="BR282" s="7"/>
      <c r="BS282" s="7"/>
      <c r="BT282" s="7"/>
      <c r="BU282" s="7"/>
      <c r="BV282" s="7"/>
      <c r="BW282" s="7"/>
      <c r="BX282" s="7"/>
      <c r="BY282" s="7"/>
      <c r="BZ282" s="7"/>
      <c r="CA282" s="7"/>
      <c r="CB282" s="7"/>
      <c r="CC282" s="7"/>
      <c r="CD282" s="7"/>
      <c r="CE282" s="7"/>
      <c r="CF282" s="7"/>
      <c r="CG282" s="7"/>
      <c r="CH282" s="7"/>
    </row>
    <row r="283" spans="1:86" ht="18" customHeight="1">
      <c r="A283" s="7"/>
      <c r="B283" s="7"/>
      <c r="C283" s="7"/>
      <c r="D283" s="7"/>
      <c r="E283" s="7"/>
      <c r="F283" s="7"/>
      <c r="G283" s="7"/>
      <c r="H283" s="7"/>
      <c r="I283" s="7"/>
      <c r="J283" s="7"/>
      <c r="K283" s="7"/>
      <c r="L283" s="7"/>
      <c r="M283" s="7"/>
      <c r="N283" s="7"/>
      <c r="O283" s="7"/>
      <c r="P283" s="7"/>
      <c r="Q283" s="7"/>
      <c r="R283" s="7"/>
      <c r="S283" s="7"/>
      <c r="T283" s="7"/>
      <c r="U283" s="7"/>
      <c r="V283" s="7"/>
      <c r="W283" s="7"/>
      <c r="X283" s="7"/>
      <c r="Y283" s="7"/>
      <c r="Z283" s="7"/>
      <c r="AA283" s="7"/>
      <c r="AB283" s="7"/>
      <c r="AC283" s="7"/>
      <c r="AD283" s="7"/>
      <c r="AE283" s="7"/>
      <c r="AF283" s="7"/>
      <c r="AG283" s="7"/>
      <c r="AH283" s="7"/>
      <c r="AI283" s="7"/>
      <c r="AJ283" s="7"/>
      <c r="AK283" s="7"/>
      <c r="AL283" s="7"/>
      <c r="AM283" s="7"/>
      <c r="AN283" s="7"/>
      <c r="AO283" s="7"/>
      <c r="AP283" s="7"/>
      <c r="AQ283" s="7"/>
      <c r="AR283" s="7"/>
      <c r="AS283" s="7"/>
      <c r="AT283" s="7"/>
      <c r="AU283" s="7"/>
      <c r="AV283" s="7"/>
      <c r="AW283" s="7"/>
      <c r="AX283" s="7"/>
      <c r="AY283" s="7"/>
      <c r="AZ283" s="7"/>
      <c r="BA283" s="7"/>
      <c r="BB283" s="7"/>
      <c r="BC283" s="7"/>
      <c r="BD283" s="7"/>
      <c r="BE283" s="7"/>
      <c r="BF283" s="7"/>
      <c r="BG283" s="7"/>
      <c r="BH283" s="7"/>
      <c r="BI283" s="7"/>
      <c r="BJ283" s="7"/>
      <c r="BK283" s="7"/>
      <c r="BL283" s="7"/>
      <c r="BM283" s="7"/>
      <c r="BN283" s="7"/>
      <c r="BO283" s="7"/>
      <c r="BP283" s="7"/>
      <c r="BQ283" s="7"/>
      <c r="BR283" s="7"/>
      <c r="BS283" s="7"/>
      <c r="BT283" s="7"/>
      <c r="BU283" s="7"/>
      <c r="BV283" s="7"/>
      <c r="BW283" s="7"/>
      <c r="BX283" s="7"/>
      <c r="BY283" s="7"/>
      <c r="BZ283" s="7"/>
      <c r="CA283" s="7"/>
      <c r="CB283" s="7"/>
      <c r="CC283" s="7"/>
      <c r="CD283" s="7"/>
      <c r="CE283" s="7"/>
      <c r="CF283" s="7"/>
      <c r="CG283" s="7"/>
      <c r="CH283" s="7"/>
    </row>
    <row r="284" spans="1:86" ht="18" customHeight="1">
      <c r="A284" s="7"/>
      <c r="B284" s="7"/>
      <c r="C284" s="7"/>
      <c r="D284" s="7"/>
      <c r="E284" s="7"/>
      <c r="F284" s="7"/>
      <c r="G284" s="7"/>
      <c r="H284" s="7"/>
      <c r="I284" s="7"/>
      <c r="J284" s="7"/>
      <c r="K284" s="7"/>
      <c r="L284" s="7"/>
      <c r="M284" s="7"/>
      <c r="N284" s="7"/>
      <c r="O284" s="7"/>
      <c r="P284" s="7"/>
      <c r="Q284" s="7"/>
      <c r="R284" s="7"/>
      <c r="S284" s="7"/>
      <c r="T284" s="7"/>
      <c r="U284" s="7"/>
      <c r="V284" s="7"/>
      <c r="W284" s="7"/>
      <c r="X284" s="7"/>
      <c r="Y284" s="7"/>
      <c r="Z284" s="7"/>
      <c r="AA284" s="7"/>
      <c r="AB284" s="7"/>
      <c r="AC284" s="7"/>
      <c r="AD284" s="7"/>
      <c r="AE284" s="7"/>
      <c r="AF284" s="7"/>
      <c r="AG284" s="7"/>
      <c r="AH284" s="7"/>
      <c r="AI284" s="7"/>
      <c r="AJ284" s="7"/>
      <c r="AK284" s="7"/>
      <c r="AL284" s="7"/>
      <c r="AM284" s="7"/>
      <c r="AN284" s="7"/>
      <c r="AO284" s="7"/>
      <c r="AP284" s="7"/>
      <c r="AQ284" s="7"/>
      <c r="AR284" s="7"/>
      <c r="AS284" s="7"/>
      <c r="AT284" s="7"/>
      <c r="AU284" s="7"/>
      <c r="AV284" s="7"/>
      <c r="AW284" s="7"/>
      <c r="AX284" s="7"/>
      <c r="AY284" s="7"/>
      <c r="AZ284" s="7"/>
      <c r="BA284" s="7"/>
      <c r="BB284" s="7"/>
      <c r="BC284" s="7"/>
      <c r="BD284" s="7"/>
      <c r="BE284" s="7"/>
      <c r="BF284" s="7"/>
      <c r="BG284" s="7"/>
      <c r="BH284" s="7"/>
      <c r="BI284" s="7"/>
      <c r="BJ284" s="7"/>
      <c r="BK284" s="7"/>
      <c r="BL284" s="7"/>
      <c r="BM284" s="7"/>
      <c r="BN284" s="7"/>
      <c r="BO284" s="7"/>
      <c r="BP284" s="7"/>
      <c r="BQ284" s="7"/>
      <c r="BR284" s="7"/>
      <c r="BS284" s="7"/>
      <c r="BT284" s="7"/>
      <c r="BU284" s="7"/>
      <c r="BV284" s="7"/>
      <c r="BW284" s="7"/>
      <c r="BX284" s="7"/>
      <c r="BY284" s="7"/>
      <c r="BZ284" s="7"/>
      <c r="CA284" s="7"/>
      <c r="CB284" s="7"/>
      <c r="CC284" s="7"/>
      <c r="CD284" s="7"/>
      <c r="CE284" s="7"/>
      <c r="CF284" s="7"/>
      <c r="CG284" s="7"/>
      <c r="CH284" s="7"/>
    </row>
    <row r="285" spans="1:86" ht="18" customHeight="1">
      <c r="A285" s="7"/>
      <c r="B285" s="7"/>
      <c r="C285" s="7"/>
      <c r="D285" s="7"/>
      <c r="E285" s="7"/>
      <c r="F285" s="7"/>
      <c r="G285" s="7"/>
      <c r="H285" s="7"/>
      <c r="I285" s="7"/>
      <c r="J285" s="7"/>
      <c r="K285" s="7"/>
      <c r="L285" s="7"/>
      <c r="M285" s="7"/>
      <c r="N285" s="7"/>
      <c r="O285" s="7"/>
      <c r="P285" s="7"/>
      <c r="Q285" s="7"/>
      <c r="R285" s="7"/>
      <c r="S285" s="7"/>
      <c r="T285" s="7"/>
      <c r="U285" s="7"/>
      <c r="V285" s="7"/>
      <c r="W285" s="7"/>
      <c r="X285" s="7"/>
      <c r="Y285" s="7"/>
      <c r="Z285" s="7"/>
      <c r="AA285" s="7"/>
      <c r="AB285" s="7"/>
      <c r="AC285" s="7"/>
      <c r="AD285" s="7"/>
      <c r="AE285" s="7"/>
      <c r="AF285" s="7"/>
      <c r="AG285" s="7"/>
      <c r="AH285" s="7"/>
      <c r="AI285" s="7"/>
      <c r="AJ285" s="7"/>
      <c r="AK285" s="7"/>
      <c r="AL285" s="7"/>
      <c r="AM285" s="7"/>
      <c r="AN285" s="7"/>
      <c r="AO285" s="7"/>
      <c r="AP285" s="7"/>
      <c r="AQ285" s="7"/>
      <c r="AR285" s="7"/>
      <c r="AS285" s="7"/>
      <c r="AT285" s="7"/>
      <c r="AU285" s="7"/>
      <c r="AV285" s="7"/>
      <c r="AW285" s="7"/>
      <c r="AX285" s="7"/>
      <c r="AY285" s="7"/>
      <c r="AZ285" s="7"/>
      <c r="BA285" s="7"/>
      <c r="BB285" s="7"/>
      <c r="BC285" s="7"/>
      <c r="BD285" s="7"/>
      <c r="BE285" s="7"/>
      <c r="BF285" s="7"/>
      <c r="BG285" s="7"/>
      <c r="BH285" s="7"/>
      <c r="BI285" s="7"/>
      <c r="BJ285" s="7"/>
      <c r="BK285" s="7"/>
      <c r="BL285" s="7"/>
      <c r="BM285" s="7"/>
      <c r="BN285" s="7"/>
      <c r="BO285" s="7"/>
      <c r="BP285" s="7"/>
      <c r="BQ285" s="7"/>
      <c r="BR285" s="7"/>
      <c r="BS285" s="7"/>
      <c r="BT285" s="7"/>
      <c r="BU285" s="7"/>
      <c r="BV285" s="7"/>
      <c r="BW285" s="7"/>
      <c r="BX285" s="7"/>
      <c r="BY285" s="7"/>
      <c r="BZ285" s="7"/>
      <c r="CA285" s="7"/>
      <c r="CB285" s="7"/>
      <c r="CC285" s="7"/>
      <c r="CD285" s="7"/>
      <c r="CE285" s="7"/>
      <c r="CF285" s="7"/>
      <c r="CG285" s="7"/>
      <c r="CH285" s="7"/>
    </row>
    <row r="286" spans="1:86" ht="18" customHeight="1">
      <c r="A286" s="7"/>
      <c r="B286" s="7"/>
      <c r="C286" s="7"/>
      <c r="D286" s="7"/>
      <c r="E286" s="7"/>
      <c r="F286" s="7"/>
      <c r="G286" s="7"/>
      <c r="H286" s="7"/>
      <c r="I286" s="7"/>
      <c r="J286" s="7"/>
      <c r="K286" s="7"/>
      <c r="L286" s="7"/>
      <c r="M286" s="7"/>
      <c r="N286" s="7"/>
      <c r="O286" s="7"/>
      <c r="P286" s="7"/>
      <c r="Q286" s="7"/>
      <c r="R286" s="7"/>
      <c r="S286" s="7"/>
      <c r="T286" s="7"/>
      <c r="U286" s="7"/>
      <c r="V286" s="7"/>
      <c r="W286" s="7"/>
      <c r="X286" s="7"/>
      <c r="Y286" s="7"/>
      <c r="Z286" s="7"/>
      <c r="AA286" s="7"/>
      <c r="AB286" s="7"/>
      <c r="AC286" s="7"/>
      <c r="AD286" s="7"/>
      <c r="AE286" s="7"/>
      <c r="AF286" s="7"/>
      <c r="AG286" s="7"/>
      <c r="AH286" s="7"/>
      <c r="AI286" s="7"/>
      <c r="AJ286" s="7"/>
      <c r="AK286" s="7"/>
      <c r="AL286" s="7"/>
      <c r="AM286" s="7"/>
      <c r="AN286" s="7"/>
      <c r="AO286" s="7"/>
      <c r="AP286" s="7"/>
      <c r="AQ286" s="7"/>
      <c r="AR286" s="7"/>
      <c r="AS286" s="7"/>
      <c r="AT286" s="7"/>
      <c r="AU286" s="7"/>
      <c r="AV286" s="7"/>
      <c r="AW286" s="7"/>
      <c r="AX286" s="7"/>
      <c r="AY286" s="7"/>
      <c r="AZ286" s="7"/>
      <c r="BA286" s="7"/>
      <c r="BB286" s="7"/>
      <c r="BC286" s="7"/>
      <c r="BD286" s="7"/>
      <c r="BE286" s="7"/>
      <c r="BF286" s="7"/>
      <c r="BG286" s="7"/>
      <c r="BH286" s="7"/>
      <c r="BI286" s="7"/>
      <c r="BJ286" s="7"/>
      <c r="BK286" s="7"/>
      <c r="BL286" s="7"/>
      <c r="BM286" s="7"/>
      <c r="BN286" s="7"/>
      <c r="BO286" s="7"/>
      <c r="BP286" s="7"/>
      <c r="BQ286" s="7"/>
      <c r="BR286" s="7"/>
      <c r="BS286" s="7"/>
      <c r="BT286" s="7"/>
      <c r="BU286" s="7"/>
      <c r="BV286" s="7"/>
      <c r="BW286" s="7"/>
      <c r="BX286" s="7"/>
      <c r="BY286" s="7"/>
      <c r="BZ286" s="7"/>
      <c r="CA286" s="7"/>
      <c r="CB286" s="7"/>
      <c r="CC286" s="7"/>
      <c r="CD286" s="7"/>
      <c r="CE286" s="7"/>
      <c r="CF286" s="7"/>
      <c r="CG286" s="7"/>
      <c r="CH286" s="7"/>
    </row>
    <row r="287" spans="1:86" ht="18" customHeight="1">
      <c r="A287" s="7"/>
      <c r="B287" s="7"/>
      <c r="C287" s="7"/>
      <c r="D287" s="7"/>
      <c r="E287" s="7"/>
      <c r="F287" s="7"/>
      <c r="G287" s="7"/>
      <c r="H287" s="7"/>
      <c r="I287" s="7"/>
      <c r="J287" s="7"/>
      <c r="K287" s="7"/>
      <c r="L287" s="7"/>
      <c r="M287" s="7"/>
      <c r="N287" s="7"/>
      <c r="O287" s="7"/>
      <c r="P287" s="7"/>
      <c r="Q287" s="7"/>
      <c r="R287" s="7"/>
      <c r="S287" s="7"/>
      <c r="T287" s="7"/>
      <c r="U287" s="7"/>
      <c r="V287" s="7"/>
      <c r="W287" s="7"/>
      <c r="X287" s="7"/>
      <c r="Y287" s="7"/>
      <c r="Z287" s="7"/>
      <c r="AA287" s="7"/>
      <c r="AB287" s="7"/>
      <c r="AC287" s="7"/>
      <c r="AD287" s="7"/>
      <c r="AE287" s="7"/>
      <c r="AF287" s="7"/>
      <c r="AG287" s="7"/>
      <c r="AH287" s="7"/>
      <c r="AI287" s="7"/>
      <c r="AJ287" s="7"/>
      <c r="AK287" s="7"/>
      <c r="AL287" s="7"/>
      <c r="AM287" s="7"/>
      <c r="AN287" s="7"/>
      <c r="AO287" s="7"/>
      <c r="AP287" s="7"/>
      <c r="AQ287" s="7"/>
      <c r="AR287" s="7"/>
      <c r="AS287" s="7"/>
      <c r="AT287" s="7"/>
      <c r="AU287" s="7"/>
      <c r="AV287" s="7"/>
      <c r="AW287" s="7"/>
      <c r="AX287" s="7"/>
      <c r="AY287" s="7"/>
      <c r="AZ287" s="7"/>
      <c r="BA287" s="7"/>
      <c r="BB287" s="7"/>
      <c r="BC287" s="7"/>
      <c r="BD287" s="7"/>
      <c r="BE287" s="7"/>
      <c r="BF287" s="7"/>
      <c r="BG287" s="7"/>
      <c r="BH287" s="7"/>
      <c r="BI287" s="7"/>
      <c r="BJ287" s="7"/>
      <c r="BK287" s="7"/>
      <c r="BL287" s="7"/>
      <c r="BM287" s="7"/>
      <c r="BN287" s="7"/>
      <c r="BO287" s="7"/>
      <c r="BP287" s="7"/>
      <c r="BQ287" s="7"/>
      <c r="BR287" s="7"/>
      <c r="BS287" s="7"/>
      <c r="BT287" s="7"/>
      <c r="BU287" s="7"/>
      <c r="BV287" s="7"/>
      <c r="BW287" s="7"/>
      <c r="BX287" s="7"/>
      <c r="BY287" s="7"/>
      <c r="BZ287" s="7"/>
      <c r="CA287" s="7"/>
      <c r="CB287" s="7"/>
      <c r="CC287" s="7"/>
      <c r="CD287" s="7"/>
      <c r="CE287" s="7"/>
      <c r="CF287" s="7"/>
      <c r="CG287" s="7"/>
      <c r="CH287" s="7"/>
    </row>
    <row r="288" spans="1:86" ht="18" customHeight="1">
      <c r="A288" s="7"/>
      <c r="B288" s="7"/>
      <c r="C288" s="7"/>
      <c r="D288" s="7"/>
      <c r="E288" s="7"/>
      <c r="F288" s="7"/>
      <c r="G288" s="7"/>
      <c r="H288" s="7"/>
      <c r="I288" s="7"/>
      <c r="J288" s="7"/>
      <c r="K288" s="7"/>
      <c r="L288" s="7"/>
      <c r="M288" s="7"/>
      <c r="N288" s="7"/>
      <c r="O288" s="7"/>
      <c r="P288" s="7"/>
      <c r="Q288" s="7"/>
      <c r="R288" s="7"/>
      <c r="S288" s="7"/>
      <c r="T288" s="7"/>
      <c r="U288" s="7"/>
      <c r="V288" s="7"/>
      <c r="W288" s="7"/>
      <c r="X288" s="7"/>
      <c r="Y288" s="7"/>
      <c r="Z288" s="7"/>
      <c r="AA288" s="7"/>
      <c r="AB288" s="7"/>
      <c r="AC288" s="7"/>
      <c r="AD288" s="7"/>
      <c r="AE288" s="7"/>
      <c r="AF288" s="7"/>
      <c r="AG288" s="7"/>
      <c r="AH288" s="7"/>
      <c r="AI288" s="7"/>
      <c r="AJ288" s="7"/>
      <c r="AK288" s="7"/>
      <c r="AL288" s="7"/>
      <c r="AM288" s="7"/>
      <c r="AN288" s="7"/>
      <c r="AO288" s="7"/>
      <c r="AP288" s="7"/>
      <c r="AQ288" s="7"/>
      <c r="AR288" s="7"/>
      <c r="AS288" s="7"/>
      <c r="AT288" s="7"/>
      <c r="AU288" s="7"/>
      <c r="AV288" s="7"/>
      <c r="AW288" s="7"/>
      <c r="AX288" s="7"/>
      <c r="AY288" s="7"/>
      <c r="AZ288" s="7"/>
      <c r="BA288" s="7"/>
      <c r="BB288" s="7"/>
      <c r="BC288" s="7"/>
      <c r="BD288" s="7"/>
      <c r="BE288" s="7"/>
      <c r="BF288" s="7"/>
      <c r="BG288" s="7"/>
      <c r="BH288" s="7"/>
      <c r="BI288" s="7"/>
      <c r="BJ288" s="7"/>
      <c r="BK288" s="7"/>
      <c r="BL288" s="7"/>
      <c r="BM288" s="7"/>
      <c r="BN288" s="7"/>
      <c r="BO288" s="7"/>
      <c r="BP288" s="7"/>
      <c r="BQ288" s="7"/>
      <c r="BR288" s="7"/>
      <c r="BS288" s="7"/>
      <c r="BT288" s="7"/>
      <c r="BU288" s="7"/>
      <c r="BV288" s="7"/>
      <c r="BW288" s="7"/>
      <c r="BX288" s="7"/>
      <c r="BY288" s="7"/>
      <c r="BZ288" s="7"/>
      <c r="CA288" s="7"/>
      <c r="CB288" s="7"/>
      <c r="CC288" s="7"/>
      <c r="CD288" s="7"/>
      <c r="CE288" s="7"/>
      <c r="CF288" s="7"/>
      <c r="CG288" s="7"/>
      <c r="CH288" s="7"/>
    </row>
    <row r="289" spans="1:86" ht="18" customHeight="1">
      <c r="A289" s="7"/>
      <c r="B289" s="7"/>
      <c r="C289" s="7"/>
      <c r="D289" s="7"/>
      <c r="E289" s="7"/>
      <c r="F289" s="7"/>
      <c r="G289" s="7"/>
      <c r="H289" s="7"/>
      <c r="I289" s="7"/>
      <c r="J289" s="7"/>
      <c r="K289" s="7"/>
      <c r="L289" s="7"/>
      <c r="M289" s="7"/>
      <c r="N289" s="7"/>
      <c r="O289" s="7"/>
      <c r="P289" s="7"/>
      <c r="Q289" s="7"/>
      <c r="R289" s="7"/>
      <c r="S289" s="7"/>
      <c r="T289" s="7"/>
      <c r="U289" s="7"/>
      <c r="V289" s="7"/>
      <c r="W289" s="7"/>
      <c r="X289" s="7"/>
      <c r="Y289" s="7"/>
      <c r="Z289" s="7"/>
      <c r="AA289" s="7"/>
      <c r="AB289" s="7"/>
      <c r="AC289" s="7"/>
      <c r="AD289" s="7"/>
      <c r="AE289" s="7"/>
      <c r="AF289" s="7"/>
      <c r="AG289" s="7"/>
      <c r="AH289" s="7"/>
      <c r="AI289" s="7"/>
      <c r="AJ289" s="7"/>
      <c r="AK289" s="7"/>
      <c r="AL289" s="7"/>
      <c r="AM289" s="7"/>
      <c r="AN289" s="7"/>
      <c r="AO289" s="7"/>
      <c r="AP289" s="7"/>
      <c r="AQ289" s="7"/>
      <c r="AR289" s="7"/>
      <c r="AS289" s="7"/>
      <c r="AT289" s="7"/>
      <c r="AU289" s="7"/>
      <c r="AV289" s="7"/>
      <c r="AW289" s="7"/>
      <c r="AX289" s="7"/>
      <c r="AY289" s="7"/>
      <c r="AZ289" s="7"/>
      <c r="BA289" s="7"/>
      <c r="BB289" s="7"/>
      <c r="BC289" s="7"/>
      <c r="BD289" s="7"/>
      <c r="BE289" s="7"/>
      <c r="BF289" s="7"/>
      <c r="BG289" s="7"/>
      <c r="BH289" s="7"/>
      <c r="BI289" s="7"/>
      <c r="BJ289" s="7"/>
      <c r="BK289" s="7"/>
      <c r="BL289" s="7"/>
      <c r="BM289" s="7"/>
      <c r="BN289" s="7"/>
      <c r="BO289" s="7"/>
      <c r="BP289" s="7"/>
      <c r="BQ289" s="7"/>
      <c r="BR289" s="7"/>
      <c r="BS289" s="7"/>
      <c r="BT289" s="7"/>
      <c r="BU289" s="7"/>
      <c r="BV289" s="7"/>
      <c r="BW289" s="7"/>
      <c r="BX289" s="7"/>
      <c r="BY289" s="7"/>
      <c r="BZ289" s="7"/>
      <c r="CA289" s="7"/>
      <c r="CB289" s="7"/>
      <c r="CC289" s="7"/>
      <c r="CD289" s="7"/>
      <c r="CE289" s="7"/>
      <c r="CF289" s="7"/>
      <c r="CG289" s="7"/>
      <c r="CH289" s="7"/>
    </row>
    <row r="290" spans="1:86" ht="18" customHeight="1">
      <c r="A290" s="7"/>
      <c r="B290" s="7"/>
      <c r="C290" s="7"/>
      <c r="D290" s="7"/>
      <c r="E290" s="7"/>
      <c r="F290" s="7"/>
      <c r="G290" s="7"/>
      <c r="H290" s="7"/>
      <c r="I290" s="7"/>
      <c r="J290" s="7"/>
      <c r="K290" s="7"/>
      <c r="L290" s="7"/>
      <c r="M290" s="7"/>
      <c r="N290" s="7"/>
      <c r="O290" s="7"/>
      <c r="P290" s="7"/>
      <c r="Q290" s="7"/>
      <c r="R290" s="7"/>
      <c r="S290" s="7"/>
      <c r="T290" s="7"/>
      <c r="U290" s="7"/>
      <c r="V290" s="7"/>
      <c r="W290" s="7"/>
      <c r="X290" s="7"/>
      <c r="Y290" s="7"/>
      <c r="Z290" s="7"/>
      <c r="AA290" s="7"/>
      <c r="AB290" s="7"/>
      <c r="AC290" s="7"/>
      <c r="AD290" s="7"/>
      <c r="AE290" s="7"/>
      <c r="AF290" s="7"/>
      <c r="AG290" s="7"/>
      <c r="AH290" s="7"/>
      <c r="AI290" s="7"/>
      <c r="AJ290" s="7"/>
      <c r="AK290" s="7"/>
      <c r="AL290" s="7"/>
      <c r="AM290" s="7"/>
      <c r="AN290" s="7"/>
      <c r="AO290" s="7"/>
      <c r="AP290" s="7"/>
      <c r="AQ290" s="7"/>
      <c r="AR290" s="7"/>
      <c r="AS290" s="7"/>
      <c r="AT290" s="7"/>
      <c r="AU290" s="7"/>
      <c r="AV290" s="7"/>
      <c r="AW290" s="7"/>
      <c r="AX290" s="7"/>
      <c r="AY290" s="7"/>
      <c r="AZ290" s="7"/>
      <c r="BA290" s="7"/>
      <c r="BB290" s="7"/>
      <c r="BC290" s="7"/>
      <c r="BD290" s="7"/>
      <c r="BE290" s="7"/>
      <c r="BF290" s="7"/>
      <c r="BG290" s="7"/>
      <c r="BH290" s="7"/>
      <c r="BI290" s="7"/>
      <c r="BJ290" s="7"/>
      <c r="BK290" s="7"/>
      <c r="BL290" s="7"/>
      <c r="BM290" s="7"/>
      <c r="BN290" s="7"/>
      <c r="BO290" s="7"/>
      <c r="BP290" s="7"/>
      <c r="BQ290" s="7"/>
      <c r="BR290" s="7"/>
      <c r="BS290" s="7"/>
      <c r="BT290" s="7"/>
      <c r="BU290" s="7"/>
      <c r="BV290" s="7"/>
      <c r="BW290" s="7"/>
      <c r="BX290" s="7"/>
      <c r="BY290" s="7"/>
      <c r="BZ290" s="7"/>
      <c r="CA290" s="7"/>
      <c r="CB290" s="7"/>
      <c r="CC290" s="7"/>
      <c r="CD290" s="7"/>
      <c r="CE290" s="7"/>
      <c r="CF290" s="7"/>
      <c r="CG290" s="7"/>
      <c r="CH290" s="7"/>
    </row>
    <row r="291" spans="1:86" ht="18" customHeight="1">
      <c r="A291" s="7"/>
      <c r="B291" s="7"/>
      <c r="C291" s="7"/>
      <c r="D291" s="7"/>
      <c r="E291" s="7"/>
      <c r="F291" s="7"/>
      <c r="G291" s="7"/>
      <c r="H291" s="7"/>
      <c r="I291" s="7"/>
      <c r="J291" s="7"/>
      <c r="K291" s="7"/>
      <c r="L291" s="7"/>
      <c r="M291" s="7"/>
      <c r="N291" s="7"/>
      <c r="O291" s="7"/>
      <c r="P291" s="7"/>
      <c r="Q291" s="7"/>
      <c r="R291" s="7"/>
      <c r="S291" s="7"/>
      <c r="T291" s="7"/>
      <c r="U291" s="7"/>
      <c r="V291" s="7"/>
      <c r="W291" s="7"/>
      <c r="X291" s="7"/>
      <c r="Y291" s="7"/>
      <c r="Z291" s="7"/>
      <c r="AA291" s="7"/>
      <c r="AB291" s="7"/>
      <c r="AC291" s="7"/>
      <c r="AD291" s="7"/>
      <c r="AE291" s="7"/>
      <c r="AF291" s="7"/>
      <c r="AG291" s="7"/>
      <c r="AH291" s="7"/>
      <c r="AI291" s="7"/>
      <c r="AJ291" s="7"/>
      <c r="AK291" s="7"/>
      <c r="AL291" s="7"/>
      <c r="AM291" s="7"/>
      <c r="AN291" s="7"/>
      <c r="AO291" s="7"/>
      <c r="AP291" s="7"/>
      <c r="AQ291" s="7"/>
      <c r="AR291" s="7"/>
      <c r="AS291" s="7"/>
      <c r="AT291" s="7"/>
      <c r="AU291" s="7"/>
      <c r="AV291" s="7"/>
      <c r="AW291" s="7"/>
      <c r="AX291" s="7"/>
      <c r="AY291" s="7"/>
      <c r="AZ291" s="7"/>
      <c r="BA291" s="7"/>
      <c r="BB291" s="7"/>
      <c r="BC291" s="7"/>
      <c r="BD291" s="7"/>
      <c r="BE291" s="7"/>
      <c r="BF291" s="7"/>
      <c r="BG291" s="7"/>
      <c r="BH291" s="7"/>
      <c r="BI291" s="7"/>
      <c r="BJ291" s="7"/>
      <c r="BK291" s="7"/>
      <c r="BL291" s="7"/>
      <c r="BM291" s="7"/>
      <c r="BN291" s="7"/>
      <c r="BO291" s="7"/>
      <c r="BP291" s="7"/>
      <c r="BQ291" s="7"/>
      <c r="BR291" s="7"/>
      <c r="BS291" s="7"/>
      <c r="BT291" s="7"/>
      <c r="BU291" s="7"/>
      <c r="BV291" s="7"/>
      <c r="BW291" s="7"/>
      <c r="BX291" s="7"/>
      <c r="BY291" s="7"/>
      <c r="BZ291" s="7"/>
      <c r="CA291" s="7"/>
      <c r="CB291" s="7"/>
      <c r="CC291" s="7"/>
      <c r="CD291" s="7"/>
      <c r="CE291" s="7"/>
      <c r="CF291" s="7"/>
      <c r="CG291" s="7"/>
      <c r="CH291" s="7"/>
    </row>
    <row r="292" spans="1:86" ht="18" customHeight="1">
      <c r="A292" s="7"/>
      <c r="B292" s="7"/>
      <c r="C292" s="7"/>
      <c r="D292" s="7"/>
      <c r="E292" s="7"/>
      <c r="F292" s="7"/>
      <c r="G292" s="7"/>
      <c r="H292" s="7"/>
      <c r="I292" s="7"/>
      <c r="J292" s="7"/>
      <c r="K292" s="7"/>
      <c r="L292" s="7"/>
      <c r="M292" s="7"/>
      <c r="N292" s="7"/>
      <c r="O292" s="7"/>
      <c r="P292" s="7"/>
      <c r="Q292" s="7"/>
      <c r="R292" s="7"/>
      <c r="S292" s="7"/>
      <c r="T292" s="7"/>
      <c r="U292" s="7"/>
      <c r="V292" s="7"/>
      <c r="W292" s="7"/>
      <c r="X292" s="7"/>
      <c r="Y292" s="7"/>
      <c r="Z292" s="7"/>
      <c r="AA292" s="7"/>
      <c r="AB292" s="7"/>
      <c r="AC292" s="7"/>
      <c r="AD292" s="7"/>
      <c r="AE292" s="7"/>
      <c r="AF292" s="7"/>
      <c r="AG292" s="7"/>
      <c r="AH292" s="7"/>
      <c r="AI292" s="7"/>
      <c r="AJ292" s="7"/>
      <c r="AK292" s="7"/>
      <c r="AL292" s="7"/>
      <c r="AM292" s="7"/>
      <c r="AN292" s="7"/>
      <c r="AO292" s="7"/>
      <c r="AP292" s="7"/>
      <c r="AQ292" s="7"/>
      <c r="AR292" s="7"/>
      <c r="AS292" s="7"/>
      <c r="AT292" s="7"/>
      <c r="AU292" s="7"/>
      <c r="AV292" s="7"/>
      <c r="AW292" s="7"/>
      <c r="AX292" s="7"/>
      <c r="AY292" s="7"/>
      <c r="AZ292" s="7"/>
      <c r="BA292" s="7"/>
      <c r="BB292" s="7"/>
      <c r="BC292" s="7"/>
      <c r="BD292" s="7"/>
      <c r="BE292" s="7"/>
      <c r="BF292" s="7"/>
      <c r="BG292" s="7"/>
      <c r="BH292" s="7"/>
      <c r="BI292" s="7"/>
      <c r="BJ292" s="7"/>
      <c r="BK292" s="7"/>
      <c r="BL292" s="7"/>
      <c r="BM292" s="7"/>
      <c r="BN292" s="7"/>
      <c r="BO292" s="7"/>
      <c r="BP292" s="7"/>
      <c r="BQ292" s="7"/>
      <c r="BR292" s="7"/>
      <c r="BS292" s="7"/>
      <c r="BT292" s="7"/>
      <c r="BU292" s="7"/>
      <c r="BV292" s="7"/>
      <c r="BW292" s="7"/>
      <c r="BX292" s="7"/>
      <c r="BY292" s="7"/>
      <c r="BZ292" s="7"/>
      <c r="CA292" s="7"/>
      <c r="CB292" s="7"/>
      <c r="CC292" s="7"/>
      <c r="CD292" s="7"/>
      <c r="CE292" s="7"/>
      <c r="CF292" s="7"/>
      <c r="CG292" s="7"/>
      <c r="CH292" s="7"/>
    </row>
    <row r="293" spans="1:86" ht="18" customHeight="1">
      <c r="A293" s="7"/>
      <c r="B293" s="7"/>
      <c r="C293" s="7"/>
      <c r="D293" s="7"/>
      <c r="E293" s="7"/>
      <c r="F293" s="7"/>
      <c r="G293" s="7"/>
      <c r="H293" s="7"/>
      <c r="I293" s="7"/>
      <c r="J293" s="7"/>
      <c r="K293" s="7"/>
      <c r="L293" s="7"/>
      <c r="M293" s="7"/>
      <c r="N293" s="7"/>
      <c r="O293" s="7"/>
      <c r="P293" s="7"/>
      <c r="Q293" s="7"/>
      <c r="R293" s="7"/>
      <c r="S293" s="7"/>
      <c r="T293" s="7"/>
      <c r="U293" s="7"/>
      <c r="V293" s="7"/>
      <c r="W293" s="7"/>
      <c r="X293" s="7"/>
      <c r="Y293" s="7"/>
      <c r="Z293" s="7"/>
      <c r="AA293" s="7"/>
      <c r="AB293" s="7"/>
      <c r="AC293" s="7"/>
      <c r="AD293" s="7"/>
      <c r="AE293" s="7"/>
      <c r="AF293" s="7"/>
      <c r="AG293" s="7"/>
      <c r="AH293" s="7"/>
      <c r="AI293" s="7"/>
      <c r="AJ293" s="7"/>
      <c r="AK293" s="7"/>
      <c r="AL293" s="7"/>
      <c r="AM293" s="7"/>
      <c r="AN293" s="7"/>
      <c r="AO293" s="7"/>
      <c r="AP293" s="7"/>
      <c r="AQ293" s="7"/>
      <c r="AR293" s="7"/>
      <c r="AS293" s="7"/>
      <c r="AT293" s="7"/>
      <c r="AU293" s="7"/>
      <c r="AV293" s="7"/>
      <c r="AW293" s="7"/>
      <c r="AX293" s="7"/>
      <c r="AY293" s="7"/>
      <c r="AZ293" s="7"/>
      <c r="BA293" s="7"/>
      <c r="BB293" s="7"/>
      <c r="BC293" s="7"/>
      <c r="BD293" s="7"/>
      <c r="BE293" s="7"/>
      <c r="BF293" s="7"/>
      <c r="BG293" s="7"/>
      <c r="BH293" s="7"/>
      <c r="BI293" s="7"/>
      <c r="BJ293" s="7"/>
      <c r="BK293" s="7"/>
      <c r="BL293" s="7"/>
      <c r="BM293" s="7"/>
      <c r="BN293" s="7"/>
      <c r="BO293" s="7"/>
      <c r="BP293" s="7"/>
      <c r="BQ293" s="7"/>
      <c r="BR293" s="7"/>
      <c r="BS293" s="7"/>
      <c r="BT293" s="7"/>
      <c r="BU293" s="7"/>
      <c r="BV293" s="7"/>
      <c r="BW293" s="7"/>
      <c r="BX293" s="7"/>
      <c r="BY293" s="7"/>
      <c r="BZ293" s="7"/>
      <c r="CA293" s="7"/>
      <c r="CB293" s="7"/>
      <c r="CC293" s="7"/>
      <c r="CD293" s="7"/>
      <c r="CE293" s="7"/>
      <c r="CF293" s="7"/>
      <c r="CG293" s="7"/>
      <c r="CH293" s="7"/>
    </row>
    <row r="294" spans="1:86" ht="18" customHeight="1">
      <c r="A294" s="7"/>
      <c r="B294" s="7"/>
      <c r="C294" s="7"/>
      <c r="D294" s="7"/>
      <c r="E294" s="7"/>
      <c r="F294" s="7"/>
      <c r="G294" s="7"/>
      <c r="H294" s="7"/>
      <c r="I294" s="7"/>
      <c r="J294" s="7"/>
      <c r="K294" s="7"/>
      <c r="L294" s="7"/>
      <c r="M294" s="7"/>
      <c r="N294" s="7"/>
      <c r="O294" s="7"/>
      <c r="P294" s="7"/>
      <c r="Q294" s="7"/>
      <c r="R294" s="7"/>
      <c r="S294" s="7"/>
      <c r="T294" s="7"/>
      <c r="U294" s="7"/>
      <c r="V294" s="7"/>
      <c r="W294" s="7"/>
      <c r="X294" s="7"/>
      <c r="Y294" s="7"/>
      <c r="Z294" s="7"/>
      <c r="AA294" s="7"/>
      <c r="AB294" s="7"/>
      <c r="AC294" s="7"/>
      <c r="AD294" s="7"/>
      <c r="AE294" s="7"/>
      <c r="AF294" s="7"/>
      <c r="AG294" s="7"/>
      <c r="AH294" s="7"/>
      <c r="AI294" s="7"/>
      <c r="AJ294" s="7"/>
      <c r="AK294" s="7"/>
      <c r="AL294" s="7"/>
      <c r="AM294" s="7"/>
      <c r="AN294" s="7"/>
      <c r="AO294" s="7"/>
      <c r="AP294" s="7"/>
      <c r="AQ294" s="7"/>
      <c r="AR294" s="7"/>
      <c r="AS294" s="7"/>
      <c r="AT294" s="7"/>
      <c r="AU294" s="7"/>
      <c r="AV294" s="7"/>
      <c r="AW294" s="7"/>
      <c r="AX294" s="7"/>
      <c r="AY294" s="7"/>
      <c r="AZ294" s="7"/>
      <c r="BA294" s="7"/>
      <c r="BB294" s="7"/>
      <c r="BC294" s="7"/>
      <c r="BD294" s="7"/>
      <c r="BE294" s="7"/>
      <c r="BF294" s="7"/>
      <c r="BG294" s="7"/>
      <c r="BH294" s="7"/>
      <c r="BI294" s="7"/>
      <c r="BJ294" s="7"/>
      <c r="BK294" s="7"/>
      <c r="BL294" s="7"/>
      <c r="BM294" s="7"/>
      <c r="BN294" s="7"/>
      <c r="BO294" s="7"/>
      <c r="BP294" s="7"/>
      <c r="BQ294" s="7"/>
      <c r="BR294" s="7"/>
      <c r="BS294" s="7"/>
      <c r="BT294" s="7"/>
      <c r="BU294" s="7"/>
      <c r="BV294" s="7"/>
      <c r="BW294" s="7"/>
      <c r="BX294" s="7"/>
      <c r="BY294" s="7"/>
      <c r="BZ294" s="7"/>
      <c r="CA294" s="7"/>
      <c r="CB294" s="7"/>
      <c r="CC294" s="7"/>
      <c r="CD294" s="7"/>
      <c r="CE294" s="7"/>
      <c r="CF294" s="7"/>
      <c r="CG294" s="7"/>
      <c r="CH294" s="7"/>
    </row>
    <row r="295" spans="1:86" ht="18" customHeight="1">
      <c r="A295" s="7"/>
      <c r="B295" s="7"/>
      <c r="C295" s="7"/>
      <c r="D295" s="7"/>
      <c r="E295" s="7"/>
      <c r="F295" s="7"/>
      <c r="G295" s="7"/>
      <c r="H295" s="7"/>
      <c r="I295" s="7"/>
      <c r="J295" s="7"/>
      <c r="K295" s="7"/>
      <c r="L295" s="7"/>
      <c r="M295" s="7"/>
      <c r="N295" s="7"/>
      <c r="O295" s="7"/>
      <c r="P295" s="7"/>
      <c r="Q295" s="7"/>
      <c r="R295" s="7"/>
      <c r="S295" s="7"/>
      <c r="T295" s="7"/>
      <c r="U295" s="7"/>
      <c r="V295" s="7"/>
      <c r="W295" s="7"/>
      <c r="X295" s="7"/>
      <c r="Y295" s="7"/>
      <c r="Z295" s="7"/>
      <c r="AA295" s="7"/>
      <c r="AB295" s="7"/>
      <c r="AC295" s="7"/>
      <c r="AD295" s="7"/>
      <c r="AE295" s="7"/>
      <c r="AF295" s="7"/>
      <c r="AG295" s="7"/>
      <c r="AH295" s="7"/>
      <c r="AI295" s="7"/>
      <c r="AJ295" s="7"/>
      <c r="AK295" s="7"/>
      <c r="AL295" s="7"/>
      <c r="AM295" s="7"/>
      <c r="AN295" s="7"/>
      <c r="AO295" s="7"/>
      <c r="AP295" s="7"/>
      <c r="AQ295" s="7"/>
      <c r="AR295" s="7"/>
      <c r="AS295" s="7"/>
      <c r="AT295" s="7"/>
      <c r="AU295" s="7"/>
      <c r="AV295" s="7"/>
      <c r="AW295" s="7"/>
      <c r="AX295" s="7"/>
      <c r="AY295" s="7"/>
      <c r="AZ295" s="7"/>
      <c r="BA295" s="7"/>
      <c r="BB295" s="7"/>
      <c r="BC295" s="7"/>
      <c r="BD295" s="7"/>
      <c r="BE295" s="7"/>
      <c r="BF295" s="7"/>
      <c r="BG295" s="7"/>
      <c r="BH295" s="7"/>
      <c r="BI295" s="7"/>
      <c r="BJ295" s="7"/>
      <c r="BK295" s="7"/>
      <c r="BL295" s="7"/>
      <c r="BM295" s="7"/>
      <c r="BN295" s="7"/>
      <c r="BO295" s="7"/>
      <c r="BP295" s="7"/>
      <c r="BQ295" s="7"/>
      <c r="BR295" s="7"/>
      <c r="BS295" s="7"/>
      <c r="BT295" s="7"/>
      <c r="BU295" s="7"/>
      <c r="BV295" s="7"/>
      <c r="BW295" s="7"/>
      <c r="BX295" s="7"/>
      <c r="BY295" s="7"/>
      <c r="BZ295" s="7"/>
      <c r="CA295" s="7"/>
      <c r="CB295" s="7"/>
      <c r="CC295" s="7"/>
      <c r="CD295" s="7"/>
      <c r="CE295" s="7"/>
      <c r="CF295" s="7"/>
      <c r="CG295" s="7"/>
      <c r="CH295" s="7"/>
    </row>
    <row r="296" spans="1:86" ht="18" customHeight="1">
      <c r="A296" s="7"/>
      <c r="B296" s="7"/>
      <c r="C296" s="7"/>
      <c r="D296" s="7"/>
      <c r="E296" s="7"/>
      <c r="F296" s="7"/>
      <c r="G296" s="7"/>
      <c r="H296" s="7"/>
      <c r="I296" s="7"/>
      <c r="J296" s="7"/>
      <c r="K296" s="7"/>
      <c r="L296" s="7"/>
      <c r="M296" s="7"/>
      <c r="N296" s="7"/>
      <c r="O296" s="7"/>
      <c r="P296" s="7"/>
      <c r="Q296" s="7"/>
      <c r="R296" s="7"/>
      <c r="S296" s="7"/>
      <c r="T296" s="7"/>
      <c r="U296" s="7"/>
      <c r="V296" s="7"/>
      <c r="W296" s="7"/>
      <c r="X296" s="7"/>
      <c r="Y296" s="7"/>
      <c r="Z296" s="7"/>
      <c r="AA296" s="7"/>
      <c r="AB296" s="7"/>
      <c r="AC296" s="7"/>
      <c r="AD296" s="7"/>
      <c r="AE296" s="7"/>
      <c r="AF296" s="7"/>
      <c r="AG296" s="7"/>
      <c r="AH296" s="7"/>
      <c r="AI296" s="7"/>
      <c r="AJ296" s="7"/>
      <c r="AK296" s="7"/>
      <c r="AL296" s="7"/>
      <c r="AM296" s="7"/>
      <c r="AN296" s="7"/>
      <c r="AO296" s="7"/>
      <c r="AP296" s="7"/>
      <c r="AQ296" s="7"/>
      <c r="AR296" s="7"/>
      <c r="AS296" s="7"/>
      <c r="AT296" s="7"/>
      <c r="AU296" s="7"/>
      <c r="AV296" s="7"/>
      <c r="AW296" s="7"/>
      <c r="AX296" s="7"/>
      <c r="AY296" s="7"/>
      <c r="AZ296" s="7"/>
      <c r="BA296" s="7"/>
      <c r="BB296" s="7"/>
      <c r="BC296" s="7"/>
      <c r="BD296" s="7"/>
      <c r="BE296" s="7"/>
      <c r="BF296" s="7"/>
      <c r="BG296" s="7"/>
      <c r="BH296" s="7"/>
      <c r="BI296" s="7"/>
      <c r="BJ296" s="7"/>
      <c r="BK296" s="7"/>
      <c r="BL296" s="7"/>
      <c r="BM296" s="7"/>
      <c r="BN296" s="7"/>
      <c r="BO296" s="7"/>
      <c r="BP296" s="7"/>
      <c r="BQ296" s="7"/>
      <c r="BR296" s="7"/>
      <c r="BS296" s="7"/>
      <c r="BT296" s="7"/>
      <c r="BU296" s="7"/>
      <c r="BV296" s="7"/>
      <c r="BW296" s="7"/>
      <c r="BX296" s="7"/>
      <c r="BY296" s="7"/>
      <c r="BZ296" s="7"/>
      <c r="CA296" s="7"/>
      <c r="CB296" s="7"/>
      <c r="CC296" s="7"/>
      <c r="CD296" s="7"/>
      <c r="CE296" s="7"/>
      <c r="CF296" s="7"/>
      <c r="CG296" s="7"/>
      <c r="CH296" s="7"/>
    </row>
    <row r="297" spans="1:86" ht="18" customHeight="1">
      <c r="A297" s="7"/>
      <c r="B297" s="7"/>
      <c r="C297" s="7"/>
      <c r="D297" s="7"/>
      <c r="E297" s="7"/>
      <c r="F297" s="7"/>
      <c r="G297" s="7"/>
      <c r="H297" s="7"/>
      <c r="I297" s="7"/>
      <c r="J297" s="7"/>
      <c r="K297" s="7"/>
      <c r="L297" s="7"/>
      <c r="M297" s="7"/>
      <c r="N297" s="7"/>
      <c r="O297" s="7"/>
      <c r="P297" s="7"/>
      <c r="Q297" s="7"/>
      <c r="R297" s="7"/>
      <c r="S297" s="7"/>
      <c r="T297" s="7"/>
      <c r="U297" s="7"/>
      <c r="V297" s="7"/>
      <c r="W297" s="7"/>
      <c r="X297" s="7"/>
      <c r="Y297" s="7"/>
      <c r="Z297" s="7"/>
      <c r="AA297" s="7"/>
      <c r="AB297" s="7"/>
      <c r="AC297" s="7"/>
      <c r="AD297" s="7"/>
      <c r="AE297" s="7"/>
      <c r="AF297" s="7"/>
      <c r="AG297" s="7"/>
      <c r="AH297" s="7"/>
      <c r="AI297" s="7"/>
      <c r="AJ297" s="7"/>
      <c r="AK297" s="7"/>
      <c r="AL297" s="7"/>
      <c r="AM297" s="7"/>
      <c r="AN297" s="7"/>
      <c r="AO297" s="7"/>
      <c r="AP297" s="7"/>
      <c r="AQ297" s="7"/>
      <c r="AR297" s="7"/>
      <c r="AS297" s="7"/>
      <c r="AT297" s="7"/>
      <c r="AU297" s="7"/>
      <c r="AV297" s="7"/>
      <c r="AW297" s="7"/>
      <c r="AX297" s="7"/>
      <c r="AY297" s="7"/>
      <c r="AZ297" s="7"/>
      <c r="BA297" s="7"/>
      <c r="BB297" s="7"/>
      <c r="BC297" s="7"/>
      <c r="BD297" s="7"/>
      <c r="BE297" s="7"/>
      <c r="BF297" s="7"/>
      <c r="BG297" s="7"/>
      <c r="BH297" s="7"/>
      <c r="BI297" s="7"/>
      <c r="BJ297" s="7"/>
      <c r="BK297" s="7"/>
      <c r="BL297" s="7"/>
      <c r="BM297" s="7"/>
      <c r="BN297" s="7"/>
      <c r="BO297" s="7"/>
      <c r="BP297" s="7"/>
      <c r="BQ297" s="7"/>
      <c r="BR297" s="7"/>
      <c r="BS297" s="7"/>
      <c r="BT297" s="7"/>
      <c r="BU297" s="7"/>
      <c r="BV297" s="7"/>
      <c r="BW297" s="7"/>
      <c r="BX297" s="7"/>
      <c r="BY297" s="7"/>
      <c r="BZ297" s="7"/>
      <c r="CA297" s="7"/>
      <c r="CB297" s="7"/>
      <c r="CC297" s="7"/>
      <c r="CD297" s="7"/>
      <c r="CE297" s="7"/>
      <c r="CF297" s="7"/>
      <c r="CG297" s="7"/>
      <c r="CH297" s="7"/>
    </row>
    <row r="298" spans="1:86" ht="18" customHeight="1">
      <c r="A298" s="7"/>
      <c r="B298" s="7"/>
      <c r="C298" s="7"/>
      <c r="D298" s="7"/>
      <c r="E298" s="7"/>
      <c r="F298" s="7"/>
      <c r="G298" s="7"/>
      <c r="H298" s="7"/>
      <c r="I298" s="7"/>
      <c r="J298" s="7"/>
      <c r="K298" s="7"/>
      <c r="L298" s="7"/>
      <c r="M298" s="7"/>
      <c r="N298" s="7"/>
      <c r="O298" s="7"/>
      <c r="P298" s="7"/>
      <c r="Q298" s="7"/>
      <c r="R298" s="7"/>
      <c r="S298" s="7"/>
      <c r="T298" s="7"/>
      <c r="U298" s="7"/>
      <c r="V298" s="7"/>
      <c r="W298" s="7"/>
      <c r="X298" s="7"/>
      <c r="Y298" s="7"/>
      <c r="Z298" s="7"/>
      <c r="AA298" s="7"/>
      <c r="AB298" s="7"/>
      <c r="AC298" s="7"/>
      <c r="AD298" s="7"/>
      <c r="AE298" s="7"/>
      <c r="AF298" s="7"/>
      <c r="AG298" s="7"/>
      <c r="AH298" s="7"/>
      <c r="AI298" s="7"/>
      <c r="AJ298" s="7"/>
      <c r="AK298" s="7"/>
      <c r="AL298" s="7"/>
      <c r="AM298" s="7"/>
      <c r="AN298" s="7"/>
      <c r="AO298" s="7"/>
      <c r="AP298" s="7"/>
      <c r="AQ298" s="7"/>
      <c r="AR298" s="7"/>
      <c r="AS298" s="7"/>
      <c r="AT298" s="7"/>
      <c r="AU298" s="7"/>
      <c r="AV298" s="7"/>
      <c r="AW298" s="7"/>
      <c r="AX298" s="7"/>
      <c r="AY298" s="7"/>
      <c r="AZ298" s="7"/>
      <c r="BA298" s="7"/>
      <c r="BB298" s="7"/>
      <c r="BC298" s="7"/>
      <c r="BD298" s="7"/>
      <c r="BE298" s="7"/>
      <c r="BF298" s="7"/>
      <c r="BG298" s="7"/>
      <c r="BH298" s="7"/>
      <c r="BI298" s="7"/>
      <c r="BJ298" s="7"/>
      <c r="BK298" s="7"/>
      <c r="BL298" s="7"/>
      <c r="BM298" s="7"/>
      <c r="BN298" s="7"/>
      <c r="BO298" s="7"/>
      <c r="BP298" s="7"/>
      <c r="BQ298" s="7"/>
      <c r="BR298" s="7"/>
      <c r="BS298" s="7"/>
      <c r="BT298" s="7"/>
      <c r="BU298" s="7"/>
      <c r="BV298" s="7"/>
      <c r="BW298" s="7"/>
      <c r="BX298" s="7"/>
      <c r="BY298" s="7"/>
      <c r="BZ298" s="7"/>
      <c r="CA298" s="7"/>
      <c r="CB298" s="7"/>
      <c r="CC298" s="7"/>
      <c r="CD298" s="7"/>
      <c r="CE298" s="7"/>
      <c r="CF298" s="7"/>
      <c r="CG298" s="7"/>
      <c r="CH298" s="7"/>
    </row>
    <row r="299" spans="1:86" ht="18" customHeight="1">
      <c r="A299" s="7"/>
      <c r="B299" s="7"/>
      <c r="C299" s="7"/>
      <c r="D299" s="7"/>
      <c r="E299" s="7"/>
      <c r="F299" s="7"/>
      <c r="G299" s="7"/>
      <c r="H299" s="7"/>
      <c r="I299" s="7"/>
      <c r="J299" s="7"/>
      <c r="K299" s="7"/>
      <c r="L299" s="7"/>
      <c r="M299" s="7"/>
      <c r="N299" s="7"/>
      <c r="O299" s="7"/>
      <c r="P299" s="7"/>
      <c r="Q299" s="7"/>
      <c r="R299" s="7"/>
      <c r="S299" s="7"/>
      <c r="T299" s="7"/>
      <c r="U299" s="7"/>
      <c r="V299" s="7"/>
      <c r="W299" s="7"/>
      <c r="X299" s="7"/>
      <c r="Y299" s="7"/>
      <c r="Z299" s="7"/>
      <c r="AA299" s="7"/>
      <c r="AB299" s="7"/>
      <c r="AC299" s="7"/>
      <c r="AD299" s="7"/>
      <c r="AE299" s="7"/>
      <c r="AF299" s="7"/>
      <c r="AG299" s="7"/>
      <c r="AH299" s="7"/>
      <c r="AI299" s="7"/>
      <c r="AJ299" s="7"/>
      <c r="AK299" s="7"/>
      <c r="AL299" s="7"/>
      <c r="AM299" s="7"/>
      <c r="AN299" s="7"/>
      <c r="AO299" s="7"/>
      <c r="AP299" s="7"/>
      <c r="AQ299" s="7"/>
      <c r="AR299" s="7"/>
      <c r="AS299" s="7"/>
      <c r="AT299" s="7"/>
      <c r="AU299" s="7"/>
      <c r="AV299" s="7"/>
      <c r="AW299" s="7"/>
      <c r="AX299" s="7"/>
      <c r="AY299" s="7"/>
      <c r="AZ299" s="7"/>
      <c r="BA299" s="7"/>
      <c r="BB299" s="7"/>
      <c r="BC299" s="7"/>
      <c r="BD299" s="7"/>
      <c r="BE299" s="7"/>
      <c r="BF299" s="7"/>
      <c r="BG299" s="7"/>
      <c r="BH299" s="7"/>
      <c r="BI299" s="7"/>
      <c r="BJ299" s="7"/>
      <c r="BK299" s="7"/>
      <c r="BL299" s="7"/>
      <c r="BM299" s="7"/>
      <c r="BN299" s="7"/>
      <c r="BO299" s="7"/>
      <c r="BP299" s="7"/>
      <c r="BQ299" s="7"/>
      <c r="BR299" s="7"/>
      <c r="BS299" s="7"/>
      <c r="BT299" s="7"/>
      <c r="BU299" s="7"/>
      <c r="BV299" s="7"/>
      <c r="BW299" s="7"/>
      <c r="BX299" s="7"/>
      <c r="BY299" s="7"/>
      <c r="BZ299" s="7"/>
      <c r="CA299" s="7"/>
      <c r="CB299" s="7"/>
      <c r="CC299" s="7"/>
      <c r="CD299" s="7"/>
      <c r="CE299" s="7"/>
      <c r="CF299" s="7"/>
      <c r="CG299" s="7"/>
      <c r="CH299" s="7"/>
    </row>
    <row r="300" spans="1:86" ht="18" customHeight="1">
      <c r="A300" s="7"/>
      <c r="B300" s="7"/>
      <c r="C300" s="7"/>
      <c r="D300" s="7"/>
      <c r="E300" s="7"/>
      <c r="F300" s="7"/>
      <c r="G300" s="7"/>
      <c r="H300" s="7"/>
      <c r="I300" s="7"/>
      <c r="J300" s="7"/>
      <c r="K300" s="7"/>
      <c r="L300" s="7"/>
      <c r="M300" s="7"/>
      <c r="N300" s="7"/>
      <c r="O300" s="7"/>
      <c r="P300" s="7"/>
      <c r="Q300" s="7"/>
      <c r="R300" s="7"/>
      <c r="S300" s="7"/>
      <c r="T300" s="7"/>
      <c r="U300" s="7"/>
      <c r="V300" s="7"/>
      <c r="W300" s="7"/>
      <c r="X300" s="7"/>
      <c r="Y300" s="7"/>
      <c r="Z300" s="7"/>
      <c r="AA300" s="7"/>
      <c r="AB300" s="7"/>
      <c r="AC300" s="7"/>
      <c r="AD300" s="7"/>
      <c r="AE300" s="7"/>
      <c r="AF300" s="7"/>
      <c r="AG300" s="7"/>
      <c r="AH300" s="7"/>
      <c r="AI300" s="7"/>
      <c r="AJ300" s="7"/>
      <c r="AK300" s="7"/>
      <c r="AL300" s="7"/>
      <c r="AM300" s="7"/>
      <c r="AN300" s="7"/>
      <c r="AO300" s="7"/>
      <c r="AP300" s="7"/>
      <c r="AQ300" s="7"/>
      <c r="AR300" s="7"/>
      <c r="AS300" s="7"/>
      <c r="AT300" s="7"/>
      <c r="AU300" s="7"/>
      <c r="AV300" s="7"/>
      <c r="AW300" s="7"/>
      <c r="AX300" s="7"/>
      <c r="AY300" s="7"/>
      <c r="AZ300" s="7"/>
      <c r="BA300" s="7"/>
      <c r="BB300" s="7"/>
      <c r="BC300" s="7"/>
      <c r="BD300" s="7"/>
      <c r="BE300" s="7"/>
      <c r="BF300" s="7"/>
      <c r="BG300" s="7"/>
      <c r="BH300" s="7"/>
      <c r="BI300" s="7"/>
      <c r="BJ300" s="7"/>
      <c r="BK300" s="7"/>
      <c r="BL300" s="7"/>
      <c r="BM300" s="7"/>
      <c r="BN300" s="7"/>
      <c r="BO300" s="7"/>
      <c r="BP300" s="7"/>
      <c r="BQ300" s="7"/>
      <c r="BR300" s="7"/>
      <c r="BS300" s="7"/>
      <c r="BT300" s="7"/>
      <c r="BU300" s="7"/>
      <c r="BV300" s="7"/>
      <c r="BW300" s="7"/>
      <c r="BX300" s="7"/>
      <c r="BY300" s="7"/>
      <c r="BZ300" s="7"/>
      <c r="CA300" s="7"/>
      <c r="CB300" s="7"/>
      <c r="CC300" s="7"/>
      <c r="CD300" s="7"/>
      <c r="CE300" s="7"/>
      <c r="CF300" s="7"/>
      <c r="CG300" s="7"/>
      <c r="CH300" s="7"/>
    </row>
    <row r="301" spans="1:86" ht="18" customHeight="1">
      <c r="A301" s="7"/>
      <c r="B301" s="7"/>
      <c r="C301" s="7"/>
      <c r="D301" s="7"/>
      <c r="E301" s="7"/>
      <c r="F301" s="7"/>
      <c r="G301" s="7"/>
      <c r="H301" s="7"/>
      <c r="I301" s="7"/>
      <c r="J301" s="7"/>
      <c r="K301" s="7"/>
      <c r="L301" s="7"/>
      <c r="M301" s="7"/>
      <c r="N301" s="7"/>
      <c r="O301" s="7"/>
      <c r="P301" s="7"/>
      <c r="Q301" s="7"/>
      <c r="R301" s="7"/>
      <c r="S301" s="7"/>
      <c r="T301" s="7"/>
      <c r="U301" s="7"/>
      <c r="V301" s="7"/>
      <c r="W301" s="7"/>
      <c r="X301" s="7"/>
      <c r="Y301" s="7"/>
      <c r="Z301" s="7"/>
      <c r="AA301" s="7"/>
      <c r="AB301" s="7"/>
      <c r="AC301" s="7"/>
      <c r="AD301" s="7"/>
      <c r="AE301" s="7"/>
      <c r="AF301" s="7"/>
      <c r="AG301" s="7"/>
      <c r="AH301" s="7"/>
      <c r="AI301" s="7"/>
      <c r="AJ301" s="7"/>
      <c r="AK301" s="7"/>
      <c r="AL301" s="7"/>
      <c r="AM301" s="7"/>
      <c r="AN301" s="7"/>
      <c r="AO301" s="7"/>
      <c r="AP301" s="7"/>
      <c r="AQ301" s="7"/>
      <c r="AR301" s="7"/>
      <c r="AS301" s="7"/>
      <c r="AT301" s="7"/>
      <c r="AU301" s="7"/>
      <c r="AV301" s="7"/>
      <c r="AW301" s="7"/>
      <c r="AX301" s="7"/>
      <c r="AY301" s="7"/>
      <c r="AZ301" s="7"/>
      <c r="BA301" s="7"/>
      <c r="BB301" s="7"/>
      <c r="BC301" s="7"/>
      <c r="BD301" s="7"/>
      <c r="BE301" s="7"/>
      <c r="BF301" s="7"/>
      <c r="BG301" s="7"/>
      <c r="BH301" s="7"/>
      <c r="BI301" s="7"/>
      <c r="BJ301" s="7"/>
      <c r="BK301" s="7"/>
      <c r="BL301" s="7"/>
      <c r="BM301" s="7"/>
      <c r="BN301" s="7"/>
      <c r="BO301" s="7"/>
      <c r="BP301" s="7"/>
      <c r="BQ301" s="7"/>
      <c r="BR301" s="7"/>
      <c r="BS301" s="7"/>
      <c r="BT301" s="7"/>
      <c r="BU301" s="7"/>
      <c r="BV301" s="7"/>
      <c r="BW301" s="7"/>
      <c r="BX301" s="7"/>
      <c r="BY301" s="7"/>
      <c r="BZ301" s="7"/>
      <c r="CA301" s="7"/>
      <c r="CB301" s="7"/>
      <c r="CC301" s="7"/>
      <c r="CD301" s="7"/>
      <c r="CE301" s="7"/>
      <c r="CF301" s="7"/>
      <c r="CG301" s="7"/>
      <c r="CH301" s="7"/>
    </row>
    <row r="302" spans="1:86" ht="18" customHeight="1">
      <c r="A302" s="7"/>
      <c r="B302" s="7"/>
      <c r="C302" s="7"/>
      <c r="D302" s="7"/>
      <c r="E302" s="7"/>
      <c r="F302" s="7"/>
      <c r="G302" s="7"/>
      <c r="H302" s="7"/>
      <c r="I302" s="7"/>
      <c r="J302" s="7"/>
      <c r="K302" s="7"/>
      <c r="L302" s="7"/>
      <c r="M302" s="7"/>
      <c r="N302" s="7"/>
      <c r="O302" s="7"/>
      <c r="P302" s="7"/>
      <c r="Q302" s="7"/>
      <c r="R302" s="7"/>
      <c r="S302" s="7"/>
      <c r="T302" s="7"/>
      <c r="U302" s="7"/>
      <c r="V302" s="7"/>
      <c r="W302" s="7"/>
      <c r="X302" s="7"/>
      <c r="Y302" s="7"/>
      <c r="Z302" s="7"/>
      <c r="AA302" s="7"/>
      <c r="AB302" s="7"/>
      <c r="AC302" s="7"/>
      <c r="AD302" s="7"/>
      <c r="AE302" s="7"/>
      <c r="AF302" s="7"/>
      <c r="AG302" s="7"/>
      <c r="AH302" s="7"/>
      <c r="AI302" s="7"/>
      <c r="AJ302" s="7"/>
      <c r="AK302" s="7"/>
      <c r="AL302" s="7"/>
      <c r="AM302" s="7"/>
      <c r="AN302" s="7"/>
      <c r="AO302" s="7"/>
      <c r="AP302" s="7"/>
      <c r="AQ302" s="7"/>
      <c r="AR302" s="7"/>
      <c r="AS302" s="7"/>
      <c r="AT302" s="7"/>
      <c r="AU302" s="7"/>
      <c r="AV302" s="7"/>
      <c r="AW302" s="7"/>
      <c r="AX302" s="7"/>
      <c r="AY302" s="7"/>
      <c r="AZ302" s="7"/>
      <c r="BA302" s="7"/>
      <c r="BB302" s="7"/>
      <c r="BC302" s="7"/>
      <c r="BD302" s="7"/>
      <c r="BE302" s="7"/>
      <c r="BF302" s="7"/>
      <c r="BG302" s="7"/>
      <c r="BH302" s="7"/>
      <c r="BI302" s="7"/>
      <c r="BJ302" s="7"/>
      <c r="BK302" s="7"/>
      <c r="BL302" s="7"/>
      <c r="BM302" s="7"/>
      <c r="BN302" s="7"/>
      <c r="BO302" s="7"/>
      <c r="BP302" s="7"/>
      <c r="BQ302" s="7"/>
      <c r="BR302" s="7"/>
      <c r="BS302" s="7"/>
      <c r="BT302" s="7"/>
      <c r="BU302" s="7"/>
      <c r="BV302" s="7"/>
      <c r="BW302" s="7"/>
      <c r="BX302" s="7"/>
      <c r="BY302" s="7"/>
      <c r="BZ302" s="7"/>
      <c r="CA302" s="7"/>
      <c r="CB302" s="7"/>
      <c r="CC302" s="7"/>
      <c r="CD302" s="7"/>
      <c r="CE302" s="7"/>
      <c r="CF302" s="7"/>
      <c r="CG302" s="7"/>
      <c r="CH302" s="7"/>
    </row>
    <row r="303" spans="1:86" ht="18" customHeight="1">
      <c r="A303" s="7"/>
      <c r="B303" s="7"/>
      <c r="C303" s="7"/>
      <c r="D303" s="7"/>
      <c r="E303" s="7"/>
      <c r="F303" s="7"/>
      <c r="G303" s="7"/>
      <c r="H303" s="7"/>
      <c r="I303" s="7"/>
      <c r="J303" s="7"/>
      <c r="K303" s="7"/>
      <c r="L303" s="7"/>
      <c r="M303" s="7"/>
      <c r="N303" s="7"/>
      <c r="O303" s="7"/>
      <c r="P303" s="7"/>
      <c r="Q303" s="7"/>
      <c r="R303" s="7"/>
      <c r="S303" s="7"/>
      <c r="T303" s="7"/>
      <c r="U303" s="7"/>
      <c r="V303" s="7"/>
      <c r="W303" s="7"/>
      <c r="X303" s="7"/>
      <c r="Y303" s="7"/>
      <c r="Z303" s="7"/>
      <c r="AA303" s="7"/>
      <c r="AB303" s="7"/>
      <c r="AC303" s="7"/>
      <c r="AD303" s="7"/>
      <c r="AE303" s="7"/>
      <c r="AF303" s="7"/>
      <c r="AG303" s="7"/>
      <c r="AH303" s="7"/>
      <c r="AI303" s="7"/>
      <c r="AJ303" s="7"/>
      <c r="AK303" s="7"/>
      <c r="AL303" s="7"/>
      <c r="AM303" s="7"/>
      <c r="AN303" s="7"/>
      <c r="AO303" s="7"/>
      <c r="AP303" s="7"/>
      <c r="AQ303" s="7"/>
      <c r="AR303" s="7"/>
      <c r="AS303" s="7"/>
      <c r="AT303" s="7"/>
      <c r="AU303" s="7"/>
      <c r="AV303" s="7"/>
      <c r="AW303" s="7"/>
      <c r="AX303" s="7"/>
      <c r="AY303" s="7"/>
      <c r="AZ303" s="7"/>
      <c r="BA303" s="7"/>
      <c r="BB303" s="7"/>
      <c r="BC303" s="7"/>
      <c r="BD303" s="7"/>
      <c r="BE303" s="7"/>
      <c r="BF303" s="7"/>
      <c r="BG303" s="7"/>
      <c r="BH303" s="7"/>
      <c r="BI303" s="7"/>
      <c r="BJ303" s="7"/>
      <c r="BK303" s="7"/>
      <c r="BL303" s="7"/>
      <c r="BM303" s="7"/>
      <c r="BN303" s="7"/>
      <c r="BO303" s="7"/>
      <c r="BP303" s="7"/>
      <c r="BQ303" s="7"/>
      <c r="BR303" s="7"/>
      <c r="BS303" s="7"/>
      <c r="BT303" s="7"/>
      <c r="BU303" s="7"/>
      <c r="BV303" s="7"/>
      <c r="BW303" s="7"/>
      <c r="BX303" s="7"/>
      <c r="BY303" s="7"/>
      <c r="BZ303" s="7"/>
      <c r="CA303" s="7"/>
      <c r="CB303" s="7"/>
      <c r="CC303" s="7"/>
      <c r="CD303" s="7"/>
      <c r="CE303" s="7"/>
      <c r="CF303" s="7"/>
      <c r="CG303" s="7"/>
      <c r="CH303" s="7"/>
    </row>
    <row r="304" spans="1:86" ht="18" customHeight="1">
      <c r="A304" s="7"/>
      <c r="B304" s="7"/>
      <c r="C304" s="7"/>
      <c r="D304" s="7"/>
      <c r="E304" s="7"/>
      <c r="F304" s="7"/>
      <c r="G304" s="7"/>
      <c r="H304" s="7"/>
      <c r="I304" s="7"/>
      <c r="J304" s="7"/>
      <c r="K304" s="7"/>
      <c r="L304" s="7"/>
      <c r="M304" s="7"/>
      <c r="N304" s="7"/>
      <c r="O304" s="7"/>
      <c r="P304" s="7"/>
      <c r="Q304" s="7"/>
      <c r="R304" s="7"/>
      <c r="S304" s="7"/>
      <c r="T304" s="7"/>
      <c r="U304" s="7"/>
      <c r="V304" s="7"/>
      <c r="W304" s="7"/>
      <c r="X304" s="7"/>
      <c r="Y304" s="7"/>
      <c r="Z304" s="7"/>
      <c r="AA304" s="7"/>
      <c r="AB304" s="7"/>
      <c r="AC304" s="7"/>
      <c r="AD304" s="7"/>
      <c r="AE304" s="7"/>
      <c r="AF304" s="7"/>
      <c r="AG304" s="7"/>
      <c r="AH304" s="7"/>
      <c r="AI304" s="7"/>
      <c r="AJ304" s="7"/>
      <c r="AK304" s="7"/>
      <c r="AL304" s="7"/>
      <c r="AM304" s="7"/>
      <c r="AN304" s="7"/>
      <c r="AO304" s="7"/>
      <c r="AP304" s="7"/>
      <c r="AQ304" s="7"/>
      <c r="AR304" s="7"/>
      <c r="AS304" s="7"/>
      <c r="AT304" s="7"/>
      <c r="AU304" s="7"/>
      <c r="AV304" s="7"/>
      <c r="AW304" s="7"/>
      <c r="AX304" s="7"/>
      <c r="AY304" s="7"/>
      <c r="AZ304" s="7"/>
      <c r="BA304" s="7"/>
      <c r="BB304" s="7"/>
      <c r="BC304" s="7"/>
      <c r="BD304" s="7"/>
      <c r="BE304" s="7"/>
      <c r="BF304" s="7"/>
      <c r="BG304" s="7"/>
      <c r="BH304" s="7"/>
      <c r="BI304" s="7"/>
      <c r="BJ304" s="7"/>
      <c r="BK304" s="7"/>
      <c r="BL304" s="7"/>
      <c r="BM304" s="7"/>
      <c r="BN304" s="7"/>
      <c r="BO304" s="7"/>
      <c r="BP304" s="7"/>
      <c r="BQ304" s="7"/>
      <c r="BR304" s="7"/>
      <c r="BS304" s="7"/>
      <c r="BT304" s="7"/>
      <c r="BU304" s="7"/>
      <c r="BV304" s="7"/>
      <c r="BW304" s="7"/>
      <c r="BX304" s="7"/>
      <c r="BY304" s="7"/>
      <c r="BZ304" s="7"/>
      <c r="CA304" s="7"/>
      <c r="CB304" s="7"/>
      <c r="CC304" s="7"/>
      <c r="CD304" s="7"/>
      <c r="CE304" s="7"/>
      <c r="CF304" s="7"/>
      <c r="CG304" s="7"/>
      <c r="CH304" s="7"/>
    </row>
    <row r="305" spans="1:86" ht="18" customHeight="1">
      <c r="A305" s="7"/>
      <c r="B305" s="7"/>
      <c r="C305" s="7"/>
      <c r="D305" s="7"/>
      <c r="E305" s="7"/>
      <c r="F305" s="7"/>
      <c r="G305" s="7"/>
      <c r="H305" s="7"/>
      <c r="I305" s="7"/>
      <c r="J305" s="7"/>
      <c r="K305" s="7"/>
      <c r="L305" s="7"/>
      <c r="M305" s="7"/>
      <c r="N305" s="7"/>
      <c r="O305" s="7"/>
      <c r="P305" s="7"/>
      <c r="Q305" s="7"/>
      <c r="R305" s="7"/>
      <c r="S305" s="7"/>
      <c r="T305" s="7"/>
      <c r="U305" s="7"/>
      <c r="V305" s="7"/>
      <c r="W305" s="7"/>
      <c r="X305" s="7"/>
      <c r="Y305" s="7"/>
      <c r="Z305" s="7"/>
      <c r="AA305" s="7"/>
      <c r="AB305" s="7"/>
      <c r="AC305" s="7"/>
      <c r="AD305" s="7"/>
      <c r="AE305" s="7"/>
      <c r="AF305" s="7"/>
      <c r="AG305" s="7"/>
      <c r="AH305" s="7"/>
      <c r="AI305" s="7"/>
      <c r="AJ305" s="7"/>
      <c r="AK305" s="7"/>
      <c r="AL305" s="7"/>
      <c r="AM305" s="7"/>
      <c r="AN305" s="7"/>
      <c r="AO305" s="7"/>
      <c r="AP305" s="7"/>
      <c r="AQ305" s="7"/>
      <c r="AR305" s="7"/>
      <c r="AS305" s="7"/>
      <c r="AT305" s="7"/>
      <c r="AU305" s="7"/>
      <c r="AV305" s="7"/>
      <c r="AW305" s="7"/>
      <c r="AX305" s="7"/>
      <c r="AY305" s="7"/>
      <c r="AZ305" s="7"/>
      <c r="BA305" s="7"/>
      <c r="BB305" s="7"/>
      <c r="BC305" s="7"/>
      <c r="BD305" s="7"/>
      <c r="BE305" s="7"/>
      <c r="BF305" s="7"/>
      <c r="BG305" s="7"/>
      <c r="BH305" s="7"/>
      <c r="BI305" s="7"/>
      <c r="BJ305" s="7"/>
      <c r="BK305" s="7"/>
      <c r="BL305" s="7"/>
      <c r="BM305" s="7"/>
      <c r="BN305" s="7"/>
      <c r="BO305" s="7"/>
      <c r="BP305" s="7"/>
      <c r="BQ305" s="7"/>
      <c r="BR305" s="7"/>
      <c r="BS305" s="7"/>
      <c r="BT305" s="7"/>
      <c r="BU305" s="7"/>
      <c r="BV305" s="7"/>
      <c r="BW305" s="7"/>
      <c r="BX305" s="7"/>
      <c r="BY305" s="7"/>
      <c r="BZ305" s="7"/>
      <c r="CA305" s="7"/>
      <c r="CB305" s="7"/>
      <c r="CC305" s="7"/>
      <c r="CD305" s="7"/>
      <c r="CE305" s="7"/>
      <c r="CF305" s="7"/>
      <c r="CG305" s="7"/>
      <c r="CH305" s="7"/>
    </row>
    <row r="306" spans="1:86" ht="18" customHeight="1">
      <c r="A306" s="7"/>
      <c r="B306" s="7"/>
      <c r="C306" s="7"/>
      <c r="D306" s="7"/>
      <c r="E306" s="7"/>
      <c r="F306" s="7"/>
      <c r="G306" s="7"/>
      <c r="H306" s="7"/>
      <c r="I306" s="7"/>
      <c r="J306" s="7"/>
      <c r="K306" s="7"/>
      <c r="L306" s="7"/>
      <c r="M306" s="7"/>
      <c r="N306" s="7"/>
      <c r="O306" s="7"/>
      <c r="P306" s="7"/>
      <c r="Q306" s="7"/>
      <c r="R306" s="7"/>
      <c r="S306" s="7"/>
      <c r="T306" s="7"/>
      <c r="U306" s="7"/>
      <c r="V306" s="7"/>
      <c r="W306" s="7"/>
      <c r="X306" s="7"/>
      <c r="Y306" s="7"/>
      <c r="Z306" s="7"/>
      <c r="AA306" s="7"/>
      <c r="AB306" s="7"/>
      <c r="AC306" s="7"/>
      <c r="AD306" s="7"/>
      <c r="AE306" s="7"/>
      <c r="AF306" s="7"/>
      <c r="AG306" s="7"/>
      <c r="AH306" s="7"/>
      <c r="AI306" s="7"/>
      <c r="AJ306" s="7"/>
      <c r="AK306" s="7"/>
      <c r="AL306" s="7"/>
      <c r="AM306" s="7"/>
      <c r="AN306" s="7"/>
      <c r="AO306" s="7"/>
      <c r="AP306" s="7"/>
      <c r="AQ306" s="7"/>
      <c r="AR306" s="7"/>
      <c r="AS306" s="7"/>
      <c r="AT306" s="7"/>
      <c r="AU306" s="7"/>
      <c r="AV306" s="7"/>
      <c r="AW306" s="7"/>
      <c r="AX306" s="7"/>
      <c r="AY306" s="7"/>
      <c r="AZ306" s="7"/>
      <c r="BA306" s="7"/>
      <c r="BB306" s="7"/>
      <c r="BC306" s="7"/>
      <c r="BD306" s="7"/>
      <c r="BE306" s="7"/>
      <c r="BF306" s="7"/>
      <c r="BG306" s="7"/>
      <c r="BH306" s="7"/>
      <c r="BI306" s="7"/>
      <c r="BJ306" s="7"/>
      <c r="BK306" s="7"/>
      <c r="BL306" s="7"/>
      <c r="BM306" s="7"/>
      <c r="BN306" s="7"/>
      <c r="BO306" s="7"/>
      <c r="BP306" s="7"/>
      <c r="BQ306" s="7"/>
      <c r="BR306" s="7"/>
      <c r="BS306" s="7"/>
      <c r="BT306" s="7"/>
      <c r="BU306" s="7"/>
      <c r="BV306" s="7"/>
      <c r="BW306" s="7"/>
      <c r="BX306" s="7"/>
      <c r="BY306" s="7"/>
      <c r="BZ306" s="7"/>
      <c r="CA306" s="7"/>
      <c r="CB306" s="7"/>
      <c r="CC306" s="7"/>
      <c r="CD306" s="7"/>
      <c r="CE306" s="7"/>
      <c r="CF306" s="7"/>
      <c r="CG306" s="7"/>
      <c r="CH306" s="7"/>
    </row>
    <row r="307" spans="1:86" ht="18" customHeight="1">
      <c r="A307" s="7"/>
      <c r="B307" s="7"/>
      <c r="C307" s="7"/>
      <c r="D307" s="7"/>
      <c r="E307" s="7"/>
      <c r="F307" s="7"/>
      <c r="G307" s="7"/>
      <c r="H307" s="7"/>
      <c r="I307" s="7"/>
      <c r="J307" s="7"/>
      <c r="K307" s="7"/>
      <c r="L307" s="7"/>
      <c r="M307" s="7"/>
      <c r="N307" s="7"/>
      <c r="O307" s="7"/>
      <c r="P307" s="7"/>
      <c r="Q307" s="7"/>
      <c r="R307" s="7"/>
      <c r="S307" s="7"/>
      <c r="T307" s="7"/>
      <c r="U307" s="7"/>
      <c r="V307" s="7"/>
      <c r="W307" s="7"/>
      <c r="X307" s="7"/>
      <c r="Y307" s="7"/>
      <c r="Z307" s="7"/>
      <c r="AA307" s="7"/>
      <c r="AB307" s="7"/>
      <c r="AC307" s="7"/>
      <c r="AD307" s="7"/>
      <c r="AE307" s="7"/>
      <c r="AF307" s="7"/>
      <c r="AG307" s="7"/>
      <c r="AH307" s="7"/>
      <c r="AI307" s="7"/>
      <c r="AJ307" s="7"/>
      <c r="AK307" s="7"/>
      <c r="AL307" s="7"/>
      <c r="AM307" s="7"/>
      <c r="AN307" s="7"/>
      <c r="AO307" s="7"/>
      <c r="AP307" s="7"/>
      <c r="AQ307" s="7"/>
      <c r="AR307" s="7"/>
      <c r="AS307" s="7"/>
      <c r="AT307" s="7"/>
      <c r="AU307" s="7"/>
      <c r="AV307" s="7"/>
      <c r="AW307" s="7"/>
      <c r="AX307" s="7"/>
      <c r="AY307" s="7"/>
      <c r="AZ307" s="7"/>
      <c r="BA307" s="7"/>
      <c r="BB307" s="7"/>
      <c r="BC307" s="7"/>
      <c r="BD307" s="7"/>
      <c r="BE307" s="7"/>
      <c r="BF307" s="7"/>
      <c r="BG307" s="7"/>
      <c r="BH307" s="7"/>
      <c r="BI307" s="7"/>
      <c r="BJ307" s="7"/>
      <c r="BK307" s="7"/>
      <c r="BL307" s="7"/>
      <c r="BM307" s="7"/>
      <c r="BN307" s="7"/>
      <c r="BO307" s="7"/>
      <c r="BP307" s="7"/>
      <c r="BQ307" s="7"/>
      <c r="BR307" s="7"/>
      <c r="BS307" s="7"/>
      <c r="BT307" s="7"/>
      <c r="BU307" s="7"/>
      <c r="BV307" s="7"/>
      <c r="BW307" s="7"/>
      <c r="BX307" s="7"/>
      <c r="BY307" s="7"/>
      <c r="BZ307" s="7"/>
      <c r="CA307" s="7"/>
      <c r="CB307" s="7"/>
      <c r="CC307" s="7"/>
      <c r="CD307" s="7"/>
      <c r="CE307" s="7"/>
      <c r="CF307" s="7"/>
      <c r="CG307" s="7"/>
      <c r="CH307" s="7"/>
    </row>
    <row r="308" spans="1:86" ht="18" customHeight="1">
      <c r="A308" s="7"/>
      <c r="B308" s="7"/>
      <c r="C308" s="7"/>
      <c r="D308" s="7"/>
      <c r="E308" s="7"/>
      <c r="F308" s="7"/>
      <c r="G308" s="7"/>
      <c r="H308" s="7"/>
      <c r="I308" s="7"/>
      <c r="J308" s="7"/>
      <c r="K308" s="7"/>
      <c r="L308" s="7"/>
      <c r="M308" s="7"/>
      <c r="N308" s="7"/>
      <c r="O308" s="7"/>
      <c r="P308" s="7"/>
      <c r="Q308" s="7"/>
      <c r="R308" s="7"/>
      <c r="S308" s="7"/>
      <c r="T308" s="7"/>
      <c r="U308" s="7"/>
      <c r="V308" s="7"/>
      <c r="W308" s="7"/>
      <c r="X308" s="7"/>
      <c r="Y308" s="7"/>
      <c r="Z308" s="7"/>
      <c r="AA308" s="7"/>
      <c r="AB308" s="7"/>
      <c r="AC308" s="7"/>
      <c r="AD308" s="7"/>
      <c r="AE308" s="7"/>
      <c r="AF308" s="7"/>
      <c r="AG308" s="7"/>
      <c r="AH308" s="7"/>
      <c r="AI308" s="7"/>
      <c r="AJ308" s="7"/>
      <c r="AK308" s="7"/>
      <c r="AL308" s="7"/>
      <c r="AM308" s="7"/>
      <c r="AN308" s="7"/>
      <c r="AO308" s="7"/>
      <c r="AP308" s="7"/>
      <c r="AQ308" s="7"/>
      <c r="AR308" s="7"/>
      <c r="AS308" s="7"/>
      <c r="AT308" s="7"/>
      <c r="AU308" s="7"/>
      <c r="AV308" s="7"/>
      <c r="AW308" s="7"/>
      <c r="AX308" s="7"/>
      <c r="AY308" s="7"/>
      <c r="AZ308" s="7"/>
      <c r="BA308" s="7"/>
      <c r="BB308" s="7"/>
      <c r="BC308" s="7"/>
      <c r="BD308" s="7"/>
      <c r="BE308" s="7"/>
      <c r="BF308" s="7"/>
      <c r="BG308" s="7"/>
      <c r="BH308" s="7"/>
      <c r="BI308" s="7"/>
      <c r="BJ308" s="7"/>
      <c r="BK308" s="7"/>
      <c r="BL308" s="7"/>
      <c r="BM308" s="7"/>
      <c r="BN308" s="7"/>
      <c r="BO308" s="7"/>
      <c r="BP308" s="7"/>
      <c r="BQ308" s="7"/>
      <c r="BR308" s="7"/>
      <c r="BS308" s="7"/>
      <c r="BT308" s="7"/>
      <c r="BU308" s="7"/>
      <c r="BV308" s="7"/>
      <c r="BW308" s="7"/>
      <c r="BX308" s="7"/>
      <c r="BY308" s="7"/>
      <c r="BZ308" s="7"/>
      <c r="CA308" s="7"/>
      <c r="CB308" s="7"/>
      <c r="CC308" s="7"/>
      <c r="CD308" s="7"/>
      <c r="CE308" s="7"/>
      <c r="CF308" s="7"/>
      <c r="CG308" s="7"/>
      <c r="CH308" s="7"/>
    </row>
    <row r="309" spans="1:86" ht="18" customHeight="1">
      <c r="A309" s="7"/>
      <c r="B309" s="7"/>
      <c r="C309" s="7"/>
      <c r="D309" s="7"/>
      <c r="E309" s="7"/>
      <c r="F309" s="7"/>
      <c r="G309" s="7"/>
      <c r="H309" s="7"/>
      <c r="I309" s="7"/>
      <c r="J309" s="7"/>
      <c r="K309" s="7"/>
      <c r="L309" s="7"/>
      <c r="M309" s="7"/>
      <c r="N309" s="7"/>
      <c r="O309" s="7"/>
      <c r="P309" s="7"/>
      <c r="Q309" s="7"/>
      <c r="R309" s="7"/>
      <c r="S309" s="7"/>
      <c r="T309" s="7"/>
      <c r="U309" s="7"/>
      <c r="V309" s="7"/>
      <c r="W309" s="7"/>
      <c r="X309" s="7"/>
      <c r="Y309" s="7"/>
      <c r="Z309" s="7"/>
      <c r="AA309" s="7"/>
      <c r="AB309" s="7"/>
      <c r="AC309" s="7"/>
      <c r="AD309" s="7"/>
      <c r="AE309" s="7"/>
      <c r="AF309" s="7"/>
      <c r="AG309" s="7"/>
      <c r="AH309" s="7"/>
      <c r="AI309" s="7"/>
      <c r="AJ309" s="7"/>
      <c r="AK309" s="7"/>
      <c r="AL309" s="7"/>
      <c r="AM309" s="7"/>
      <c r="AN309" s="7"/>
      <c r="AO309" s="7"/>
      <c r="AP309" s="7"/>
      <c r="AQ309" s="7"/>
      <c r="AR309" s="7"/>
      <c r="AS309" s="7"/>
      <c r="AT309" s="7"/>
      <c r="AU309" s="7"/>
      <c r="AV309" s="7"/>
      <c r="AW309" s="7"/>
      <c r="AX309" s="7"/>
      <c r="AY309" s="7"/>
      <c r="AZ309" s="7"/>
      <c r="BA309" s="7"/>
      <c r="BB309" s="7"/>
      <c r="BC309" s="7"/>
      <c r="BD309" s="7"/>
      <c r="BE309" s="7"/>
      <c r="BF309" s="7"/>
      <c r="BG309" s="7"/>
      <c r="BH309" s="7"/>
      <c r="BI309" s="7"/>
      <c r="BJ309" s="7"/>
      <c r="BK309" s="7"/>
      <c r="BL309" s="7"/>
      <c r="BM309" s="7"/>
      <c r="BN309" s="7"/>
      <c r="BO309" s="7"/>
      <c r="BP309" s="7"/>
      <c r="BQ309" s="7"/>
      <c r="BR309" s="7"/>
      <c r="BS309" s="7"/>
      <c r="BT309" s="7"/>
      <c r="BU309" s="7"/>
      <c r="BV309" s="7"/>
      <c r="BW309" s="7"/>
      <c r="BX309" s="7"/>
      <c r="BY309" s="7"/>
      <c r="BZ309" s="7"/>
      <c r="CA309" s="7"/>
      <c r="CB309" s="7"/>
      <c r="CC309" s="7"/>
      <c r="CD309" s="7"/>
      <c r="CE309" s="7"/>
      <c r="CF309" s="7"/>
      <c r="CG309" s="7"/>
      <c r="CH309" s="7"/>
    </row>
    <row r="310" spans="1:86" ht="18" customHeight="1">
      <c r="A310" s="7"/>
      <c r="B310" s="7"/>
      <c r="C310" s="7"/>
      <c r="D310" s="7"/>
      <c r="E310" s="7"/>
      <c r="F310" s="7"/>
      <c r="G310" s="7"/>
      <c r="H310" s="7"/>
      <c r="I310" s="7"/>
      <c r="J310" s="7"/>
      <c r="K310" s="7"/>
      <c r="L310" s="7"/>
      <c r="M310" s="7"/>
      <c r="N310" s="7"/>
      <c r="O310" s="7"/>
      <c r="P310" s="7"/>
      <c r="Q310" s="7"/>
      <c r="R310" s="7"/>
      <c r="S310" s="7"/>
      <c r="T310" s="7"/>
      <c r="U310" s="7"/>
      <c r="V310" s="7"/>
      <c r="W310" s="7"/>
      <c r="X310" s="7"/>
      <c r="Y310" s="7"/>
      <c r="Z310" s="7"/>
      <c r="AA310" s="7"/>
      <c r="AB310" s="7"/>
      <c r="AC310" s="7"/>
      <c r="AD310" s="7"/>
      <c r="AE310" s="7"/>
      <c r="AF310" s="7"/>
      <c r="AG310" s="7"/>
      <c r="AH310" s="7"/>
      <c r="AI310" s="7"/>
      <c r="AJ310" s="7"/>
      <c r="AK310" s="7"/>
      <c r="AL310" s="7"/>
      <c r="AM310" s="7"/>
      <c r="AN310" s="7"/>
      <c r="AO310" s="7"/>
      <c r="AP310" s="7"/>
      <c r="AQ310" s="7"/>
      <c r="AR310" s="7"/>
      <c r="AS310" s="7"/>
      <c r="AT310" s="7"/>
      <c r="AU310" s="7"/>
      <c r="AV310" s="7"/>
      <c r="AW310" s="7"/>
      <c r="AX310" s="7"/>
      <c r="AY310" s="7"/>
      <c r="AZ310" s="7"/>
      <c r="BA310" s="7"/>
      <c r="BB310" s="7"/>
      <c r="BC310" s="7"/>
      <c r="BD310" s="7"/>
      <c r="BE310" s="7"/>
      <c r="BF310" s="7"/>
      <c r="BG310" s="7"/>
      <c r="BH310" s="7"/>
      <c r="BI310" s="7"/>
      <c r="BJ310" s="7"/>
      <c r="BK310" s="7"/>
      <c r="BL310" s="7"/>
      <c r="BM310" s="7"/>
      <c r="BN310" s="7"/>
      <c r="BO310" s="7"/>
      <c r="BP310" s="7"/>
      <c r="BQ310" s="7"/>
      <c r="BR310" s="7"/>
      <c r="BS310" s="7"/>
      <c r="BT310" s="7"/>
      <c r="BU310" s="7"/>
      <c r="BV310" s="7"/>
      <c r="BW310" s="7"/>
      <c r="BX310" s="7"/>
      <c r="BY310" s="7"/>
      <c r="BZ310" s="7"/>
      <c r="CA310" s="7"/>
      <c r="CB310" s="7"/>
      <c r="CC310" s="7"/>
      <c r="CD310" s="7"/>
      <c r="CE310" s="7"/>
      <c r="CF310" s="7"/>
      <c r="CG310" s="7"/>
      <c r="CH310" s="7"/>
    </row>
    <row r="311" spans="1:86" ht="18" customHeight="1">
      <c r="A311" s="7"/>
      <c r="B311" s="7"/>
      <c r="C311" s="7"/>
      <c r="D311" s="7"/>
      <c r="E311" s="7"/>
      <c r="F311" s="7"/>
      <c r="G311" s="7"/>
      <c r="H311" s="7"/>
      <c r="I311" s="7"/>
      <c r="J311" s="7"/>
      <c r="K311" s="7"/>
      <c r="L311" s="7"/>
      <c r="M311" s="7"/>
      <c r="N311" s="7"/>
      <c r="O311" s="7"/>
      <c r="P311" s="7"/>
      <c r="Q311" s="7"/>
      <c r="R311" s="7"/>
      <c r="S311" s="7"/>
      <c r="T311" s="7"/>
      <c r="U311" s="7"/>
      <c r="V311" s="7"/>
      <c r="W311" s="7"/>
      <c r="X311" s="7"/>
      <c r="Y311" s="7"/>
      <c r="Z311" s="7"/>
      <c r="AA311" s="7"/>
      <c r="AB311" s="7"/>
      <c r="AC311" s="7"/>
      <c r="AD311" s="7"/>
      <c r="AE311" s="7"/>
      <c r="AF311" s="7"/>
      <c r="AG311" s="7"/>
      <c r="AH311" s="7"/>
      <c r="AI311" s="7"/>
      <c r="AJ311" s="7"/>
      <c r="AK311" s="7"/>
      <c r="AL311" s="7"/>
      <c r="AM311" s="7"/>
      <c r="AN311" s="7"/>
      <c r="AO311" s="7"/>
      <c r="AP311" s="7"/>
      <c r="AQ311" s="7"/>
      <c r="AR311" s="7"/>
      <c r="AS311" s="7"/>
      <c r="AT311" s="7"/>
      <c r="AU311" s="7"/>
      <c r="AV311" s="7"/>
      <c r="AW311" s="7"/>
      <c r="AX311" s="7"/>
      <c r="AY311" s="7"/>
      <c r="AZ311" s="7"/>
      <c r="BA311" s="7"/>
      <c r="BB311" s="7"/>
      <c r="BC311" s="7"/>
      <c r="BD311" s="7"/>
      <c r="BE311" s="7"/>
      <c r="BF311" s="7"/>
      <c r="BG311" s="7"/>
      <c r="BH311" s="7"/>
      <c r="BI311" s="7"/>
      <c r="BJ311" s="7"/>
      <c r="BK311" s="7"/>
      <c r="BL311" s="7"/>
      <c r="BM311" s="7"/>
      <c r="BN311" s="7"/>
      <c r="BO311" s="7"/>
      <c r="BP311" s="7"/>
      <c r="BQ311" s="7"/>
      <c r="BR311" s="7"/>
      <c r="BS311" s="7"/>
      <c r="BT311" s="7"/>
      <c r="BU311" s="7"/>
      <c r="BV311" s="7"/>
      <c r="BW311" s="7"/>
      <c r="BX311" s="7"/>
      <c r="BY311" s="7"/>
      <c r="BZ311" s="7"/>
      <c r="CA311" s="7"/>
      <c r="CB311" s="7"/>
      <c r="CC311" s="7"/>
      <c r="CD311" s="7"/>
      <c r="CE311" s="7"/>
      <c r="CF311" s="7"/>
      <c r="CG311" s="7"/>
      <c r="CH311" s="7"/>
    </row>
    <row r="312" spans="1:86" ht="18" customHeight="1">
      <c r="A312" s="7"/>
      <c r="B312" s="7"/>
      <c r="C312" s="7"/>
      <c r="D312" s="7"/>
      <c r="E312" s="7"/>
      <c r="F312" s="7"/>
      <c r="G312" s="7"/>
      <c r="H312" s="7"/>
      <c r="I312" s="7"/>
      <c r="J312" s="7"/>
      <c r="K312" s="7"/>
      <c r="L312" s="7"/>
      <c r="M312" s="7"/>
      <c r="N312" s="7"/>
      <c r="O312" s="7"/>
      <c r="P312" s="7"/>
      <c r="Q312" s="7"/>
      <c r="R312" s="7"/>
      <c r="S312" s="7"/>
      <c r="T312" s="7"/>
      <c r="U312" s="7"/>
      <c r="V312" s="7"/>
      <c r="W312" s="7"/>
      <c r="X312" s="7"/>
      <c r="Y312" s="7"/>
      <c r="Z312" s="7"/>
      <c r="AA312" s="7"/>
      <c r="AB312" s="7"/>
      <c r="AC312" s="7"/>
      <c r="AD312" s="7"/>
      <c r="AE312" s="7"/>
      <c r="AF312" s="7"/>
      <c r="AG312" s="7"/>
      <c r="AH312" s="7"/>
      <c r="AI312" s="7"/>
      <c r="AJ312" s="7"/>
      <c r="AK312" s="7"/>
      <c r="AL312" s="7"/>
      <c r="AM312" s="7"/>
      <c r="AN312" s="7"/>
      <c r="AO312" s="7"/>
      <c r="AP312" s="7"/>
      <c r="AQ312" s="7"/>
      <c r="AR312" s="7"/>
      <c r="AS312" s="7"/>
      <c r="AT312" s="7"/>
      <c r="AU312" s="7"/>
      <c r="AV312" s="7"/>
      <c r="AW312" s="7"/>
      <c r="AX312" s="7"/>
      <c r="AY312" s="7"/>
      <c r="AZ312" s="7"/>
      <c r="BA312" s="7"/>
      <c r="BB312" s="7"/>
      <c r="BC312" s="7"/>
      <c r="BD312" s="7"/>
      <c r="BE312" s="7"/>
      <c r="BF312" s="7"/>
      <c r="BG312" s="7"/>
      <c r="BH312" s="7"/>
      <c r="BI312" s="7"/>
      <c r="BJ312" s="7"/>
      <c r="BK312" s="7"/>
      <c r="BL312" s="7"/>
      <c r="BM312" s="7"/>
      <c r="BN312" s="7"/>
      <c r="BO312" s="7"/>
      <c r="BP312" s="7"/>
      <c r="BQ312" s="7"/>
      <c r="BR312" s="7"/>
      <c r="BS312" s="7"/>
      <c r="BT312" s="7"/>
      <c r="BU312" s="7"/>
      <c r="BV312" s="7"/>
      <c r="BW312" s="7"/>
      <c r="BX312" s="7"/>
      <c r="BY312" s="7"/>
      <c r="BZ312" s="7"/>
      <c r="CA312" s="7"/>
      <c r="CB312" s="7"/>
      <c r="CC312" s="7"/>
      <c r="CD312" s="7"/>
      <c r="CE312" s="7"/>
      <c r="CF312" s="7"/>
      <c r="CG312" s="7"/>
      <c r="CH312" s="7"/>
    </row>
    <row r="313" spans="1:86" ht="18" customHeight="1">
      <c r="A313" s="7"/>
      <c r="B313" s="7"/>
      <c r="C313" s="7"/>
      <c r="D313" s="7"/>
      <c r="E313" s="7"/>
      <c r="F313" s="7"/>
      <c r="G313" s="7"/>
      <c r="H313" s="7"/>
      <c r="I313" s="7"/>
      <c r="J313" s="7"/>
      <c r="K313" s="7"/>
      <c r="L313" s="7"/>
      <c r="M313" s="7"/>
      <c r="N313" s="7"/>
      <c r="O313" s="7"/>
      <c r="P313" s="7"/>
      <c r="Q313" s="7"/>
      <c r="R313" s="7"/>
      <c r="S313" s="7"/>
      <c r="T313" s="7"/>
      <c r="U313" s="7"/>
      <c r="V313" s="7"/>
      <c r="W313" s="7"/>
      <c r="X313" s="7"/>
      <c r="Y313" s="7"/>
      <c r="Z313" s="7"/>
      <c r="AA313" s="7"/>
      <c r="AB313" s="7"/>
      <c r="AC313" s="7"/>
      <c r="AD313" s="7"/>
      <c r="AE313" s="7"/>
      <c r="AF313" s="7"/>
      <c r="AG313" s="7"/>
      <c r="AH313" s="7"/>
      <c r="AI313" s="7"/>
      <c r="AJ313" s="7"/>
      <c r="AK313" s="7"/>
      <c r="AL313" s="7"/>
      <c r="AM313" s="7"/>
      <c r="AN313" s="7"/>
      <c r="AO313" s="7"/>
      <c r="AP313" s="7"/>
      <c r="AQ313" s="7"/>
      <c r="AR313" s="7"/>
      <c r="AS313" s="7"/>
      <c r="AT313" s="7"/>
      <c r="AU313" s="7"/>
      <c r="AV313" s="7"/>
      <c r="AW313" s="7"/>
      <c r="AX313" s="7"/>
      <c r="AY313" s="7"/>
      <c r="AZ313" s="7"/>
      <c r="BA313" s="7"/>
      <c r="BB313" s="7"/>
      <c r="BC313" s="7"/>
      <c r="BD313" s="7"/>
      <c r="BE313" s="7"/>
      <c r="BF313" s="7"/>
      <c r="BG313" s="7"/>
      <c r="BH313" s="7"/>
      <c r="BI313" s="7"/>
      <c r="BJ313" s="7"/>
      <c r="BK313" s="7"/>
      <c r="BL313" s="7"/>
      <c r="BM313" s="7"/>
      <c r="BN313" s="7"/>
      <c r="BO313" s="7"/>
      <c r="BP313" s="7"/>
      <c r="BQ313" s="7"/>
      <c r="BR313" s="7"/>
      <c r="BS313" s="7"/>
      <c r="BT313" s="7"/>
      <c r="BU313" s="7"/>
      <c r="BV313" s="7"/>
      <c r="BW313" s="7"/>
      <c r="BX313" s="7"/>
      <c r="BY313" s="7"/>
      <c r="BZ313" s="7"/>
      <c r="CA313" s="7"/>
      <c r="CB313" s="7"/>
      <c r="CC313" s="7"/>
      <c r="CD313" s="7"/>
      <c r="CE313" s="7"/>
      <c r="CF313" s="7"/>
      <c r="CG313" s="7"/>
      <c r="CH313" s="7"/>
    </row>
    <row r="314" spans="1:86" ht="18" customHeight="1">
      <c r="A314" s="7"/>
      <c r="B314" s="7"/>
      <c r="C314" s="7"/>
      <c r="D314" s="7"/>
      <c r="E314" s="7"/>
      <c r="F314" s="7"/>
      <c r="G314" s="7"/>
      <c r="H314" s="7"/>
      <c r="I314" s="7"/>
      <c r="J314" s="7"/>
      <c r="K314" s="7"/>
      <c r="L314" s="7"/>
      <c r="M314" s="7"/>
      <c r="N314" s="7"/>
      <c r="O314" s="7"/>
      <c r="P314" s="7"/>
      <c r="Q314" s="7"/>
      <c r="R314" s="7"/>
      <c r="S314" s="7"/>
      <c r="T314" s="7"/>
      <c r="U314" s="7"/>
      <c r="V314" s="7"/>
      <c r="W314" s="7"/>
      <c r="X314" s="7"/>
      <c r="Y314" s="7"/>
      <c r="Z314" s="7"/>
      <c r="AA314" s="7"/>
      <c r="AB314" s="7"/>
      <c r="AC314" s="7"/>
      <c r="AD314" s="7"/>
      <c r="AE314" s="7"/>
      <c r="AF314" s="7"/>
      <c r="AG314" s="7"/>
      <c r="AH314" s="7"/>
      <c r="AI314" s="7"/>
      <c r="AJ314" s="7"/>
      <c r="AK314" s="7"/>
      <c r="AL314" s="7"/>
      <c r="AM314" s="7"/>
      <c r="AN314" s="7"/>
      <c r="AO314" s="7"/>
      <c r="AP314" s="7"/>
      <c r="AQ314" s="7"/>
      <c r="AR314" s="7"/>
      <c r="AS314" s="7"/>
      <c r="AT314" s="7"/>
      <c r="AU314" s="7"/>
      <c r="AV314" s="7"/>
      <c r="AW314" s="7"/>
      <c r="AX314" s="7"/>
      <c r="AY314" s="7"/>
      <c r="AZ314" s="7"/>
      <c r="BA314" s="7"/>
      <c r="BB314" s="7"/>
      <c r="BC314" s="7"/>
      <c r="BD314" s="7"/>
      <c r="BE314" s="7"/>
      <c r="BF314" s="7"/>
      <c r="BG314" s="7"/>
      <c r="BH314" s="7"/>
      <c r="BI314" s="7"/>
      <c r="BJ314" s="7"/>
      <c r="BK314" s="7"/>
      <c r="BL314" s="7"/>
      <c r="BM314" s="7"/>
      <c r="BN314" s="7"/>
      <c r="BO314" s="7"/>
      <c r="BP314" s="7"/>
      <c r="BQ314" s="7"/>
      <c r="BR314" s="7"/>
      <c r="BS314" s="7"/>
      <c r="BT314" s="7"/>
      <c r="BU314" s="7"/>
      <c r="BV314" s="7"/>
      <c r="BW314" s="7"/>
      <c r="BX314" s="7"/>
      <c r="BY314" s="7"/>
      <c r="BZ314" s="7"/>
      <c r="CA314" s="7"/>
      <c r="CB314" s="7"/>
      <c r="CC314" s="7"/>
      <c r="CD314" s="7"/>
      <c r="CE314" s="7"/>
      <c r="CF314" s="7"/>
      <c r="CG314" s="7"/>
      <c r="CH314" s="7"/>
    </row>
    <row r="315" spans="1:86" ht="18" customHeight="1">
      <c r="A315" s="7"/>
      <c r="B315" s="7"/>
      <c r="C315" s="7"/>
      <c r="D315" s="7"/>
      <c r="E315" s="7"/>
      <c r="F315" s="7"/>
      <c r="G315" s="7"/>
      <c r="H315" s="7"/>
      <c r="I315" s="7"/>
      <c r="J315" s="7"/>
      <c r="K315" s="7"/>
      <c r="L315" s="7"/>
      <c r="M315" s="7"/>
      <c r="N315" s="7"/>
      <c r="O315" s="7"/>
      <c r="P315" s="7"/>
      <c r="Q315" s="7"/>
      <c r="R315" s="7"/>
      <c r="S315" s="7"/>
      <c r="T315" s="7"/>
      <c r="U315" s="7"/>
      <c r="V315" s="7"/>
      <c r="W315" s="7"/>
      <c r="X315" s="7"/>
      <c r="Y315" s="7"/>
      <c r="Z315" s="7"/>
      <c r="AA315" s="7"/>
      <c r="AB315" s="7"/>
      <c r="AC315" s="7"/>
      <c r="AD315" s="7"/>
      <c r="AE315" s="7"/>
      <c r="AF315" s="7"/>
      <c r="AG315" s="7"/>
      <c r="AH315" s="7"/>
      <c r="AI315" s="7"/>
      <c r="AJ315" s="7"/>
      <c r="AK315" s="7"/>
      <c r="AL315" s="7"/>
      <c r="AM315" s="7"/>
      <c r="AN315" s="7"/>
      <c r="AO315" s="7"/>
      <c r="AP315" s="7"/>
      <c r="AQ315" s="7"/>
      <c r="AR315" s="7"/>
      <c r="AS315" s="7"/>
      <c r="AT315" s="7"/>
      <c r="AU315" s="7"/>
      <c r="AV315" s="7"/>
      <c r="AW315" s="7"/>
      <c r="AX315" s="7"/>
      <c r="AY315" s="7"/>
      <c r="AZ315" s="7"/>
      <c r="BA315" s="7"/>
      <c r="BB315" s="7"/>
      <c r="BC315" s="7"/>
      <c r="BD315" s="7"/>
      <c r="BE315" s="7"/>
      <c r="BF315" s="7"/>
      <c r="BG315" s="7"/>
      <c r="BH315" s="7"/>
      <c r="BI315" s="7"/>
      <c r="BJ315" s="7"/>
      <c r="BK315" s="7"/>
      <c r="BL315" s="7"/>
      <c r="BM315" s="7"/>
      <c r="BN315" s="7"/>
      <c r="BO315" s="7"/>
      <c r="BP315" s="7"/>
      <c r="BQ315" s="7"/>
      <c r="BR315" s="7"/>
      <c r="BS315" s="7"/>
      <c r="BT315" s="7"/>
      <c r="BU315" s="7"/>
      <c r="BV315" s="7"/>
      <c r="BW315" s="7"/>
      <c r="BX315" s="7"/>
      <c r="BY315" s="7"/>
      <c r="BZ315" s="7"/>
      <c r="CA315" s="7"/>
      <c r="CB315" s="7"/>
      <c r="CC315" s="7"/>
      <c r="CD315" s="7"/>
      <c r="CE315" s="7"/>
      <c r="CF315" s="7"/>
      <c r="CG315" s="7"/>
      <c r="CH315" s="7"/>
    </row>
    <row r="316" spans="1:86" ht="18" customHeight="1">
      <c r="A316" s="7"/>
      <c r="B316" s="7"/>
      <c r="C316" s="7"/>
      <c r="D316" s="7"/>
      <c r="E316" s="7"/>
      <c r="F316" s="7"/>
      <c r="G316" s="7"/>
      <c r="H316" s="7"/>
      <c r="I316" s="7"/>
      <c r="J316" s="7"/>
      <c r="K316" s="7"/>
      <c r="L316" s="7"/>
      <c r="M316" s="7"/>
      <c r="N316" s="7"/>
      <c r="O316" s="7"/>
      <c r="P316" s="7"/>
      <c r="Q316" s="7"/>
      <c r="R316" s="7"/>
      <c r="S316" s="7"/>
      <c r="T316" s="7"/>
      <c r="U316" s="7"/>
      <c r="V316" s="7"/>
      <c r="W316" s="7"/>
      <c r="X316" s="7"/>
      <c r="Y316" s="7"/>
      <c r="Z316" s="7"/>
      <c r="AA316" s="7"/>
      <c r="AB316" s="7"/>
      <c r="AC316" s="7"/>
      <c r="AD316" s="7"/>
      <c r="AE316" s="7"/>
      <c r="AF316" s="7"/>
      <c r="AG316" s="7"/>
      <c r="AH316" s="7"/>
      <c r="AI316" s="7"/>
      <c r="AJ316" s="7"/>
      <c r="AK316" s="7"/>
      <c r="AL316" s="7"/>
      <c r="AM316" s="7"/>
      <c r="AN316" s="7"/>
      <c r="AO316" s="7"/>
      <c r="AP316" s="7"/>
      <c r="AQ316" s="7"/>
      <c r="AR316" s="7"/>
      <c r="AS316" s="7"/>
      <c r="AT316" s="7"/>
      <c r="AU316" s="7"/>
      <c r="AV316" s="7"/>
      <c r="AW316" s="7"/>
      <c r="AX316" s="7"/>
      <c r="AY316" s="7"/>
      <c r="AZ316" s="7"/>
      <c r="BA316" s="7"/>
      <c r="BB316" s="7"/>
      <c r="BC316" s="7"/>
      <c r="BD316" s="7"/>
      <c r="BE316" s="7"/>
      <c r="BF316" s="7"/>
      <c r="BG316" s="7"/>
      <c r="BH316" s="7"/>
      <c r="BI316" s="7"/>
      <c r="BJ316" s="7"/>
      <c r="BK316" s="7"/>
      <c r="BL316" s="7"/>
      <c r="BM316" s="7"/>
      <c r="BN316" s="7"/>
      <c r="BO316" s="7"/>
      <c r="BP316" s="7"/>
      <c r="BQ316" s="7"/>
      <c r="BR316" s="7"/>
      <c r="BS316" s="7"/>
      <c r="BT316" s="7"/>
      <c r="BU316" s="7"/>
      <c r="BV316" s="7"/>
      <c r="BW316" s="7"/>
      <c r="BX316" s="7"/>
      <c r="BY316" s="7"/>
      <c r="BZ316" s="7"/>
      <c r="CA316" s="7"/>
      <c r="CB316" s="7"/>
      <c r="CC316" s="7"/>
      <c r="CD316" s="7"/>
      <c r="CE316" s="7"/>
      <c r="CF316" s="7"/>
      <c r="CG316" s="7"/>
      <c r="CH316" s="7"/>
    </row>
    <row r="317" spans="1:86" ht="18" customHeight="1">
      <c r="A317" s="7"/>
      <c r="B317" s="7"/>
      <c r="C317" s="7"/>
      <c r="D317" s="7"/>
      <c r="E317" s="7"/>
      <c r="F317" s="7"/>
      <c r="G317" s="7"/>
      <c r="H317" s="7"/>
      <c r="I317" s="7"/>
      <c r="J317" s="7"/>
      <c r="K317" s="7"/>
      <c r="L317" s="7"/>
      <c r="M317" s="7"/>
      <c r="N317" s="7"/>
      <c r="O317" s="7"/>
      <c r="P317" s="7"/>
      <c r="Q317" s="7"/>
      <c r="R317" s="7"/>
      <c r="S317" s="7"/>
      <c r="T317" s="7"/>
      <c r="U317" s="7"/>
      <c r="V317" s="7"/>
      <c r="W317" s="7"/>
      <c r="X317" s="7"/>
      <c r="Y317" s="7"/>
      <c r="Z317" s="7"/>
      <c r="AA317" s="7"/>
      <c r="AB317" s="7"/>
      <c r="AC317" s="7"/>
      <c r="AD317" s="7"/>
      <c r="AE317" s="7"/>
      <c r="AF317" s="7"/>
      <c r="AG317" s="7"/>
      <c r="AH317" s="7"/>
      <c r="AI317" s="7"/>
      <c r="AJ317" s="7"/>
      <c r="AK317" s="7"/>
      <c r="AL317" s="7"/>
      <c r="AM317" s="7"/>
      <c r="AN317" s="7"/>
      <c r="AO317" s="7"/>
      <c r="AP317" s="7"/>
      <c r="AQ317" s="7"/>
      <c r="AR317" s="7"/>
      <c r="AS317" s="7"/>
      <c r="AT317" s="7"/>
      <c r="AU317" s="7"/>
      <c r="AV317" s="7"/>
      <c r="AW317" s="7"/>
      <c r="AX317" s="7"/>
      <c r="AY317" s="7"/>
      <c r="AZ317" s="7"/>
      <c r="BA317" s="7"/>
      <c r="BB317" s="7"/>
      <c r="BC317" s="7"/>
      <c r="BD317" s="7"/>
      <c r="BE317" s="7"/>
      <c r="BF317" s="7"/>
      <c r="BG317" s="7"/>
      <c r="BH317" s="7"/>
      <c r="BI317" s="7"/>
      <c r="BJ317" s="7"/>
      <c r="BK317" s="7"/>
      <c r="BL317" s="7"/>
      <c r="BM317" s="7"/>
      <c r="BN317" s="7"/>
      <c r="BO317" s="7"/>
      <c r="BP317" s="7"/>
      <c r="BQ317" s="7"/>
      <c r="BR317" s="7"/>
      <c r="BS317" s="7"/>
      <c r="BT317" s="7"/>
      <c r="BU317" s="7"/>
      <c r="BV317" s="7"/>
      <c r="BW317" s="7"/>
      <c r="BX317" s="7"/>
      <c r="BY317" s="7"/>
      <c r="BZ317" s="7"/>
      <c r="CA317" s="7"/>
      <c r="CB317" s="7"/>
      <c r="CC317" s="7"/>
      <c r="CD317" s="7"/>
      <c r="CE317" s="7"/>
      <c r="CF317" s="7"/>
      <c r="CG317" s="7"/>
      <c r="CH317" s="7"/>
    </row>
    <row r="318" spans="1:86" ht="18" customHeight="1">
      <c r="A318" s="7"/>
      <c r="B318" s="7"/>
      <c r="C318" s="7"/>
      <c r="D318" s="7"/>
      <c r="E318" s="7"/>
      <c r="F318" s="7"/>
      <c r="G318" s="7"/>
      <c r="H318" s="7"/>
      <c r="I318" s="7"/>
      <c r="J318" s="7"/>
      <c r="K318" s="7"/>
      <c r="L318" s="7"/>
      <c r="M318" s="7"/>
      <c r="N318" s="7"/>
      <c r="O318" s="7"/>
      <c r="P318" s="7"/>
      <c r="Q318" s="7"/>
      <c r="R318" s="7"/>
      <c r="S318" s="7"/>
      <c r="T318" s="7"/>
      <c r="U318" s="7"/>
      <c r="V318" s="7"/>
      <c r="W318" s="7"/>
      <c r="X318" s="7"/>
      <c r="Y318" s="7"/>
      <c r="Z318" s="7"/>
      <c r="AA318" s="7"/>
      <c r="AB318" s="7"/>
      <c r="AC318" s="7"/>
      <c r="AD318" s="7"/>
      <c r="AE318" s="7"/>
      <c r="AF318" s="7"/>
      <c r="AG318" s="7"/>
      <c r="AH318" s="7"/>
      <c r="AI318" s="7"/>
      <c r="AJ318" s="7"/>
      <c r="AK318" s="7"/>
      <c r="AL318" s="7"/>
      <c r="AM318" s="7"/>
      <c r="AN318" s="7"/>
      <c r="AO318" s="7"/>
      <c r="AP318" s="7"/>
      <c r="AQ318" s="7"/>
      <c r="AR318" s="7"/>
      <c r="AS318" s="7"/>
      <c r="AT318" s="7"/>
      <c r="AU318" s="7"/>
      <c r="AV318" s="7"/>
      <c r="AW318" s="7"/>
      <c r="AX318" s="7"/>
      <c r="AY318" s="7"/>
      <c r="AZ318" s="7"/>
      <c r="BA318" s="7"/>
      <c r="BB318" s="7"/>
      <c r="BC318" s="7"/>
      <c r="BD318" s="7"/>
      <c r="BE318" s="7"/>
      <c r="BF318" s="7"/>
      <c r="BG318" s="7"/>
      <c r="BH318" s="7"/>
      <c r="BI318" s="7"/>
      <c r="BJ318" s="7"/>
      <c r="BK318" s="7"/>
      <c r="BL318" s="7"/>
      <c r="BM318" s="7"/>
      <c r="BN318" s="7"/>
      <c r="BO318" s="7"/>
      <c r="BP318" s="7"/>
      <c r="BQ318" s="7"/>
      <c r="BR318" s="7"/>
      <c r="BS318" s="7"/>
      <c r="BT318" s="7"/>
      <c r="BU318" s="7"/>
      <c r="BV318" s="7"/>
      <c r="BW318" s="7"/>
      <c r="BX318" s="7"/>
      <c r="BY318" s="7"/>
      <c r="BZ318" s="7"/>
      <c r="CA318" s="7"/>
      <c r="CB318" s="7"/>
      <c r="CC318" s="7"/>
      <c r="CD318" s="7"/>
      <c r="CE318" s="7"/>
      <c r="CF318" s="7"/>
      <c r="CG318" s="7"/>
      <c r="CH318" s="7"/>
    </row>
    <row r="319" spans="1:86" ht="18" customHeight="1">
      <c r="A319" s="7"/>
      <c r="B319" s="7"/>
      <c r="C319" s="7"/>
      <c r="D319" s="7"/>
      <c r="E319" s="7"/>
      <c r="F319" s="7"/>
      <c r="G319" s="7"/>
      <c r="H319" s="7"/>
      <c r="I319" s="7"/>
      <c r="J319" s="7"/>
      <c r="K319" s="7"/>
      <c r="L319" s="7"/>
      <c r="M319" s="7"/>
      <c r="N319" s="7"/>
      <c r="O319" s="7"/>
      <c r="P319" s="7"/>
      <c r="Q319" s="7"/>
      <c r="R319" s="7"/>
      <c r="S319" s="7"/>
      <c r="T319" s="7"/>
      <c r="U319" s="7"/>
      <c r="V319" s="7"/>
      <c r="W319" s="7"/>
      <c r="X319" s="7"/>
      <c r="Y319" s="7"/>
      <c r="Z319" s="7"/>
      <c r="AA319" s="7"/>
      <c r="AB319" s="7"/>
      <c r="AC319" s="7"/>
      <c r="AD319" s="7"/>
      <c r="AE319" s="7"/>
      <c r="AF319" s="7"/>
      <c r="AG319" s="7"/>
      <c r="AH319" s="7"/>
      <c r="AI319" s="7"/>
      <c r="AJ319" s="7"/>
      <c r="AK319" s="7"/>
      <c r="AL319" s="7"/>
      <c r="AM319" s="7"/>
      <c r="AN319" s="7"/>
      <c r="AO319" s="7"/>
      <c r="AP319" s="7"/>
      <c r="AQ319" s="7"/>
      <c r="AR319" s="7"/>
      <c r="AS319" s="7"/>
      <c r="AT319" s="7"/>
      <c r="AU319" s="7"/>
      <c r="AV319" s="7"/>
      <c r="AW319" s="7"/>
      <c r="AX319" s="7"/>
      <c r="AY319" s="7"/>
      <c r="AZ319" s="7"/>
      <c r="BA319" s="7"/>
      <c r="BB319" s="7"/>
      <c r="BC319" s="7"/>
      <c r="BD319" s="7"/>
      <c r="BE319" s="7"/>
      <c r="BF319" s="7"/>
      <c r="BG319" s="7"/>
      <c r="BH319" s="7"/>
      <c r="BI319" s="7"/>
      <c r="BJ319" s="7"/>
      <c r="BK319" s="7"/>
      <c r="BL319" s="7"/>
      <c r="BM319" s="7"/>
      <c r="BN319" s="7"/>
      <c r="BO319" s="7"/>
      <c r="BP319" s="7"/>
      <c r="BQ319" s="7"/>
      <c r="BR319" s="7"/>
      <c r="BS319" s="7"/>
      <c r="BT319" s="7"/>
      <c r="BU319" s="7"/>
      <c r="BV319" s="7"/>
      <c r="BW319" s="7"/>
      <c r="BX319" s="7"/>
      <c r="BY319" s="7"/>
      <c r="BZ319" s="7"/>
      <c r="CA319" s="7"/>
      <c r="CB319" s="7"/>
      <c r="CC319" s="7"/>
      <c r="CD319" s="7"/>
      <c r="CE319" s="7"/>
      <c r="CF319" s="7"/>
      <c r="CG319" s="7"/>
      <c r="CH319" s="7"/>
    </row>
    <row r="320" spans="1:86" ht="18" customHeight="1">
      <c r="A320" s="7"/>
      <c r="B320" s="7"/>
      <c r="C320" s="7"/>
      <c r="D320" s="7"/>
      <c r="E320" s="7"/>
      <c r="F320" s="7"/>
      <c r="G320" s="7"/>
      <c r="H320" s="7"/>
      <c r="I320" s="7"/>
      <c r="J320" s="7"/>
      <c r="K320" s="7"/>
      <c r="L320" s="7"/>
      <c r="M320" s="7"/>
      <c r="N320" s="7"/>
      <c r="O320" s="7"/>
      <c r="P320" s="7"/>
      <c r="Q320" s="7"/>
      <c r="R320" s="7"/>
      <c r="S320" s="7"/>
      <c r="T320" s="7"/>
      <c r="U320" s="7"/>
      <c r="V320" s="7"/>
      <c r="W320" s="7"/>
      <c r="X320" s="7"/>
      <c r="Y320" s="7"/>
      <c r="Z320" s="7"/>
      <c r="AA320" s="7"/>
      <c r="AB320" s="7"/>
      <c r="AC320" s="7"/>
      <c r="AD320" s="7"/>
      <c r="AE320" s="7"/>
      <c r="AF320" s="7"/>
      <c r="AG320" s="7"/>
      <c r="AH320" s="7"/>
      <c r="AI320" s="7"/>
      <c r="AJ320" s="7"/>
      <c r="AK320" s="7"/>
      <c r="AL320" s="7"/>
      <c r="AM320" s="7"/>
      <c r="AN320" s="7"/>
      <c r="AO320" s="7"/>
      <c r="AP320" s="7"/>
      <c r="AQ320" s="7"/>
      <c r="AR320" s="7"/>
      <c r="AS320" s="7"/>
      <c r="AT320" s="7"/>
      <c r="AU320" s="7"/>
      <c r="AV320" s="7"/>
      <c r="AW320" s="7"/>
      <c r="AX320" s="7"/>
      <c r="AY320" s="7"/>
      <c r="AZ320" s="7"/>
      <c r="BA320" s="7"/>
      <c r="BB320" s="7"/>
      <c r="BC320" s="7"/>
      <c r="BD320" s="7"/>
      <c r="BE320" s="7"/>
      <c r="BF320" s="7"/>
      <c r="BG320" s="7"/>
      <c r="BH320" s="7"/>
      <c r="BI320" s="7"/>
      <c r="BJ320" s="7"/>
      <c r="BK320" s="7"/>
      <c r="BL320" s="7"/>
      <c r="BM320" s="7"/>
      <c r="BN320" s="7"/>
      <c r="BO320" s="7"/>
      <c r="BP320" s="7"/>
      <c r="BQ320" s="7"/>
      <c r="BR320" s="7"/>
      <c r="BS320" s="7"/>
      <c r="BT320" s="7"/>
      <c r="BU320" s="7"/>
      <c r="BV320" s="7"/>
      <c r="BW320" s="7"/>
      <c r="BX320" s="7"/>
      <c r="BY320" s="7"/>
      <c r="BZ320" s="7"/>
      <c r="CA320" s="7"/>
      <c r="CB320" s="7"/>
      <c r="CC320" s="7"/>
      <c r="CD320" s="7"/>
      <c r="CE320" s="7"/>
      <c r="CF320" s="7"/>
      <c r="CG320" s="7"/>
      <c r="CH320" s="7"/>
    </row>
    <row r="321" spans="1:86" ht="18" customHeight="1">
      <c r="A321" s="7"/>
      <c r="B321" s="7"/>
      <c r="C321" s="7"/>
      <c r="D321" s="7"/>
      <c r="E321" s="7"/>
      <c r="F321" s="7"/>
      <c r="G321" s="7"/>
      <c r="H321" s="7"/>
      <c r="I321" s="7"/>
      <c r="J321" s="7"/>
      <c r="K321" s="7"/>
      <c r="L321" s="7"/>
      <c r="M321" s="7"/>
      <c r="N321" s="7"/>
      <c r="O321" s="7"/>
      <c r="P321" s="7"/>
      <c r="Q321" s="7"/>
      <c r="R321" s="7"/>
      <c r="S321" s="7"/>
      <c r="T321" s="7"/>
      <c r="U321" s="7"/>
      <c r="V321" s="7"/>
      <c r="W321" s="7"/>
      <c r="X321" s="7"/>
      <c r="Y321" s="7"/>
      <c r="Z321" s="7"/>
      <c r="AA321" s="7"/>
      <c r="AB321" s="7"/>
      <c r="AC321" s="7"/>
      <c r="AD321" s="7"/>
      <c r="AE321" s="7"/>
      <c r="AF321" s="7"/>
      <c r="AG321" s="7"/>
      <c r="AH321" s="7"/>
      <c r="AI321" s="7"/>
      <c r="AJ321" s="7"/>
      <c r="AK321" s="7"/>
      <c r="AL321" s="7"/>
      <c r="AM321" s="7"/>
      <c r="AN321" s="7"/>
      <c r="AO321" s="7"/>
      <c r="AP321" s="7"/>
      <c r="AQ321" s="7"/>
      <c r="AR321" s="7"/>
      <c r="AS321" s="7"/>
      <c r="AT321" s="7"/>
      <c r="AU321" s="7"/>
      <c r="AV321" s="7"/>
      <c r="AW321" s="7"/>
      <c r="AX321" s="7"/>
      <c r="AY321" s="7"/>
      <c r="AZ321" s="7"/>
      <c r="BA321" s="7"/>
      <c r="BB321" s="7"/>
      <c r="BC321" s="7"/>
      <c r="BD321" s="7"/>
      <c r="BE321" s="7"/>
      <c r="BF321" s="7"/>
      <c r="BG321" s="7"/>
      <c r="BH321" s="7"/>
      <c r="BI321" s="7"/>
      <c r="BJ321" s="7"/>
      <c r="BK321" s="7"/>
      <c r="BL321" s="7"/>
      <c r="BM321" s="7"/>
      <c r="BN321" s="7"/>
      <c r="BO321" s="7"/>
      <c r="BP321" s="7"/>
      <c r="BQ321" s="7"/>
      <c r="BR321" s="7"/>
      <c r="BS321" s="7"/>
      <c r="BT321" s="7"/>
      <c r="BU321" s="7"/>
      <c r="BV321" s="7"/>
      <c r="BW321" s="7"/>
      <c r="BX321" s="7"/>
      <c r="BY321" s="7"/>
      <c r="BZ321" s="7"/>
      <c r="CA321" s="7"/>
      <c r="CB321" s="7"/>
      <c r="CC321" s="7"/>
      <c r="CD321" s="7"/>
      <c r="CE321" s="7"/>
      <c r="CF321" s="7"/>
      <c r="CG321" s="7"/>
      <c r="CH321" s="7"/>
    </row>
    <row r="322" spans="1:86" ht="18" customHeight="1">
      <c r="A322" s="7"/>
      <c r="B322" s="7"/>
      <c r="C322" s="7"/>
      <c r="D322" s="7"/>
      <c r="E322" s="7"/>
      <c r="F322" s="7"/>
      <c r="G322" s="7"/>
      <c r="H322" s="7"/>
      <c r="I322" s="7"/>
      <c r="J322" s="7"/>
      <c r="K322" s="7"/>
      <c r="L322" s="7"/>
      <c r="M322" s="7"/>
      <c r="N322" s="7"/>
      <c r="O322" s="7"/>
      <c r="P322" s="7"/>
      <c r="Q322" s="7"/>
      <c r="R322" s="7"/>
      <c r="S322" s="7"/>
      <c r="T322" s="7"/>
      <c r="U322" s="7"/>
      <c r="V322" s="7"/>
      <c r="W322" s="7"/>
      <c r="X322" s="7"/>
      <c r="Y322" s="7"/>
      <c r="Z322" s="7"/>
      <c r="AA322" s="7"/>
      <c r="AB322" s="7"/>
      <c r="AC322" s="7"/>
      <c r="AD322" s="7"/>
      <c r="AE322" s="7"/>
      <c r="AF322" s="7"/>
      <c r="AG322" s="7"/>
      <c r="AH322" s="7"/>
      <c r="AI322" s="7"/>
      <c r="AJ322" s="7"/>
      <c r="AK322" s="7"/>
      <c r="AL322" s="7"/>
      <c r="AM322" s="7"/>
      <c r="AN322" s="7"/>
      <c r="AO322" s="7"/>
      <c r="AP322" s="7"/>
      <c r="AQ322" s="7"/>
      <c r="AR322" s="7"/>
      <c r="AS322" s="7"/>
      <c r="AT322" s="7"/>
      <c r="AU322" s="7"/>
      <c r="AV322" s="7"/>
      <c r="AW322" s="7"/>
      <c r="AX322" s="7"/>
      <c r="AY322" s="7"/>
      <c r="AZ322" s="7"/>
      <c r="BA322" s="7"/>
      <c r="BB322" s="7"/>
      <c r="BC322" s="7"/>
      <c r="BD322" s="7"/>
      <c r="BE322" s="7"/>
      <c r="BF322" s="7"/>
      <c r="BG322" s="7"/>
      <c r="BH322" s="7"/>
      <c r="BI322" s="7"/>
      <c r="BJ322" s="7"/>
      <c r="BK322" s="7"/>
      <c r="BL322" s="7"/>
      <c r="BM322" s="7"/>
      <c r="BN322" s="7"/>
      <c r="BO322" s="7"/>
      <c r="BP322" s="7"/>
      <c r="BQ322" s="7"/>
      <c r="BR322" s="7"/>
      <c r="BS322" s="7"/>
      <c r="BT322" s="7"/>
      <c r="BU322" s="7"/>
      <c r="BV322" s="7"/>
      <c r="BW322" s="7"/>
      <c r="BX322" s="7"/>
      <c r="BY322" s="7"/>
      <c r="BZ322" s="7"/>
      <c r="CA322" s="7"/>
      <c r="CB322" s="7"/>
      <c r="CC322" s="7"/>
      <c r="CD322" s="7"/>
      <c r="CE322" s="7"/>
      <c r="CF322" s="7"/>
      <c r="CG322" s="7"/>
      <c r="CH322" s="7"/>
    </row>
    <row r="323" spans="1:86" ht="18" customHeight="1">
      <c r="A323" s="7"/>
      <c r="B323" s="7"/>
      <c r="C323" s="7"/>
      <c r="D323" s="7"/>
      <c r="E323" s="7"/>
      <c r="F323" s="7"/>
      <c r="G323" s="7"/>
      <c r="H323" s="7"/>
      <c r="I323" s="7"/>
      <c r="J323" s="7"/>
      <c r="K323" s="7"/>
      <c r="L323" s="7"/>
      <c r="M323" s="7"/>
      <c r="N323" s="7"/>
      <c r="O323" s="7"/>
      <c r="P323" s="7"/>
      <c r="Q323" s="7"/>
      <c r="R323" s="7"/>
      <c r="S323" s="7"/>
      <c r="T323" s="7"/>
      <c r="U323" s="7"/>
      <c r="V323" s="7"/>
      <c r="W323" s="7"/>
      <c r="X323" s="7"/>
      <c r="Y323" s="7"/>
      <c r="Z323" s="7"/>
      <c r="AA323" s="7"/>
      <c r="AB323" s="7"/>
      <c r="AC323" s="7"/>
      <c r="AD323" s="7"/>
      <c r="AE323" s="7"/>
      <c r="AF323" s="7"/>
      <c r="AG323" s="7"/>
      <c r="AH323" s="7"/>
      <c r="AI323" s="7"/>
      <c r="AJ323" s="7"/>
      <c r="AK323" s="7"/>
      <c r="AL323" s="7"/>
      <c r="AM323" s="7"/>
      <c r="AN323" s="7"/>
      <c r="AO323" s="7"/>
      <c r="AP323" s="7"/>
      <c r="AQ323" s="7"/>
      <c r="AR323" s="7"/>
      <c r="AS323" s="7"/>
      <c r="AT323" s="7"/>
      <c r="AU323" s="7"/>
      <c r="AV323" s="7"/>
      <c r="AW323" s="7"/>
      <c r="AX323" s="7"/>
      <c r="AY323" s="7"/>
      <c r="AZ323" s="7"/>
      <c r="BA323" s="7"/>
      <c r="BB323" s="7"/>
      <c r="BC323" s="7"/>
      <c r="BD323" s="7"/>
      <c r="BE323" s="7"/>
      <c r="BF323" s="7"/>
      <c r="BG323" s="7"/>
      <c r="BH323" s="7"/>
      <c r="BI323" s="7"/>
      <c r="BJ323" s="7"/>
      <c r="BK323" s="7"/>
      <c r="BL323" s="7"/>
      <c r="BM323" s="7"/>
      <c r="BN323" s="7"/>
      <c r="BO323" s="7"/>
      <c r="BP323" s="7"/>
      <c r="BQ323" s="7"/>
      <c r="BR323" s="7"/>
      <c r="BS323" s="7"/>
      <c r="BT323" s="7"/>
      <c r="BU323" s="7"/>
      <c r="BV323" s="7"/>
      <c r="BW323" s="7"/>
      <c r="BX323" s="7"/>
      <c r="BY323" s="7"/>
      <c r="BZ323" s="7"/>
      <c r="CA323" s="7"/>
      <c r="CB323" s="7"/>
      <c r="CC323" s="7"/>
      <c r="CD323" s="7"/>
      <c r="CE323" s="7"/>
      <c r="CF323" s="7"/>
      <c r="CG323" s="7"/>
      <c r="CH323" s="7"/>
    </row>
    <row r="324" spans="1:86" ht="18" customHeight="1">
      <c r="A324" s="7"/>
      <c r="B324" s="7"/>
      <c r="C324" s="7"/>
      <c r="D324" s="7"/>
      <c r="E324" s="7"/>
      <c r="F324" s="7"/>
      <c r="G324" s="7"/>
      <c r="H324" s="7"/>
      <c r="I324" s="7"/>
      <c r="J324" s="7"/>
      <c r="K324" s="7"/>
      <c r="L324" s="7"/>
      <c r="M324" s="7"/>
      <c r="N324" s="7"/>
      <c r="O324" s="7"/>
      <c r="P324" s="7"/>
      <c r="Q324" s="7"/>
      <c r="R324" s="7"/>
      <c r="S324" s="7"/>
      <c r="T324" s="7"/>
      <c r="U324" s="7"/>
      <c r="V324" s="7"/>
      <c r="W324" s="7"/>
      <c r="X324" s="7"/>
      <c r="Y324" s="7"/>
      <c r="Z324" s="7"/>
      <c r="AA324" s="7"/>
      <c r="AB324" s="7"/>
      <c r="AC324" s="7"/>
      <c r="AD324" s="7"/>
      <c r="AE324" s="7"/>
      <c r="AF324" s="7"/>
      <c r="AG324" s="7"/>
      <c r="AH324" s="7"/>
      <c r="AI324" s="7"/>
      <c r="AJ324" s="7"/>
      <c r="AK324" s="7"/>
      <c r="AL324" s="7"/>
      <c r="AM324" s="7"/>
      <c r="AN324" s="7"/>
      <c r="AO324" s="7"/>
      <c r="AP324" s="7"/>
      <c r="AQ324" s="7"/>
      <c r="AR324" s="7"/>
      <c r="AS324" s="7"/>
      <c r="AT324" s="7"/>
      <c r="AU324" s="7"/>
      <c r="AV324" s="7"/>
      <c r="AW324" s="7"/>
      <c r="AX324" s="7"/>
      <c r="AY324" s="7"/>
      <c r="AZ324" s="7"/>
      <c r="BA324" s="7"/>
      <c r="BB324" s="7"/>
      <c r="BC324" s="7"/>
      <c r="BD324" s="7"/>
      <c r="BE324" s="7"/>
      <c r="BF324" s="7"/>
      <c r="BG324" s="7"/>
      <c r="BH324" s="7"/>
      <c r="BI324" s="7"/>
      <c r="BJ324" s="7"/>
      <c r="BK324" s="7"/>
      <c r="BL324" s="7"/>
      <c r="BM324" s="7"/>
      <c r="BN324" s="7"/>
      <c r="BO324" s="7"/>
      <c r="BP324" s="7"/>
      <c r="BQ324" s="7"/>
      <c r="BR324" s="7"/>
      <c r="BS324" s="7"/>
      <c r="BT324" s="7"/>
      <c r="BU324" s="7"/>
      <c r="BV324" s="7"/>
      <c r="BW324" s="7"/>
      <c r="BX324" s="7"/>
      <c r="BY324" s="7"/>
      <c r="BZ324" s="7"/>
      <c r="CA324" s="7"/>
      <c r="CB324" s="7"/>
      <c r="CC324" s="7"/>
      <c r="CD324" s="7"/>
      <c r="CE324" s="7"/>
      <c r="CF324" s="7"/>
      <c r="CG324" s="7"/>
      <c r="CH324" s="7"/>
    </row>
    <row r="325" spans="1:86" ht="18" customHeight="1">
      <c r="A325" s="7"/>
      <c r="B325" s="7"/>
      <c r="C325" s="7"/>
      <c r="D325" s="7"/>
      <c r="E325" s="7"/>
      <c r="F325" s="7"/>
      <c r="G325" s="7"/>
      <c r="H325" s="7"/>
      <c r="I325" s="7"/>
      <c r="J325" s="7"/>
      <c r="K325" s="7"/>
      <c r="L325" s="7"/>
      <c r="M325" s="7"/>
      <c r="N325" s="7"/>
      <c r="O325" s="7"/>
      <c r="P325" s="7"/>
      <c r="Q325" s="7"/>
      <c r="R325" s="7"/>
      <c r="S325" s="7"/>
      <c r="T325" s="7"/>
      <c r="U325" s="7"/>
      <c r="V325" s="7"/>
      <c r="W325" s="7"/>
      <c r="X325" s="7"/>
      <c r="Y325" s="7"/>
      <c r="Z325" s="7"/>
      <c r="AA325" s="7"/>
      <c r="AB325" s="7"/>
      <c r="AC325" s="7"/>
      <c r="AD325" s="7"/>
      <c r="AE325" s="7"/>
      <c r="AF325" s="7"/>
      <c r="AG325" s="7"/>
      <c r="AH325" s="7"/>
      <c r="AI325" s="7"/>
      <c r="AJ325" s="7"/>
      <c r="AK325" s="7"/>
      <c r="AL325" s="7"/>
      <c r="AM325" s="7"/>
      <c r="AN325" s="7"/>
      <c r="AO325" s="7"/>
      <c r="AP325" s="7"/>
      <c r="AQ325" s="7"/>
      <c r="AR325" s="7"/>
      <c r="AS325" s="7"/>
      <c r="AT325" s="7"/>
      <c r="AU325" s="7"/>
      <c r="AV325" s="7"/>
      <c r="AW325" s="7"/>
      <c r="AX325" s="7"/>
      <c r="AY325" s="7"/>
      <c r="AZ325" s="7"/>
      <c r="BA325" s="7"/>
      <c r="BB325" s="7"/>
      <c r="BC325" s="7"/>
      <c r="BD325" s="7"/>
      <c r="BE325" s="7"/>
      <c r="BF325" s="7"/>
      <c r="BG325" s="7"/>
      <c r="BH325" s="7"/>
      <c r="BI325" s="7"/>
      <c r="BJ325" s="7"/>
      <c r="BK325" s="7"/>
      <c r="BL325" s="7"/>
      <c r="BM325" s="7"/>
      <c r="BN325" s="7"/>
      <c r="BO325" s="7"/>
      <c r="BP325" s="7"/>
      <c r="BQ325" s="7"/>
      <c r="BR325" s="7"/>
      <c r="BS325" s="7"/>
      <c r="BT325" s="7"/>
      <c r="BU325" s="7"/>
      <c r="BV325" s="7"/>
      <c r="BW325" s="7"/>
      <c r="BX325" s="7"/>
      <c r="BY325" s="7"/>
      <c r="BZ325" s="7"/>
      <c r="CA325" s="7"/>
      <c r="CB325" s="7"/>
      <c r="CC325" s="7"/>
      <c r="CD325" s="7"/>
      <c r="CE325" s="7"/>
      <c r="CF325" s="7"/>
      <c r="CG325" s="7"/>
      <c r="CH325" s="7"/>
    </row>
    <row r="326" spans="1:86" ht="18" customHeight="1">
      <c r="A326" s="7"/>
      <c r="B326" s="7"/>
      <c r="C326" s="7"/>
      <c r="D326" s="7"/>
      <c r="E326" s="7"/>
      <c r="F326" s="7"/>
      <c r="G326" s="7"/>
      <c r="H326" s="7"/>
      <c r="I326" s="7"/>
      <c r="J326" s="7"/>
      <c r="K326" s="7"/>
      <c r="L326" s="7"/>
      <c r="M326" s="7"/>
      <c r="N326" s="7"/>
      <c r="O326" s="7"/>
      <c r="P326" s="7"/>
      <c r="Q326" s="7"/>
      <c r="R326" s="7"/>
      <c r="S326" s="7"/>
      <c r="T326" s="7"/>
      <c r="U326" s="7"/>
      <c r="V326" s="7"/>
      <c r="W326" s="7"/>
      <c r="X326" s="7"/>
      <c r="Y326" s="7"/>
      <c r="Z326" s="7"/>
      <c r="AA326" s="7"/>
      <c r="AB326" s="7"/>
      <c r="AC326" s="7"/>
      <c r="AD326" s="7"/>
      <c r="AE326" s="7"/>
      <c r="AF326" s="7"/>
      <c r="AG326" s="7"/>
      <c r="AH326" s="7"/>
      <c r="AI326" s="7"/>
      <c r="AJ326" s="7"/>
      <c r="AK326" s="7"/>
      <c r="AL326" s="7"/>
      <c r="AM326" s="7"/>
      <c r="AN326" s="7"/>
      <c r="AO326" s="7"/>
      <c r="AP326" s="7"/>
      <c r="AQ326" s="7"/>
      <c r="AR326" s="7"/>
      <c r="AS326" s="7"/>
      <c r="AT326" s="7"/>
      <c r="AU326" s="7"/>
      <c r="AV326" s="7"/>
      <c r="AW326" s="7"/>
      <c r="AX326" s="7"/>
      <c r="AY326" s="7"/>
      <c r="AZ326" s="7"/>
      <c r="BA326" s="7"/>
      <c r="BB326" s="7"/>
      <c r="BC326" s="7"/>
      <c r="BD326" s="7"/>
      <c r="BE326" s="7"/>
      <c r="BF326" s="7"/>
      <c r="BG326" s="7"/>
      <c r="BH326" s="7"/>
      <c r="BI326" s="7"/>
      <c r="BJ326" s="7"/>
      <c r="BK326" s="7"/>
      <c r="BL326" s="7"/>
      <c r="BM326" s="7"/>
      <c r="BN326" s="7"/>
      <c r="BO326" s="7"/>
      <c r="BP326" s="7"/>
      <c r="BQ326" s="7"/>
      <c r="BR326" s="7"/>
      <c r="BS326" s="7"/>
      <c r="BT326" s="7"/>
      <c r="BU326" s="7"/>
      <c r="BV326" s="7"/>
      <c r="BW326" s="7"/>
      <c r="BX326" s="7"/>
      <c r="BY326" s="7"/>
      <c r="BZ326" s="7"/>
      <c r="CA326" s="7"/>
      <c r="CB326" s="7"/>
      <c r="CC326" s="7"/>
      <c r="CD326" s="7"/>
      <c r="CE326" s="7"/>
      <c r="CF326" s="7"/>
      <c r="CG326" s="7"/>
      <c r="CH326" s="7"/>
    </row>
    <row r="327" spans="1:86" ht="18" customHeight="1">
      <c r="A327" s="7"/>
      <c r="B327" s="7"/>
      <c r="C327" s="7"/>
      <c r="D327" s="7"/>
      <c r="E327" s="7"/>
      <c r="F327" s="7"/>
      <c r="G327" s="7"/>
      <c r="H327" s="7"/>
      <c r="I327" s="7"/>
      <c r="J327" s="7"/>
      <c r="K327" s="7"/>
      <c r="L327" s="7"/>
      <c r="M327" s="7"/>
      <c r="N327" s="7"/>
      <c r="O327" s="7"/>
      <c r="P327" s="7"/>
      <c r="Q327" s="7"/>
      <c r="R327" s="7"/>
      <c r="S327" s="7"/>
      <c r="T327" s="7"/>
      <c r="U327" s="7"/>
      <c r="V327" s="7"/>
      <c r="W327" s="7"/>
      <c r="X327" s="7"/>
      <c r="Y327" s="7"/>
      <c r="Z327" s="7"/>
      <c r="AA327" s="7"/>
      <c r="AB327" s="7"/>
      <c r="AC327" s="7"/>
      <c r="AD327" s="7"/>
      <c r="AE327" s="7"/>
      <c r="AF327" s="7"/>
      <c r="AG327" s="7"/>
      <c r="AH327" s="7"/>
      <c r="AI327" s="7"/>
      <c r="AJ327" s="7"/>
      <c r="AK327" s="7"/>
      <c r="AL327" s="7"/>
      <c r="AM327" s="7"/>
      <c r="AN327" s="7"/>
      <c r="AO327" s="7"/>
      <c r="AP327" s="7"/>
      <c r="AQ327" s="7"/>
      <c r="AR327" s="7"/>
      <c r="AS327" s="7"/>
      <c r="AT327" s="7"/>
      <c r="AU327" s="7"/>
      <c r="AV327" s="7"/>
      <c r="AW327" s="7"/>
      <c r="AX327" s="7"/>
      <c r="AY327" s="7"/>
      <c r="AZ327" s="7"/>
      <c r="BA327" s="7"/>
      <c r="BB327" s="7"/>
      <c r="BC327" s="7"/>
      <c r="BD327" s="7"/>
      <c r="BE327" s="7"/>
      <c r="BF327" s="7"/>
      <c r="BG327" s="7"/>
      <c r="BH327" s="7"/>
      <c r="BI327" s="7"/>
      <c r="BJ327" s="7"/>
      <c r="BK327" s="7"/>
      <c r="BL327" s="7"/>
      <c r="BM327" s="7"/>
      <c r="BN327" s="7"/>
      <c r="BO327" s="7"/>
      <c r="BP327" s="7"/>
      <c r="BQ327" s="7"/>
      <c r="BR327" s="7"/>
      <c r="BS327" s="7"/>
      <c r="BT327" s="7"/>
      <c r="BU327" s="7"/>
      <c r="BV327" s="7"/>
      <c r="BW327" s="7"/>
      <c r="BX327" s="7"/>
      <c r="BY327" s="7"/>
      <c r="BZ327" s="7"/>
      <c r="CA327" s="7"/>
      <c r="CB327" s="7"/>
      <c r="CC327" s="7"/>
      <c r="CD327" s="7"/>
      <c r="CE327" s="7"/>
      <c r="CF327" s="7"/>
      <c r="CG327" s="7"/>
      <c r="CH327" s="7"/>
    </row>
    <row r="328" spans="1:86" ht="18" customHeight="1">
      <c r="A328" s="7"/>
      <c r="B328" s="7"/>
      <c r="C328" s="7"/>
      <c r="D328" s="7"/>
      <c r="E328" s="7"/>
      <c r="F328" s="7"/>
      <c r="G328" s="7"/>
      <c r="H328" s="7"/>
      <c r="I328" s="7"/>
      <c r="J328" s="7"/>
      <c r="K328" s="7"/>
      <c r="L328" s="7"/>
      <c r="M328" s="7"/>
      <c r="N328" s="7"/>
      <c r="O328" s="7"/>
      <c r="P328" s="7"/>
      <c r="Q328" s="7"/>
      <c r="R328" s="7"/>
      <c r="S328" s="7"/>
      <c r="T328" s="7"/>
      <c r="U328" s="7"/>
      <c r="V328" s="7"/>
      <c r="W328" s="7"/>
      <c r="X328" s="7"/>
      <c r="Y328" s="7"/>
      <c r="Z328" s="7"/>
      <c r="AA328" s="7"/>
      <c r="AB328" s="7"/>
      <c r="AC328" s="7"/>
      <c r="AD328" s="7"/>
      <c r="AE328" s="7"/>
      <c r="AF328" s="7"/>
      <c r="AG328" s="7"/>
      <c r="AH328" s="7"/>
      <c r="AI328" s="7"/>
      <c r="AJ328" s="7"/>
      <c r="AK328" s="7"/>
      <c r="AL328" s="7"/>
      <c r="AM328" s="7"/>
      <c r="AN328" s="7"/>
      <c r="AO328" s="7"/>
      <c r="AP328" s="7"/>
      <c r="AQ328" s="7"/>
      <c r="AR328" s="7"/>
      <c r="AS328" s="7"/>
      <c r="AT328" s="7"/>
      <c r="AU328" s="7"/>
      <c r="AV328" s="7"/>
      <c r="AW328" s="7"/>
      <c r="AX328" s="7"/>
      <c r="AY328" s="7"/>
      <c r="AZ328" s="7"/>
      <c r="BA328" s="7"/>
      <c r="BB328" s="7"/>
      <c r="BC328" s="7"/>
      <c r="BD328" s="7"/>
      <c r="BE328" s="7"/>
      <c r="BF328" s="7"/>
      <c r="BG328" s="7"/>
      <c r="BH328" s="7"/>
      <c r="BI328" s="7"/>
      <c r="BJ328" s="7"/>
      <c r="BK328" s="7"/>
      <c r="BL328" s="7"/>
      <c r="BM328" s="7"/>
      <c r="BN328" s="7"/>
      <c r="BO328" s="7"/>
      <c r="BP328" s="7"/>
      <c r="BQ328" s="7"/>
      <c r="BR328" s="7"/>
      <c r="BS328" s="7"/>
      <c r="BT328" s="7"/>
      <c r="BU328" s="7"/>
      <c r="BV328" s="7"/>
      <c r="BW328" s="7"/>
      <c r="BX328" s="7"/>
      <c r="BY328" s="7"/>
      <c r="BZ328" s="7"/>
      <c r="CA328" s="7"/>
      <c r="CB328" s="7"/>
      <c r="CC328" s="7"/>
      <c r="CD328" s="7"/>
      <c r="CE328" s="7"/>
      <c r="CF328" s="7"/>
      <c r="CG328" s="7"/>
      <c r="CH328" s="7"/>
    </row>
    <row r="329" spans="1:86" ht="18" customHeight="1">
      <c r="A329" s="7"/>
      <c r="B329" s="7"/>
      <c r="C329" s="7"/>
      <c r="D329" s="7"/>
      <c r="E329" s="7"/>
      <c r="F329" s="7"/>
      <c r="G329" s="7"/>
      <c r="H329" s="7"/>
      <c r="I329" s="7"/>
      <c r="J329" s="7"/>
      <c r="K329" s="7"/>
      <c r="L329" s="7"/>
      <c r="M329" s="7"/>
      <c r="N329" s="7"/>
      <c r="O329" s="7"/>
      <c r="P329" s="7"/>
      <c r="Q329" s="7"/>
      <c r="R329" s="7"/>
      <c r="S329" s="7"/>
      <c r="T329" s="7"/>
      <c r="U329" s="7"/>
      <c r="V329" s="7"/>
      <c r="W329" s="7"/>
      <c r="X329" s="7"/>
      <c r="Y329" s="7"/>
      <c r="Z329" s="7"/>
      <c r="AA329" s="7"/>
      <c r="AB329" s="7"/>
      <c r="AC329" s="7"/>
      <c r="AD329" s="7"/>
      <c r="AE329" s="7"/>
      <c r="AF329" s="7"/>
      <c r="AG329" s="7"/>
      <c r="AH329" s="7"/>
      <c r="AI329" s="7"/>
      <c r="AJ329" s="7"/>
      <c r="AK329" s="7"/>
      <c r="AL329" s="7"/>
      <c r="AM329" s="7"/>
      <c r="AN329" s="7"/>
      <c r="AO329" s="7"/>
      <c r="AP329" s="7"/>
      <c r="AQ329" s="7"/>
      <c r="AR329" s="7"/>
      <c r="AS329" s="7"/>
      <c r="AT329" s="7"/>
      <c r="AU329" s="7"/>
      <c r="AV329" s="7"/>
      <c r="AW329" s="7"/>
      <c r="AX329" s="7"/>
      <c r="AY329" s="7"/>
      <c r="AZ329" s="7"/>
      <c r="BA329" s="7"/>
      <c r="BB329" s="7"/>
      <c r="BC329" s="7"/>
      <c r="BD329" s="7"/>
      <c r="BE329" s="7"/>
      <c r="BF329" s="7"/>
      <c r="BG329" s="7"/>
      <c r="BH329" s="7"/>
      <c r="BI329" s="7"/>
      <c r="BJ329" s="7"/>
      <c r="BK329" s="7"/>
      <c r="BL329" s="7"/>
      <c r="BM329" s="7"/>
      <c r="BN329" s="7"/>
      <c r="BO329" s="7"/>
      <c r="BP329" s="7"/>
      <c r="BQ329" s="7"/>
      <c r="BR329" s="7"/>
      <c r="BS329" s="7"/>
      <c r="BT329" s="7"/>
      <c r="BU329" s="7"/>
      <c r="BV329" s="7"/>
      <c r="BW329" s="7"/>
      <c r="BX329" s="7"/>
      <c r="BY329" s="7"/>
      <c r="BZ329" s="7"/>
      <c r="CA329" s="7"/>
      <c r="CB329" s="7"/>
      <c r="CC329" s="7"/>
      <c r="CD329" s="7"/>
      <c r="CE329" s="7"/>
      <c r="CF329" s="7"/>
      <c r="CG329" s="7"/>
      <c r="CH329" s="7"/>
    </row>
    <row r="330" spans="1:86" ht="18" customHeight="1">
      <c r="A330" s="7"/>
      <c r="B330" s="7"/>
      <c r="C330" s="7"/>
      <c r="D330" s="7"/>
      <c r="E330" s="7"/>
      <c r="F330" s="7"/>
      <c r="G330" s="7"/>
      <c r="H330" s="7"/>
      <c r="I330" s="7"/>
      <c r="J330" s="7"/>
      <c r="K330" s="7"/>
      <c r="L330" s="7"/>
      <c r="M330" s="7"/>
      <c r="N330" s="7"/>
      <c r="O330" s="7"/>
      <c r="P330" s="7"/>
      <c r="Q330" s="7"/>
      <c r="R330" s="7"/>
      <c r="S330" s="7"/>
      <c r="T330" s="7"/>
      <c r="U330" s="7"/>
      <c r="V330" s="7"/>
      <c r="W330" s="7"/>
      <c r="X330" s="7"/>
      <c r="Y330" s="7"/>
      <c r="Z330" s="7"/>
      <c r="AA330" s="7"/>
      <c r="AB330" s="7"/>
      <c r="AC330" s="7"/>
      <c r="AD330" s="7"/>
      <c r="AE330" s="7"/>
      <c r="AF330" s="7"/>
      <c r="AG330" s="7"/>
      <c r="AH330" s="7"/>
      <c r="AI330" s="7"/>
      <c r="AJ330" s="7"/>
      <c r="AK330" s="7"/>
      <c r="AL330" s="7"/>
      <c r="AM330" s="7"/>
      <c r="AN330" s="7"/>
      <c r="AO330" s="7"/>
      <c r="AP330" s="7"/>
      <c r="AQ330" s="7"/>
      <c r="AR330" s="7"/>
      <c r="AS330" s="7"/>
      <c r="AT330" s="7"/>
      <c r="AU330" s="7"/>
      <c r="AV330" s="7"/>
      <c r="AW330" s="7"/>
      <c r="AX330" s="7"/>
      <c r="AY330" s="7"/>
      <c r="AZ330" s="7"/>
      <c r="BA330" s="7"/>
      <c r="BB330" s="7"/>
      <c r="BC330" s="7"/>
      <c r="BD330" s="7"/>
      <c r="BE330" s="7"/>
      <c r="BF330" s="7"/>
      <c r="BG330" s="7"/>
      <c r="BH330" s="7"/>
      <c r="BI330" s="7"/>
      <c r="BJ330" s="7"/>
      <c r="BK330" s="7"/>
      <c r="BL330" s="7"/>
      <c r="BM330" s="7"/>
      <c r="BN330" s="7"/>
      <c r="BO330" s="7"/>
      <c r="BP330" s="7"/>
      <c r="BQ330" s="7"/>
      <c r="BR330" s="7"/>
      <c r="BS330" s="7"/>
      <c r="BT330" s="7"/>
      <c r="BU330" s="7"/>
      <c r="BV330" s="7"/>
      <c r="BW330" s="7"/>
      <c r="BX330" s="7"/>
      <c r="BY330" s="7"/>
      <c r="BZ330" s="7"/>
      <c r="CA330" s="7"/>
      <c r="CB330" s="7"/>
      <c r="CC330" s="7"/>
      <c r="CD330" s="7"/>
      <c r="CE330" s="7"/>
      <c r="CF330" s="7"/>
      <c r="CG330" s="7"/>
      <c r="CH330" s="7"/>
    </row>
    <row r="331" spans="1:86" ht="18" customHeight="1">
      <c r="A331" s="7"/>
      <c r="B331" s="7"/>
      <c r="C331" s="7"/>
      <c r="D331" s="7"/>
      <c r="E331" s="7"/>
      <c r="F331" s="7"/>
      <c r="G331" s="7"/>
      <c r="H331" s="7"/>
      <c r="I331" s="7"/>
      <c r="J331" s="7"/>
      <c r="K331" s="7"/>
      <c r="L331" s="7"/>
      <c r="M331" s="7"/>
      <c r="N331" s="7"/>
      <c r="O331" s="7"/>
      <c r="P331" s="7"/>
      <c r="Q331" s="7"/>
      <c r="R331" s="7"/>
      <c r="S331" s="7"/>
      <c r="T331" s="7"/>
      <c r="U331" s="7"/>
      <c r="V331" s="7"/>
      <c r="W331" s="7"/>
      <c r="X331" s="7"/>
      <c r="Y331" s="7"/>
      <c r="Z331" s="7"/>
      <c r="AA331" s="7"/>
      <c r="AB331" s="7"/>
      <c r="AC331" s="7"/>
      <c r="AD331" s="7"/>
      <c r="AE331" s="7"/>
      <c r="AF331" s="7"/>
      <c r="AG331" s="7"/>
      <c r="AH331" s="7"/>
      <c r="AI331" s="7"/>
      <c r="AJ331" s="7"/>
      <c r="AK331" s="7"/>
      <c r="AL331" s="7"/>
      <c r="AM331" s="7"/>
      <c r="AN331" s="7"/>
      <c r="AO331" s="7"/>
      <c r="AP331" s="7"/>
      <c r="AQ331" s="7"/>
      <c r="AR331" s="7"/>
      <c r="AS331" s="7"/>
      <c r="AT331" s="7"/>
      <c r="AU331" s="7"/>
      <c r="AV331" s="7"/>
      <c r="AW331" s="7"/>
      <c r="AX331" s="7"/>
      <c r="AY331" s="7"/>
      <c r="AZ331" s="7"/>
      <c r="BA331" s="7"/>
      <c r="BB331" s="7"/>
      <c r="BC331" s="7"/>
      <c r="BD331" s="7"/>
      <c r="BE331" s="7"/>
      <c r="BF331" s="7"/>
      <c r="BG331" s="7"/>
      <c r="BH331" s="7"/>
      <c r="BI331" s="7"/>
      <c r="BJ331" s="7"/>
      <c r="BK331" s="7"/>
      <c r="BL331" s="7"/>
      <c r="BM331" s="7"/>
      <c r="BN331" s="7"/>
      <c r="BO331" s="7"/>
      <c r="BP331" s="7"/>
      <c r="BQ331" s="7"/>
      <c r="BR331" s="7"/>
      <c r="BS331" s="7"/>
      <c r="BT331" s="7"/>
      <c r="BU331" s="7"/>
      <c r="BV331" s="7"/>
      <c r="BW331" s="7"/>
      <c r="BX331" s="7"/>
      <c r="BY331" s="7"/>
      <c r="BZ331" s="7"/>
      <c r="CA331" s="7"/>
      <c r="CB331" s="7"/>
      <c r="CC331" s="7"/>
      <c r="CD331" s="7"/>
      <c r="CE331" s="7"/>
      <c r="CF331" s="7"/>
      <c r="CG331" s="7"/>
      <c r="CH331" s="7"/>
    </row>
    <row r="332" spans="1:86" ht="18" customHeight="1">
      <c r="A332" s="7"/>
      <c r="B332" s="7"/>
      <c r="C332" s="7"/>
      <c r="D332" s="7"/>
      <c r="E332" s="7"/>
      <c r="F332" s="7"/>
      <c r="G332" s="7"/>
      <c r="H332" s="7"/>
      <c r="I332" s="7"/>
      <c r="J332" s="7"/>
      <c r="K332" s="7"/>
      <c r="L332" s="7"/>
      <c r="M332" s="7"/>
      <c r="N332" s="7"/>
      <c r="O332" s="7"/>
      <c r="P332" s="7"/>
      <c r="Q332" s="7"/>
      <c r="R332" s="7"/>
      <c r="S332" s="7"/>
      <c r="T332" s="7"/>
      <c r="U332" s="7"/>
      <c r="V332" s="7"/>
      <c r="W332" s="7"/>
      <c r="X332" s="7"/>
      <c r="Y332" s="7"/>
      <c r="Z332" s="7"/>
      <c r="AA332" s="7"/>
      <c r="AB332" s="7"/>
      <c r="AC332" s="7"/>
      <c r="AD332" s="7"/>
      <c r="AE332" s="7"/>
      <c r="AF332" s="7"/>
      <c r="AG332" s="7"/>
      <c r="AH332" s="7"/>
      <c r="AI332" s="7"/>
      <c r="AJ332" s="7"/>
      <c r="AK332" s="7"/>
      <c r="AL332" s="7"/>
      <c r="AM332" s="7"/>
      <c r="AN332" s="7"/>
      <c r="AO332" s="7"/>
      <c r="AP332" s="7"/>
      <c r="AQ332" s="7"/>
      <c r="AR332" s="7"/>
      <c r="AS332" s="7"/>
      <c r="AT332" s="7"/>
      <c r="AU332" s="7"/>
      <c r="AV332" s="7"/>
      <c r="AW332" s="7"/>
      <c r="AX332" s="7"/>
      <c r="AY332" s="7"/>
      <c r="AZ332" s="7"/>
      <c r="BA332" s="7"/>
      <c r="BB332" s="7"/>
      <c r="BC332" s="7"/>
      <c r="BD332" s="7"/>
      <c r="BE332" s="7"/>
      <c r="BF332" s="7"/>
      <c r="BG332" s="7"/>
      <c r="BH332" s="7"/>
      <c r="BI332" s="7"/>
      <c r="BJ332" s="7"/>
      <c r="BK332" s="7"/>
      <c r="BL332" s="7"/>
      <c r="BM332" s="7"/>
      <c r="BN332" s="7"/>
      <c r="BO332" s="7"/>
      <c r="BP332" s="7"/>
      <c r="BQ332" s="7"/>
      <c r="BR332" s="7"/>
      <c r="BS332" s="7"/>
      <c r="BT332" s="7"/>
      <c r="BU332" s="7"/>
      <c r="BV332" s="7"/>
      <c r="BW332" s="7"/>
      <c r="BX332" s="7"/>
      <c r="BY332" s="7"/>
      <c r="BZ332" s="7"/>
      <c r="CA332" s="7"/>
      <c r="CB332" s="7"/>
      <c r="CC332" s="7"/>
      <c r="CD332" s="7"/>
      <c r="CE332" s="7"/>
      <c r="CF332" s="7"/>
      <c r="CG332" s="7"/>
      <c r="CH332" s="7"/>
    </row>
    <row r="333" spans="1:86" ht="18" customHeight="1">
      <c r="A333" s="7"/>
      <c r="B333" s="7"/>
      <c r="C333" s="7"/>
      <c r="D333" s="7"/>
      <c r="E333" s="7"/>
      <c r="F333" s="7"/>
      <c r="G333" s="7"/>
      <c r="H333" s="7"/>
      <c r="I333" s="7"/>
      <c r="J333" s="7"/>
      <c r="K333" s="7"/>
      <c r="L333" s="7"/>
      <c r="M333" s="7"/>
      <c r="N333" s="7"/>
      <c r="O333" s="7"/>
      <c r="P333" s="7"/>
      <c r="Q333" s="7"/>
      <c r="R333" s="7"/>
      <c r="S333" s="7"/>
      <c r="T333" s="7"/>
      <c r="U333" s="7"/>
      <c r="V333" s="7"/>
      <c r="W333" s="7"/>
      <c r="X333" s="7"/>
      <c r="Y333" s="7"/>
      <c r="Z333" s="7"/>
      <c r="AA333" s="7"/>
      <c r="AB333" s="7"/>
      <c r="AC333" s="7"/>
      <c r="AD333" s="7"/>
      <c r="AE333" s="7"/>
      <c r="AF333" s="7"/>
      <c r="AG333" s="7"/>
      <c r="AH333" s="7"/>
      <c r="AI333" s="7"/>
      <c r="AJ333" s="7"/>
      <c r="AK333" s="7"/>
      <c r="AL333" s="7"/>
      <c r="AM333" s="7"/>
      <c r="AN333" s="7"/>
      <c r="AO333" s="7"/>
      <c r="AP333" s="7"/>
      <c r="AQ333" s="7"/>
      <c r="AR333" s="7"/>
      <c r="AS333" s="7"/>
      <c r="AT333" s="7"/>
      <c r="AU333" s="7"/>
      <c r="AV333" s="7"/>
      <c r="AW333" s="7"/>
      <c r="AX333" s="7"/>
      <c r="AY333" s="7"/>
      <c r="AZ333" s="7"/>
      <c r="BA333" s="7"/>
      <c r="BB333" s="7"/>
      <c r="BC333" s="7"/>
      <c r="BD333" s="7"/>
      <c r="BE333" s="7"/>
      <c r="BF333" s="7"/>
      <c r="BG333" s="7"/>
      <c r="BH333" s="7"/>
      <c r="BI333" s="7"/>
      <c r="BJ333" s="7"/>
      <c r="BK333" s="7"/>
      <c r="BL333" s="7"/>
      <c r="BM333" s="7"/>
      <c r="BN333" s="7"/>
      <c r="BO333" s="7"/>
      <c r="BP333" s="7"/>
      <c r="BQ333" s="7"/>
      <c r="BR333" s="7"/>
      <c r="BS333" s="7"/>
      <c r="BT333" s="7"/>
      <c r="BU333" s="7"/>
      <c r="BV333" s="7"/>
      <c r="BW333" s="7"/>
      <c r="BX333" s="7"/>
      <c r="BY333" s="7"/>
      <c r="BZ333" s="7"/>
      <c r="CA333" s="7"/>
      <c r="CB333" s="7"/>
      <c r="CC333" s="7"/>
      <c r="CD333" s="7"/>
      <c r="CE333" s="7"/>
      <c r="CF333" s="7"/>
      <c r="CG333" s="7"/>
      <c r="CH333" s="7"/>
    </row>
    <row r="334" spans="1:86" ht="18" customHeight="1">
      <c r="A334" s="7"/>
      <c r="B334" s="7"/>
      <c r="C334" s="7"/>
      <c r="D334" s="7"/>
      <c r="E334" s="7"/>
      <c r="F334" s="7"/>
      <c r="G334" s="7"/>
      <c r="H334" s="7"/>
      <c r="I334" s="7"/>
      <c r="J334" s="7"/>
      <c r="K334" s="7"/>
      <c r="L334" s="7"/>
      <c r="M334" s="7"/>
      <c r="N334" s="7"/>
      <c r="O334" s="7"/>
      <c r="P334" s="7"/>
      <c r="Q334" s="7"/>
      <c r="R334" s="7"/>
      <c r="S334" s="7"/>
      <c r="T334" s="7"/>
      <c r="U334" s="7"/>
      <c r="V334" s="7"/>
      <c r="W334" s="7"/>
      <c r="X334" s="7"/>
      <c r="Y334" s="7"/>
      <c r="Z334" s="7"/>
      <c r="AA334" s="7"/>
      <c r="AB334" s="7"/>
      <c r="AC334" s="7"/>
      <c r="AD334" s="7"/>
      <c r="AE334" s="7"/>
      <c r="AF334" s="7"/>
      <c r="AG334" s="7"/>
      <c r="AH334" s="7"/>
      <c r="AI334" s="7"/>
      <c r="AJ334" s="7"/>
      <c r="AK334" s="7"/>
      <c r="AL334" s="7"/>
      <c r="AM334" s="7"/>
      <c r="AN334" s="7"/>
      <c r="AO334" s="7"/>
      <c r="AP334" s="7"/>
      <c r="AQ334" s="7"/>
      <c r="AR334" s="7"/>
      <c r="AS334" s="7"/>
      <c r="AT334" s="7"/>
      <c r="AU334" s="7"/>
      <c r="AV334" s="7"/>
      <c r="AW334" s="7"/>
      <c r="AX334" s="7"/>
      <c r="AY334" s="7"/>
      <c r="AZ334" s="7"/>
      <c r="BA334" s="7"/>
      <c r="BB334" s="7"/>
      <c r="BC334" s="7"/>
      <c r="BD334" s="7"/>
      <c r="BE334" s="7"/>
      <c r="BF334" s="7"/>
      <c r="BG334" s="7"/>
      <c r="BH334" s="7"/>
      <c r="BI334" s="7"/>
      <c r="BJ334" s="7"/>
      <c r="BK334" s="7"/>
      <c r="BL334" s="7"/>
      <c r="BM334" s="7"/>
      <c r="BN334" s="7"/>
      <c r="BO334" s="7"/>
      <c r="BP334" s="7"/>
      <c r="BQ334" s="7"/>
      <c r="BR334" s="7"/>
      <c r="BS334" s="7"/>
      <c r="BT334" s="7"/>
      <c r="BU334" s="7"/>
      <c r="BV334" s="7"/>
      <c r="BW334" s="7"/>
      <c r="BX334" s="7"/>
      <c r="BY334" s="7"/>
      <c r="BZ334" s="7"/>
      <c r="CA334" s="7"/>
      <c r="CB334" s="7"/>
      <c r="CC334" s="7"/>
      <c r="CD334" s="7"/>
      <c r="CE334" s="7"/>
      <c r="CF334" s="7"/>
      <c r="CG334" s="7"/>
      <c r="CH334" s="7"/>
    </row>
    <row r="335" spans="1:86" ht="18" customHeight="1">
      <c r="A335" s="7"/>
      <c r="B335" s="7"/>
      <c r="C335" s="7"/>
      <c r="D335" s="7"/>
      <c r="E335" s="7"/>
      <c r="F335" s="7"/>
      <c r="G335" s="7"/>
      <c r="H335" s="7"/>
      <c r="I335" s="7"/>
      <c r="J335" s="7"/>
      <c r="K335" s="7"/>
      <c r="L335" s="7"/>
      <c r="M335" s="7"/>
      <c r="N335" s="7"/>
      <c r="O335" s="7"/>
      <c r="P335" s="7"/>
      <c r="Q335" s="7"/>
      <c r="R335" s="7"/>
      <c r="S335" s="7"/>
      <c r="T335" s="7"/>
      <c r="U335" s="7"/>
      <c r="V335" s="7"/>
      <c r="W335" s="7"/>
      <c r="X335" s="7"/>
      <c r="Y335" s="7"/>
      <c r="Z335" s="7"/>
      <c r="AA335" s="7"/>
      <c r="AB335" s="7"/>
      <c r="AC335" s="7"/>
      <c r="AD335" s="7"/>
      <c r="AE335" s="7"/>
      <c r="AF335" s="7"/>
      <c r="AG335" s="7"/>
      <c r="AH335" s="7"/>
      <c r="AI335" s="7"/>
      <c r="AJ335" s="7"/>
      <c r="AK335" s="7"/>
      <c r="AL335" s="7"/>
      <c r="AM335" s="7"/>
      <c r="AN335" s="7"/>
      <c r="AO335" s="7"/>
      <c r="AP335" s="7"/>
      <c r="AQ335" s="7"/>
      <c r="AR335" s="7"/>
      <c r="AS335" s="7"/>
      <c r="AT335" s="7"/>
      <c r="AU335" s="7"/>
      <c r="AV335" s="7"/>
      <c r="AW335" s="7"/>
      <c r="AX335" s="7"/>
      <c r="AY335" s="7"/>
      <c r="AZ335" s="7"/>
      <c r="BA335" s="7"/>
      <c r="BB335" s="7"/>
      <c r="BC335" s="7"/>
      <c r="BD335" s="7"/>
      <c r="BE335" s="7"/>
      <c r="BF335" s="7"/>
      <c r="BG335" s="7"/>
      <c r="BH335" s="7"/>
      <c r="BI335" s="7"/>
      <c r="BJ335" s="7"/>
      <c r="BK335" s="7"/>
      <c r="BL335" s="7"/>
      <c r="BM335" s="7"/>
      <c r="BN335" s="7"/>
      <c r="BO335" s="7"/>
      <c r="BP335" s="7"/>
      <c r="BQ335" s="7"/>
      <c r="BR335" s="7"/>
      <c r="BS335" s="7"/>
      <c r="BT335" s="7"/>
      <c r="BU335" s="7"/>
      <c r="BV335" s="7"/>
      <c r="BW335" s="7"/>
      <c r="BX335" s="7"/>
      <c r="BY335" s="7"/>
      <c r="BZ335" s="7"/>
      <c r="CA335" s="7"/>
      <c r="CB335" s="7"/>
      <c r="CC335" s="7"/>
      <c r="CD335" s="7"/>
      <c r="CE335" s="7"/>
      <c r="CF335" s="7"/>
      <c r="CG335" s="7"/>
      <c r="CH335" s="7"/>
    </row>
    <row r="336" spans="1:86" ht="18" customHeight="1">
      <c r="A336" s="7"/>
      <c r="B336" s="7"/>
      <c r="C336" s="7"/>
      <c r="D336" s="7"/>
      <c r="E336" s="7"/>
      <c r="F336" s="7"/>
      <c r="G336" s="7"/>
      <c r="H336" s="7"/>
      <c r="I336" s="7"/>
      <c r="J336" s="7"/>
      <c r="K336" s="7"/>
      <c r="L336" s="7"/>
      <c r="M336" s="7"/>
      <c r="N336" s="7"/>
      <c r="O336" s="7"/>
      <c r="P336" s="7"/>
      <c r="Q336" s="7"/>
      <c r="R336" s="7"/>
      <c r="S336" s="7"/>
      <c r="T336" s="7"/>
      <c r="U336" s="7"/>
      <c r="V336" s="7"/>
      <c r="W336" s="7"/>
      <c r="X336" s="7"/>
      <c r="Y336" s="7"/>
      <c r="Z336" s="7"/>
      <c r="AA336" s="7"/>
      <c r="AB336" s="7"/>
      <c r="AC336" s="7"/>
      <c r="AD336" s="7"/>
      <c r="AE336" s="7"/>
      <c r="AF336" s="7"/>
      <c r="AG336" s="7"/>
      <c r="AH336" s="7"/>
      <c r="AI336" s="7"/>
      <c r="AJ336" s="7"/>
      <c r="AK336" s="7"/>
      <c r="AL336" s="7"/>
      <c r="AM336" s="7"/>
      <c r="AN336" s="7"/>
      <c r="AO336" s="7"/>
      <c r="AP336" s="7"/>
      <c r="AQ336" s="7"/>
      <c r="AR336" s="7"/>
      <c r="AS336" s="7"/>
      <c r="AT336" s="7"/>
      <c r="AU336" s="7"/>
      <c r="AV336" s="7"/>
      <c r="AW336" s="7"/>
      <c r="AX336" s="7"/>
      <c r="AY336" s="7"/>
      <c r="AZ336" s="7"/>
      <c r="BA336" s="7"/>
      <c r="BB336" s="7"/>
      <c r="BC336" s="7"/>
      <c r="BD336" s="7"/>
      <c r="BE336" s="7"/>
      <c r="BF336" s="7"/>
      <c r="BG336" s="7"/>
      <c r="BH336" s="7"/>
      <c r="BI336" s="7"/>
      <c r="BJ336" s="7"/>
      <c r="BK336" s="7"/>
      <c r="BL336" s="7"/>
      <c r="BM336" s="7"/>
      <c r="BN336" s="7"/>
      <c r="BO336" s="7"/>
      <c r="BP336" s="7"/>
      <c r="BQ336" s="7"/>
      <c r="BR336" s="7"/>
      <c r="BS336" s="7"/>
      <c r="BT336" s="7"/>
      <c r="BU336" s="7"/>
      <c r="BV336" s="7"/>
      <c r="BW336" s="7"/>
      <c r="BX336" s="7"/>
      <c r="BY336" s="7"/>
      <c r="BZ336" s="7"/>
      <c r="CA336" s="7"/>
      <c r="CB336" s="7"/>
      <c r="CC336" s="7"/>
      <c r="CD336" s="7"/>
      <c r="CE336" s="7"/>
      <c r="CF336" s="7"/>
      <c r="CG336" s="7"/>
      <c r="CH336" s="7"/>
    </row>
    <row r="337" spans="1:86" ht="18" customHeight="1">
      <c r="A337" s="7"/>
      <c r="B337" s="7"/>
      <c r="C337" s="7"/>
      <c r="D337" s="7"/>
      <c r="E337" s="7"/>
      <c r="F337" s="7"/>
      <c r="G337" s="7"/>
      <c r="H337" s="7"/>
      <c r="I337" s="7"/>
      <c r="J337" s="7"/>
      <c r="K337" s="7"/>
      <c r="L337" s="7"/>
      <c r="M337" s="7"/>
      <c r="N337" s="7"/>
      <c r="O337" s="7"/>
      <c r="P337" s="7"/>
      <c r="Q337" s="7"/>
      <c r="R337" s="7"/>
      <c r="S337" s="7"/>
      <c r="T337" s="7"/>
      <c r="U337" s="7"/>
      <c r="V337" s="7"/>
      <c r="W337" s="7"/>
      <c r="X337" s="7"/>
      <c r="Y337" s="7"/>
      <c r="Z337" s="7"/>
      <c r="AA337" s="7"/>
      <c r="AB337" s="7"/>
      <c r="AC337" s="7"/>
      <c r="AD337" s="7"/>
      <c r="AE337" s="7"/>
      <c r="AF337" s="7"/>
      <c r="AG337" s="7"/>
      <c r="AH337" s="7"/>
      <c r="AI337" s="7"/>
      <c r="AJ337" s="7"/>
      <c r="AK337" s="7"/>
      <c r="AL337" s="7"/>
      <c r="AM337" s="7"/>
      <c r="AN337" s="7"/>
      <c r="AO337" s="7"/>
      <c r="AP337" s="7"/>
      <c r="AQ337" s="7"/>
      <c r="AR337" s="7"/>
      <c r="AS337" s="7"/>
      <c r="AT337" s="7"/>
      <c r="AU337" s="7"/>
      <c r="AV337" s="7"/>
      <c r="AW337" s="7"/>
      <c r="AX337" s="7"/>
      <c r="AY337" s="7"/>
      <c r="AZ337" s="7"/>
      <c r="BA337" s="7"/>
      <c r="BB337" s="7"/>
      <c r="BC337" s="7"/>
      <c r="BD337" s="7"/>
      <c r="BE337" s="7"/>
      <c r="BF337" s="7"/>
      <c r="BG337" s="7"/>
      <c r="BH337" s="7"/>
      <c r="BI337" s="7"/>
      <c r="BJ337" s="7"/>
      <c r="BK337" s="7"/>
      <c r="BL337" s="7"/>
      <c r="BM337" s="7"/>
      <c r="BN337" s="7"/>
      <c r="BO337" s="7"/>
      <c r="BP337" s="7"/>
      <c r="BQ337" s="7"/>
      <c r="BR337" s="7"/>
      <c r="BS337" s="7"/>
      <c r="BT337" s="7"/>
      <c r="BU337" s="7"/>
      <c r="BV337" s="7"/>
      <c r="BW337" s="7"/>
      <c r="BX337" s="7"/>
      <c r="BY337" s="7"/>
      <c r="BZ337" s="7"/>
      <c r="CA337" s="7"/>
      <c r="CB337" s="7"/>
      <c r="CC337" s="7"/>
      <c r="CD337" s="7"/>
      <c r="CE337" s="7"/>
      <c r="CF337" s="7"/>
      <c r="CG337" s="7"/>
      <c r="CH337" s="7"/>
    </row>
    <row r="338" spans="1:86" ht="18" customHeight="1">
      <c r="A338" s="7"/>
      <c r="B338" s="7"/>
      <c r="C338" s="7"/>
      <c r="D338" s="7"/>
      <c r="E338" s="7"/>
      <c r="F338" s="7"/>
      <c r="G338" s="7"/>
      <c r="H338" s="7"/>
      <c r="I338" s="7"/>
      <c r="J338" s="7"/>
      <c r="K338" s="7"/>
      <c r="L338" s="7"/>
      <c r="M338" s="7"/>
      <c r="N338" s="7"/>
      <c r="O338" s="7"/>
      <c r="P338" s="7"/>
      <c r="Q338" s="7"/>
      <c r="R338" s="7"/>
      <c r="S338" s="7"/>
      <c r="T338" s="7"/>
      <c r="U338" s="7"/>
      <c r="V338" s="7"/>
      <c r="W338" s="7"/>
      <c r="X338" s="7"/>
      <c r="Y338" s="7"/>
      <c r="Z338" s="7"/>
      <c r="AA338" s="7"/>
      <c r="AB338" s="7"/>
      <c r="AC338" s="7"/>
      <c r="AD338" s="7"/>
      <c r="AE338" s="7"/>
      <c r="AF338" s="7"/>
      <c r="AG338" s="7"/>
      <c r="AH338" s="7"/>
      <c r="AI338" s="7"/>
      <c r="AJ338" s="7"/>
      <c r="AK338" s="7"/>
      <c r="AL338" s="7"/>
      <c r="AM338" s="7"/>
      <c r="AN338" s="7"/>
      <c r="AO338" s="7"/>
      <c r="AP338" s="7"/>
      <c r="AQ338" s="7"/>
      <c r="AR338" s="7"/>
      <c r="AS338" s="7"/>
      <c r="AT338" s="7"/>
      <c r="AU338" s="7"/>
      <c r="AV338" s="7"/>
      <c r="AW338" s="7"/>
      <c r="AX338" s="7"/>
      <c r="AY338" s="7"/>
      <c r="AZ338" s="7"/>
      <c r="BA338" s="7"/>
      <c r="BB338" s="7"/>
      <c r="BC338" s="7"/>
      <c r="BD338" s="7"/>
      <c r="BE338" s="7"/>
      <c r="BF338" s="7"/>
      <c r="BG338" s="7"/>
      <c r="BH338" s="7"/>
      <c r="BI338" s="7"/>
      <c r="BJ338" s="7"/>
      <c r="BK338" s="7"/>
      <c r="BL338" s="7"/>
      <c r="BM338" s="7"/>
      <c r="BN338" s="7"/>
      <c r="BO338" s="7"/>
      <c r="BP338" s="7"/>
      <c r="BQ338" s="7"/>
      <c r="BR338" s="7"/>
      <c r="BS338" s="7"/>
      <c r="BT338" s="7"/>
      <c r="BU338" s="7"/>
      <c r="BV338" s="7"/>
      <c r="BW338" s="7"/>
      <c r="BX338" s="7"/>
      <c r="BY338" s="7"/>
      <c r="BZ338" s="7"/>
      <c r="CA338" s="7"/>
      <c r="CB338" s="7"/>
      <c r="CC338" s="7"/>
      <c r="CD338" s="7"/>
      <c r="CE338" s="7"/>
      <c r="CF338" s="7"/>
      <c r="CG338" s="7"/>
      <c r="CH338" s="7"/>
    </row>
    <row r="339" spans="1:86" ht="18" customHeight="1">
      <c r="A339" s="7"/>
      <c r="B339" s="7"/>
      <c r="C339" s="7"/>
      <c r="D339" s="7"/>
      <c r="E339" s="7"/>
      <c r="F339" s="7"/>
      <c r="G339" s="7"/>
      <c r="H339" s="7"/>
      <c r="I339" s="7"/>
      <c r="J339" s="7"/>
      <c r="K339" s="7"/>
      <c r="L339" s="7"/>
      <c r="M339" s="7"/>
      <c r="N339" s="7"/>
      <c r="O339" s="7"/>
      <c r="P339" s="7"/>
      <c r="Q339" s="7"/>
      <c r="R339" s="7"/>
      <c r="S339" s="7"/>
      <c r="T339" s="7"/>
      <c r="U339" s="7"/>
      <c r="V339" s="7"/>
      <c r="W339" s="7"/>
      <c r="X339" s="7"/>
      <c r="Y339" s="7"/>
      <c r="Z339" s="7"/>
      <c r="AA339" s="7"/>
      <c r="AB339" s="7"/>
      <c r="AC339" s="7"/>
      <c r="AD339" s="7"/>
      <c r="AE339" s="7"/>
      <c r="AF339" s="7"/>
      <c r="AG339" s="7"/>
      <c r="AH339" s="7"/>
      <c r="AI339" s="7"/>
      <c r="AJ339" s="7"/>
      <c r="AK339" s="7"/>
      <c r="AL339" s="7"/>
      <c r="AM339" s="7"/>
      <c r="AN339" s="7"/>
      <c r="AO339" s="7"/>
      <c r="AP339" s="7"/>
      <c r="AQ339" s="7"/>
      <c r="AR339" s="7"/>
      <c r="AS339" s="7"/>
      <c r="AT339" s="7"/>
      <c r="AU339" s="7"/>
      <c r="AV339" s="7"/>
      <c r="AW339" s="7"/>
      <c r="AX339" s="7"/>
      <c r="AY339" s="7"/>
      <c r="AZ339" s="7"/>
      <c r="BA339" s="7"/>
      <c r="BB339" s="7"/>
      <c r="BC339" s="7"/>
      <c r="BD339" s="7"/>
      <c r="BE339" s="7"/>
      <c r="BF339" s="7"/>
      <c r="BG339" s="7"/>
      <c r="BH339" s="7"/>
      <c r="BI339" s="7"/>
      <c r="BJ339" s="7"/>
      <c r="BK339" s="7"/>
      <c r="BL339" s="7"/>
      <c r="BM339" s="7"/>
      <c r="BN339" s="7"/>
      <c r="BO339" s="7"/>
      <c r="BP339" s="7"/>
      <c r="BQ339" s="7"/>
      <c r="BR339" s="7"/>
      <c r="BS339" s="7"/>
      <c r="BT339" s="7"/>
      <c r="BU339" s="7"/>
      <c r="BV339" s="7"/>
      <c r="BW339" s="7"/>
      <c r="BX339" s="7"/>
      <c r="BY339" s="7"/>
      <c r="BZ339" s="7"/>
      <c r="CA339" s="7"/>
      <c r="CB339" s="7"/>
      <c r="CC339" s="7"/>
      <c r="CD339" s="7"/>
      <c r="CE339" s="7"/>
      <c r="CF339" s="7"/>
      <c r="CG339" s="7"/>
      <c r="CH339" s="7"/>
    </row>
    <row r="340" spans="1:86" ht="18" customHeight="1">
      <c r="A340" s="7"/>
      <c r="B340" s="7"/>
      <c r="C340" s="7"/>
      <c r="D340" s="7"/>
      <c r="E340" s="7"/>
      <c r="F340" s="7"/>
      <c r="G340" s="7"/>
      <c r="H340" s="7"/>
      <c r="I340" s="7"/>
      <c r="J340" s="7"/>
      <c r="K340" s="7"/>
      <c r="L340" s="7"/>
      <c r="M340" s="7"/>
      <c r="N340" s="7"/>
      <c r="O340" s="7"/>
      <c r="P340" s="7"/>
      <c r="Q340" s="7"/>
      <c r="R340" s="7"/>
      <c r="S340" s="7"/>
      <c r="T340" s="7"/>
      <c r="U340" s="7"/>
      <c r="V340" s="7"/>
      <c r="W340" s="7"/>
      <c r="X340" s="7"/>
      <c r="Y340" s="7"/>
      <c r="Z340" s="7"/>
      <c r="AA340" s="7"/>
      <c r="AB340" s="7"/>
      <c r="AC340" s="7"/>
      <c r="AD340" s="7"/>
      <c r="AE340" s="7"/>
      <c r="AF340" s="7"/>
      <c r="AG340" s="7"/>
      <c r="AH340" s="7"/>
      <c r="AI340" s="7"/>
      <c r="AJ340" s="7"/>
      <c r="AK340" s="7"/>
      <c r="AL340" s="7"/>
      <c r="AM340" s="7"/>
      <c r="AN340" s="7"/>
      <c r="AO340" s="7"/>
      <c r="AP340" s="7"/>
      <c r="AQ340" s="7"/>
      <c r="AR340" s="7"/>
      <c r="AS340" s="7"/>
      <c r="AT340" s="7"/>
      <c r="AU340" s="7"/>
      <c r="AV340" s="7"/>
      <c r="AW340" s="7"/>
      <c r="AX340" s="7"/>
      <c r="AY340" s="7"/>
      <c r="AZ340" s="7"/>
      <c r="BA340" s="7"/>
      <c r="BB340" s="7"/>
      <c r="BC340" s="7"/>
      <c r="BD340" s="7"/>
      <c r="BE340" s="7"/>
      <c r="BF340" s="7"/>
      <c r="BG340" s="7"/>
      <c r="BH340" s="7"/>
      <c r="BI340" s="7"/>
      <c r="BJ340" s="7"/>
      <c r="BK340" s="7"/>
      <c r="BL340" s="7"/>
      <c r="BM340" s="7"/>
      <c r="BN340" s="7"/>
      <c r="BO340" s="7"/>
      <c r="BP340" s="7"/>
      <c r="BQ340" s="7"/>
      <c r="BR340" s="7"/>
      <c r="BS340" s="7"/>
      <c r="BT340" s="7"/>
      <c r="BU340" s="7"/>
      <c r="BV340" s="7"/>
      <c r="BW340" s="7"/>
      <c r="BX340" s="7"/>
      <c r="BY340" s="7"/>
      <c r="BZ340" s="7"/>
      <c r="CA340" s="7"/>
      <c r="CB340" s="7"/>
      <c r="CC340" s="7"/>
      <c r="CD340" s="7"/>
      <c r="CE340" s="7"/>
      <c r="CF340" s="7"/>
      <c r="CG340" s="7"/>
      <c r="CH340" s="7"/>
    </row>
    <row r="341" spans="1:86" ht="18" customHeight="1">
      <c r="A341" s="7"/>
      <c r="B341" s="7"/>
      <c r="C341" s="7"/>
      <c r="D341" s="7"/>
      <c r="E341" s="7"/>
      <c r="F341" s="7"/>
      <c r="G341" s="7"/>
      <c r="H341" s="7"/>
      <c r="I341" s="7"/>
      <c r="J341" s="7"/>
      <c r="K341" s="7"/>
      <c r="L341" s="7"/>
      <c r="M341" s="7"/>
      <c r="N341" s="7"/>
      <c r="O341" s="7"/>
      <c r="P341" s="7"/>
      <c r="Q341" s="7"/>
      <c r="R341" s="7"/>
      <c r="S341" s="7"/>
      <c r="T341" s="7"/>
      <c r="U341" s="7"/>
      <c r="V341" s="7"/>
      <c r="W341" s="7"/>
      <c r="X341" s="7"/>
      <c r="Y341" s="7"/>
      <c r="Z341" s="7"/>
      <c r="AA341" s="7"/>
      <c r="AB341" s="7"/>
      <c r="AC341" s="7"/>
      <c r="AD341" s="7"/>
      <c r="AE341" s="7"/>
      <c r="AF341" s="7"/>
      <c r="AG341" s="7"/>
      <c r="AH341" s="7"/>
      <c r="AI341" s="7"/>
      <c r="AJ341" s="7"/>
      <c r="AK341" s="7"/>
      <c r="AL341" s="7"/>
      <c r="AM341" s="7"/>
      <c r="AN341" s="7"/>
      <c r="AO341" s="7"/>
      <c r="AP341" s="7"/>
      <c r="AQ341" s="7"/>
      <c r="AR341" s="7"/>
      <c r="AS341" s="7"/>
      <c r="AT341" s="7"/>
      <c r="AU341" s="7"/>
      <c r="AV341" s="7"/>
      <c r="AW341" s="7"/>
      <c r="AX341" s="7"/>
      <c r="AY341" s="7"/>
      <c r="AZ341" s="7"/>
      <c r="BA341" s="7"/>
      <c r="BB341" s="7"/>
      <c r="BC341" s="7"/>
      <c r="BD341" s="7"/>
      <c r="BE341" s="7"/>
      <c r="BF341" s="7"/>
      <c r="BG341" s="7"/>
      <c r="BH341" s="7"/>
      <c r="BI341" s="7"/>
      <c r="BJ341" s="7"/>
      <c r="BK341" s="7"/>
      <c r="BL341" s="7"/>
      <c r="BM341" s="7"/>
      <c r="BN341" s="7"/>
      <c r="BO341" s="7"/>
      <c r="BP341" s="7"/>
      <c r="BQ341" s="7"/>
      <c r="BR341" s="7"/>
      <c r="BS341" s="7"/>
      <c r="BT341" s="7"/>
      <c r="BU341" s="7"/>
      <c r="BV341" s="7"/>
      <c r="BW341" s="7"/>
      <c r="BX341" s="7"/>
      <c r="BY341" s="7"/>
      <c r="BZ341" s="7"/>
      <c r="CA341" s="7"/>
      <c r="CB341" s="7"/>
      <c r="CC341" s="7"/>
      <c r="CD341" s="7"/>
      <c r="CE341" s="7"/>
      <c r="CF341" s="7"/>
      <c r="CG341" s="7"/>
      <c r="CH341" s="7"/>
    </row>
    <row r="342" spans="1:86" ht="18" customHeight="1">
      <c r="A342" s="7"/>
      <c r="B342" s="7"/>
      <c r="C342" s="7"/>
      <c r="D342" s="7"/>
      <c r="E342" s="7"/>
      <c r="F342" s="7"/>
      <c r="G342" s="7"/>
      <c r="H342" s="7"/>
      <c r="I342" s="7"/>
      <c r="J342" s="7"/>
      <c r="K342" s="7"/>
      <c r="L342" s="7"/>
      <c r="M342" s="7"/>
      <c r="N342" s="7"/>
      <c r="O342" s="7"/>
      <c r="P342" s="7"/>
      <c r="Q342" s="7"/>
      <c r="R342" s="7"/>
      <c r="S342" s="7"/>
      <c r="T342" s="7"/>
      <c r="U342" s="7"/>
      <c r="V342" s="7"/>
      <c r="W342" s="7"/>
      <c r="X342" s="7"/>
      <c r="Y342" s="7"/>
      <c r="Z342" s="7"/>
      <c r="AA342" s="7"/>
      <c r="AB342" s="7"/>
      <c r="AC342" s="7"/>
      <c r="AD342" s="7"/>
      <c r="AE342" s="7"/>
      <c r="AF342" s="7"/>
      <c r="AG342" s="7"/>
      <c r="AH342" s="7"/>
      <c r="AI342" s="7"/>
      <c r="AJ342" s="7"/>
      <c r="AK342" s="7"/>
      <c r="AL342" s="7"/>
      <c r="AM342" s="7"/>
      <c r="AN342" s="7"/>
      <c r="AO342" s="7"/>
      <c r="AP342" s="7"/>
      <c r="AQ342" s="7"/>
      <c r="AR342" s="7"/>
      <c r="AS342" s="7"/>
      <c r="AT342" s="7"/>
      <c r="AU342" s="7"/>
      <c r="AV342" s="7"/>
      <c r="AW342" s="7"/>
      <c r="AX342" s="7"/>
      <c r="AY342" s="7"/>
      <c r="AZ342" s="7"/>
      <c r="BA342" s="7"/>
      <c r="BB342" s="7"/>
      <c r="BC342" s="7"/>
      <c r="BD342" s="7"/>
      <c r="BE342" s="7"/>
      <c r="BF342" s="7"/>
      <c r="BG342" s="7"/>
      <c r="BH342" s="7"/>
      <c r="BI342" s="7"/>
      <c r="BJ342" s="7"/>
      <c r="BK342" s="7"/>
      <c r="BL342" s="7"/>
      <c r="BM342" s="7"/>
      <c r="BN342" s="7"/>
      <c r="BO342" s="7"/>
      <c r="BP342" s="7"/>
      <c r="BQ342" s="7"/>
      <c r="BR342" s="7"/>
      <c r="BS342" s="7"/>
      <c r="BT342" s="7"/>
      <c r="BU342" s="7"/>
      <c r="BV342" s="7"/>
      <c r="BW342" s="7"/>
      <c r="BX342" s="7"/>
      <c r="BY342" s="7"/>
      <c r="BZ342" s="7"/>
      <c r="CA342" s="7"/>
      <c r="CB342" s="7"/>
      <c r="CC342" s="7"/>
      <c r="CD342" s="7"/>
      <c r="CE342" s="7"/>
      <c r="CF342" s="7"/>
      <c r="CG342" s="7"/>
      <c r="CH342" s="7"/>
    </row>
    <row r="343" spans="1:86" ht="18" customHeight="1">
      <c r="A343" s="7"/>
      <c r="B343" s="7"/>
      <c r="C343" s="7"/>
      <c r="D343" s="7"/>
      <c r="E343" s="7"/>
      <c r="F343" s="7"/>
      <c r="G343" s="7"/>
      <c r="H343" s="7"/>
      <c r="I343" s="7"/>
      <c r="J343" s="7"/>
      <c r="K343" s="7"/>
      <c r="L343" s="7"/>
      <c r="M343" s="7"/>
      <c r="N343" s="7"/>
      <c r="O343" s="7"/>
      <c r="P343" s="7"/>
      <c r="Q343" s="7"/>
      <c r="R343" s="7"/>
      <c r="S343" s="7"/>
      <c r="T343" s="7"/>
      <c r="U343" s="7"/>
      <c r="V343" s="7"/>
      <c r="W343" s="7"/>
      <c r="X343" s="7"/>
      <c r="Y343" s="7"/>
      <c r="Z343" s="7"/>
      <c r="AA343" s="7"/>
      <c r="AB343" s="7"/>
      <c r="AC343" s="7"/>
      <c r="AD343" s="7"/>
      <c r="AE343" s="7"/>
      <c r="AF343" s="7"/>
      <c r="AG343" s="7"/>
      <c r="AH343" s="7"/>
      <c r="AI343" s="7"/>
      <c r="AJ343" s="7"/>
      <c r="AK343" s="7"/>
      <c r="AL343" s="7"/>
      <c r="AM343" s="7"/>
      <c r="AN343" s="7"/>
      <c r="AO343" s="7"/>
      <c r="AP343" s="7"/>
      <c r="AQ343" s="7"/>
      <c r="AR343" s="7"/>
      <c r="AS343" s="7"/>
      <c r="AT343" s="7"/>
      <c r="AU343" s="7"/>
      <c r="AV343" s="7"/>
      <c r="AW343" s="7"/>
      <c r="AX343" s="7"/>
      <c r="AY343" s="7"/>
      <c r="AZ343" s="7"/>
      <c r="BA343" s="7"/>
      <c r="BB343" s="7"/>
      <c r="BC343" s="7"/>
      <c r="BD343" s="7"/>
      <c r="BE343" s="7"/>
      <c r="BF343" s="7"/>
      <c r="BG343" s="7"/>
      <c r="BH343" s="7"/>
      <c r="BI343" s="7"/>
      <c r="BJ343" s="7"/>
      <c r="BK343" s="7"/>
      <c r="BL343" s="7"/>
      <c r="BM343" s="7"/>
      <c r="BN343" s="7"/>
      <c r="BO343" s="7"/>
      <c r="BP343" s="7"/>
      <c r="BQ343" s="7"/>
      <c r="BR343" s="7"/>
      <c r="BS343" s="7"/>
      <c r="BT343" s="7"/>
      <c r="BU343" s="7"/>
      <c r="BV343" s="7"/>
      <c r="BW343" s="7"/>
      <c r="BX343" s="7"/>
      <c r="BY343" s="7"/>
      <c r="BZ343" s="7"/>
      <c r="CA343" s="7"/>
      <c r="CB343" s="7"/>
      <c r="CC343" s="7"/>
      <c r="CD343" s="7"/>
      <c r="CE343" s="7"/>
      <c r="CF343" s="7"/>
      <c r="CG343" s="7"/>
      <c r="CH343" s="7"/>
    </row>
    <row r="344" spans="1:86" ht="18" customHeight="1">
      <c r="A344" s="7"/>
      <c r="B344" s="7"/>
      <c r="C344" s="7"/>
      <c r="D344" s="7"/>
      <c r="E344" s="7"/>
      <c r="F344" s="7"/>
      <c r="G344" s="7"/>
      <c r="H344" s="7"/>
      <c r="I344" s="7"/>
      <c r="J344" s="7"/>
      <c r="K344" s="7"/>
      <c r="L344" s="7"/>
      <c r="M344" s="7"/>
      <c r="N344" s="7"/>
      <c r="O344" s="7"/>
      <c r="P344" s="7"/>
      <c r="Q344" s="7"/>
      <c r="R344" s="7"/>
      <c r="S344" s="7"/>
      <c r="T344" s="7"/>
      <c r="U344" s="7"/>
      <c r="V344" s="7"/>
      <c r="W344" s="7"/>
      <c r="X344" s="7"/>
      <c r="Y344" s="7"/>
      <c r="Z344" s="7"/>
      <c r="AA344" s="7"/>
      <c r="AB344" s="7"/>
      <c r="AC344" s="7"/>
      <c r="AD344" s="7"/>
      <c r="AE344" s="7"/>
      <c r="AF344" s="7"/>
      <c r="AG344" s="7"/>
      <c r="AH344" s="7"/>
      <c r="AI344" s="7"/>
      <c r="AJ344" s="7"/>
      <c r="AK344" s="7"/>
      <c r="AL344" s="7"/>
      <c r="AM344" s="7"/>
      <c r="AN344" s="7"/>
      <c r="AO344" s="7"/>
      <c r="AP344" s="7"/>
      <c r="AQ344" s="7"/>
      <c r="AR344" s="7"/>
      <c r="AS344" s="7"/>
      <c r="AT344" s="7"/>
      <c r="AU344" s="7"/>
      <c r="AV344" s="7"/>
      <c r="AW344" s="7"/>
      <c r="AX344" s="7"/>
      <c r="AY344" s="7"/>
      <c r="AZ344" s="7"/>
      <c r="BA344" s="7"/>
      <c r="BB344" s="7"/>
      <c r="BC344" s="7"/>
      <c r="BD344" s="7"/>
      <c r="BE344" s="7"/>
      <c r="BF344" s="7"/>
      <c r="BG344" s="7"/>
      <c r="BH344" s="7"/>
      <c r="BI344" s="7"/>
      <c r="BJ344" s="7"/>
      <c r="BK344" s="7"/>
      <c r="BL344" s="7"/>
      <c r="BM344" s="7"/>
      <c r="BN344" s="7"/>
      <c r="BO344" s="7"/>
      <c r="BP344" s="7"/>
      <c r="BQ344" s="7"/>
      <c r="BR344" s="7"/>
      <c r="BS344" s="7"/>
      <c r="BT344" s="7"/>
      <c r="BU344" s="7"/>
      <c r="BV344" s="7"/>
      <c r="BW344" s="7"/>
      <c r="BX344" s="7"/>
      <c r="BY344" s="7"/>
      <c r="BZ344" s="7"/>
      <c r="CA344" s="7"/>
      <c r="CB344" s="7"/>
      <c r="CC344" s="7"/>
      <c r="CD344" s="7"/>
      <c r="CE344" s="7"/>
      <c r="CF344" s="7"/>
      <c r="CG344" s="7"/>
      <c r="CH344" s="7"/>
    </row>
    <row r="345" spans="1:86" ht="18" customHeight="1">
      <c r="A345" s="7"/>
      <c r="B345" s="7"/>
      <c r="C345" s="7"/>
      <c r="D345" s="7"/>
      <c r="E345" s="7"/>
      <c r="F345" s="7"/>
      <c r="G345" s="7"/>
      <c r="H345" s="7"/>
      <c r="I345" s="7"/>
      <c r="J345" s="7"/>
      <c r="K345" s="7"/>
      <c r="L345" s="7"/>
      <c r="M345" s="7"/>
      <c r="N345" s="7"/>
      <c r="O345" s="7"/>
      <c r="P345" s="7"/>
      <c r="Q345" s="7"/>
      <c r="R345" s="7"/>
      <c r="S345" s="7"/>
      <c r="T345" s="7"/>
      <c r="U345" s="7"/>
      <c r="V345" s="7"/>
      <c r="W345" s="7"/>
      <c r="X345" s="7"/>
      <c r="Y345" s="7"/>
      <c r="Z345" s="7"/>
      <c r="AA345" s="7"/>
      <c r="AB345" s="7"/>
      <c r="AC345" s="7"/>
      <c r="AD345" s="7"/>
      <c r="AE345" s="7"/>
      <c r="AF345" s="7"/>
      <c r="AG345" s="7"/>
      <c r="AH345" s="7"/>
      <c r="AI345" s="7"/>
      <c r="AJ345" s="7"/>
      <c r="AK345" s="7"/>
      <c r="AL345" s="7"/>
      <c r="AM345" s="7"/>
      <c r="AN345" s="7"/>
      <c r="AO345" s="7"/>
      <c r="AP345" s="7"/>
      <c r="AQ345" s="7"/>
      <c r="AR345" s="7"/>
      <c r="AS345" s="7"/>
      <c r="AT345" s="7"/>
      <c r="AU345" s="7"/>
      <c r="AV345" s="7"/>
      <c r="AW345" s="7"/>
      <c r="AX345" s="7"/>
      <c r="AY345" s="7"/>
      <c r="AZ345" s="7"/>
      <c r="BA345" s="7"/>
      <c r="BB345" s="7"/>
      <c r="BC345" s="7"/>
      <c r="BD345" s="7"/>
      <c r="BE345" s="7"/>
      <c r="BF345" s="7"/>
      <c r="BG345" s="7"/>
      <c r="BH345" s="7"/>
      <c r="BI345" s="7"/>
      <c r="BJ345" s="7"/>
      <c r="BK345" s="7"/>
      <c r="BL345" s="7"/>
      <c r="BM345" s="7"/>
      <c r="BN345" s="7"/>
      <c r="BO345" s="7"/>
      <c r="BP345" s="7"/>
      <c r="BQ345" s="7"/>
      <c r="BR345" s="7"/>
      <c r="BS345" s="7"/>
      <c r="BT345" s="7"/>
      <c r="BU345" s="7"/>
      <c r="BV345" s="7"/>
      <c r="BW345" s="7"/>
      <c r="BX345" s="7"/>
      <c r="BY345" s="7"/>
      <c r="BZ345" s="7"/>
      <c r="CA345" s="7"/>
      <c r="CB345" s="7"/>
      <c r="CC345" s="7"/>
      <c r="CD345" s="7"/>
      <c r="CE345" s="7"/>
      <c r="CF345" s="7"/>
      <c r="CG345" s="7"/>
      <c r="CH345" s="7"/>
    </row>
    <row r="346" spans="1:86" ht="18" customHeight="1">
      <c r="A346" s="7"/>
      <c r="B346" s="7"/>
      <c r="C346" s="7"/>
      <c r="D346" s="7"/>
      <c r="E346" s="7"/>
      <c r="F346" s="7"/>
      <c r="G346" s="7"/>
      <c r="H346" s="7"/>
      <c r="I346" s="7"/>
      <c r="J346" s="7"/>
      <c r="K346" s="7"/>
      <c r="L346" s="7"/>
      <c r="M346" s="7"/>
      <c r="N346" s="7"/>
      <c r="O346" s="7"/>
      <c r="P346" s="7"/>
      <c r="Q346" s="7"/>
      <c r="R346" s="7"/>
      <c r="S346" s="7"/>
      <c r="T346" s="7"/>
      <c r="U346" s="7"/>
      <c r="V346" s="7"/>
      <c r="W346" s="7"/>
      <c r="X346" s="7"/>
      <c r="Y346" s="7"/>
      <c r="Z346" s="7"/>
      <c r="AA346" s="7"/>
      <c r="AB346" s="7"/>
      <c r="AC346" s="7"/>
      <c r="AD346" s="7"/>
      <c r="AE346" s="7"/>
      <c r="AF346" s="7"/>
      <c r="AG346" s="7"/>
      <c r="AH346" s="7"/>
      <c r="AI346" s="7"/>
      <c r="AJ346" s="7"/>
      <c r="AK346" s="7"/>
      <c r="AL346" s="7"/>
      <c r="AM346" s="7"/>
      <c r="AN346" s="7"/>
      <c r="AO346" s="7"/>
      <c r="AP346" s="7"/>
      <c r="AQ346" s="7"/>
      <c r="AR346" s="7"/>
      <c r="AS346" s="7"/>
      <c r="AT346" s="7"/>
      <c r="AU346" s="7"/>
      <c r="AV346" s="7"/>
      <c r="AW346" s="7"/>
      <c r="AX346" s="7"/>
      <c r="AY346" s="7"/>
      <c r="AZ346" s="7"/>
      <c r="BA346" s="7"/>
      <c r="BB346" s="7"/>
      <c r="BC346" s="7"/>
      <c r="BD346" s="7"/>
      <c r="BE346" s="7"/>
      <c r="BF346" s="7"/>
      <c r="BG346" s="7"/>
      <c r="BH346" s="7"/>
      <c r="BI346" s="7"/>
      <c r="BJ346" s="7"/>
      <c r="BK346" s="7"/>
      <c r="BL346" s="7"/>
      <c r="BM346" s="7"/>
      <c r="BN346" s="7"/>
      <c r="BO346" s="7"/>
      <c r="BP346" s="7"/>
      <c r="BQ346" s="7"/>
      <c r="BR346" s="7"/>
      <c r="BS346" s="7"/>
      <c r="BT346" s="7"/>
      <c r="BU346" s="7"/>
      <c r="BV346" s="7"/>
      <c r="BW346" s="7"/>
      <c r="BX346" s="7"/>
      <c r="BY346" s="7"/>
      <c r="BZ346" s="7"/>
      <c r="CA346" s="7"/>
      <c r="CB346" s="7"/>
      <c r="CC346" s="7"/>
      <c r="CD346" s="7"/>
      <c r="CE346" s="7"/>
      <c r="CF346" s="7"/>
      <c r="CG346" s="7"/>
      <c r="CH346" s="7"/>
    </row>
    <row r="347" spans="1:86" ht="18" customHeight="1">
      <c r="A347" s="7"/>
      <c r="B347" s="7"/>
      <c r="C347" s="7"/>
      <c r="D347" s="7"/>
      <c r="E347" s="7"/>
      <c r="F347" s="7"/>
      <c r="G347" s="7"/>
      <c r="H347" s="7"/>
      <c r="I347" s="7"/>
      <c r="J347" s="7"/>
      <c r="K347" s="7"/>
      <c r="L347" s="7"/>
      <c r="M347" s="7"/>
      <c r="N347" s="7"/>
      <c r="O347" s="7"/>
      <c r="P347" s="7"/>
      <c r="Q347" s="7"/>
      <c r="R347" s="7"/>
      <c r="S347" s="7"/>
      <c r="T347" s="7"/>
      <c r="U347" s="7"/>
      <c r="V347" s="7"/>
      <c r="W347" s="7"/>
      <c r="X347" s="7"/>
      <c r="Y347" s="7"/>
      <c r="Z347" s="7"/>
      <c r="AA347" s="7"/>
      <c r="AB347" s="7"/>
      <c r="AC347" s="7"/>
      <c r="AD347" s="7"/>
      <c r="AE347" s="7"/>
      <c r="AF347" s="7"/>
      <c r="AG347" s="7"/>
      <c r="AH347" s="7"/>
      <c r="AI347" s="7"/>
      <c r="AJ347" s="7"/>
      <c r="AK347" s="7"/>
      <c r="AL347" s="7"/>
      <c r="AM347" s="7"/>
      <c r="AN347" s="7"/>
      <c r="AO347" s="7"/>
      <c r="AP347" s="7"/>
      <c r="AQ347" s="7"/>
      <c r="AR347" s="7"/>
      <c r="AS347" s="7"/>
      <c r="AT347" s="7"/>
      <c r="AU347" s="7"/>
      <c r="AV347" s="7"/>
      <c r="AW347" s="7"/>
      <c r="AX347" s="7"/>
      <c r="AY347" s="7"/>
      <c r="AZ347" s="7"/>
      <c r="BA347" s="7"/>
      <c r="BB347" s="7"/>
      <c r="BC347" s="7"/>
      <c r="BD347" s="7"/>
      <c r="BE347" s="7"/>
      <c r="BF347" s="7"/>
      <c r="BG347" s="7"/>
      <c r="BH347" s="7"/>
      <c r="BI347" s="7"/>
      <c r="BJ347" s="7"/>
      <c r="BK347" s="7"/>
      <c r="BL347" s="7"/>
      <c r="BM347" s="7"/>
      <c r="BN347" s="7"/>
      <c r="BO347" s="7"/>
      <c r="BP347" s="7"/>
      <c r="BQ347" s="7"/>
      <c r="BR347" s="7"/>
      <c r="BS347" s="7"/>
      <c r="BT347" s="7"/>
      <c r="BU347" s="7"/>
      <c r="BV347" s="7"/>
      <c r="BW347" s="7"/>
      <c r="BX347" s="7"/>
      <c r="BY347" s="7"/>
      <c r="BZ347" s="7"/>
      <c r="CA347" s="7"/>
      <c r="CB347" s="7"/>
      <c r="CC347" s="7"/>
      <c r="CD347" s="7"/>
      <c r="CE347" s="7"/>
      <c r="CF347" s="7"/>
      <c r="CG347" s="7"/>
      <c r="CH347" s="7"/>
    </row>
    <row r="348" spans="1:86" ht="18" customHeight="1">
      <c r="A348" s="7"/>
      <c r="B348" s="7"/>
      <c r="C348" s="7"/>
      <c r="D348" s="7"/>
      <c r="E348" s="7"/>
      <c r="F348" s="7"/>
      <c r="G348" s="7"/>
      <c r="H348" s="7"/>
      <c r="I348" s="7"/>
      <c r="J348" s="7"/>
      <c r="K348" s="7"/>
      <c r="L348" s="7"/>
      <c r="M348" s="7"/>
      <c r="N348" s="7"/>
      <c r="O348" s="7"/>
      <c r="P348" s="7"/>
      <c r="Q348" s="7"/>
      <c r="R348" s="7"/>
      <c r="S348" s="7"/>
      <c r="T348" s="7"/>
      <c r="U348" s="7"/>
      <c r="V348" s="7"/>
      <c r="W348" s="7"/>
      <c r="X348" s="7"/>
      <c r="Y348" s="7"/>
      <c r="Z348" s="7"/>
      <c r="AA348" s="7"/>
      <c r="AB348" s="7"/>
      <c r="AC348" s="7"/>
      <c r="AD348" s="7"/>
      <c r="AE348" s="7"/>
      <c r="AF348" s="7"/>
      <c r="AG348" s="7"/>
      <c r="AH348" s="7"/>
      <c r="AI348" s="7"/>
      <c r="AJ348" s="7"/>
      <c r="AK348" s="7"/>
      <c r="AL348" s="7"/>
      <c r="AM348" s="7"/>
      <c r="AN348" s="7"/>
      <c r="AO348" s="7"/>
      <c r="AP348" s="7"/>
      <c r="AQ348" s="7"/>
      <c r="AR348" s="7"/>
      <c r="AS348" s="7"/>
      <c r="AT348" s="7"/>
      <c r="AU348" s="7"/>
      <c r="AV348" s="7"/>
      <c r="AW348" s="7"/>
      <c r="AX348" s="7"/>
      <c r="AY348" s="7"/>
      <c r="AZ348" s="7"/>
      <c r="BA348" s="7"/>
      <c r="BB348" s="7"/>
      <c r="BC348" s="7"/>
      <c r="BD348" s="7"/>
      <c r="BE348" s="7"/>
      <c r="BF348" s="7"/>
      <c r="BG348" s="7"/>
      <c r="BH348" s="7"/>
      <c r="BI348" s="7"/>
      <c r="BJ348" s="7"/>
      <c r="BK348" s="7"/>
      <c r="BL348" s="7"/>
      <c r="BM348" s="7"/>
      <c r="BN348" s="7"/>
      <c r="BO348" s="7"/>
      <c r="BP348" s="7"/>
      <c r="BQ348" s="7"/>
      <c r="BR348" s="7"/>
      <c r="BS348" s="7"/>
      <c r="BT348" s="7"/>
      <c r="BU348" s="7"/>
      <c r="BV348" s="7"/>
      <c r="BW348" s="7"/>
      <c r="BX348" s="7"/>
      <c r="BY348" s="7"/>
      <c r="BZ348" s="7"/>
      <c r="CA348" s="7"/>
      <c r="CB348" s="7"/>
      <c r="CC348" s="7"/>
      <c r="CD348" s="7"/>
      <c r="CE348" s="7"/>
      <c r="CF348" s="7"/>
      <c r="CG348" s="7"/>
      <c r="CH348" s="7"/>
    </row>
    <row r="349" spans="1:86" ht="18" customHeight="1">
      <c r="A349" s="7"/>
      <c r="B349" s="7"/>
      <c r="C349" s="7"/>
      <c r="D349" s="7"/>
      <c r="E349" s="7"/>
      <c r="F349" s="7"/>
      <c r="G349" s="7"/>
      <c r="H349" s="7"/>
      <c r="I349" s="7"/>
      <c r="J349" s="7"/>
      <c r="K349" s="7"/>
      <c r="L349" s="7"/>
      <c r="M349" s="7"/>
      <c r="N349" s="7"/>
      <c r="O349" s="7"/>
      <c r="P349" s="7"/>
      <c r="Q349" s="7"/>
      <c r="R349" s="7"/>
      <c r="S349" s="7"/>
      <c r="T349" s="7"/>
      <c r="U349" s="7"/>
      <c r="V349" s="7"/>
      <c r="W349" s="7"/>
      <c r="X349" s="7"/>
      <c r="Y349" s="7"/>
      <c r="Z349" s="7"/>
      <c r="AA349" s="7"/>
      <c r="AB349" s="7"/>
      <c r="AC349" s="7"/>
      <c r="AD349" s="7"/>
      <c r="AE349" s="7"/>
      <c r="AF349" s="7"/>
      <c r="AG349" s="7"/>
      <c r="AH349" s="7"/>
      <c r="AI349" s="7"/>
      <c r="AJ349" s="7"/>
      <c r="AK349" s="7"/>
      <c r="AL349" s="7"/>
      <c r="AM349" s="7"/>
      <c r="AN349" s="7"/>
      <c r="AO349" s="7"/>
      <c r="AP349" s="7"/>
      <c r="AQ349" s="7"/>
      <c r="AR349" s="7"/>
      <c r="AS349" s="7"/>
      <c r="AT349" s="7"/>
      <c r="AU349" s="7"/>
      <c r="AV349" s="7"/>
      <c r="AW349" s="7"/>
      <c r="AX349" s="7"/>
      <c r="AY349" s="7"/>
      <c r="AZ349" s="7"/>
      <c r="BA349" s="7"/>
      <c r="BB349" s="7"/>
      <c r="BC349" s="7"/>
      <c r="BD349" s="7"/>
      <c r="BE349" s="7"/>
      <c r="BF349" s="7"/>
      <c r="BG349" s="7"/>
      <c r="BH349" s="7"/>
      <c r="BI349" s="7"/>
      <c r="BJ349" s="7"/>
      <c r="BK349" s="7"/>
      <c r="BL349" s="7"/>
      <c r="BM349" s="7"/>
      <c r="BN349" s="7"/>
      <c r="BO349" s="7"/>
      <c r="BP349" s="7"/>
      <c r="BQ349" s="7"/>
      <c r="BR349" s="7"/>
      <c r="BS349" s="7"/>
      <c r="BT349" s="7"/>
      <c r="BU349" s="7"/>
      <c r="BV349" s="7"/>
      <c r="BW349" s="7"/>
      <c r="BX349" s="7"/>
      <c r="BY349" s="7"/>
      <c r="BZ349" s="7"/>
      <c r="CA349" s="7"/>
      <c r="CB349" s="7"/>
      <c r="CC349" s="7"/>
      <c r="CD349" s="7"/>
      <c r="CE349" s="7"/>
      <c r="CF349" s="7"/>
      <c r="CG349" s="7"/>
      <c r="CH349" s="7"/>
    </row>
    <row r="350" spans="1:86" ht="18" customHeight="1">
      <c r="A350" s="7"/>
      <c r="B350" s="7"/>
      <c r="C350" s="7"/>
      <c r="D350" s="7"/>
      <c r="E350" s="7"/>
      <c r="F350" s="7"/>
      <c r="G350" s="7"/>
      <c r="H350" s="7"/>
      <c r="I350" s="7"/>
      <c r="J350" s="7"/>
      <c r="K350" s="7"/>
      <c r="L350" s="7"/>
      <c r="M350" s="7"/>
      <c r="N350" s="7"/>
      <c r="O350" s="7"/>
      <c r="P350" s="7"/>
      <c r="Q350" s="7"/>
      <c r="R350" s="7"/>
      <c r="S350" s="7"/>
      <c r="T350" s="7"/>
      <c r="U350" s="7"/>
      <c r="V350" s="7"/>
      <c r="W350" s="7"/>
      <c r="X350" s="7"/>
      <c r="Y350" s="7"/>
      <c r="Z350" s="7"/>
      <c r="AA350" s="7"/>
      <c r="AB350" s="7"/>
      <c r="AC350" s="7"/>
      <c r="AD350" s="7"/>
      <c r="AE350" s="7"/>
      <c r="AF350" s="7"/>
      <c r="AG350" s="7"/>
      <c r="AH350" s="7"/>
      <c r="AI350" s="7"/>
      <c r="AJ350" s="7"/>
      <c r="AK350" s="7"/>
      <c r="AL350" s="7"/>
      <c r="AM350" s="7"/>
      <c r="AN350" s="7"/>
      <c r="AO350" s="7"/>
      <c r="AP350" s="7"/>
      <c r="AQ350" s="7"/>
      <c r="AR350" s="7"/>
      <c r="AS350" s="7"/>
      <c r="AT350" s="7"/>
      <c r="AU350" s="7"/>
      <c r="AV350" s="7"/>
      <c r="AW350" s="7"/>
      <c r="AX350" s="7"/>
      <c r="AY350" s="7"/>
      <c r="AZ350" s="7"/>
      <c r="BA350" s="7"/>
      <c r="BB350" s="7"/>
      <c r="BC350" s="7"/>
      <c r="BD350" s="7"/>
      <c r="BE350" s="7"/>
      <c r="BF350" s="7"/>
      <c r="BG350" s="7"/>
      <c r="BH350" s="7"/>
      <c r="BI350" s="7"/>
      <c r="BJ350" s="7"/>
      <c r="BK350" s="7"/>
      <c r="BL350" s="7"/>
      <c r="BM350" s="7"/>
      <c r="BN350" s="7"/>
      <c r="BO350" s="7"/>
      <c r="BP350" s="7"/>
      <c r="BQ350" s="7"/>
      <c r="BR350" s="7"/>
      <c r="BS350" s="7"/>
      <c r="BT350" s="7"/>
      <c r="BU350" s="7"/>
      <c r="BV350" s="7"/>
      <c r="BW350" s="7"/>
      <c r="BX350" s="7"/>
      <c r="BY350" s="7"/>
      <c r="BZ350" s="7"/>
      <c r="CA350" s="7"/>
      <c r="CB350" s="7"/>
      <c r="CC350" s="7"/>
      <c r="CD350" s="7"/>
      <c r="CE350" s="7"/>
      <c r="CF350" s="7"/>
      <c r="CG350" s="7"/>
      <c r="CH350" s="7"/>
    </row>
    <row r="351" spans="1:86" ht="18" customHeight="1">
      <c r="A351" s="7"/>
      <c r="B351" s="7"/>
      <c r="C351" s="7"/>
      <c r="D351" s="7"/>
      <c r="E351" s="7"/>
      <c r="F351" s="7"/>
      <c r="G351" s="7"/>
      <c r="H351" s="7"/>
      <c r="I351" s="7"/>
      <c r="J351" s="7"/>
      <c r="K351" s="7"/>
      <c r="L351" s="7"/>
      <c r="M351" s="7"/>
      <c r="N351" s="7"/>
      <c r="O351" s="7"/>
      <c r="P351" s="7"/>
      <c r="Q351" s="7"/>
      <c r="R351" s="7"/>
      <c r="S351" s="7"/>
      <c r="T351" s="7"/>
      <c r="U351" s="7"/>
      <c r="V351" s="7"/>
      <c r="W351" s="7"/>
      <c r="X351" s="7"/>
      <c r="Y351" s="7"/>
      <c r="Z351" s="7"/>
      <c r="AA351" s="7"/>
      <c r="AB351" s="7"/>
      <c r="AC351" s="7"/>
      <c r="AD351" s="7"/>
      <c r="AE351" s="7"/>
      <c r="AF351" s="7"/>
      <c r="AG351" s="7"/>
      <c r="AH351" s="7"/>
      <c r="AI351" s="7"/>
      <c r="AJ351" s="7"/>
      <c r="AK351" s="7"/>
      <c r="AL351" s="7"/>
      <c r="AM351" s="7"/>
      <c r="AN351" s="7"/>
      <c r="AO351" s="7"/>
      <c r="AP351" s="7"/>
      <c r="AQ351" s="7"/>
      <c r="AR351" s="7"/>
      <c r="AS351" s="7"/>
      <c r="AT351" s="7"/>
      <c r="AU351" s="7"/>
      <c r="AV351" s="7"/>
      <c r="AW351" s="7"/>
      <c r="AX351" s="7"/>
      <c r="AY351" s="7"/>
      <c r="AZ351" s="7"/>
      <c r="BA351" s="7"/>
      <c r="BB351" s="7"/>
      <c r="BC351" s="7"/>
      <c r="BD351" s="7"/>
      <c r="BE351" s="7"/>
      <c r="BF351" s="7"/>
      <c r="BG351" s="7"/>
      <c r="BH351" s="7"/>
      <c r="BI351" s="7"/>
      <c r="BJ351" s="7"/>
      <c r="BK351" s="7"/>
      <c r="BL351" s="7"/>
      <c r="BM351" s="7"/>
      <c r="BN351" s="7"/>
      <c r="BO351" s="7"/>
      <c r="BP351" s="7"/>
      <c r="BQ351" s="7"/>
      <c r="BR351" s="7"/>
      <c r="BS351" s="7"/>
      <c r="BT351" s="7"/>
      <c r="BU351" s="7"/>
      <c r="BV351" s="7"/>
      <c r="BW351" s="7"/>
      <c r="BX351" s="7"/>
      <c r="BY351" s="7"/>
      <c r="BZ351" s="7"/>
      <c r="CA351" s="7"/>
      <c r="CB351" s="7"/>
      <c r="CC351" s="7"/>
      <c r="CD351" s="7"/>
      <c r="CE351" s="7"/>
      <c r="CF351" s="7"/>
      <c r="CG351" s="7"/>
      <c r="CH351" s="7"/>
    </row>
    <row r="352" spans="1:86" ht="18" customHeight="1">
      <c r="A352" s="7"/>
      <c r="B352" s="7"/>
      <c r="C352" s="7"/>
      <c r="D352" s="7"/>
      <c r="E352" s="7"/>
      <c r="F352" s="7"/>
      <c r="G352" s="7"/>
      <c r="H352" s="7"/>
      <c r="I352" s="7"/>
      <c r="J352" s="7"/>
      <c r="K352" s="7"/>
      <c r="L352" s="7"/>
      <c r="M352" s="7"/>
      <c r="N352" s="7"/>
      <c r="O352" s="7"/>
      <c r="P352" s="7"/>
      <c r="Q352" s="7"/>
      <c r="R352" s="7"/>
      <c r="S352" s="7"/>
      <c r="T352" s="7"/>
      <c r="U352" s="7"/>
      <c r="V352" s="7"/>
      <c r="W352" s="7"/>
      <c r="X352" s="7"/>
      <c r="Y352" s="7"/>
      <c r="Z352" s="7"/>
      <c r="AA352" s="7"/>
      <c r="AB352" s="7"/>
      <c r="AC352" s="7"/>
      <c r="AD352" s="7"/>
      <c r="AE352" s="7"/>
      <c r="AF352" s="7"/>
      <c r="AG352" s="7"/>
      <c r="AH352" s="7"/>
      <c r="AI352" s="7"/>
      <c r="AJ352" s="7"/>
      <c r="AK352" s="7"/>
      <c r="AL352" s="7"/>
      <c r="AM352" s="7"/>
      <c r="AN352" s="7"/>
      <c r="AO352" s="7"/>
      <c r="AP352" s="7"/>
      <c r="AQ352" s="7"/>
      <c r="AR352" s="7"/>
      <c r="AS352" s="7"/>
      <c r="AT352" s="7"/>
      <c r="AU352" s="7"/>
      <c r="AV352" s="7"/>
      <c r="AW352" s="7"/>
      <c r="AX352" s="7"/>
      <c r="AY352" s="7"/>
      <c r="AZ352" s="7"/>
      <c r="BA352" s="7"/>
      <c r="BB352" s="7"/>
      <c r="BC352" s="7"/>
      <c r="BD352" s="7"/>
      <c r="BE352" s="7"/>
      <c r="BF352" s="7"/>
      <c r="BG352" s="7"/>
      <c r="BH352" s="7"/>
      <c r="BI352" s="7"/>
      <c r="BJ352" s="7"/>
      <c r="BK352" s="7"/>
      <c r="BL352" s="7"/>
      <c r="BM352" s="7"/>
      <c r="BN352" s="7"/>
      <c r="BO352" s="7"/>
      <c r="BP352" s="7"/>
      <c r="BQ352" s="7"/>
      <c r="BR352" s="7"/>
      <c r="BS352" s="7"/>
      <c r="BT352" s="7"/>
      <c r="BU352" s="7"/>
      <c r="BV352" s="7"/>
      <c r="BW352" s="7"/>
      <c r="BX352" s="7"/>
      <c r="BY352" s="7"/>
      <c r="BZ352" s="7"/>
      <c r="CA352" s="7"/>
      <c r="CB352" s="7"/>
      <c r="CC352" s="7"/>
      <c r="CD352" s="7"/>
      <c r="CE352" s="7"/>
      <c r="CF352" s="7"/>
      <c r="CG352" s="7"/>
      <c r="CH352" s="7"/>
    </row>
    <row r="353" spans="1:86" ht="18" customHeight="1">
      <c r="A353" s="7"/>
      <c r="B353" s="7"/>
      <c r="C353" s="7"/>
      <c r="D353" s="7"/>
      <c r="E353" s="7"/>
      <c r="F353" s="7"/>
      <c r="G353" s="7"/>
      <c r="H353" s="7"/>
      <c r="I353" s="7"/>
      <c r="J353" s="7"/>
      <c r="K353" s="7"/>
      <c r="L353" s="7"/>
      <c r="M353" s="7"/>
      <c r="N353" s="7"/>
      <c r="O353" s="7"/>
      <c r="P353" s="7"/>
      <c r="Q353" s="7"/>
      <c r="R353" s="7"/>
      <c r="S353" s="7"/>
      <c r="T353" s="7"/>
      <c r="U353" s="7"/>
      <c r="V353" s="7"/>
      <c r="W353" s="7"/>
      <c r="X353" s="7"/>
      <c r="Y353" s="7"/>
      <c r="Z353" s="7"/>
      <c r="AA353" s="7"/>
      <c r="AB353" s="7"/>
      <c r="AC353" s="7"/>
      <c r="AD353" s="7"/>
      <c r="AE353" s="7"/>
      <c r="AF353" s="7"/>
      <c r="AG353" s="7"/>
      <c r="AH353" s="7"/>
      <c r="AI353" s="7"/>
      <c r="AJ353" s="7"/>
      <c r="AK353" s="7"/>
      <c r="AL353" s="7"/>
      <c r="AM353" s="7"/>
      <c r="AN353" s="7"/>
      <c r="AO353" s="7"/>
      <c r="AP353" s="7"/>
      <c r="AQ353" s="7"/>
      <c r="AR353" s="7"/>
      <c r="AS353" s="7"/>
      <c r="AT353" s="7"/>
      <c r="AU353" s="7"/>
      <c r="AV353" s="7"/>
      <c r="AW353" s="7"/>
      <c r="AX353" s="7"/>
      <c r="AY353" s="7"/>
      <c r="AZ353" s="7"/>
      <c r="BA353" s="7"/>
      <c r="BB353" s="7"/>
      <c r="BC353" s="7"/>
      <c r="BD353" s="7"/>
      <c r="BE353" s="7"/>
      <c r="BF353" s="7"/>
      <c r="BG353" s="7"/>
      <c r="BH353" s="7"/>
      <c r="BI353" s="7"/>
      <c r="BJ353" s="7"/>
      <c r="BK353" s="7"/>
      <c r="BL353" s="7"/>
      <c r="BM353" s="7"/>
      <c r="BN353" s="7"/>
      <c r="BO353" s="7"/>
      <c r="BP353" s="7"/>
      <c r="BQ353" s="7"/>
      <c r="BR353" s="7"/>
      <c r="BS353" s="7"/>
      <c r="BT353" s="7"/>
      <c r="BU353" s="7"/>
      <c r="BV353" s="7"/>
      <c r="BW353" s="7"/>
      <c r="BX353" s="7"/>
      <c r="BY353" s="7"/>
      <c r="BZ353" s="7"/>
      <c r="CA353" s="7"/>
      <c r="CB353" s="7"/>
      <c r="CC353" s="7"/>
      <c r="CD353" s="7"/>
      <c r="CE353" s="7"/>
      <c r="CF353" s="7"/>
      <c r="CG353" s="7"/>
      <c r="CH353" s="7"/>
    </row>
    <row r="354" spans="1:86" ht="18" customHeight="1">
      <c r="A354" s="7"/>
      <c r="B354" s="7"/>
      <c r="C354" s="7"/>
      <c r="D354" s="7"/>
      <c r="E354" s="7"/>
      <c r="F354" s="7"/>
      <c r="G354" s="7"/>
      <c r="H354" s="7"/>
      <c r="I354" s="7"/>
      <c r="J354" s="7"/>
      <c r="K354" s="7"/>
      <c r="L354" s="7"/>
      <c r="M354" s="7"/>
      <c r="N354" s="7"/>
      <c r="O354" s="7"/>
      <c r="P354" s="7"/>
      <c r="Q354" s="7"/>
      <c r="R354" s="7"/>
      <c r="S354" s="7"/>
      <c r="T354" s="7"/>
      <c r="U354" s="7"/>
      <c r="V354" s="7"/>
      <c r="W354" s="7"/>
      <c r="X354" s="7"/>
      <c r="Y354" s="7"/>
      <c r="Z354" s="7"/>
      <c r="AA354" s="7"/>
      <c r="AB354" s="7"/>
      <c r="AC354" s="7"/>
      <c r="AD354" s="7"/>
      <c r="AE354" s="7"/>
      <c r="AF354" s="7"/>
      <c r="AG354" s="7"/>
      <c r="AH354" s="7"/>
      <c r="AI354" s="7"/>
      <c r="AJ354" s="7"/>
      <c r="AK354" s="7"/>
      <c r="AL354" s="7"/>
      <c r="AM354" s="7"/>
      <c r="AN354" s="7"/>
      <c r="AO354" s="7"/>
      <c r="AP354" s="7"/>
      <c r="AQ354" s="7"/>
      <c r="AR354" s="7"/>
      <c r="AS354" s="7"/>
      <c r="AT354" s="7"/>
      <c r="AU354" s="7"/>
      <c r="AV354" s="7"/>
      <c r="AW354" s="7"/>
      <c r="AX354" s="7"/>
      <c r="AY354" s="7"/>
      <c r="AZ354" s="7"/>
      <c r="BA354" s="7"/>
      <c r="BB354" s="7"/>
      <c r="BC354" s="7"/>
      <c r="BD354" s="7"/>
      <c r="BE354" s="7"/>
      <c r="BF354" s="7"/>
      <c r="BG354" s="7"/>
      <c r="BH354" s="7"/>
      <c r="BI354" s="7"/>
      <c r="BJ354" s="7"/>
      <c r="BK354" s="7"/>
      <c r="BL354" s="7"/>
      <c r="BM354" s="7"/>
      <c r="BN354" s="7"/>
      <c r="BO354" s="7"/>
      <c r="BP354" s="7"/>
      <c r="BQ354" s="7"/>
      <c r="BR354" s="7"/>
      <c r="BS354" s="7"/>
      <c r="BT354" s="7"/>
      <c r="BU354" s="7"/>
      <c r="BV354" s="7"/>
      <c r="BW354" s="7"/>
      <c r="BX354" s="7"/>
      <c r="BY354" s="7"/>
      <c r="BZ354" s="7"/>
      <c r="CA354" s="7"/>
      <c r="CB354" s="7"/>
      <c r="CC354" s="7"/>
      <c r="CD354" s="7"/>
      <c r="CE354" s="7"/>
      <c r="CF354" s="7"/>
      <c r="CG354" s="7"/>
      <c r="CH354" s="7"/>
    </row>
    <row r="355" spans="1:86" ht="18" customHeight="1">
      <c r="A355" s="7"/>
      <c r="B355" s="7"/>
      <c r="C355" s="7"/>
      <c r="D355" s="7"/>
      <c r="E355" s="7"/>
      <c r="F355" s="7"/>
      <c r="G355" s="7"/>
      <c r="H355" s="7"/>
      <c r="I355" s="7"/>
      <c r="J355" s="7"/>
      <c r="K355" s="7"/>
      <c r="L355" s="7"/>
      <c r="M355" s="7"/>
      <c r="N355" s="7"/>
      <c r="O355" s="7"/>
      <c r="P355" s="7"/>
      <c r="Q355" s="7"/>
      <c r="R355" s="7"/>
      <c r="S355" s="7"/>
      <c r="T355" s="7"/>
      <c r="U355" s="7"/>
      <c r="V355" s="7"/>
      <c r="W355" s="7"/>
      <c r="X355" s="7"/>
      <c r="Y355" s="7"/>
      <c r="Z355" s="7"/>
      <c r="AA355" s="7"/>
      <c r="AB355" s="7"/>
      <c r="AC355" s="7"/>
      <c r="AD355" s="7"/>
      <c r="AE355" s="7"/>
      <c r="AF355" s="7"/>
      <c r="AG355" s="7"/>
      <c r="AH355" s="7"/>
      <c r="AI355" s="7"/>
      <c r="AJ355" s="7"/>
      <c r="AK355" s="7"/>
      <c r="AL355" s="7"/>
      <c r="AM355" s="7"/>
      <c r="AN355" s="7"/>
      <c r="AO355" s="7"/>
      <c r="AP355" s="7"/>
      <c r="AQ355" s="7"/>
      <c r="AR355" s="7"/>
      <c r="AS355" s="7"/>
      <c r="AT355" s="7"/>
      <c r="AU355" s="7"/>
      <c r="AV355" s="7"/>
      <c r="AW355" s="7"/>
      <c r="AX355" s="7"/>
      <c r="AY355" s="7"/>
      <c r="AZ355" s="7"/>
      <c r="BA355" s="7"/>
      <c r="BB355" s="7"/>
      <c r="BC355" s="7"/>
      <c r="BD355" s="7"/>
      <c r="BE355" s="7"/>
      <c r="BF355" s="7"/>
      <c r="BG355" s="7"/>
      <c r="BH355" s="7"/>
      <c r="BI355" s="7"/>
      <c r="BJ355" s="7"/>
      <c r="BK355" s="7"/>
      <c r="BL355" s="7"/>
      <c r="BM355" s="7"/>
      <c r="BN355" s="7"/>
      <c r="BO355" s="7"/>
      <c r="BP355" s="7"/>
      <c r="BQ355" s="7"/>
      <c r="BR355" s="7"/>
      <c r="BS355" s="7"/>
      <c r="BT355" s="7"/>
      <c r="BU355" s="7"/>
      <c r="BV355" s="7"/>
      <c r="BW355" s="7"/>
      <c r="BX355" s="7"/>
      <c r="BY355" s="7"/>
      <c r="BZ355" s="7"/>
      <c r="CA355" s="7"/>
      <c r="CB355" s="7"/>
      <c r="CC355" s="7"/>
      <c r="CD355" s="7"/>
      <c r="CE355" s="7"/>
      <c r="CF355" s="7"/>
      <c r="CG355" s="7"/>
      <c r="CH355" s="7"/>
    </row>
    <row r="356" spans="1:86" ht="18" customHeight="1">
      <c r="A356" s="7"/>
      <c r="B356" s="7"/>
      <c r="C356" s="7"/>
      <c r="D356" s="7"/>
      <c r="E356" s="7"/>
      <c r="F356" s="7"/>
      <c r="G356" s="7"/>
      <c r="H356" s="7"/>
      <c r="I356" s="7"/>
      <c r="J356" s="7"/>
      <c r="K356" s="7"/>
      <c r="L356" s="7"/>
      <c r="M356" s="7"/>
      <c r="N356" s="7"/>
      <c r="O356" s="7"/>
      <c r="P356" s="7"/>
      <c r="Q356" s="7"/>
      <c r="R356" s="7"/>
      <c r="S356" s="7"/>
      <c r="T356" s="7"/>
      <c r="U356" s="7"/>
      <c r="V356" s="7"/>
      <c r="W356" s="7"/>
      <c r="X356" s="7"/>
      <c r="Y356" s="7"/>
      <c r="Z356" s="7"/>
      <c r="AA356" s="7"/>
      <c r="AB356" s="7"/>
      <c r="AC356" s="7"/>
      <c r="AD356" s="7"/>
      <c r="AE356" s="7"/>
      <c r="AF356" s="7"/>
      <c r="AG356" s="7"/>
      <c r="AH356" s="7"/>
      <c r="AI356" s="7"/>
      <c r="AJ356" s="7"/>
      <c r="AK356" s="7"/>
      <c r="AL356" s="7"/>
      <c r="AM356" s="7"/>
      <c r="AN356" s="7"/>
      <c r="AO356" s="7"/>
      <c r="AP356" s="7"/>
      <c r="AQ356" s="7"/>
      <c r="AR356" s="7"/>
      <c r="AS356" s="7"/>
      <c r="AT356" s="7"/>
      <c r="AU356" s="7"/>
      <c r="AV356" s="7"/>
      <c r="AW356" s="7"/>
      <c r="AX356" s="7"/>
      <c r="AY356" s="7"/>
      <c r="AZ356" s="7"/>
      <c r="BA356" s="7"/>
      <c r="BB356" s="7"/>
      <c r="BC356" s="7"/>
      <c r="BD356" s="7"/>
      <c r="BE356" s="7"/>
      <c r="BF356" s="7"/>
      <c r="BG356" s="7"/>
      <c r="BH356" s="7"/>
      <c r="BI356" s="7"/>
      <c r="BJ356" s="7"/>
      <c r="BK356" s="7"/>
      <c r="BL356" s="7"/>
      <c r="BM356" s="7"/>
      <c r="BN356" s="7"/>
      <c r="BO356" s="7"/>
      <c r="BP356" s="7"/>
      <c r="BQ356" s="7"/>
      <c r="BR356" s="7"/>
      <c r="BS356" s="7"/>
      <c r="BT356" s="7"/>
      <c r="BU356" s="7"/>
      <c r="BV356" s="7"/>
      <c r="BW356" s="7"/>
      <c r="BX356" s="7"/>
      <c r="BY356" s="7"/>
      <c r="BZ356" s="7"/>
      <c r="CA356" s="7"/>
      <c r="CB356" s="7"/>
      <c r="CC356" s="7"/>
      <c r="CD356" s="7"/>
      <c r="CE356" s="7"/>
      <c r="CF356" s="7"/>
      <c r="CG356" s="7"/>
      <c r="CH356" s="7"/>
    </row>
    <row r="357" spans="1:86" ht="18" customHeight="1">
      <c r="A357" s="7"/>
      <c r="B357" s="7"/>
      <c r="C357" s="7"/>
      <c r="D357" s="7"/>
      <c r="E357" s="7"/>
      <c r="F357" s="7"/>
      <c r="G357" s="7"/>
      <c r="H357" s="7"/>
      <c r="I357" s="7"/>
      <c r="J357" s="7"/>
      <c r="K357" s="7"/>
      <c r="L357" s="7"/>
      <c r="M357" s="7"/>
      <c r="N357" s="7"/>
      <c r="O357" s="7"/>
      <c r="P357" s="7"/>
      <c r="Q357" s="7"/>
      <c r="R357" s="7"/>
      <c r="S357" s="7"/>
      <c r="T357" s="7"/>
      <c r="U357" s="7"/>
      <c r="V357" s="7"/>
      <c r="W357" s="7"/>
      <c r="X357" s="7"/>
      <c r="Y357" s="7"/>
      <c r="Z357" s="7"/>
      <c r="AA357" s="7"/>
      <c r="AB357" s="7"/>
      <c r="AC357" s="7"/>
      <c r="AD357" s="7"/>
      <c r="AE357" s="7"/>
      <c r="AF357" s="7"/>
      <c r="AG357" s="7"/>
      <c r="AH357" s="7"/>
      <c r="AI357" s="7"/>
      <c r="AJ357" s="7"/>
      <c r="AK357" s="7"/>
      <c r="AL357" s="7"/>
      <c r="AM357" s="7"/>
      <c r="AN357" s="7"/>
      <c r="AO357" s="7"/>
      <c r="AP357" s="7"/>
      <c r="AQ357" s="7"/>
      <c r="AR357" s="7"/>
      <c r="AS357" s="7"/>
      <c r="AT357" s="7"/>
      <c r="AU357" s="7"/>
      <c r="AV357" s="7"/>
      <c r="AW357" s="7"/>
      <c r="AX357" s="7"/>
      <c r="AY357" s="7"/>
      <c r="AZ357" s="7"/>
      <c r="BA357" s="7"/>
      <c r="BB357" s="7"/>
      <c r="BC357" s="7"/>
      <c r="BD357" s="7"/>
      <c r="BE357" s="7"/>
      <c r="BF357" s="7"/>
      <c r="BG357" s="7"/>
      <c r="BH357" s="7"/>
      <c r="BI357" s="7"/>
      <c r="BJ357" s="7"/>
      <c r="BK357" s="7"/>
      <c r="BL357" s="7"/>
      <c r="BM357" s="7"/>
      <c r="BN357" s="7"/>
      <c r="BO357" s="7"/>
      <c r="BP357" s="7"/>
      <c r="BQ357" s="7"/>
      <c r="BR357" s="7"/>
      <c r="BS357" s="7"/>
      <c r="BT357" s="7"/>
      <c r="BU357" s="7"/>
      <c r="BV357" s="7"/>
      <c r="BW357" s="7"/>
      <c r="BX357" s="7"/>
      <c r="BY357" s="7"/>
      <c r="BZ357" s="7"/>
      <c r="CA357" s="7"/>
      <c r="CB357" s="7"/>
      <c r="CC357" s="7"/>
      <c r="CD357" s="7"/>
      <c r="CE357" s="7"/>
      <c r="CF357" s="7"/>
      <c r="CG357" s="7"/>
      <c r="CH357" s="7"/>
    </row>
    <row r="358" spans="1:86" ht="18" customHeight="1">
      <c r="A358" s="7"/>
      <c r="B358" s="7"/>
      <c r="C358" s="7"/>
      <c r="D358" s="7"/>
      <c r="E358" s="7"/>
      <c r="F358" s="7"/>
      <c r="G358" s="7"/>
      <c r="H358" s="7"/>
      <c r="I358" s="7"/>
      <c r="J358" s="7"/>
      <c r="K358" s="7"/>
      <c r="L358" s="7"/>
      <c r="M358" s="7"/>
      <c r="N358" s="7"/>
      <c r="O358" s="7"/>
      <c r="P358" s="7"/>
      <c r="Q358" s="7"/>
      <c r="R358" s="7"/>
      <c r="S358" s="7"/>
      <c r="T358" s="7"/>
      <c r="U358" s="7"/>
      <c r="V358" s="7"/>
      <c r="W358" s="7"/>
      <c r="X358" s="7"/>
      <c r="Y358" s="7"/>
      <c r="Z358" s="7"/>
      <c r="AA358" s="7"/>
      <c r="AB358" s="7"/>
      <c r="AC358" s="7"/>
      <c r="AD358" s="7"/>
      <c r="AE358" s="7"/>
      <c r="AF358" s="7"/>
      <c r="AG358" s="7"/>
      <c r="AH358" s="7"/>
      <c r="AI358" s="7"/>
      <c r="AJ358" s="7"/>
      <c r="AK358" s="7"/>
      <c r="AL358" s="7"/>
      <c r="AM358" s="7"/>
      <c r="AN358" s="7"/>
      <c r="AO358" s="7"/>
      <c r="AP358" s="7"/>
      <c r="AQ358" s="7"/>
      <c r="AR358" s="7"/>
      <c r="AS358" s="7"/>
      <c r="AT358" s="7"/>
      <c r="AU358" s="7"/>
      <c r="AV358" s="7"/>
      <c r="AW358" s="7"/>
      <c r="AX358" s="7"/>
      <c r="AY358" s="7"/>
      <c r="AZ358" s="7"/>
      <c r="BA358" s="7"/>
      <c r="BB358" s="7"/>
      <c r="BC358" s="7"/>
      <c r="BD358" s="7"/>
      <c r="BE358" s="7"/>
      <c r="BF358" s="7"/>
      <c r="BG358" s="7"/>
      <c r="BH358" s="7"/>
      <c r="BI358" s="7"/>
      <c r="BJ358" s="7"/>
      <c r="BK358" s="7"/>
      <c r="BL358" s="7"/>
      <c r="BM358" s="7"/>
      <c r="BN358" s="7"/>
      <c r="BO358" s="7"/>
      <c r="BP358" s="7"/>
      <c r="BQ358" s="7"/>
      <c r="BR358" s="7"/>
      <c r="BS358" s="7"/>
      <c r="BT358" s="7"/>
      <c r="BU358" s="7"/>
      <c r="BV358" s="7"/>
      <c r="BW358" s="7"/>
      <c r="BX358" s="7"/>
      <c r="BY358" s="7"/>
      <c r="BZ358" s="7"/>
      <c r="CA358" s="7"/>
      <c r="CB358" s="7"/>
      <c r="CC358" s="7"/>
      <c r="CD358" s="7"/>
      <c r="CE358" s="7"/>
      <c r="CF358" s="7"/>
      <c r="CG358" s="7"/>
      <c r="CH358" s="7"/>
    </row>
    <row r="359" spans="1:86" ht="18" customHeight="1">
      <c r="A359" s="7"/>
      <c r="B359" s="7"/>
      <c r="C359" s="7"/>
      <c r="D359" s="7"/>
      <c r="E359" s="7"/>
      <c r="F359" s="7"/>
      <c r="G359" s="7"/>
      <c r="H359" s="7"/>
      <c r="I359" s="7"/>
      <c r="J359" s="7"/>
      <c r="K359" s="7"/>
      <c r="L359" s="7"/>
      <c r="M359" s="7"/>
      <c r="N359" s="7"/>
      <c r="O359" s="7"/>
      <c r="P359" s="7"/>
      <c r="Q359" s="7"/>
      <c r="R359" s="7"/>
      <c r="S359" s="7"/>
      <c r="T359" s="7"/>
      <c r="U359" s="7"/>
      <c r="V359" s="7"/>
      <c r="W359" s="7"/>
      <c r="X359" s="7"/>
      <c r="Y359" s="7"/>
      <c r="Z359" s="7"/>
      <c r="AA359" s="7"/>
      <c r="AB359" s="7"/>
      <c r="AC359" s="7"/>
      <c r="AD359" s="7"/>
      <c r="AE359" s="7"/>
      <c r="AF359" s="7"/>
      <c r="AG359" s="7"/>
      <c r="AH359" s="7"/>
      <c r="AI359" s="7"/>
      <c r="AJ359" s="7"/>
      <c r="AK359" s="7"/>
      <c r="AL359" s="7"/>
      <c r="AM359" s="7"/>
      <c r="AN359" s="7"/>
      <c r="AO359" s="7"/>
      <c r="AP359" s="7"/>
      <c r="AQ359" s="7"/>
      <c r="AR359" s="7"/>
      <c r="AS359" s="7"/>
      <c r="AT359" s="7"/>
      <c r="AU359" s="7"/>
      <c r="AV359" s="7"/>
      <c r="AW359" s="7"/>
      <c r="AX359" s="7"/>
      <c r="AY359" s="7"/>
      <c r="AZ359" s="7"/>
      <c r="BA359" s="7"/>
      <c r="BB359" s="7"/>
      <c r="BC359" s="7"/>
      <c r="BD359" s="7"/>
      <c r="BE359" s="7"/>
      <c r="BF359" s="7"/>
      <c r="BG359" s="7"/>
      <c r="BH359" s="7"/>
      <c r="BI359" s="7"/>
      <c r="BJ359" s="7"/>
      <c r="BK359" s="7"/>
      <c r="BL359" s="7"/>
      <c r="BM359" s="7"/>
      <c r="BN359" s="7"/>
      <c r="BO359" s="7"/>
      <c r="BP359" s="7"/>
      <c r="BQ359" s="7"/>
      <c r="BR359" s="7"/>
      <c r="BS359" s="7"/>
      <c r="BT359" s="7"/>
      <c r="BU359" s="7"/>
      <c r="BV359" s="7"/>
      <c r="BW359" s="7"/>
      <c r="BX359" s="7"/>
      <c r="BY359" s="7"/>
      <c r="BZ359" s="7"/>
      <c r="CA359" s="7"/>
      <c r="CB359" s="7"/>
      <c r="CC359" s="7"/>
      <c r="CD359" s="7"/>
      <c r="CE359" s="7"/>
      <c r="CF359" s="7"/>
      <c r="CG359" s="7"/>
      <c r="CH359" s="7"/>
    </row>
    <row r="360" spans="1:86" ht="18" customHeight="1">
      <c r="A360" s="7"/>
      <c r="B360" s="7"/>
      <c r="C360" s="7"/>
      <c r="D360" s="7"/>
      <c r="E360" s="7"/>
      <c r="F360" s="7"/>
      <c r="G360" s="7"/>
      <c r="H360" s="7"/>
      <c r="I360" s="7"/>
      <c r="J360" s="7"/>
      <c r="K360" s="7"/>
      <c r="L360" s="7"/>
      <c r="M360" s="7"/>
      <c r="N360" s="7"/>
      <c r="O360" s="7"/>
      <c r="P360" s="7"/>
      <c r="Q360" s="7"/>
      <c r="R360" s="7"/>
      <c r="S360" s="7"/>
      <c r="T360" s="7"/>
      <c r="U360" s="7"/>
      <c r="V360" s="7"/>
      <c r="W360" s="7"/>
      <c r="X360" s="7"/>
      <c r="Y360" s="7"/>
      <c r="Z360" s="7"/>
      <c r="AA360" s="7"/>
      <c r="AB360" s="7"/>
      <c r="AC360" s="7"/>
      <c r="AD360" s="7"/>
      <c r="AE360" s="7"/>
      <c r="AF360" s="7"/>
      <c r="AG360" s="7"/>
      <c r="AH360" s="7"/>
      <c r="AI360" s="7"/>
      <c r="AJ360" s="7"/>
      <c r="AK360" s="7"/>
      <c r="AL360" s="7"/>
      <c r="AM360" s="7"/>
      <c r="AN360" s="7"/>
      <c r="AO360" s="7"/>
      <c r="AP360" s="7"/>
      <c r="AQ360" s="7"/>
      <c r="AR360" s="7"/>
      <c r="AS360" s="7"/>
      <c r="AT360" s="7"/>
      <c r="AU360" s="7"/>
      <c r="AV360" s="7"/>
      <c r="AW360" s="7"/>
      <c r="AX360" s="7"/>
      <c r="AY360" s="7"/>
      <c r="AZ360" s="7"/>
      <c r="BA360" s="7"/>
      <c r="BB360" s="7"/>
      <c r="BC360" s="7"/>
      <c r="BD360" s="7"/>
      <c r="BE360" s="7"/>
      <c r="BF360" s="7"/>
      <c r="BG360" s="7"/>
      <c r="BH360" s="7"/>
      <c r="BI360" s="7"/>
      <c r="BJ360" s="7"/>
      <c r="BK360" s="7"/>
      <c r="BL360" s="7"/>
      <c r="BM360" s="7"/>
      <c r="BN360" s="7"/>
      <c r="BO360" s="7"/>
      <c r="BP360" s="7"/>
      <c r="BQ360" s="7"/>
      <c r="BR360" s="7"/>
      <c r="BS360" s="7"/>
      <c r="BT360" s="7"/>
      <c r="BU360" s="7"/>
      <c r="BV360" s="7"/>
      <c r="BW360" s="7"/>
      <c r="BX360" s="7"/>
      <c r="BY360" s="7"/>
      <c r="BZ360" s="7"/>
      <c r="CA360" s="7"/>
      <c r="CB360" s="7"/>
      <c r="CC360" s="7"/>
      <c r="CD360" s="7"/>
      <c r="CE360" s="7"/>
      <c r="CF360" s="7"/>
      <c r="CG360" s="7"/>
      <c r="CH360" s="7"/>
    </row>
    <row r="361" spans="1:86" ht="18" customHeight="1">
      <c r="A361" s="7"/>
      <c r="B361" s="7"/>
      <c r="C361" s="7"/>
      <c r="D361" s="7"/>
      <c r="E361" s="7"/>
      <c r="F361" s="7"/>
      <c r="G361" s="7"/>
      <c r="H361" s="7"/>
      <c r="I361" s="7"/>
      <c r="J361" s="7"/>
      <c r="K361" s="7"/>
      <c r="L361" s="7"/>
      <c r="M361" s="7"/>
      <c r="N361" s="7"/>
      <c r="O361" s="7"/>
      <c r="P361" s="7"/>
      <c r="Q361" s="7"/>
      <c r="R361" s="7"/>
      <c r="S361" s="7"/>
      <c r="T361" s="7"/>
      <c r="U361" s="7"/>
      <c r="V361" s="7"/>
      <c r="W361" s="7"/>
      <c r="X361" s="7"/>
      <c r="Y361" s="7"/>
      <c r="Z361" s="7"/>
      <c r="AA361" s="7"/>
      <c r="AB361" s="7"/>
      <c r="AC361" s="7"/>
      <c r="AD361" s="7"/>
      <c r="AE361" s="7"/>
      <c r="AF361" s="7"/>
      <c r="AG361" s="7"/>
      <c r="AH361" s="7"/>
      <c r="AI361" s="7"/>
      <c r="AJ361" s="7"/>
      <c r="AK361" s="7"/>
      <c r="AL361" s="7"/>
      <c r="AM361" s="7"/>
      <c r="AN361" s="7"/>
      <c r="AO361" s="7"/>
      <c r="AP361" s="7"/>
      <c r="AQ361" s="7"/>
      <c r="AR361" s="7"/>
      <c r="AS361" s="7"/>
      <c r="AT361" s="7"/>
      <c r="AU361" s="7"/>
      <c r="AV361" s="7"/>
      <c r="AW361" s="7"/>
      <c r="AX361" s="7"/>
      <c r="AY361" s="7"/>
      <c r="AZ361" s="7"/>
      <c r="BA361" s="7"/>
      <c r="BB361" s="7"/>
      <c r="BC361" s="7"/>
      <c r="BD361" s="7"/>
      <c r="BE361" s="7"/>
      <c r="BF361" s="7"/>
      <c r="BG361" s="7"/>
      <c r="BH361" s="7"/>
      <c r="BI361" s="7"/>
      <c r="BJ361" s="7"/>
      <c r="BK361" s="7"/>
      <c r="BL361" s="7"/>
      <c r="BM361" s="7"/>
      <c r="BN361" s="7"/>
      <c r="BO361" s="7"/>
      <c r="BP361" s="7"/>
      <c r="BQ361" s="7"/>
      <c r="BR361" s="7"/>
      <c r="BS361" s="7"/>
      <c r="BT361" s="7"/>
      <c r="BU361" s="7"/>
      <c r="BV361" s="7"/>
      <c r="BW361" s="7"/>
      <c r="BX361" s="7"/>
      <c r="BY361" s="7"/>
      <c r="BZ361" s="7"/>
      <c r="CA361" s="7"/>
      <c r="CB361" s="7"/>
      <c r="CC361" s="7"/>
      <c r="CD361" s="7"/>
      <c r="CE361" s="7"/>
      <c r="CF361" s="7"/>
      <c r="CG361" s="7"/>
      <c r="CH361" s="7"/>
    </row>
    <row r="362" spans="1:86" ht="18" customHeight="1">
      <c r="A362" s="7"/>
      <c r="B362" s="7"/>
      <c r="C362" s="7"/>
      <c r="D362" s="7"/>
      <c r="E362" s="7"/>
      <c r="F362" s="7"/>
      <c r="G362" s="7"/>
      <c r="H362" s="7"/>
      <c r="I362" s="7"/>
      <c r="J362" s="7"/>
      <c r="K362" s="7"/>
      <c r="L362" s="7"/>
      <c r="M362" s="7"/>
      <c r="N362" s="7"/>
      <c r="O362" s="7"/>
      <c r="P362" s="7"/>
      <c r="Q362" s="7"/>
      <c r="R362" s="7"/>
      <c r="S362" s="7"/>
      <c r="T362" s="7"/>
      <c r="U362" s="7"/>
      <c r="V362" s="7"/>
      <c r="W362" s="7"/>
      <c r="X362" s="7"/>
      <c r="Y362" s="7"/>
      <c r="Z362" s="7"/>
      <c r="AA362" s="7"/>
      <c r="AB362" s="7"/>
      <c r="AC362" s="7"/>
      <c r="AD362" s="7"/>
      <c r="AE362" s="7"/>
      <c r="AF362" s="7"/>
      <c r="AG362" s="7"/>
      <c r="AH362" s="7"/>
      <c r="AI362" s="7"/>
      <c r="AJ362" s="7"/>
      <c r="AK362" s="7"/>
      <c r="AL362" s="7"/>
      <c r="AM362" s="7"/>
      <c r="AN362" s="7"/>
      <c r="AO362" s="7"/>
      <c r="AP362" s="7"/>
      <c r="AQ362" s="7"/>
      <c r="AR362" s="7"/>
      <c r="AS362" s="7"/>
      <c r="AT362" s="7"/>
      <c r="AU362" s="7"/>
      <c r="AV362" s="7"/>
      <c r="AW362" s="7"/>
      <c r="AX362" s="7"/>
      <c r="AY362" s="7"/>
      <c r="AZ362" s="7"/>
      <c r="BA362" s="7"/>
      <c r="BB362" s="7"/>
      <c r="BC362" s="7"/>
      <c r="BD362" s="7"/>
      <c r="BE362" s="7"/>
      <c r="BF362" s="7"/>
      <c r="BG362" s="7"/>
      <c r="BH362" s="7"/>
      <c r="BI362" s="7"/>
      <c r="BJ362" s="7"/>
      <c r="BK362" s="7"/>
      <c r="BL362" s="7"/>
      <c r="BM362" s="7"/>
      <c r="BN362" s="7"/>
      <c r="BO362" s="7"/>
      <c r="BP362" s="7"/>
      <c r="BQ362" s="7"/>
      <c r="BR362" s="7"/>
      <c r="BS362" s="7"/>
      <c r="BT362" s="7"/>
      <c r="BU362" s="7"/>
      <c r="BV362" s="7"/>
      <c r="BW362" s="7"/>
      <c r="BX362" s="7"/>
      <c r="BY362" s="7"/>
      <c r="BZ362" s="7"/>
      <c r="CA362" s="7"/>
      <c r="CB362" s="7"/>
      <c r="CC362" s="7"/>
      <c r="CD362" s="7"/>
      <c r="CE362" s="7"/>
      <c r="CF362" s="7"/>
      <c r="CG362" s="7"/>
      <c r="CH362" s="7"/>
    </row>
    <row r="363" spans="1:86" ht="18" customHeight="1">
      <c r="A363" s="7"/>
      <c r="B363" s="7"/>
      <c r="C363" s="7"/>
      <c r="D363" s="7"/>
      <c r="E363" s="7"/>
      <c r="F363" s="7"/>
      <c r="G363" s="7"/>
      <c r="H363" s="7"/>
      <c r="I363" s="7"/>
      <c r="J363" s="7"/>
      <c r="K363" s="7"/>
      <c r="L363" s="7"/>
      <c r="M363" s="7"/>
      <c r="N363" s="7"/>
      <c r="O363" s="7"/>
      <c r="P363" s="7"/>
      <c r="Q363" s="7"/>
      <c r="R363" s="7"/>
      <c r="S363" s="7"/>
      <c r="T363" s="7"/>
      <c r="U363" s="7"/>
      <c r="V363" s="7"/>
      <c r="W363" s="7"/>
      <c r="X363" s="7"/>
      <c r="Y363" s="7"/>
      <c r="Z363" s="7"/>
      <c r="AA363" s="7"/>
      <c r="AB363" s="7"/>
      <c r="AC363" s="7"/>
      <c r="AD363" s="7"/>
      <c r="AE363" s="7"/>
      <c r="AF363" s="7"/>
      <c r="AG363" s="7"/>
      <c r="AH363" s="7"/>
      <c r="AI363" s="7"/>
      <c r="AJ363" s="7"/>
      <c r="AK363" s="7"/>
      <c r="AL363" s="7"/>
      <c r="AM363" s="7"/>
      <c r="AN363" s="7"/>
      <c r="AO363" s="7"/>
      <c r="AP363" s="7"/>
      <c r="AQ363" s="7"/>
      <c r="AR363" s="7"/>
      <c r="AS363" s="7"/>
      <c r="AT363" s="7"/>
      <c r="AU363" s="7"/>
      <c r="AV363" s="7"/>
      <c r="AW363" s="7"/>
      <c r="AX363" s="7"/>
      <c r="AY363" s="7"/>
      <c r="AZ363" s="7"/>
      <c r="BA363" s="7"/>
      <c r="BB363" s="7"/>
      <c r="BC363" s="7"/>
      <c r="BD363" s="7"/>
      <c r="BE363" s="7"/>
      <c r="BF363" s="7"/>
      <c r="BG363" s="7"/>
      <c r="BH363" s="7"/>
      <c r="BI363" s="7"/>
      <c r="BJ363" s="7"/>
      <c r="BK363" s="7"/>
      <c r="BL363" s="7"/>
      <c r="BM363" s="7"/>
      <c r="BN363" s="7"/>
      <c r="BO363" s="7"/>
      <c r="BP363" s="7"/>
      <c r="BQ363" s="7"/>
      <c r="BR363" s="7"/>
      <c r="BS363" s="7"/>
      <c r="BT363" s="7"/>
      <c r="BU363" s="7"/>
      <c r="BV363" s="7"/>
      <c r="BW363" s="7"/>
      <c r="BX363" s="7"/>
      <c r="BY363" s="7"/>
      <c r="BZ363" s="7"/>
      <c r="CA363" s="7"/>
      <c r="CB363" s="7"/>
      <c r="CC363" s="7"/>
      <c r="CD363" s="7"/>
      <c r="CE363" s="7"/>
      <c r="CF363" s="7"/>
      <c r="CG363" s="7"/>
      <c r="CH363" s="7"/>
    </row>
    <row r="364" spans="1:86" ht="18" customHeight="1">
      <c r="A364" s="7"/>
      <c r="B364" s="7"/>
      <c r="C364" s="7"/>
      <c r="D364" s="7"/>
      <c r="E364" s="7"/>
      <c r="F364" s="7"/>
      <c r="G364" s="7"/>
      <c r="H364" s="7"/>
      <c r="I364" s="7"/>
      <c r="J364" s="7"/>
      <c r="K364" s="7"/>
      <c r="L364" s="7"/>
      <c r="M364" s="7"/>
      <c r="N364" s="7"/>
      <c r="O364" s="7"/>
      <c r="P364" s="7"/>
      <c r="Q364" s="7"/>
      <c r="R364" s="7"/>
      <c r="S364" s="7"/>
      <c r="T364" s="7"/>
      <c r="U364" s="7"/>
      <c r="V364" s="7"/>
      <c r="W364" s="7"/>
      <c r="X364" s="7"/>
      <c r="Y364" s="7"/>
      <c r="Z364" s="7"/>
      <c r="AA364" s="7"/>
      <c r="AB364" s="7"/>
      <c r="AC364" s="7"/>
      <c r="AD364" s="7"/>
      <c r="AE364" s="7"/>
      <c r="AF364" s="7"/>
      <c r="AG364" s="7"/>
      <c r="AH364" s="7"/>
      <c r="AI364" s="7"/>
      <c r="AJ364" s="7"/>
      <c r="AK364" s="7"/>
      <c r="AL364" s="7"/>
      <c r="AM364" s="7"/>
      <c r="AN364" s="7"/>
      <c r="AO364" s="7"/>
      <c r="AP364" s="7"/>
      <c r="AQ364" s="7"/>
      <c r="AR364" s="7"/>
      <c r="AS364" s="7"/>
      <c r="AT364" s="7"/>
      <c r="AU364" s="7"/>
      <c r="AV364" s="7"/>
      <c r="AW364" s="7"/>
      <c r="AX364" s="7"/>
      <c r="AY364" s="7"/>
      <c r="AZ364" s="7"/>
      <c r="BA364" s="7"/>
      <c r="BB364" s="7"/>
      <c r="BC364" s="7"/>
      <c r="BD364" s="7"/>
      <c r="BE364" s="7"/>
      <c r="BF364" s="7"/>
      <c r="BG364" s="7"/>
      <c r="BH364" s="7"/>
      <c r="BI364" s="7"/>
      <c r="BJ364" s="7"/>
      <c r="BK364" s="7"/>
      <c r="BL364" s="7"/>
      <c r="BM364" s="7"/>
      <c r="BN364" s="7"/>
      <c r="BO364" s="7"/>
      <c r="BP364" s="7"/>
      <c r="BQ364" s="7"/>
      <c r="BR364" s="7"/>
      <c r="BS364" s="7"/>
      <c r="BT364" s="7"/>
      <c r="BU364" s="7"/>
      <c r="BV364" s="7"/>
      <c r="BW364" s="7"/>
      <c r="BX364" s="7"/>
      <c r="BY364" s="7"/>
      <c r="BZ364" s="7"/>
      <c r="CA364" s="7"/>
      <c r="CB364" s="7"/>
      <c r="CC364" s="7"/>
      <c r="CD364" s="7"/>
      <c r="CE364" s="7"/>
      <c r="CF364" s="7"/>
      <c r="CG364" s="7"/>
      <c r="CH364" s="7"/>
    </row>
    <row r="365" spans="1:86" ht="18" customHeight="1">
      <c r="A365" s="7"/>
      <c r="B365" s="7"/>
      <c r="C365" s="7"/>
      <c r="D365" s="7"/>
      <c r="E365" s="7"/>
      <c r="F365" s="7"/>
      <c r="G365" s="7"/>
      <c r="H365" s="7"/>
      <c r="I365" s="7"/>
      <c r="J365" s="7"/>
      <c r="K365" s="7"/>
      <c r="L365" s="7"/>
      <c r="M365" s="7"/>
      <c r="N365" s="7"/>
      <c r="O365" s="7"/>
      <c r="P365" s="7"/>
      <c r="Q365" s="7"/>
      <c r="R365" s="7"/>
      <c r="S365" s="7"/>
      <c r="T365" s="7"/>
      <c r="U365" s="7"/>
      <c r="V365" s="7"/>
      <c r="W365" s="7"/>
      <c r="X365" s="7"/>
      <c r="Y365" s="7"/>
      <c r="Z365" s="7"/>
      <c r="AA365" s="7"/>
      <c r="AB365" s="7"/>
      <c r="AC365" s="7"/>
      <c r="AD365" s="7"/>
      <c r="AE365" s="7"/>
      <c r="AF365" s="7"/>
      <c r="AG365" s="7"/>
      <c r="AH365" s="7"/>
      <c r="AI365" s="7"/>
      <c r="AJ365" s="7"/>
      <c r="AK365" s="7"/>
      <c r="AL365" s="7"/>
      <c r="AM365" s="7"/>
      <c r="AN365" s="7"/>
      <c r="AO365" s="7"/>
      <c r="AP365" s="7"/>
      <c r="AQ365" s="7"/>
      <c r="AR365" s="7"/>
      <c r="AS365" s="7"/>
      <c r="AT365" s="7"/>
      <c r="AU365" s="7"/>
      <c r="AV365" s="7"/>
      <c r="AW365" s="7"/>
      <c r="AX365" s="7"/>
      <c r="AY365" s="7"/>
      <c r="AZ365" s="7"/>
      <c r="BA365" s="7"/>
      <c r="BB365" s="7"/>
      <c r="BC365" s="7"/>
      <c r="BD365" s="7"/>
      <c r="BE365" s="7"/>
      <c r="BF365" s="7"/>
      <c r="BG365" s="7"/>
      <c r="BH365" s="7"/>
      <c r="BI365" s="7"/>
      <c r="BJ365" s="7"/>
      <c r="BK365" s="7"/>
      <c r="BL365" s="7"/>
      <c r="BM365" s="7"/>
      <c r="BN365" s="7"/>
      <c r="BO365" s="7"/>
      <c r="BP365" s="7"/>
      <c r="BQ365" s="7"/>
      <c r="BR365" s="7"/>
      <c r="BS365" s="7"/>
      <c r="BT365" s="7"/>
      <c r="BU365" s="7"/>
      <c r="BV365" s="7"/>
      <c r="BW365" s="7"/>
      <c r="BX365" s="7"/>
      <c r="BY365" s="7"/>
      <c r="BZ365" s="7"/>
      <c r="CA365" s="7"/>
      <c r="CB365" s="7"/>
      <c r="CC365" s="7"/>
      <c r="CD365" s="7"/>
      <c r="CE365" s="7"/>
      <c r="CF365" s="7"/>
      <c r="CG365" s="7"/>
      <c r="CH365" s="7"/>
    </row>
    <row r="366" spans="1:86" ht="18" customHeight="1">
      <c r="A366" s="7"/>
      <c r="B366" s="7"/>
      <c r="C366" s="7"/>
      <c r="D366" s="7"/>
      <c r="E366" s="7"/>
      <c r="F366" s="7"/>
      <c r="G366" s="7"/>
      <c r="H366" s="7"/>
      <c r="I366" s="7"/>
      <c r="J366" s="7"/>
      <c r="K366" s="7"/>
      <c r="L366" s="7"/>
      <c r="M366" s="7"/>
      <c r="N366" s="7"/>
      <c r="O366" s="7"/>
      <c r="P366" s="7"/>
      <c r="Q366" s="7"/>
      <c r="R366" s="7"/>
      <c r="S366" s="7"/>
      <c r="T366" s="7"/>
      <c r="U366" s="7"/>
      <c r="V366" s="7"/>
      <c r="W366" s="7"/>
      <c r="X366" s="7"/>
      <c r="Y366" s="7"/>
      <c r="Z366" s="7"/>
      <c r="AA366" s="7"/>
      <c r="AB366" s="7"/>
      <c r="AC366" s="7"/>
      <c r="AD366" s="7"/>
      <c r="AE366" s="7"/>
      <c r="AF366" s="7"/>
      <c r="AG366" s="7"/>
      <c r="AH366" s="7"/>
      <c r="AI366" s="7"/>
      <c r="AJ366" s="7"/>
      <c r="AK366" s="7"/>
      <c r="AL366" s="7"/>
      <c r="AM366" s="7"/>
      <c r="AN366" s="7"/>
      <c r="AO366" s="7"/>
      <c r="AP366" s="7"/>
      <c r="AQ366" s="7"/>
      <c r="AR366" s="7"/>
      <c r="AS366" s="7"/>
      <c r="AT366" s="7"/>
      <c r="AU366" s="7"/>
      <c r="AV366" s="7"/>
      <c r="AW366" s="7"/>
      <c r="AX366" s="7"/>
      <c r="AY366" s="7"/>
      <c r="AZ366" s="7"/>
      <c r="BA366" s="7"/>
      <c r="BB366" s="7"/>
      <c r="BC366" s="7"/>
      <c r="BD366" s="7"/>
      <c r="BE366" s="7"/>
      <c r="BF366" s="7"/>
      <c r="BG366" s="7"/>
      <c r="BH366" s="7"/>
      <c r="BI366" s="7"/>
      <c r="BJ366" s="7"/>
      <c r="BK366" s="7"/>
      <c r="BL366" s="7"/>
      <c r="BM366" s="7"/>
      <c r="BN366" s="7"/>
      <c r="BO366" s="7"/>
      <c r="BP366" s="7"/>
      <c r="BQ366" s="7"/>
      <c r="BR366" s="7"/>
      <c r="BS366" s="7"/>
      <c r="BT366" s="7"/>
      <c r="BU366" s="7"/>
      <c r="BV366" s="7"/>
      <c r="BW366" s="7"/>
      <c r="BX366" s="7"/>
      <c r="BY366" s="7"/>
      <c r="BZ366" s="7"/>
      <c r="CA366" s="7"/>
      <c r="CB366" s="7"/>
      <c r="CC366" s="7"/>
      <c r="CD366" s="7"/>
      <c r="CE366" s="7"/>
      <c r="CF366" s="7"/>
      <c r="CG366" s="7"/>
      <c r="CH366" s="7"/>
    </row>
    <row r="367" spans="1:86" ht="18" customHeight="1">
      <c r="A367" s="7"/>
      <c r="B367" s="7"/>
      <c r="C367" s="7"/>
      <c r="D367" s="7"/>
      <c r="E367" s="7"/>
      <c r="F367" s="7"/>
      <c r="G367" s="7"/>
      <c r="H367" s="7"/>
      <c r="I367" s="7"/>
      <c r="J367" s="7"/>
      <c r="K367" s="7"/>
      <c r="L367" s="7"/>
      <c r="M367" s="7"/>
      <c r="N367" s="7"/>
      <c r="O367" s="7"/>
      <c r="P367" s="7"/>
      <c r="Q367" s="7"/>
      <c r="R367" s="7"/>
      <c r="S367" s="7"/>
      <c r="T367" s="7"/>
      <c r="U367" s="7"/>
      <c r="V367" s="7"/>
      <c r="W367" s="7"/>
      <c r="X367" s="7"/>
      <c r="Y367" s="7"/>
      <c r="Z367" s="7"/>
      <c r="AA367" s="7"/>
      <c r="AB367" s="7"/>
      <c r="AC367" s="7"/>
      <c r="AD367" s="7"/>
      <c r="AE367" s="7"/>
      <c r="AF367" s="7"/>
      <c r="AG367" s="7"/>
      <c r="AH367" s="7"/>
      <c r="AI367" s="7"/>
      <c r="AJ367" s="7"/>
      <c r="AK367" s="7"/>
      <c r="AL367" s="7"/>
      <c r="AM367" s="7"/>
      <c r="AN367" s="7"/>
      <c r="AO367" s="7"/>
      <c r="AP367" s="7"/>
      <c r="AQ367" s="7"/>
      <c r="AR367" s="7"/>
      <c r="AS367" s="7"/>
      <c r="AT367" s="7"/>
      <c r="AU367" s="7"/>
      <c r="AV367" s="7"/>
      <c r="AW367" s="7"/>
      <c r="AX367" s="7"/>
      <c r="AY367" s="7"/>
      <c r="AZ367" s="7"/>
      <c r="BA367" s="7"/>
      <c r="BB367" s="7"/>
      <c r="BC367" s="7"/>
      <c r="BD367" s="7"/>
      <c r="BE367" s="7"/>
      <c r="BF367" s="7"/>
      <c r="BG367" s="7"/>
      <c r="BH367" s="7"/>
      <c r="BI367" s="7"/>
      <c r="BJ367" s="7"/>
      <c r="BK367" s="7"/>
      <c r="BL367" s="7"/>
      <c r="BM367" s="7"/>
      <c r="BN367" s="7"/>
      <c r="BO367" s="7"/>
      <c r="BP367" s="7"/>
      <c r="BQ367" s="7"/>
      <c r="BR367" s="7"/>
      <c r="BS367" s="7"/>
      <c r="BT367" s="7"/>
      <c r="BU367" s="7"/>
      <c r="BV367" s="7"/>
      <c r="BW367" s="7"/>
      <c r="BX367" s="7"/>
      <c r="BY367" s="7"/>
      <c r="BZ367" s="7"/>
      <c r="CA367" s="7"/>
      <c r="CB367" s="7"/>
      <c r="CC367" s="7"/>
      <c r="CD367" s="7"/>
      <c r="CE367" s="7"/>
      <c r="CF367" s="7"/>
      <c r="CG367" s="7"/>
      <c r="CH367" s="7"/>
    </row>
    <row r="368" spans="1:86" ht="18" customHeight="1">
      <c r="A368" s="7"/>
      <c r="B368" s="7"/>
      <c r="C368" s="7"/>
      <c r="D368" s="7"/>
      <c r="E368" s="7"/>
      <c r="F368" s="7"/>
      <c r="G368" s="7"/>
      <c r="H368" s="7"/>
      <c r="I368" s="7"/>
      <c r="J368" s="7"/>
      <c r="K368" s="7"/>
      <c r="L368" s="7"/>
      <c r="M368" s="7"/>
      <c r="N368" s="7"/>
      <c r="O368" s="7"/>
      <c r="P368" s="7"/>
      <c r="Q368" s="7"/>
      <c r="R368" s="7"/>
      <c r="S368" s="7"/>
      <c r="T368" s="7"/>
      <c r="U368" s="7"/>
      <c r="V368" s="7"/>
      <c r="W368" s="7"/>
      <c r="X368" s="7"/>
      <c r="Y368" s="7"/>
      <c r="Z368" s="7"/>
      <c r="AA368" s="7"/>
      <c r="AB368" s="7"/>
      <c r="AC368" s="7"/>
      <c r="AD368" s="7"/>
      <c r="AE368" s="7"/>
      <c r="AF368" s="7"/>
      <c r="AG368" s="7"/>
      <c r="AH368" s="7"/>
      <c r="AI368" s="7"/>
      <c r="AJ368" s="7"/>
      <c r="AK368" s="7"/>
      <c r="AL368" s="7"/>
      <c r="AM368" s="7"/>
      <c r="AN368" s="7"/>
      <c r="AO368" s="7"/>
      <c r="AP368" s="7"/>
      <c r="AQ368" s="7"/>
      <c r="AR368" s="7"/>
      <c r="AS368" s="7"/>
      <c r="AT368" s="7"/>
      <c r="AU368" s="7"/>
      <c r="AV368" s="7"/>
      <c r="AW368" s="7"/>
      <c r="AX368" s="7"/>
      <c r="AY368" s="7"/>
      <c r="AZ368" s="7"/>
      <c r="BA368" s="7"/>
      <c r="BB368" s="7"/>
      <c r="BC368" s="7"/>
      <c r="BD368" s="7"/>
      <c r="BE368" s="7"/>
      <c r="BF368" s="7"/>
      <c r="BG368" s="7"/>
      <c r="BH368" s="7"/>
      <c r="BI368" s="7"/>
      <c r="BJ368" s="7"/>
      <c r="BK368" s="7"/>
      <c r="BL368" s="7"/>
      <c r="BM368" s="7"/>
      <c r="BN368" s="7"/>
      <c r="BO368" s="7"/>
      <c r="BP368" s="7"/>
      <c r="BQ368" s="7"/>
      <c r="BR368" s="7"/>
      <c r="BS368" s="7"/>
      <c r="BT368" s="7"/>
      <c r="BU368" s="7"/>
      <c r="BV368" s="7"/>
      <c r="BW368" s="7"/>
      <c r="BX368" s="7"/>
      <c r="BY368" s="7"/>
      <c r="BZ368" s="7"/>
      <c r="CA368" s="7"/>
      <c r="CB368" s="7"/>
      <c r="CC368" s="7"/>
      <c r="CD368" s="7"/>
      <c r="CE368" s="7"/>
      <c r="CF368" s="7"/>
      <c r="CG368" s="7"/>
      <c r="CH368" s="7"/>
    </row>
    <row r="369" spans="1:86" ht="18" customHeight="1">
      <c r="A369" s="7"/>
      <c r="B369" s="7"/>
      <c r="C369" s="7"/>
      <c r="D369" s="7"/>
      <c r="E369" s="7"/>
      <c r="F369" s="7"/>
      <c r="G369" s="7"/>
      <c r="H369" s="7"/>
      <c r="I369" s="7"/>
      <c r="J369" s="7"/>
      <c r="K369" s="7"/>
      <c r="L369" s="7"/>
      <c r="M369" s="7"/>
      <c r="N369" s="7"/>
      <c r="O369" s="7"/>
      <c r="P369" s="7"/>
      <c r="Q369" s="7"/>
      <c r="R369" s="7"/>
      <c r="S369" s="7"/>
      <c r="T369" s="7"/>
      <c r="U369" s="7"/>
      <c r="V369" s="7"/>
      <c r="W369" s="7"/>
      <c r="X369" s="7"/>
      <c r="Y369" s="7"/>
      <c r="Z369" s="7"/>
      <c r="AA369" s="7"/>
      <c r="AB369" s="7"/>
      <c r="AC369" s="7"/>
      <c r="AD369" s="7"/>
      <c r="AE369" s="7"/>
      <c r="AF369" s="7"/>
      <c r="AG369" s="7"/>
      <c r="AH369" s="7"/>
      <c r="AI369" s="7"/>
      <c r="AJ369" s="7"/>
      <c r="AK369" s="7"/>
      <c r="AL369" s="7"/>
      <c r="AM369" s="7"/>
      <c r="AN369" s="7"/>
      <c r="AO369" s="7"/>
      <c r="AP369" s="7"/>
      <c r="AQ369" s="7"/>
      <c r="AR369" s="7"/>
      <c r="AS369" s="7"/>
      <c r="AT369" s="7"/>
      <c r="AU369" s="7"/>
      <c r="AV369" s="7"/>
      <c r="AW369" s="7"/>
      <c r="AX369" s="7"/>
      <c r="AY369" s="7"/>
      <c r="AZ369" s="7"/>
      <c r="BA369" s="7"/>
      <c r="BB369" s="7"/>
      <c r="BC369" s="7"/>
      <c r="BD369" s="7"/>
      <c r="BE369" s="7"/>
      <c r="BF369" s="7"/>
      <c r="BG369" s="7"/>
      <c r="BH369" s="7"/>
      <c r="BI369" s="7"/>
      <c r="BJ369" s="7"/>
      <c r="BK369" s="7"/>
      <c r="BL369" s="7"/>
      <c r="BM369" s="7"/>
      <c r="BN369" s="7"/>
      <c r="BO369" s="7"/>
      <c r="BP369" s="7"/>
      <c r="BQ369" s="7"/>
      <c r="BR369" s="7"/>
      <c r="BS369" s="7"/>
      <c r="BT369" s="7"/>
      <c r="BU369" s="7"/>
      <c r="BV369" s="7"/>
      <c r="BW369" s="7"/>
      <c r="BX369" s="7"/>
      <c r="BY369" s="7"/>
      <c r="BZ369" s="7"/>
      <c r="CA369" s="7"/>
      <c r="CB369" s="7"/>
      <c r="CC369" s="7"/>
      <c r="CD369" s="7"/>
      <c r="CE369" s="7"/>
      <c r="CF369" s="7"/>
      <c r="CG369" s="7"/>
      <c r="CH369" s="7"/>
    </row>
    <row r="370" spans="1:86" ht="18" customHeight="1">
      <c r="A370" s="7"/>
      <c r="B370" s="7"/>
      <c r="C370" s="7"/>
      <c r="D370" s="7"/>
      <c r="E370" s="7"/>
      <c r="F370" s="7"/>
      <c r="G370" s="7"/>
      <c r="H370" s="7"/>
      <c r="I370" s="7"/>
      <c r="J370" s="7"/>
      <c r="K370" s="7"/>
      <c r="L370" s="7"/>
      <c r="M370" s="7"/>
      <c r="N370" s="7"/>
      <c r="O370" s="7"/>
      <c r="P370" s="7"/>
      <c r="Q370" s="7"/>
      <c r="R370" s="7"/>
      <c r="S370" s="7"/>
      <c r="T370" s="7"/>
      <c r="U370" s="7"/>
      <c r="V370" s="7"/>
      <c r="W370" s="7"/>
      <c r="X370" s="7"/>
      <c r="Y370" s="7"/>
      <c r="Z370" s="7"/>
      <c r="AA370" s="7"/>
      <c r="AB370" s="7"/>
      <c r="AC370" s="7"/>
      <c r="AD370" s="7"/>
      <c r="AE370" s="7"/>
      <c r="AF370" s="7"/>
      <c r="AG370" s="7"/>
      <c r="AH370" s="7"/>
      <c r="AI370" s="7"/>
      <c r="AJ370" s="7"/>
      <c r="AK370" s="7"/>
      <c r="AL370" s="7"/>
      <c r="AM370" s="7"/>
      <c r="AN370" s="7"/>
      <c r="AO370" s="7"/>
      <c r="AP370" s="7"/>
      <c r="AQ370" s="7"/>
      <c r="AR370" s="7"/>
      <c r="AS370" s="7"/>
      <c r="AT370" s="7"/>
      <c r="AU370" s="7"/>
      <c r="AV370" s="7"/>
      <c r="AW370" s="7"/>
      <c r="AX370" s="7"/>
      <c r="AY370" s="7"/>
      <c r="AZ370" s="7"/>
      <c r="BA370" s="7"/>
      <c r="BB370" s="7"/>
      <c r="BC370" s="7"/>
      <c r="BD370" s="7"/>
      <c r="BE370" s="7"/>
      <c r="BF370" s="7"/>
      <c r="BG370" s="7"/>
      <c r="BH370" s="7"/>
      <c r="BI370" s="7"/>
      <c r="BJ370" s="7"/>
      <c r="BK370" s="7"/>
      <c r="BL370" s="7"/>
      <c r="BM370" s="7"/>
      <c r="BN370" s="7"/>
      <c r="BO370" s="7"/>
      <c r="BP370" s="7"/>
      <c r="BQ370" s="7"/>
      <c r="BR370" s="7"/>
      <c r="BS370" s="7"/>
      <c r="BT370" s="7"/>
      <c r="BU370" s="7"/>
      <c r="BV370" s="7"/>
      <c r="BW370" s="7"/>
      <c r="BX370" s="7"/>
      <c r="BY370" s="7"/>
      <c r="BZ370" s="7"/>
      <c r="CA370" s="7"/>
      <c r="CB370" s="7"/>
      <c r="CC370" s="7"/>
      <c r="CD370" s="7"/>
      <c r="CE370" s="7"/>
      <c r="CF370" s="7"/>
      <c r="CG370" s="7"/>
      <c r="CH370" s="7"/>
    </row>
    <row r="371" spans="1:86" ht="18" customHeight="1">
      <c r="A371" s="7"/>
      <c r="B371" s="7"/>
      <c r="C371" s="7"/>
      <c r="D371" s="7"/>
      <c r="E371" s="7"/>
      <c r="F371" s="7"/>
      <c r="G371" s="7"/>
      <c r="H371" s="7"/>
      <c r="I371" s="7"/>
      <c r="J371" s="7"/>
      <c r="K371" s="7"/>
      <c r="L371" s="7"/>
      <c r="M371" s="7"/>
      <c r="N371" s="7"/>
      <c r="O371" s="7"/>
      <c r="P371" s="7"/>
      <c r="Q371" s="7"/>
      <c r="R371" s="7"/>
      <c r="S371" s="7"/>
      <c r="T371" s="7"/>
      <c r="U371" s="7"/>
      <c r="V371" s="7"/>
      <c r="W371" s="7"/>
      <c r="X371" s="7"/>
      <c r="Y371" s="7"/>
      <c r="Z371" s="7"/>
      <c r="AA371" s="7"/>
      <c r="AB371" s="7"/>
      <c r="AC371" s="7"/>
      <c r="AD371" s="7"/>
      <c r="AE371" s="7"/>
      <c r="AF371" s="7"/>
      <c r="AG371" s="7"/>
      <c r="AH371" s="7"/>
      <c r="AI371" s="7"/>
      <c r="AJ371" s="7"/>
      <c r="AK371" s="7"/>
      <c r="AL371" s="7"/>
      <c r="AM371" s="7"/>
      <c r="AN371" s="7"/>
      <c r="AO371" s="7"/>
      <c r="AP371" s="7"/>
      <c r="AQ371" s="7"/>
      <c r="AR371" s="7"/>
      <c r="AS371" s="7"/>
      <c r="AT371" s="7"/>
      <c r="AU371" s="7"/>
      <c r="AV371" s="7"/>
      <c r="AW371" s="7"/>
      <c r="AX371" s="7"/>
      <c r="AY371" s="7"/>
      <c r="AZ371" s="7"/>
      <c r="BA371" s="7"/>
      <c r="BB371" s="7"/>
      <c r="BC371" s="7"/>
      <c r="BD371" s="7"/>
      <c r="BE371" s="7"/>
      <c r="BF371" s="7"/>
      <c r="BG371" s="7"/>
      <c r="BH371" s="7"/>
      <c r="BI371" s="7"/>
      <c r="BJ371" s="7"/>
      <c r="BK371" s="7"/>
      <c r="BL371" s="7"/>
      <c r="BM371" s="7"/>
      <c r="BN371" s="7"/>
      <c r="BO371" s="7"/>
      <c r="BP371" s="7"/>
      <c r="BQ371" s="7"/>
      <c r="BR371" s="7"/>
      <c r="BS371" s="7"/>
      <c r="BT371" s="7"/>
      <c r="BU371" s="7"/>
      <c r="BV371" s="7"/>
      <c r="BW371" s="7"/>
      <c r="BX371" s="7"/>
      <c r="BY371" s="7"/>
      <c r="BZ371" s="7"/>
      <c r="CA371" s="7"/>
      <c r="CB371" s="7"/>
      <c r="CC371" s="7"/>
      <c r="CD371" s="7"/>
      <c r="CE371" s="7"/>
      <c r="CF371" s="7"/>
      <c r="CG371" s="7"/>
      <c r="CH371" s="7"/>
    </row>
    <row r="372" spans="1:86" ht="18" customHeight="1">
      <c r="A372" s="7"/>
      <c r="B372" s="7"/>
      <c r="C372" s="7"/>
      <c r="D372" s="7"/>
      <c r="E372" s="7"/>
      <c r="F372" s="7"/>
      <c r="G372" s="7"/>
      <c r="H372" s="7"/>
      <c r="I372" s="7"/>
      <c r="J372" s="7"/>
      <c r="K372" s="7"/>
      <c r="L372" s="7"/>
      <c r="M372" s="7"/>
      <c r="N372" s="7"/>
      <c r="O372" s="7"/>
      <c r="P372" s="7"/>
      <c r="Q372" s="7"/>
      <c r="R372" s="7"/>
      <c r="S372" s="7"/>
      <c r="T372" s="7"/>
      <c r="U372" s="7"/>
      <c r="V372" s="7"/>
      <c r="W372" s="7"/>
      <c r="X372" s="7"/>
      <c r="Y372" s="7"/>
      <c r="Z372" s="7"/>
      <c r="AA372" s="7"/>
      <c r="AB372" s="7"/>
      <c r="AC372" s="7"/>
      <c r="AD372" s="7"/>
      <c r="AE372" s="7"/>
      <c r="AF372" s="7"/>
      <c r="AG372" s="7"/>
      <c r="AH372" s="7"/>
      <c r="AI372" s="7"/>
      <c r="AJ372" s="7"/>
      <c r="AK372" s="7"/>
      <c r="AL372" s="7"/>
      <c r="AM372" s="7"/>
      <c r="AN372" s="7"/>
      <c r="AO372" s="7"/>
      <c r="AP372" s="7"/>
      <c r="AQ372" s="7"/>
      <c r="AR372" s="7"/>
      <c r="AS372" s="7"/>
      <c r="AT372" s="7"/>
      <c r="AU372" s="7"/>
      <c r="AV372" s="7"/>
      <c r="AW372" s="7"/>
      <c r="AX372" s="7"/>
      <c r="AY372" s="7"/>
      <c r="AZ372" s="7"/>
      <c r="BA372" s="7"/>
      <c r="BB372" s="7"/>
      <c r="BC372" s="7"/>
      <c r="BD372" s="7"/>
      <c r="BE372" s="7"/>
      <c r="BF372" s="7"/>
      <c r="BG372" s="7"/>
      <c r="BH372" s="7"/>
      <c r="BI372" s="7"/>
      <c r="BJ372" s="7"/>
      <c r="BK372" s="7"/>
      <c r="BL372" s="7"/>
      <c r="BM372" s="7"/>
      <c r="BN372" s="7"/>
      <c r="BO372" s="7"/>
      <c r="BP372" s="7"/>
      <c r="BQ372" s="7"/>
      <c r="BR372" s="7"/>
      <c r="BS372" s="7"/>
      <c r="BT372" s="7"/>
      <c r="BU372" s="7"/>
      <c r="BV372" s="7"/>
      <c r="BW372" s="7"/>
      <c r="BX372" s="7"/>
      <c r="BY372" s="7"/>
      <c r="BZ372" s="7"/>
      <c r="CA372" s="7"/>
      <c r="CB372" s="7"/>
      <c r="CC372" s="7"/>
      <c r="CD372" s="7"/>
      <c r="CE372" s="7"/>
      <c r="CF372" s="7"/>
      <c r="CG372" s="7"/>
      <c r="CH372" s="7"/>
    </row>
    <row r="373" spans="1:86" ht="18" customHeight="1">
      <c r="A373" s="7"/>
      <c r="B373" s="7"/>
      <c r="C373" s="7"/>
      <c r="D373" s="7"/>
      <c r="E373" s="7"/>
      <c r="F373" s="7"/>
      <c r="G373" s="7"/>
      <c r="H373" s="7"/>
      <c r="I373" s="7"/>
      <c r="J373" s="7"/>
      <c r="K373" s="7"/>
      <c r="L373" s="7"/>
      <c r="M373" s="7"/>
      <c r="N373" s="7"/>
      <c r="O373" s="7"/>
      <c r="P373" s="7"/>
      <c r="Q373" s="7"/>
      <c r="R373" s="7"/>
      <c r="S373" s="7"/>
      <c r="T373" s="7"/>
      <c r="U373" s="7"/>
      <c r="V373" s="7"/>
      <c r="W373" s="7"/>
      <c r="X373" s="7"/>
      <c r="Y373" s="7"/>
      <c r="Z373" s="7"/>
      <c r="AA373" s="7"/>
      <c r="AB373" s="7"/>
      <c r="AC373" s="7"/>
      <c r="AD373" s="7"/>
      <c r="AE373" s="7"/>
      <c r="AF373" s="7"/>
      <c r="AG373" s="7"/>
      <c r="AH373" s="7"/>
      <c r="AI373" s="7"/>
      <c r="AJ373" s="7"/>
      <c r="AK373" s="7"/>
      <c r="AL373" s="7"/>
      <c r="AM373" s="7"/>
      <c r="AN373" s="7"/>
      <c r="AO373" s="7"/>
      <c r="AP373" s="7"/>
      <c r="AQ373" s="7"/>
      <c r="AR373" s="7"/>
      <c r="AS373" s="7"/>
      <c r="AT373" s="7"/>
      <c r="AU373" s="7"/>
      <c r="AV373" s="7"/>
      <c r="AW373" s="7"/>
      <c r="AX373" s="7"/>
      <c r="AY373" s="7"/>
      <c r="AZ373" s="7"/>
      <c r="BA373" s="7"/>
      <c r="BB373" s="7"/>
      <c r="BC373" s="7"/>
      <c r="BD373" s="7"/>
      <c r="BE373" s="7"/>
      <c r="BF373" s="7"/>
      <c r="BG373" s="7"/>
      <c r="BH373" s="7"/>
      <c r="BI373" s="7"/>
      <c r="BJ373" s="7"/>
      <c r="BK373" s="7"/>
      <c r="BL373" s="7"/>
      <c r="BM373" s="7"/>
      <c r="BN373" s="7"/>
      <c r="BO373" s="7"/>
      <c r="BP373" s="7"/>
      <c r="BQ373" s="7"/>
      <c r="BR373" s="7"/>
      <c r="BS373" s="7"/>
      <c r="BT373" s="7"/>
      <c r="BU373" s="7"/>
      <c r="BV373" s="7"/>
      <c r="BW373" s="7"/>
      <c r="BX373" s="7"/>
      <c r="BY373" s="7"/>
      <c r="BZ373" s="7"/>
      <c r="CA373" s="7"/>
      <c r="CB373" s="7"/>
      <c r="CC373" s="7"/>
      <c r="CD373" s="7"/>
      <c r="CE373" s="7"/>
      <c r="CF373" s="7"/>
      <c r="CG373" s="7"/>
      <c r="CH373" s="7"/>
    </row>
    <row r="374" spans="1:86" ht="18" customHeight="1">
      <c r="A374" s="7"/>
      <c r="B374" s="7"/>
      <c r="C374" s="7"/>
      <c r="D374" s="7"/>
      <c r="E374" s="7"/>
      <c r="F374" s="7"/>
      <c r="G374" s="7"/>
      <c r="H374" s="7"/>
      <c r="I374" s="7"/>
      <c r="J374" s="7"/>
      <c r="K374" s="7"/>
      <c r="L374" s="7"/>
      <c r="M374" s="7"/>
      <c r="N374" s="7"/>
      <c r="O374" s="7"/>
      <c r="P374" s="7"/>
      <c r="Q374" s="7"/>
      <c r="R374" s="7"/>
      <c r="S374" s="7"/>
      <c r="T374" s="7"/>
      <c r="U374" s="7"/>
      <c r="V374" s="7"/>
      <c r="W374" s="7"/>
      <c r="X374" s="7"/>
      <c r="Y374" s="7"/>
      <c r="Z374" s="7"/>
      <c r="AA374" s="7"/>
      <c r="AB374" s="7"/>
      <c r="AC374" s="7"/>
      <c r="AD374" s="7"/>
      <c r="AE374" s="7"/>
      <c r="AF374" s="7"/>
      <c r="AG374" s="7"/>
      <c r="AH374" s="7"/>
      <c r="AI374" s="7"/>
      <c r="AJ374" s="7"/>
      <c r="AK374" s="7"/>
      <c r="AL374" s="7"/>
      <c r="AM374" s="7"/>
      <c r="AN374" s="7"/>
      <c r="AO374" s="7"/>
      <c r="AP374" s="7"/>
      <c r="AQ374" s="7"/>
      <c r="AR374" s="7"/>
      <c r="AS374" s="7"/>
      <c r="AT374" s="7"/>
      <c r="AU374" s="7"/>
      <c r="AV374" s="7"/>
      <c r="AW374" s="7"/>
      <c r="AX374" s="7"/>
      <c r="AY374" s="7"/>
      <c r="AZ374" s="7"/>
      <c r="BA374" s="7"/>
      <c r="BB374" s="7"/>
      <c r="BC374" s="7"/>
      <c r="BD374" s="7"/>
      <c r="BE374" s="7"/>
      <c r="BF374" s="7"/>
      <c r="BG374" s="7"/>
      <c r="BH374" s="7"/>
      <c r="BI374" s="7"/>
      <c r="BJ374" s="7"/>
      <c r="BK374" s="7"/>
      <c r="BL374" s="7"/>
      <c r="BM374" s="7"/>
      <c r="BN374" s="7"/>
      <c r="BO374" s="7"/>
      <c r="BP374" s="7"/>
      <c r="BQ374" s="7"/>
      <c r="BR374" s="7"/>
      <c r="BS374" s="7"/>
      <c r="BT374" s="7"/>
      <c r="BU374" s="7"/>
      <c r="BV374" s="7"/>
      <c r="BW374" s="7"/>
      <c r="BX374" s="7"/>
      <c r="BY374" s="7"/>
      <c r="BZ374" s="7"/>
      <c r="CA374" s="7"/>
      <c r="CB374" s="7"/>
      <c r="CC374" s="7"/>
      <c r="CD374" s="7"/>
      <c r="CE374" s="7"/>
      <c r="CF374" s="7"/>
      <c r="CG374" s="7"/>
      <c r="CH374" s="7"/>
    </row>
    <row r="375" spans="1:86" ht="18" customHeight="1">
      <c r="A375" s="7"/>
      <c r="B375" s="7"/>
      <c r="C375" s="7"/>
      <c r="D375" s="7"/>
      <c r="E375" s="7"/>
      <c r="F375" s="7"/>
      <c r="G375" s="7"/>
      <c r="H375" s="7"/>
      <c r="I375" s="7"/>
      <c r="J375" s="7"/>
      <c r="K375" s="7"/>
      <c r="L375" s="7"/>
      <c r="M375" s="7"/>
      <c r="N375" s="7"/>
      <c r="O375" s="7"/>
      <c r="P375" s="7"/>
      <c r="Q375" s="7"/>
      <c r="R375" s="7"/>
      <c r="S375" s="7"/>
      <c r="T375" s="7"/>
      <c r="U375" s="7"/>
      <c r="V375" s="7"/>
      <c r="W375" s="7"/>
      <c r="X375" s="7"/>
      <c r="Y375" s="7"/>
      <c r="Z375" s="7"/>
      <c r="AA375" s="7"/>
      <c r="AB375" s="7"/>
      <c r="AC375" s="7"/>
      <c r="AD375" s="7"/>
      <c r="AE375" s="7"/>
      <c r="AF375" s="7"/>
      <c r="AG375" s="7"/>
      <c r="AH375" s="7"/>
      <c r="AI375" s="7"/>
      <c r="AJ375" s="7"/>
      <c r="AK375" s="7"/>
      <c r="AL375" s="7"/>
      <c r="AM375" s="7"/>
      <c r="AN375" s="7"/>
      <c r="AO375" s="7"/>
      <c r="AP375" s="7"/>
      <c r="AQ375" s="7"/>
      <c r="AR375" s="7"/>
      <c r="AS375" s="7"/>
      <c r="AT375" s="7"/>
      <c r="AU375" s="7"/>
      <c r="AV375" s="7"/>
      <c r="AW375" s="7"/>
      <c r="AX375" s="7"/>
      <c r="AY375" s="7"/>
      <c r="AZ375" s="7"/>
      <c r="BA375" s="7"/>
      <c r="BB375" s="7"/>
      <c r="BC375" s="7"/>
      <c r="BD375" s="7"/>
      <c r="BE375" s="7"/>
      <c r="BF375" s="7"/>
      <c r="BG375" s="7"/>
      <c r="BH375" s="7"/>
      <c r="BI375" s="7"/>
      <c r="BJ375" s="7"/>
      <c r="BK375" s="7"/>
      <c r="BL375" s="7"/>
      <c r="BM375" s="7"/>
      <c r="BN375" s="7"/>
      <c r="BO375" s="7"/>
      <c r="BP375" s="7"/>
      <c r="BQ375" s="7"/>
      <c r="BR375" s="7"/>
      <c r="BS375" s="7"/>
      <c r="BT375" s="7"/>
      <c r="BU375" s="7"/>
      <c r="BV375" s="7"/>
      <c r="BW375" s="7"/>
      <c r="BX375" s="7"/>
      <c r="BY375" s="7"/>
      <c r="BZ375" s="7"/>
      <c r="CA375" s="7"/>
      <c r="CB375" s="7"/>
      <c r="CC375" s="7"/>
      <c r="CD375" s="7"/>
      <c r="CE375" s="7"/>
      <c r="CF375" s="7"/>
      <c r="CG375" s="7"/>
      <c r="CH375" s="7"/>
    </row>
  </sheetData>
  <mergeCells count="76">
    <mergeCell ref="Q12:R12"/>
    <mergeCell ref="B13:D13"/>
    <mergeCell ref="G1:L1"/>
    <mergeCell ref="H2:L2"/>
    <mergeCell ref="A5:B5"/>
    <mergeCell ref="Q5:R5"/>
    <mergeCell ref="J7:K7"/>
    <mergeCell ref="J8:K8"/>
    <mergeCell ref="L8:N8"/>
    <mergeCell ref="B19:D19"/>
    <mergeCell ref="F9:G11"/>
    <mergeCell ref="D10:E10"/>
    <mergeCell ref="E12:K12"/>
    <mergeCell ref="O12:P12"/>
    <mergeCell ref="B14:D14"/>
    <mergeCell ref="B15:D15"/>
    <mergeCell ref="B16:D16"/>
    <mergeCell ref="B17:D17"/>
    <mergeCell ref="B18:D18"/>
    <mergeCell ref="B31:D31"/>
    <mergeCell ref="B20:D20"/>
    <mergeCell ref="B21:D21"/>
    <mergeCell ref="B22:D22"/>
    <mergeCell ref="B23:D23"/>
    <mergeCell ref="B24:D24"/>
    <mergeCell ref="B25:D25"/>
    <mergeCell ref="B26:D26"/>
    <mergeCell ref="B27:D27"/>
    <mergeCell ref="B28:D28"/>
    <mergeCell ref="B29:D29"/>
    <mergeCell ref="B30:D30"/>
    <mergeCell ref="B44:D44"/>
    <mergeCell ref="B32:D32"/>
    <mergeCell ref="B33:D33"/>
    <mergeCell ref="B34:D34"/>
    <mergeCell ref="B35:D35"/>
    <mergeCell ref="B37:D37"/>
    <mergeCell ref="B38:D38"/>
    <mergeCell ref="B39:D39"/>
    <mergeCell ref="B40:D40"/>
    <mergeCell ref="B41:D41"/>
    <mergeCell ref="B42:D42"/>
    <mergeCell ref="B43:D43"/>
    <mergeCell ref="B56:D56"/>
    <mergeCell ref="B45:D45"/>
    <mergeCell ref="B46:D46"/>
    <mergeCell ref="B47:D47"/>
    <mergeCell ref="B48:D48"/>
    <mergeCell ref="B49:D49"/>
    <mergeCell ref="B50:D50"/>
    <mergeCell ref="B51:D51"/>
    <mergeCell ref="B52:D52"/>
    <mergeCell ref="B53:D53"/>
    <mergeCell ref="B54:D54"/>
    <mergeCell ref="B55:D55"/>
    <mergeCell ref="B68:D68"/>
    <mergeCell ref="B57:D57"/>
    <mergeCell ref="B58:D58"/>
    <mergeCell ref="B59:D59"/>
    <mergeCell ref="B60:D60"/>
    <mergeCell ref="B61:D61"/>
    <mergeCell ref="B62:D62"/>
    <mergeCell ref="B63:D63"/>
    <mergeCell ref="B64:D64"/>
    <mergeCell ref="B65:D65"/>
    <mergeCell ref="B66:D66"/>
    <mergeCell ref="B67:D67"/>
    <mergeCell ref="L101:L111"/>
    <mergeCell ref="E113:H113"/>
    <mergeCell ref="B71:D71"/>
    <mergeCell ref="B72:D72"/>
    <mergeCell ref="B73:D73"/>
    <mergeCell ref="A75:D75"/>
    <mergeCell ref="E76:L76"/>
    <mergeCell ref="E86:E88"/>
    <mergeCell ref="F86:I86"/>
  </mergeCells>
  <dataValidations count="4">
    <dataValidation type="list" allowBlank="1" showInputMessage="1" showErrorMessage="1" sqref="S10" xr:uid="{538BBFFA-D268-490B-9E1E-BB272F62A27C}">
      <formula1>Phone</formula1>
    </dataValidation>
    <dataValidation type="list" allowBlank="1" showInputMessage="1" showErrorMessage="1" sqref="S8" xr:uid="{66A7B52C-B0C7-496B-A78F-BE3ABA0F42C7}">
      <formula1>Prepared_By</formula1>
    </dataValidation>
    <dataValidation type="list" allowBlank="1" showInputMessage="1" showErrorMessage="1" sqref="S2" xr:uid="{1906C9D2-7860-4BCA-9FBE-2409A979ABC9}">
      <formula1>Approved_By</formula1>
    </dataValidation>
    <dataValidation type="list" allowBlank="1" showInputMessage="1" showErrorMessage="1" sqref="E4" xr:uid="{B52E7F28-233B-4D6B-8656-A53441F99C24}">
      <formula1>District_No</formula1>
    </dataValidation>
  </dataValidations>
  <printOptions horizontalCentered="1"/>
  <pageMargins left="0.24" right="0.23" top="0.171875" bottom="0.43" header="0.19" footer="0.24"/>
  <pageSetup scale="28" orientation="landscape" r:id="rId1"/>
  <headerFooter alignWithMargins="0">
    <oddFooter>&amp;L&amp;Z&amp;F&amp;C                                                      Printed &amp;D&amp;T&amp;R&amp;A
Last updated: (8/07/25
)</oddFooter>
  </headerFooter>
  <rowBreaks count="1" manualBreakCount="1">
    <brk id="83" max="25" man="1"/>
  </rowBreak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3">
    <tabColor rgb="FFFFFF00"/>
    <pageSetUpPr fitToPage="1"/>
  </sheetPr>
  <dimension ref="A1:BA85"/>
  <sheetViews>
    <sheetView zoomScale="75" zoomScaleNormal="75" zoomScalePageLayoutView="75" workbookViewId="0">
      <selection activeCell="J51" sqref="J51"/>
    </sheetView>
  </sheetViews>
  <sheetFormatPr defaultColWidth="9" defaultRowHeight="12"/>
  <cols>
    <col min="1" max="1" width="20.5703125" style="734" customWidth="1"/>
    <col min="2" max="2" width="13.5703125" style="210" customWidth="1"/>
    <col min="3" max="3" width="7.42578125" style="210" customWidth="1"/>
    <col min="4" max="4" width="22.28515625" style="210" customWidth="1"/>
    <col min="5" max="6" width="16.5703125" style="210" customWidth="1"/>
    <col min="7" max="7" width="25.42578125" style="210" customWidth="1"/>
    <col min="8" max="8" width="22.28515625" style="210" customWidth="1"/>
    <col min="9" max="11" width="16.5703125" style="210" customWidth="1"/>
    <col min="12" max="12" width="20" style="210" customWidth="1"/>
    <col min="13" max="13" width="16.5703125" style="210" customWidth="1"/>
    <col min="14" max="14" width="8" style="210" customWidth="1"/>
    <col min="15" max="15" width="20.7109375" style="210" customWidth="1"/>
    <col min="16" max="16" width="16.85546875" style="210" customWidth="1"/>
    <col min="17" max="17" width="16" style="210" customWidth="1"/>
    <col min="18" max="16384" width="9" style="210"/>
  </cols>
  <sheetData>
    <row r="1" spans="1:53" s="151" customFormat="1" ht="18">
      <c r="A1" s="407" t="str">
        <f>'APD 150 Pg1'!A1</f>
        <v>Oregon Department of Human Services</v>
      </c>
      <c r="B1" s="1129"/>
      <c r="C1" s="1567"/>
      <c r="D1" s="1632"/>
      <c r="E1" s="1568"/>
      <c r="F1" s="1632" t="s">
        <v>971</v>
      </c>
      <c r="G1" s="1569"/>
      <c r="H1" s="1569"/>
      <c r="I1" s="1569"/>
      <c r="J1" s="1569"/>
      <c r="K1" s="1569"/>
      <c r="M1" s="408"/>
      <c r="N1" s="319"/>
      <c r="O1" s="319"/>
      <c r="P1" s="296"/>
      <c r="Q1" s="296"/>
      <c r="R1" s="296"/>
      <c r="S1" s="296"/>
      <c r="T1" s="296"/>
      <c r="U1" s="296"/>
      <c r="V1" s="296"/>
      <c r="W1" s="296"/>
      <c r="X1" s="296"/>
      <c r="Y1" s="296"/>
      <c r="Z1" s="296"/>
      <c r="AA1" s="296"/>
      <c r="AB1" s="296"/>
      <c r="AC1" s="296"/>
      <c r="AD1" s="296"/>
      <c r="AE1" s="296"/>
      <c r="AF1" s="296"/>
      <c r="AG1" s="296"/>
      <c r="AH1" s="296"/>
      <c r="AI1" s="296"/>
      <c r="AJ1" s="296"/>
      <c r="AK1" s="296"/>
      <c r="AL1" s="296"/>
      <c r="AM1" s="296"/>
      <c r="AN1" s="296"/>
      <c r="AO1" s="296"/>
      <c r="AP1" s="296"/>
      <c r="AQ1" s="296"/>
      <c r="AR1" s="296"/>
      <c r="AS1" s="296"/>
      <c r="AT1" s="296"/>
      <c r="AU1" s="296"/>
      <c r="AV1" s="296"/>
      <c r="AW1" s="296"/>
      <c r="AX1" s="296"/>
      <c r="AY1" s="296"/>
      <c r="AZ1" s="296"/>
      <c r="BA1" s="296"/>
    </row>
    <row r="2" spans="1:53" s="151" customFormat="1" ht="18" customHeight="1">
      <c r="A2" s="1838" t="str">
        <f>'APD 150 Pg1'!A2</f>
        <v>Aging and People with Disabilities</v>
      </c>
      <c r="B2" s="1737"/>
      <c r="C2" s="1839"/>
      <c r="D2" s="407"/>
      <c r="E2" s="1862" t="s">
        <v>489</v>
      </c>
      <c r="F2" s="1863"/>
      <c r="G2" s="1863"/>
      <c r="H2" s="1863"/>
      <c r="I2" s="1863"/>
      <c r="J2" s="1863"/>
      <c r="K2" s="379"/>
      <c r="L2" s="1838"/>
      <c r="M2" s="1838"/>
      <c r="N2" s="296"/>
      <c r="O2" s="296"/>
      <c r="P2" s="296"/>
      <c r="Q2" s="296"/>
      <c r="R2" s="296"/>
      <c r="S2" s="296"/>
      <c r="T2" s="296"/>
      <c r="U2" s="296"/>
      <c r="V2" s="296"/>
      <c r="W2" s="296"/>
      <c r="X2" s="296"/>
      <c r="Y2" s="296"/>
      <c r="Z2" s="296"/>
      <c r="AA2" s="296"/>
      <c r="AB2" s="296"/>
      <c r="AC2" s="296"/>
      <c r="AD2" s="296"/>
      <c r="AE2" s="296"/>
      <c r="AF2" s="296"/>
      <c r="AG2" s="296"/>
      <c r="AH2" s="296"/>
      <c r="AI2" s="296"/>
      <c r="AJ2" s="296"/>
      <c r="AK2" s="296"/>
      <c r="AL2" s="296"/>
      <c r="AM2" s="296"/>
      <c r="AN2" s="296"/>
      <c r="AO2" s="296"/>
      <c r="AP2" s="296"/>
      <c r="AQ2" s="296"/>
      <c r="AR2" s="296"/>
      <c r="AS2" s="296"/>
      <c r="AT2" s="296"/>
      <c r="AU2" s="296"/>
      <c r="AV2" s="296"/>
      <c r="AW2" s="296"/>
      <c r="AX2" s="296"/>
      <c r="AY2" s="296"/>
      <c r="AZ2" s="296"/>
      <c r="BA2" s="296"/>
    </row>
    <row r="3" spans="1:53" s="226" customFormat="1" ht="19.5" customHeight="1">
      <c r="A3" s="312"/>
      <c r="B3" s="312"/>
      <c r="C3" s="312"/>
      <c r="D3" s="240"/>
      <c r="E3" s="240"/>
      <c r="F3" s="240"/>
      <c r="G3" s="1864"/>
      <c r="H3" s="1813"/>
      <c r="I3" s="498"/>
      <c r="J3" s="498"/>
      <c r="K3" s="391"/>
      <c r="L3" s="228"/>
      <c r="M3" s="240"/>
      <c r="N3" s="7"/>
      <c r="O3" s="7"/>
      <c r="P3" s="227"/>
      <c r="Q3" s="7"/>
    </row>
    <row r="4" spans="1:53" s="314" customFormat="1" ht="18">
      <c r="A4" s="312" t="str">
        <f>'APD 150 Pg1'!A4:C4</f>
        <v>AAA District Number:</v>
      </c>
      <c r="B4" s="656" t="str">
        <f>'APD 150 Pg1'!C4</f>
        <v>Select</v>
      </c>
      <c r="C4" s="656"/>
      <c r="E4" s="666"/>
      <c r="F4" s="666"/>
      <c r="G4" s="1865" t="s">
        <v>738</v>
      </c>
      <c r="H4" s="1866"/>
      <c r="I4" s="677"/>
      <c r="J4" s="296"/>
      <c r="K4" s="297" t="str">
        <f>'APD 150 Pg1'!O4</f>
        <v>Approved By:</v>
      </c>
      <c r="L4" s="1226" t="str">
        <f>'APD 150 Pg1'!P4</f>
        <v>Select</v>
      </c>
      <c r="M4" s="286"/>
      <c r="P4" s="311"/>
      <c r="Q4" s="311"/>
      <c r="R4" s="315"/>
    </row>
    <row r="5" spans="1:53" s="226" customFormat="1" ht="18" customHeight="1">
      <c r="A5" s="312"/>
      <c r="B5" s="312"/>
      <c r="C5" s="240"/>
      <c r="D5" s="240"/>
      <c r="E5" s="240"/>
      <c r="F5" s="240"/>
      <c r="G5" s="1841" t="s">
        <v>563</v>
      </c>
      <c r="H5" s="1742"/>
      <c r="P5" s="240"/>
      <c r="Q5" s="240"/>
      <c r="R5" s="255"/>
    </row>
    <row r="6" spans="1:53" s="226" customFormat="1" ht="18">
      <c r="A6" s="743" t="str">
        <f>'APD 150 Pg1'!A6:B6</f>
        <v xml:space="preserve">AAA Name:  </v>
      </c>
      <c r="B6" s="1855" t="str">
        <f>'APD 150 Pg1'!C6</f>
        <v>Select</v>
      </c>
      <c r="C6" s="1856"/>
      <c r="D6" s="1856"/>
      <c r="E6" s="1856"/>
      <c r="F6" s="1856"/>
      <c r="G6" s="151"/>
      <c r="H6" s="305"/>
      <c r="I6" s="313"/>
      <c r="J6" s="296"/>
      <c r="K6" s="297" t="str">
        <f>'APD 150 Pg1'!O6</f>
        <v>Date:</v>
      </c>
      <c r="L6" s="1857">
        <f>'APD 150 Pg1'!P6</f>
        <v>45869</v>
      </c>
      <c r="M6" s="1858"/>
      <c r="P6" s="255"/>
      <c r="Q6" s="240"/>
      <c r="R6" s="255"/>
    </row>
    <row r="7" spans="1:53" s="226" customFormat="1" ht="18.75" customHeight="1">
      <c r="A7" s="743"/>
      <c r="B7" s="240"/>
      <c r="C7" s="240"/>
      <c r="D7" s="240"/>
      <c r="E7" s="240"/>
      <c r="F7" s="240"/>
      <c r="G7" s="255"/>
      <c r="H7" s="255"/>
      <c r="I7" s="413"/>
      <c r="J7" s="1859" t="s">
        <v>580</v>
      </c>
      <c r="K7" s="1680"/>
      <c r="L7" s="1092"/>
      <c r="M7" s="749"/>
      <c r="P7" s="312"/>
      <c r="Q7" s="240"/>
      <c r="R7" s="255"/>
    </row>
    <row r="8" spans="1:53" s="226" customFormat="1" ht="18">
      <c r="A8" s="744"/>
      <c r="B8" s="240"/>
      <c r="C8" s="240"/>
      <c r="D8" s="409"/>
      <c r="E8" s="409"/>
      <c r="F8" s="409"/>
      <c r="G8" s="394"/>
      <c r="H8" s="468"/>
      <c r="I8" s="658"/>
      <c r="J8" s="296"/>
      <c r="K8" s="391" t="str">
        <f>'APD 150 Pg1'!O9</f>
        <v>Prepared By:</v>
      </c>
      <c r="L8" s="1873" t="str">
        <f>'APD 150 Pg1'!P9</f>
        <v>Select</v>
      </c>
      <c r="M8" s="1874"/>
      <c r="P8" s="240"/>
      <c r="Q8" s="240"/>
      <c r="R8" s="255"/>
    </row>
    <row r="9" spans="1:53" s="226" customFormat="1" ht="20.100000000000001" customHeight="1">
      <c r="A9" s="744" t="str">
        <f>'APD 150 Pg1'!A9</f>
        <v xml:space="preserve">Final Report?  </v>
      </c>
      <c r="B9" s="286" t="str">
        <f>'APD 150 Pg1'!C9</f>
        <v>Select</v>
      </c>
      <c r="C9" s="240"/>
      <c r="D9" s="410"/>
      <c r="E9" s="410"/>
      <c r="F9" s="1840" t="str">
        <f>'APD 150 Pg1'!H7</f>
        <v>Month Ending:</v>
      </c>
      <c r="G9" s="1815"/>
      <c r="H9" s="759">
        <f>'APD 150 Pg1'!J7</f>
        <v>45869</v>
      </c>
      <c r="I9" s="758"/>
      <c r="J9" s="151"/>
      <c r="K9" s="391"/>
      <c r="L9" s="334"/>
      <c r="M9" s="313"/>
      <c r="P9" s="316"/>
      <c r="Q9" s="316"/>
      <c r="R9" s="255"/>
    </row>
    <row r="10" spans="1:53" s="226" customFormat="1" ht="20.100000000000001" customHeight="1">
      <c r="A10" s="744" t="str">
        <f>'APD 150 Pg1'!A10</f>
        <v>Audited?</v>
      </c>
      <c r="B10" s="412" t="str">
        <f>'APD 150 Pg1'!C10</f>
        <v>Select</v>
      </c>
      <c r="C10" s="240"/>
      <c r="D10" s="410"/>
      <c r="E10" s="410"/>
      <c r="F10" s="757"/>
      <c r="G10" s="306"/>
      <c r="H10" s="306"/>
      <c r="I10" s="306"/>
      <c r="J10" s="151"/>
      <c r="K10" s="297" t="str">
        <f>'APD 150 Pg1'!O10</f>
        <v>Phone:</v>
      </c>
      <c r="L10" s="1873" t="str">
        <f>'APD 150 Pg1'!P10</f>
        <v>Select</v>
      </c>
      <c r="M10" s="1874"/>
      <c r="P10" s="240"/>
      <c r="Q10" s="240"/>
      <c r="R10" s="255"/>
    </row>
    <row r="11" spans="1:53" s="226" customFormat="1" ht="20.100000000000001" customHeight="1">
      <c r="A11" s="744" t="str">
        <f>'APD 150 Pg1'!A11</f>
        <v>A-133 Submitted?</v>
      </c>
      <c r="B11" s="411" t="str">
        <f>'APD 150 Pg1'!C11</f>
        <v>Select</v>
      </c>
      <c r="D11" s="410"/>
      <c r="F11" s="1557" t="str">
        <f>'APD 150 Pg1'!H10</f>
        <v xml:space="preserve">   Fiscal Year:      </v>
      </c>
      <c r="G11" s="1872" t="str">
        <f>'APD 150 Pg1'!I10</f>
        <v xml:space="preserve">  July 1, 2025 thru June 30, 2026</v>
      </c>
      <c r="H11" s="1872"/>
      <c r="I11" s="970"/>
      <c r="J11" s="313"/>
      <c r="K11" s="240"/>
      <c r="L11" s="240"/>
      <c r="M11" s="240"/>
      <c r="P11" s="240"/>
      <c r="Q11" s="240"/>
      <c r="R11" s="255"/>
    </row>
    <row r="12" spans="1:53" s="226" customFormat="1" ht="20.100000000000001" customHeight="1">
      <c r="A12" s="744" t="str">
        <f>'APD 150 Pg1'!A12</f>
        <v>Cash or Accrual?</v>
      </c>
      <c r="B12" s="286" t="str">
        <f>'APD 150 Pg1'!C12</f>
        <v>Select</v>
      </c>
      <c r="C12" s="240"/>
      <c r="D12" s="410"/>
      <c r="E12" s="410"/>
      <c r="F12" s="1557" t="str">
        <f>'APD 150 Pg1'!H11</f>
        <v>Biennial Year:</v>
      </c>
      <c r="G12" s="1872" t="str">
        <f>'APD 150 Pg1'!I11</f>
        <v xml:space="preserve">  July 1, 2025 thru June 30, 2027</v>
      </c>
      <c r="H12" s="1872"/>
      <c r="I12" s="315"/>
      <c r="J12" s="315"/>
      <c r="K12" s="240"/>
      <c r="L12" s="240"/>
      <c r="M12" s="240"/>
      <c r="P12" s="240"/>
      <c r="Q12" s="240"/>
      <c r="R12" s="255"/>
    </row>
    <row r="13" spans="1:53" s="226" customFormat="1" ht="20.25">
      <c r="A13" s="312"/>
      <c r="B13" s="240"/>
      <c r="C13" s="240"/>
      <c r="D13" s="310"/>
      <c r="E13" s="310"/>
      <c r="F13" s="524" t="str">
        <f>'APD 150 Pg1'!H13</f>
        <v xml:space="preserve">Contract:   </v>
      </c>
      <c r="G13" s="364" t="str">
        <f>'APD 150 Pg1'!I13</f>
        <v>Select</v>
      </c>
      <c r="I13" s="657"/>
      <c r="J13" s="241"/>
      <c r="K13" s="241"/>
      <c r="L13" s="230"/>
      <c r="M13" s="754"/>
      <c r="N13" s="19"/>
      <c r="O13" s="19"/>
      <c r="P13" s="262"/>
      <c r="Q13" s="7"/>
    </row>
    <row r="14" spans="1:53" s="151" customFormat="1" ht="21" thickBot="1">
      <c r="A14" s="734"/>
      <c r="B14" s="296"/>
      <c r="C14" s="296"/>
      <c r="D14" s="321"/>
      <c r="E14" s="321"/>
      <c r="F14" s="321"/>
      <c r="G14" s="296"/>
      <c r="H14" s="296"/>
      <c r="I14" s="296"/>
      <c r="J14" s="296"/>
      <c r="K14" s="320"/>
      <c r="L14" s="1860" t="s">
        <v>582</v>
      </c>
      <c r="M14" s="1861"/>
      <c r="N14" s="296"/>
      <c r="O14" s="296"/>
      <c r="P14" s="296"/>
      <c r="Q14" s="296"/>
      <c r="R14" s="296"/>
      <c r="S14" s="296"/>
      <c r="T14" s="296"/>
      <c r="U14" s="296"/>
      <c r="V14" s="296"/>
      <c r="W14" s="296"/>
      <c r="X14" s="296"/>
      <c r="Y14" s="296"/>
      <c r="Z14" s="296"/>
      <c r="AA14" s="296"/>
      <c r="AB14" s="296"/>
      <c r="AC14" s="296"/>
      <c r="AD14" s="296"/>
      <c r="AE14" s="296"/>
      <c r="AF14" s="296"/>
      <c r="AG14" s="296"/>
      <c r="AH14" s="296"/>
      <c r="AI14" s="296"/>
      <c r="AJ14" s="296"/>
      <c r="AK14" s="296"/>
      <c r="AL14" s="296"/>
      <c r="AM14" s="296"/>
      <c r="AN14" s="296"/>
      <c r="AO14" s="296"/>
      <c r="AP14" s="296"/>
      <c r="AQ14" s="296"/>
      <c r="AR14" s="296"/>
      <c r="AS14" s="296"/>
      <c r="AT14" s="296"/>
      <c r="AU14" s="296"/>
      <c r="AV14" s="296"/>
      <c r="AW14" s="296"/>
      <c r="AX14" s="296"/>
      <c r="AY14" s="296"/>
      <c r="AZ14" s="296"/>
      <c r="BA14" s="296"/>
    </row>
    <row r="15" spans="1:53" s="673" customFormat="1" ht="84" customHeight="1" thickTop="1" thickBot="1">
      <c r="A15" s="729" t="s">
        <v>370</v>
      </c>
      <c r="B15" s="1850" t="s">
        <v>371</v>
      </c>
      <c r="C15" s="1851"/>
      <c r="D15" s="1852"/>
      <c r="E15" s="667" t="s">
        <v>559</v>
      </c>
      <c r="F15" s="667" t="s">
        <v>560</v>
      </c>
      <c r="G15" s="474" t="s">
        <v>561</v>
      </c>
      <c r="H15" s="474" t="s">
        <v>540</v>
      </c>
      <c r="I15" s="73" t="s">
        <v>50</v>
      </c>
      <c r="J15" s="640" t="s">
        <v>51</v>
      </c>
      <c r="K15" s="447" t="s">
        <v>52</v>
      </c>
      <c r="L15" s="519" t="s">
        <v>587</v>
      </c>
      <c r="M15" s="518" t="s">
        <v>585</v>
      </c>
      <c r="N15" s="212"/>
      <c r="O15" s="212"/>
      <c r="P15" s="212"/>
      <c r="Q15" s="213"/>
      <c r="R15" s="664"/>
      <c r="S15" s="664"/>
      <c r="T15" s="664"/>
      <c r="U15" s="664"/>
      <c r="V15" s="664"/>
      <c r="W15" s="664"/>
      <c r="X15" s="664"/>
      <c r="Y15" s="664"/>
      <c r="Z15" s="664"/>
      <c r="AA15" s="664"/>
      <c r="AB15" s="664"/>
      <c r="AC15" s="664"/>
      <c r="AD15" s="664"/>
      <c r="AE15" s="664"/>
      <c r="AF15" s="664"/>
      <c r="AG15" s="664"/>
      <c r="AH15" s="664"/>
      <c r="AI15" s="664"/>
      <c r="AJ15" s="664"/>
      <c r="AK15" s="664"/>
      <c r="AL15" s="664"/>
      <c r="AM15" s="664"/>
      <c r="AN15" s="664"/>
      <c r="AO15" s="664"/>
      <c r="AP15" s="664"/>
      <c r="AQ15" s="664"/>
      <c r="AR15" s="664"/>
      <c r="AS15" s="664"/>
      <c r="AT15" s="664"/>
      <c r="AU15" s="664"/>
      <c r="AV15" s="664"/>
      <c r="AW15" s="664"/>
      <c r="AX15" s="664"/>
      <c r="AY15" s="664"/>
      <c r="AZ15" s="664"/>
      <c r="BA15" s="664"/>
    </row>
    <row r="16" spans="1:53" s="214" customFormat="1" ht="19.899999999999999" customHeight="1" thickTop="1" thickBot="1">
      <c r="A16" s="730" t="s">
        <v>382</v>
      </c>
      <c r="B16" s="1867" t="s">
        <v>383</v>
      </c>
      <c r="C16" s="1868"/>
      <c r="D16" s="1869"/>
      <c r="E16" s="206" t="s">
        <v>384</v>
      </c>
      <c r="F16" s="206" t="s">
        <v>385</v>
      </c>
      <c r="G16" s="946" t="s">
        <v>386</v>
      </c>
      <c r="H16" s="947" t="s">
        <v>387</v>
      </c>
      <c r="I16" s="948" t="s">
        <v>388</v>
      </c>
      <c r="J16" s="947" t="s">
        <v>389</v>
      </c>
      <c r="K16" s="943" t="s">
        <v>390</v>
      </c>
      <c r="L16" s="750" t="s">
        <v>391</v>
      </c>
      <c r="M16" s="751" t="s">
        <v>392</v>
      </c>
    </row>
    <row r="17" spans="1:53" s="220" customFormat="1" ht="16.899999999999999" customHeight="1" thickTop="1">
      <c r="A17" s="731" t="str">
        <f>'Service Category Lookup Val '!A4</f>
        <v>01</v>
      </c>
      <c r="B17" s="1870" t="str">
        <f>'Service Category Lookup Val '!C4</f>
        <v>Personal Care</v>
      </c>
      <c r="C17" s="1871"/>
      <c r="D17" s="1871"/>
      <c r="E17" s="766"/>
      <c r="F17" s="960"/>
      <c r="G17" s="961"/>
      <c r="H17" s="767"/>
      <c r="I17" s="767"/>
      <c r="J17" s="768"/>
      <c r="K17" s="769">
        <f>+E17+F17+I17+J17</f>
        <v>0</v>
      </c>
      <c r="L17" s="725"/>
      <c r="M17" s="726"/>
      <c r="N17" s="216"/>
      <c r="O17" s="216"/>
      <c r="P17" s="216"/>
      <c r="Q17" s="217"/>
      <c r="R17" s="218"/>
      <c r="S17" s="218"/>
      <c r="T17" s="218"/>
      <c r="U17" s="218"/>
      <c r="V17" s="218"/>
      <c r="W17" s="218"/>
      <c r="X17" s="218"/>
      <c r="Y17" s="218"/>
      <c r="Z17" s="218"/>
      <c r="AA17" s="218"/>
      <c r="AB17" s="218"/>
      <c r="AC17" s="218"/>
      <c r="AD17" s="218"/>
      <c r="AE17" s="218"/>
      <c r="AF17" s="218"/>
      <c r="AG17" s="218"/>
      <c r="AH17" s="218"/>
      <c r="AI17" s="218"/>
      <c r="AJ17" s="218"/>
      <c r="AK17" s="218"/>
      <c r="AL17" s="218"/>
      <c r="AM17" s="218"/>
      <c r="AN17" s="218"/>
      <c r="AO17" s="218"/>
      <c r="AP17" s="218"/>
      <c r="AQ17" s="218"/>
      <c r="AR17" s="218"/>
      <c r="AS17" s="218"/>
      <c r="AT17" s="218"/>
      <c r="AU17" s="218"/>
      <c r="AV17" s="218"/>
      <c r="AW17" s="218"/>
      <c r="AX17" s="218"/>
      <c r="AY17" s="218"/>
      <c r="AZ17" s="218"/>
      <c r="BA17" s="218"/>
    </row>
    <row r="18" spans="1:53" s="220" customFormat="1" ht="15" customHeight="1">
      <c r="A18" s="731" t="str">
        <f>'Service Category Lookup Val '!A5</f>
        <v>01a</v>
      </c>
      <c r="B18" s="1826" t="str">
        <f>'Service Category Lookup Val '!C5</f>
        <v>Personal Care - HCW</v>
      </c>
      <c r="C18" s="1827"/>
      <c r="D18" s="1827"/>
      <c r="E18" s="766"/>
      <c r="F18" s="962"/>
      <c r="G18" s="963"/>
      <c r="H18" s="770"/>
      <c r="I18" s="770"/>
      <c r="J18" s="768"/>
      <c r="K18" s="769">
        <f t="shared" ref="K18:K36" si="0">+E18+F18+I18+J18</f>
        <v>0</v>
      </c>
      <c r="L18" s="727"/>
      <c r="M18" s="728"/>
      <c r="N18" s="642"/>
      <c r="O18" s="216"/>
      <c r="P18" s="216"/>
      <c r="Q18" s="217"/>
      <c r="R18" s="218"/>
      <c r="S18" s="218"/>
      <c r="T18" s="218"/>
      <c r="U18" s="218"/>
      <c r="V18" s="218"/>
      <c r="W18" s="218"/>
      <c r="X18" s="218"/>
      <c r="Y18" s="218"/>
      <c r="Z18" s="218"/>
      <c r="AA18" s="218"/>
      <c r="AB18" s="218"/>
      <c r="AC18" s="218"/>
      <c r="AD18" s="218"/>
      <c r="AE18" s="218"/>
      <c r="AF18" s="218"/>
      <c r="AG18" s="218"/>
      <c r="AH18" s="218"/>
      <c r="AI18" s="218"/>
      <c r="AJ18" s="218"/>
      <c r="AK18" s="218"/>
      <c r="AL18" s="218"/>
      <c r="AM18" s="218"/>
      <c r="AN18" s="218"/>
      <c r="AO18" s="218"/>
      <c r="AP18" s="218"/>
      <c r="AQ18" s="218"/>
      <c r="AR18" s="218"/>
      <c r="AS18" s="218"/>
      <c r="AT18" s="218"/>
      <c r="AU18" s="218"/>
      <c r="AV18" s="218"/>
      <c r="AW18" s="218"/>
      <c r="AX18" s="218"/>
      <c r="AY18" s="218"/>
      <c r="AZ18" s="218"/>
      <c r="BA18" s="218"/>
    </row>
    <row r="19" spans="1:53" s="220" customFormat="1" ht="18">
      <c r="A19" s="731" t="str">
        <f>'Service Category Lookup Val '!A6</f>
        <v>02</v>
      </c>
      <c r="B19" s="1826" t="str">
        <f>'Service Category Lookup Val '!C6</f>
        <v>Homemaker/Home Care</v>
      </c>
      <c r="C19" s="1827"/>
      <c r="D19" s="1827"/>
      <c r="E19" s="766"/>
      <c r="F19" s="962"/>
      <c r="G19" s="963"/>
      <c r="H19" s="770"/>
      <c r="I19" s="770"/>
      <c r="J19" s="768"/>
      <c r="K19" s="769">
        <f t="shared" si="0"/>
        <v>0</v>
      </c>
      <c r="L19" s="727"/>
      <c r="M19" s="728"/>
      <c r="N19" s="216"/>
      <c r="O19" s="216"/>
      <c r="P19" s="216"/>
      <c r="Q19" s="217"/>
      <c r="R19" s="218"/>
      <c r="S19" s="218"/>
      <c r="T19" s="218"/>
      <c r="U19" s="218"/>
      <c r="V19" s="218"/>
      <c r="W19" s="218"/>
      <c r="X19" s="218"/>
      <c r="Y19" s="218"/>
      <c r="Z19" s="218"/>
      <c r="AA19" s="218"/>
      <c r="AB19" s="218"/>
      <c r="AC19" s="218"/>
      <c r="AD19" s="218"/>
      <c r="AE19" s="218"/>
      <c r="AF19" s="218"/>
      <c r="AG19" s="218"/>
      <c r="AH19" s="218"/>
      <c r="AI19" s="218"/>
      <c r="AJ19" s="218"/>
      <c r="AK19" s="218"/>
      <c r="AL19" s="218"/>
      <c r="AM19" s="218"/>
      <c r="AN19" s="218"/>
      <c r="AO19" s="218"/>
      <c r="AP19" s="218"/>
      <c r="AQ19" s="218"/>
      <c r="AR19" s="218"/>
      <c r="AS19" s="218"/>
      <c r="AT19" s="218"/>
      <c r="AU19" s="218"/>
      <c r="AV19" s="218"/>
      <c r="AW19" s="218"/>
      <c r="AX19" s="218"/>
      <c r="AY19" s="218"/>
      <c r="AZ19" s="218"/>
      <c r="BA19" s="218"/>
    </row>
    <row r="20" spans="1:53" s="220" customFormat="1" ht="18">
      <c r="A20" s="731" t="str">
        <f>'Service Category Lookup Val '!A7</f>
        <v>02a</v>
      </c>
      <c r="B20" s="1826" t="str">
        <f>'Service Category Lookup Val '!C7</f>
        <v>Homemaker/Home Care - HCW</v>
      </c>
      <c r="C20" s="1827"/>
      <c r="D20" s="1827"/>
      <c r="E20" s="766"/>
      <c r="F20" s="962"/>
      <c r="G20" s="963"/>
      <c r="H20" s="770"/>
      <c r="I20" s="770"/>
      <c r="J20" s="768"/>
      <c r="K20" s="769">
        <f t="shared" si="0"/>
        <v>0</v>
      </c>
      <c r="L20" s="727"/>
      <c r="M20" s="728"/>
      <c r="N20" s="216"/>
      <c r="O20" s="216"/>
      <c r="P20" s="216"/>
      <c r="Q20" s="217"/>
      <c r="R20" s="218"/>
      <c r="S20" s="218"/>
      <c r="T20" s="218"/>
      <c r="U20" s="218"/>
      <c r="V20" s="218"/>
      <c r="W20" s="218"/>
      <c r="X20" s="218"/>
      <c r="Y20" s="218"/>
      <c r="Z20" s="218"/>
      <c r="AA20" s="218"/>
      <c r="AB20" s="218"/>
      <c r="AC20" s="218"/>
      <c r="AD20" s="218"/>
      <c r="AE20" s="218"/>
      <c r="AF20" s="218"/>
      <c r="AG20" s="218"/>
      <c r="AH20" s="218"/>
      <c r="AI20" s="218"/>
      <c r="AJ20" s="218"/>
      <c r="AK20" s="218"/>
      <c r="AL20" s="218"/>
      <c r="AM20" s="218"/>
      <c r="AN20" s="218"/>
      <c r="AO20" s="218"/>
      <c r="AP20" s="218"/>
      <c r="AQ20" s="218"/>
      <c r="AR20" s="218"/>
      <c r="AS20" s="218"/>
      <c r="AT20" s="218"/>
      <c r="AU20" s="218"/>
      <c r="AV20" s="218"/>
      <c r="AW20" s="218"/>
      <c r="AX20" s="218"/>
      <c r="AY20" s="218"/>
      <c r="AZ20" s="218"/>
      <c r="BA20" s="218"/>
    </row>
    <row r="21" spans="1:53" s="220" customFormat="1" ht="18">
      <c r="A21" s="731" t="str">
        <f>'Service Category Lookup Val '!A8</f>
        <v>03</v>
      </c>
      <c r="B21" s="1826" t="str">
        <f>'Service Category Lookup Val '!C8</f>
        <v>Chore</v>
      </c>
      <c r="C21" s="1827"/>
      <c r="D21" s="1827"/>
      <c r="E21" s="766"/>
      <c r="F21" s="962"/>
      <c r="G21" s="963"/>
      <c r="H21" s="770"/>
      <c r="I21" s="770"/>
      <c r="J21" s="768"/>
      <c r="K21" s="769">
        <f t="shared" si="0"/>
        <v>0</v>
      </c>
      <c r="L21" s="727"/>
      <c r="M21" s="728"/>
      <c r="N21" s="216"/>
      <c r="O21" s="216"/>
      <c r="P21" s="216"/>
      <c r="Q21" s="217"/>
      <c r="R21" s="218"/>
      <c r="S21" s="218"/>
      <c r="T21" s="218"/>
      <c r="U21" s="218"/>
      <c r="V21" s="218"/>
      <c r="W21" s="218"/>
      <c r="X21" s="218"/>
      <c r="Y21" s="218"/>
      <c r="Z21" s="218"/>
      <c r="AA21" s="218"/>
      <c r="AB21" s="218"/>
      <c r="AC21" s="218"/>
      <c r="AD21" s="218"/>
      <c r="AE21" s="218"/>
      <c r="AF21" s="218"/>
      <c r="AG21" s="218"/>
      <c r="AH21" s="218"/>
      <c r="AI21" s="218"/>
      <c r="AJ21" s="218"/>
      <c r="AK21" s="218"/>
      <c r="AL21" s="218"/>
      <c r="AM21" s="218"/>
      <c r="AN21" s="218"/>
      <c r="AO21" s="218"/>
      <c r="AP21" s="218"/>
      <c r="AQ21" s="218"/>
      <c r="AR21" s="218"/>
      <c r="AS21" s="218"/>
      <c r="AT21" s="218"/>
      <c r="AU21" s="218"/>
      <c r="AV21" s="218"/>
      <c r="AW21" s="218"/>
      <c r="AX21" s="218"/>
      <c r="AY21" s="218"/>
      <c r="AZ21" s="218"/>
      <c r="BA21" s="218"/>
    </row>
    <row r="22" spans="1:53" s="220" customFormat="1" ht="18">
      <c r="A22" s="731" t="str">
        <f>'Service Category Lookup Val '!A9</f>
        <v>03a</v>
      </c>
      <c r="B22" s="1826" t="str">
        <f>'Service Category Lookup Val '!C9</f>
        <v>Chore - HCW</v>
      </c>
      <c r="C22" s="1827"/>
      <c r="D22" s="1827"/>
      <c r="E22" s="766"/>
      <c r="F22" s="962"/>
      <c r="G22" s="963"/>
      <c r="H22" s="770"/>
      <c r="I22" s="770"/>
      <c r="J22" s="768"/>
      <c r="K22" s="769">
        <f t="shared" si="0"/>
        <v>0</v>
      </c>
      <c r="L22" s="727"/>
      <c r="M22" s="728"/>
      <c r="N22" s="216"/>
      <c r="O22" s="216"/>
      <c r="P22" s="216"/>
      <c r="Q22" s="217"/>
      <c r="R22" s="218"/>
      <c r="S22" s="218"/>
      <c r="T22" s="218"/>
      <c r="U22" s="218"/>
      <c r="V22" s="218"/>
      <c r="W22" s="218"/>
      <c r="X22" s="218"/>
      <c r="Y22" s="218"/>
      <c r="Z22" s="218"/>
      <c r="AA22" s="218"/>
      <c r="AB22" s="218"/>
      <c r="AC22" s="218"/>
      <c r="AD22" s="218"/>
      <c r="AE22" s="218"/>
      <c r="AF22" s="218"/>
      <c r="AG22" s="218"/>
      <c r="AH22" s="218"/>
      <c r="AI22" s="218"/>
      <c r="AJ22" s="218"/>
      <c r="AK22" s="218"/>
      <c r="AL22" s="218"/>
      <c r="AM22" s="218"/>
      <c r="AN22" s="218"/>
      <c r="AO22" s="218"/>
      <c r="AP22" s="218"/>
      <c r="AQ22" s="218"/>
      <c r="AR22" s="218"/>
      <c r="AS22" s="218"/>
      <c r="AT22" s="218"/>
      <c r="AU22" s="218"/>
      <c r="AV22" s="218"/>
      <c r="AW22" s="218"/>
      <c r="AX22" s="218"/>
      <c r="AY22" s="218"/>
      <c r="AZ22" s="218"/>
      <c r="BA22" s="218"/>
    </row>
    <row r="23" spans="1:53" s="220" customFormat="1" ht="18">
      <c r="A23" s="731" t="str">
        <f>'Service Category Lookup Val '!A10</f>
        <v>04</v>
      </c>
      <c r="B23" s="1826" t="str">
        <f>'Service Category Lookup Val '!C10</f>
        <v>Home Del. Meals</v>
      </c>
      <c r="C23" s="1827"/>
      <c r="D23" s="1827"/>
      <c r="E23" s="766"/>
      <c r="F23" s="962"/>
      <c r="G23" s="963"/>
      <c r="H23" s="770"/>
      <c r="I23" s="770"/>
      <c r="J23" s="768"/>
      <c r="K23" s="769">
        <f t="shared" si="0"/>
        <v>0</v>
      </c>
      <c r="L23" s="727"/>
      <c r="M23" s="728"/>
      <c r="N23" s="216"/>
      <c r="O23" s="216"/>
      <c r="P23" s="216"/>
      <c r="Q23" s="217"/>
      <c r="R23" s="218"/>
      <c r="S23" s="218"/>
      <c r="T23" s="218"/>
      <c r="U23" s="218"/>
      <c r="V23" s="218"/>
      <c r="W23" s="218"/>
      <c r="X23" s="218"/>
      <c r="Y23" s="218"/>
      <c r="Z23" s="218"/>
      <c r="AA23" s="218"/>
      <c r="AB23" s="218"/>
      <c r="AC23" s="218"/>
      <c r="AD23" s="218"/>
      <c r="AE23" s="218"/>
      <c r="AF23" s="218"/>
      <c r="AG23" s="218"/>
      <c r="AH23" s="218"/>
      <c r="AI23" s="218"/>
      <c r="AJ23" s="218"/>
      <c r="AK23" s="218"/>
      <c r="AL23" s="218"/>
      <c r="AM23" s="218"/>
      <c r="AN23" s="218"/>
      <c r="AO23" s="218"/>
      <c r="AP23" s="218"/>
      <c r="AQ23" s="218"/>
      <c r="AR23" s="218"/>
      <c r="AS23" s="218"/>
      <c r="AT23" s="218"/>
      <c r="AU23" s="218"/>
      <c r="AV23" s="218"/>
      <c r="AW23" s="218"/>
      <c r="AX23" s="218"/>
      <c r="AY23" s="218"/>
      <c r="AZ23" s="218"/>
      <c r="BA23" s="218"/>
    </row>
    <row r="24" spans="1:53" s="220" customFormat="1" ht="18">
      <c r="A24" s="735" t="str">
        <f>'Service Category Lookup Val '!A11</f>
        <v>05</v>
      </c>
      <c r="B24" s="1826" t="str">
        <f>'Service Category Lookup Val '!C11</f>
        <v>Adult Day Care/Adult Day Health</v>
      </c>
      <c r="C24" s="1827"/>
      <c r="D24" s="1827"/>
      <c r="E24" s="766"/>
      <c r="F24" s="962"/>
      <c r="G24" s="963"/>
      <c r="H24" s="770"/>
      <c r="I24" s="770"/>
      <c r="J24" s="768"/>
      <c r="K24" s="769">
        <f t="shared" si="0"/>
        <v>0</v>
      </c>
      <c r="L24" s="727"/>
      <c r="M24" s="728"/>
      <c r="N24" s="216"/>
      <c r="O24" s="216"/>
      <c r="P24" s="216"/>
      <c r="Q24" s="217"/>
      <c r="R24" s="218"/>
      <c r="S24" s="218"/>
      <c r="T24" s="218"/>
      <c r="U24" s="218"/>
      <c r="V24" s="218"/>
      <c r="W24" s="218"/>
      <c r="X24" s="218"/>
      <c r="Y24" s="218"/>
      <c r="Z24" s="218"/>
      <c r="AA24" s="218"/>
      <c r="AB24" s="218"/>
      <c r="AC24" s="218"/>
      <c r="AD24" s="218"/>
      <c r="AE24" s="218"/>
      <c r="AF24" s="218"/>
      <c r="AG24" s="218"/>
      <c r="AH24" s="218"/>
      <c r="AI24" s="218"/>
      <c r="AJ24" s="218"/>
      <c r="AK24" s="218"/>
      <c r="AL24" s="218"/>
      <c r="AM24" s="218"/>
      <c r="AN24" s="218"/>
      <c r="AO24" s="218"/>
      <c r="AP24" s="218"/>
      <c r="AQ24" s="218"/>
      <c r="AR24" s="218"/>
      <c r="AS24" s="218"/>
      <c r="AT24" s="218"/>
      <c r="AU24" s="218"/>
      <c r="AV24" s="218"/>
      <c r="AW24" s="218"/>
      <c r="AX24" s="218"/>
      <c r="AY24" s="218"/>
      <c r="AZ24" s="218"/>
      <c r="BA24" s="218"/>
    </row>
    <row r="25" spans="1:53" s="220" customFormat="1" ht="18">
      <c r="A25" s="735" t="str">
        <f>'Service Category Lookup Val '!A12</f>
        <v>06</v>
      </c>
      <c r="B25" s="1826" t="str">
        <f>'Service Category Lookup Val '!C12</f>
        <v>Case Management</v>
      </c>
      <c r="C25" s="1827"/>
      <c r="D25" s="1827"/>
      <c r="E25" s="766">
        <v>0</v>
      </c>
      <c r="F25" s="962"/>
      <c r="G25" s="963"/>
      <c r="H25" s="770"/>
      <c r="I25" s="770"/>
      <c r="J25" s="768"/>
      <c r="K25" s="769">
        <f t="shared" si="0"/>
        <v>0</v>
      </c>
      <c r="L25" s="727"/>
      <c r="M25" s="728"/>
      <c r="N25" s="216"/>
      <c r="O25" s="216"/>
      <c r="P25" s="216"/>
      <c r="Q25" s="217"/>
      <c r="R25" s="218"/>
      <c r="S25" s="218"/>
      <c r="T25" s="218"/>
      <c r="U25" s="218"/>
      <c r="V25" s="218"/>
      <c r="W25" s="218"/>
      <c r="X25" s="218"/>
      <c r="Y25" s="218"/>
      <c r="Z25" s="218"/>
      <c r="AA25" s="218"/>
      <c r="AB25" s="218"/>
      <c r="AC25" s="218"/>
      <c r="AD25" s="218"/>
      <c r="AE25" s="218"/>
      <c r="AF25" s="218"/>
      <c r="AG25" s="218"/>
      <c r="AH25" s="218"/>
      <c r="AI25" s="218"/>
      <c r="AJ25" s="218"/>
      <c r="AK25" s="218"/>
      <c r="AL25" s="218"/>
      <c r="AM25" s="218"/>
      <c r="AN25" s="218"/>
      <c r="AO25" s="218"/>
      <c r="AP25" s="218"/>
      <c r="AQ25" s="218"/>
      <c r="AR25" s="218"/>
      <c r="AS25" s="218"/>
      <c r="AT25" s="218"/>
      <c r="AU25" s="218"/>
      <c r="AV25" s="218"/>
      <c r="AW25" s="218"/>
      <c r="AX25" s="218"/>
      <c r="AY25" s="218"/>
      <c r="AZ25" s="218"/>
      <c r="BA25" s="218"/>
    </row>
    <row r="26" spans="1:53" s="220" customFormat="1" ht="18">
      <c r="A26" s="736" t="str">
        <f>'Service Category Lookup Val '!A31</f>
        <v>20-1</v>
      </c>
      <c r="B26" s="1846" t="str">
        <f>'Service Category Lookup Val '!C31</f>
        <v>Administration</v>
      </c>
      <c r="C26" s="1853"/>
      <c r="D26" s="1854"/>
      <c r="E26" s="766">
        <v>0</v>
      </c>
      <c r="F26" s="962"/>
      <c r="G26" s="963"/>
      <c r="H26" s="770"/>
      <c r="I26" s="770"/>
      <c r="J26" s="768"/>
      <c r="K26" s="769">
        <f t="shared" si="0"/>
        <v>0</v>
      </c>
      <c r="L26" s="727"/>
      <c r="M26" s="728"/>
      <c r="N26" s="216"/>
      <c r="O26" s="216"/>
      <c r="P26" s="216"/>
      <c r="Q26" s="217"/>
      <c r="R26" s="218"/>
      <c r="S26" s="218"/>
      <c r="T26" s="218"/>
      <c r="U26" s="218"/>
      <c r="V26" s="218"/>
      <c r="W26" s="218"/>
      <c r="X26" s="218"/>
      <c r="Y26" s="218"/>
      <c r="Z26" s="218"/>
      <c r="AA26" s="218"/>
      <c r="AB26" s="218"/>
      <c r="AC26" s="218"/>
      <c r="AD26" s="218"/>
      <c r="AE26" s="218"/>
      <c r="AF26" s="218"/>
      <c r="AG26" s="218"/>
      <c r="AH26" s="218"/>
      <c r="AI26" s="218"/>
      <c r="AJ26" s="218"/>
      <c r="AK26" s="218"/>
      <c r="AL26" s="218"/>
      <c r="AM26" s="218"/>
      <c r="AN26" s="218"/>
      <c r="AO26" s="218"/>
      <c r="AP26" s="218"/>
      <c r="AQ26" s="218"/>
      <c r="AR26" s="218"/>
      <c r="AS26" s="218"/>
      <c r="AT26" s="218"/>
      <c r="AU26" s="218"/>
      <c r="AV26" s="218"/>
      <c r="AW26" s="218"/>
      <c r="AX26" s="218"/>
      <c r="AY26" s="218"/>
      <c r="AZ26" s="218"/>
      <c r="BA26" s="218"/>
    </row>
    <row r="27" spans="1:53" s="220" customFormat="1" ht="18">
      <c r="A27" s="737" t="str">
        <f>'Service Category Lookup Val '!A53</f>
        <v>40-5</v>
      </c>
      <c r="B27" s="1845" t="str">
        <f>'Service Category Lookup Val '!C53</f>
        <v xml:space="preserve">Health/Medical/Assist Tech Equip. </v>
      </c>
      <c r="C27" s="1843"/>
      <c r="D27" s="1844"/>
      <c r="E27" s="766"/>
      <c r="F27" s="962"/>
      <c r="G27" s="963"/>
      <c r="H27" s="770"/>
      <c r="I27" s="770"/>
      <c r="J27" s="768"/>
      <c r="K27" s="769">
        <f t="shared" si="0"/>
        <v>0</v>
      </c>
      <c r="L27" s="727"/>
      <c r="M27" s="728"/>
      <c r="N27" s="216"/>
      <c r="O27" s="216"/>
      <c r="P27" s="216"/>
      <c r="Q27" s="217"/>
      <c r="R27" s="218"/>
      <c r="S27" s="218"/>
      <c r="T27" s="218"/>
      <c r="U27" s="218"/>
      <c r="V27" s="218"/>
      <c r="W27" s="218"/>
      <c r="X27" s="218"/>
      <c r="Y27" s="218"/>
      <c r="Z27" s="218"/>
      <c r="AA27" s="218"/>
      <c r="AB27" s="218"/>
      <c r="AC27" s="218"/>
      <c r="AD27" s="218"/>
      <c r="AE27" s="218"/>
      <c r="AF27" s="218"/>
      <c r="AG27" s="218"/>
      <c r="AH27" s="218"/>
      <c r="AI27" s="218"/>
      <c r="AJ27" s="218"/>
      <c r="AK27" s="218"/>
      <c r="AL27" s="218"/>
      <c r="AM27" s="218"/>
      <c r="AN27" s="218"/>
      <c r="AO27" s="218"/>
      <c r="AP27" s="218"/>
      <c r="AQ27" s="218"/>
      <c r="AR27" s="218"/>
      <c r="AS27" s="218"/>
      <c r="AT27" s="218"/>
      <c r="AU27" s="218"/>
      <c r="AV27" s="218"/>
      <c r="AW27" s="218"/>
      <c r="AX27" s="218"/>
      <c r="AY27" s="218"/>
      <c r="AZ27" s="218"/>
      <c r="BA27" s="218"/>
    </row>
    <row r="28" spans="1:53" s="220" customFormat="1" ht="18">
      <c r="A28" s="738" t="str">
        <f>'Service Category Lookup Val '!A54</f>
        <v>40-8</v>
      </c>
      <c r="B28" s="1846" t="str">
        <f>'Service Category Lookup Val '!C54</f>
        <v>Registered Nurse Services</v>
      </c>
      <c r="C28" s="1847"/>
      <c r="D28" s="1848"/>
      <c r="E28" s="766"/>
      <c r="F28" s="962"/>
      <c r="G28" s="963"/>
      <c r="H28" s="770"/>
      <c r="I28" s="770"/>
      <c r="J28" s="768"/>
      <c r="K28" s="769">
        <f t="shared" si="0"/>
        <v>0</v>
      </c>
      <c r="L28" s="727"/>
      <c r="M28" s="728"/>
      <c r="N28" s="216"/>
      <c r="O28" s="216"/>
      <c r="P28" s="216"/>
      <c r="Q28" s="217"/>
      <c r="R28" s="218"/>
      <c r="S28" s="218"/>
      <c r="T28" s="218"/>
      <c r="U28" s="218"/>
      <c r="V28" s="218"/>
      <c r="W28" s="218"/>
      <c r="X28" s="218"/>
      <c r="Y28" s="218"/>
      <c r="Z28" s="218"/>
      <c r="AA28" s="218"/>
      <c r="AB28" s="218"/>
      <c r="AC28" s="218"/>
      <c r="AD28" s="218"/>
      <c r="AE28" s="218"/>
      <c r="AF28" s="218"/>
      <c r="AG28" s="218"/>
      <c r="AH28" s="218"/>
      <c r="AI28" s="218"/>
      <c r="AJ28" s="218"/>
      <c r="AK28" s="218"/>
      <c r="AL28" s="218"/>
      <c r="AM28" s="218"/>
      <c r="AN28" s="218"/>
      <c r="AO28" s="218"/>
      <c r="AP28" s="218"/>
      <c r="AQ28" s="218"/>
      <c r="AR28" s="218"/>
      <c r="AS28" s="218"/>
      <c r="AT28" s="218"/>
      <c r="AU28" s="218"/>
      <c r="AV28" s="218"/>
      <c r="AW28" s="218"/>
      <c r="AX28" s="218"/>
      <c r="AY28" s="218"/>
      <c r="AZ28" s="218"/>
      <c r="BA28" s="218"/>
    </row>
    <row r="29" spans="1:53" s="220" customFormat="1" ht="18">
      <c r="A29" s="739"/>
      <c r="B29" s="1826"/>
      <c r="C29" s="1849"/>
      <c r="D29" s="1849"/>
      <c r="E29" s="766"/>
      <c r="F29" s="962"/>
      <c r="G29" s="963"/>
      <c r="H29" s="770"/>
      <c r="I29" s="770"/>
      <c r="J29" s="768"/>
      <c r="K29" s="769">
        <f t="shared" si="0"/>
        <v>0</v>
      </c>
      <c r="L29" s="727"/>
      <c r="M29" s="728"/>
      <c r="N29" s="216"/>
      <c r="O29" s="216"/>
      <c r="P29" s="216"/>
      <c r="Q29" s="217"/>
      <c r="R29" s="218"/>
      <c r="S29" s="218"/>
      <c r="T29" s="218"/>
      <c r="U29" s="218"/>
      <c r="V29" s="218"/>
      <c r="W29" s="218"/>
      <c r="X29" s="218"/>
      <c r="Y29" s="218"/>
      <c r="Z29" s="218"/>
      <c r="AA29" s="218"/>
      <c r="AB29" s="218"/>
      <c r="AC29" s="218"/>
      <c r="AD29" s="218"/>
      <c r="AE29" s="218"/>
      <c r="AF29" s="218"/>
      <c r="AG29" s="218"/>
      <c r="AH29" s="218"/>
      <c r="AI29" s="218"/>
      <c r="AJ29" s="218"/>
      <c r="AK29" s="218"/>
      <c r="AL29" s="218"/>
      <c r="AM29" s="218"/>
      <c r="AN29" s="218"/>
      <c r="AO29" s="218"/>
      <c r="AP29" s="218"/>
      <c r="AQ29" s="218"/>
      <c r="AR29" s="218"/>
      <c r="AS29" s="218"/>
      <c r="AT29" s="218"/>
      <c r="AU29" s="218"/>
      <c r="AV29" s="218"/>
      <c r="AW29" s="218"/>
      <c r="AX29" s="218"/>
      <c r="AY29" s="218"/>
      <c r="AZ29" s="218"/>
      <c r="BA29" s="218"/>
    </row>
    <row r="30" spans="1:53" s="220" customFormat="1" ht="18">
      <c r="A30" s="740"/>
      <c r="B30" s="1826"/>
      <c r="C30" s="1849"/>
      <c r="D30" s="1849"/>
      <c r="E30" s="766"/>
      <c r="F30" s="962"/>
      <c r="G30" s="963" t="s">
        <v>966</v>
      </c>
      <c r="H30" s="770"/>
      <c r="I30" s="770"/>
      <c r="J30" s="768"/>
      <c r="K30" s="769">
        <f t="shared" si="0"/>
        <v>0</v>
      </c>
      <c r="L30" s="727"/>
      <c r="M30" s="728"/>
      <c r="N30" s="216"/>
      <c r="O30" s="216"/>
      <c r="P30" s="216"/>
      <c r="Q30" s="217"/>
      <c r="R30" s="218"/>
      <c r="S30" s="218"/>
      <c r="T30" s="218"/>
      <c r="U30" s="218"/>
      <c r="V30" s="218"/>
      <c r="W30" s="218"/>
      <c r="X30" s="218"/>
      <c r="Y30" s="218"/>
      <c r="Z30" s="218"/>
      <c r="AA30" s="218"/>
      <c r="AB30" s="218"/>
      <c r="AC30" s="218"/>
      <c r="AD30" s="218"/>
      <c r="AE30" s="218"/>
      <c r="AF30" s="218"/>
      <c r="AG30" s="218"/>
      <c r="AH30" s="218"/>
      <c r="AI30" s="218"/>
      <c r="AJ30" s="218"/>
      <c r="AK30" s="218"/>
      <c r="AL30" s="218"/>
      <c r="AM30" s="218"/>
      <c r="AN30" s="218"/>
      <c r="AO30" s="218"/>
      <c r="AP30" s="218"/>
      <c r="AQ30" s="218"/>
      <c r="AR30" s="218"/>
      <c r="AS30" s="218"/>
      <c r="AT30" s="218"/>
      <c r="AU30" s="218"/>
      <c r="AV30" s="218"/>
      <c r="AW30" s="218"/>
      <c r="AX30" s="218"/>
      <c r="AY30" s="218"/>
      <c r="AZ30" s="218"/>
      <c r="BA30" s="218"/>
    </row>
    <row r="31" spans="1:53" s="220" customFormat="1" ht="18">
      <c r="A31" s="741"/>
      <c r="B31" s="1842"/>
      <c r="C31" s="1843"/>
      <c r="D31" s="1844"/>
      <c r="E31" s="766"/>
      <c r="F31" s="962"/>
      <c r="G31" s="963"/>
      <c r="H31" s="770"/>
      <c r="I31" s="770"/>
      <c r="J31" s="768"/>
      <c r="K31" s="769">
        <f t="shared" si="0"/>
        <v>0</v>
      </c>
      <c r="L31" s="727"/>
      <c r="M31" s="728"/>
      <c r="N31" s="216"/>
      <c r="O31" s="216"/>
      <c r="P31" s="216"/>
      <c r="Q31" s="217"/>
      <c r="R31" s="218"/>
      <c r="S31" s="218"/>
      <c r="T31" s="218"/>
      <c r="U31" s="218"/>
      <c r="V31" s="218"/>
      <c r="W31" s="218"/>
      <c r="X31" s="218"/>
      <c r="Y31" s="218"/>
      <c r="Z31" s="218"/>
      <c r="AA31" s="218"/>
      <c r="AB31" s="218"/>
      <c r="AC31" s="218"/>
      <c r="AD31" s="218"/>
      <c r="AE31" s="218"/>
      <c r="AF31" s="218"/>
      <c r="AG31" s="218"/>
      <c r="AH31" s="218"/>
      <c r="AI31" s="218"/>
      <c r="AJ31" s="218"/>
      <c r="AK31" s="218"/>
      <c r="AL31" s="218"/>
      <c r="AM31" s="218"/>
      <c r="AN31" s="218"/>
      <c r="AO31" s="218"/>
      <c r="AP31" s="218"/>
      <c r="AQ31" s="218"/>
      <c r="AR31" s="218"/>
      <c r="AS31" s="218"/>
      <c r="AT31" s="218"/>
      <c r="AU31" s="218"/>
      <c r="AV31" s="218"/>
      <c r="AW31" s="218"/>
      <c r="AX31" s="218"/>
      <c r="AY31" s="218"/>
      <c r="AZ31" s="218"/>
      <c r="BA31" s="218"/>
    </row>
    <row r="32" spans="1:53" s="220" customFormat="1" ht="18">
      <c r="A32" s="741"/>
      <c r="B32" s="1842"/>
      <c r="C32" s="1843"/>
      <c r="D32" s="1844"/>
      <c r="E32" s="766"/>
      <c r="F32" s="962"/>
      <c r="G32" s="963"/>
      <c r="H32" s="770"/>
      <c r="I32" s="770"/>
      <c r="J32" s="768"/>
      <c r="K32" s="769">
        <f>+E32+F32+I32+J32</f>
        <v>0</v>
      </c>
      <c r="L32" s="727"/>
      <c r="M32" s="728"/>
      <c r="N32" s="216"/>
      <c r="O32" s="216"/>
      <c r="P32" s="216"/>
      <c r="Q32" s="217"/>
      <c r="R32" s="218"/>
      <c r="S32" s="218"/>
      <c r="T32" s="218"/>
      <c r="U32" s="218"/>
      <c r="V32" s="218"/>
      <c r="W32" s="218"/>
      <c r="X32" s="218"/>
      <c r="Y32" s="218"/>
      <c r="Z32" s="218"/>
      <c r="AA32" s="218"/>
      <c r="AB32" s="218"/>
      <c r="AC32" s="218"/>
      <c r="AD32" s="218"/>
      <c r="AE32" s="218"/>
      <c r="AF32" s="218"/>
      <c r="AG32" s="218"/>
      <c r="AH32" s="218"/>
      <c r="AI32" s="218"/>
      <c r="AJ32" s="218"/>
      <c r="AK32" s="218"/>
      <c r="AL32" s="218"/>
      <c r="AM32" s="218"/>
      <c r="AN32" s="218"/>
      <c r="AO32" s="218"/>
      <c r="AP32" s="218"/>
      <c r="AQ32" s="218"/>
      <c r="AR32" s="218"/>
      <c r="AS32" s="218"/>
      <c r="AT32" s="218"/>
      <c r="AU32" s="218"/>
      <c r="AV32" s="218"/>
      <c r="AW32" s="218"/>
      <c r="AX32" s="218"/>
      <c r="AY32" s="218"/>
      <c r="AZ32" s="218"/>
      <c r="BA32" s="218"/>
    </row>
    <row r="33" spans="1:53" s="220" customFormat="1" ht="18">
      <c r="A33" s="741"/>
      <c r="B33" s="1842"/>
      <c r="C33" s="1843"/>
      <c r="D33" s="1844"/>
      <c r="E33" s="766"/>
      <c r="F33" s="962"/>
      <c r="G33" s="963"/>
      <c r="H33" s="770"/>
      <c r="I33" s="770"/>
      <c r="J33" s="768"/>
      <c r="K33" s="769">
        <f t="shared" si="0"/>
        <v>0</v>
      </c>
      <c r="L33" s="727"/>
      <c r="M33" s="728"/>
      <c r="N33" s="216"/>
      <c r="O33" s="216"/>
      <c r="P33" s="216"/>
      <c r="Q33" s="217"/>
      <c r="R33" s="218"/>
      <c r="S33" s="218"/>
      <c r="T33" s="218"/>
      <c r="U33" s="218"/>
      <c r="V33" s="218"/>
      <c r="W33" s="218"/>
      <c r="X33" s="218"/>
      <c r="Y33" s="218"/>
      <c r="Z33" s="218"/>
      <c r="AA33" s="218"/>
      <c r="AB33" s="218"/>
      <c r="AC33" s="218"/>
      <c r="AD33" s="218"/>
      <c r="AE33" s="218"/>
      <c r="AF33" s="218"/>
      <c r="AG33" s="218"/>
      <c r="AH33" s="218"/>
      <c r="AI33" s="218"/>
      <c r="AJ33" s="218"/>
      <c r="AK33" s="218"/>
      <c r="AL33" s="218"/>
      <c r="AM33" s="218"/>
      <c r="AN33" s="218"/>
      <c r="AO33" s="218"/>
      <c r="AP33" s="218"/>
      <c r="AQ33" s="218"/>
      <c r="AR33" s="218"/>
      <c r="AS33" s="218"/>
      <c r="AT33" s="218"/>
      <c r="AU33" s="218"/>
      <c r="AV33" s="218"/>
      <c r="AW33" s="218"/>
      <c r="AX33" s="218"/>
      <c r="AY33" s="218"/>
      <c r="AZ33" s="218"/>
      <c r="BA33" s="218"/>
    </row>
    <row r="34" spans="1:53" s="220" customFormat="1" ht="18">
      <c r="A34" s="741"/>
      <c r="B34" s="1826"/>
      <c r="C34" s="1827"/>
      <c r="D34" s="1827"/>
      <c r="E34" s="766"/>
      <c r="F34" s="962"/>
      <c r="G34" s="963"/>
      <c r="H34" s="770"/>
      <c r="I34" s="770"/>
      <c r="J34" s="768"/>
      <c r="K34" s="769">
        <f t="shared" si="0"/>
        <v>0</v>
      </c>
      <c r="L34" s="727"/>
      <c r="M34" s="728"/>
      <c r="N34" s="216"/>
      <c r="O34" s="216"/>
      <c r="P34" s="216"/>
      <c r="Q34" s="217"/>
      <c r="R34" s="218"/>
      <c r="S34" s="218"/>
      <c r="T34" s="218"/>
      <c r="U34" s="218"/>
      <c r="V34" s="218"/>
      <c r="W34" s="218"/>
      <c r="X34" s="218"/>
      <c r="Y34" s="218"/>
      <c r="Z34" s="218"/>
      <c r="AA34" s="218"/>
      <c r="AB34" s="218"/>
      <c r="AC34" s="218"/>
      <c r="AD34" s="218"/>
      <c r="AE34" s="218"/>
      <c r="AF34" s="218"/>
      <c r="AG34" s="218"/>
      <c r="AH34" s="218"/>
      <c r="AI34" s="218"/>
      <c r="AJ34" s="218"/>
      <c r="AK34" s="218"/>
      <c r="AL34" s="218"/>
      <c r="AM34" s="218"/>
      <c r="AN34" s="218"/>
      <c r="AO34" s="218"/>
      <c r="AP34" s="218"/>
      <c r="AQ34" s="218"/>
      <c r="AR34" s="218"/>
      <c r="AS34" s="218"/>
      <c r="AT34" s="218"/>
      <c r="AU34" s="218"/>
      <c r="AV34" s="218"/>
      <c r="AW34" s="218"/>
      <c r="AX34" s="218"/>
      <c r="AY34" s="218"/>
      <c r="AZ34" s="218"/>
      <c r="BA34" s="218"/>
    </row>
    <row r="35" spans="1:53" s="220" customFormat="1" ht="18">
      <c r="A35" s="741" t="s">
        <v>55</v>
      </c>
      <c r="B35" s="1828" t="s">
        <v>496</v>
      </c>
      <c r="C35" s="1829"/>
      <c r="D35" s="1830"/>
      <c r="E35" s="766"/>
      <c r="F35" s="962"/>
      <c r="G35" s="963"/>
      <c r="H35" s="770"/>
      <c r="I35" s="770"/>
      <c r="J35" s="768"/>
      <c r="K35" s="769">
        <f t="shared" si="0"/>
        <v>0</v>
      </c>
      <c r="L35" s="727"/>
      <c r="M35" s="728"/>
      <c r="N35" s="216"/>
      <c r="O35" s="216"/>
      <c r="P35" s="216"/>
      <c r="Q35" s="217"/>
      <c r="R35" s="218"/>
      <c r="S35" s="218"/>
      <c r="T35" s="218"/>
      <c r="U35" s="218"/>
      <c r="V35" s="218"/>
      <c r="W35" s="218"/>
      <c r="X35" s="218"/>
      <c r="Y35" s="218"/>
      <c r="Z35" s="218"/>
      <c r="AA35" s="218"/>
      <c r="AB35" s="218"/>
      <c r="AC35" s="218"/>
      <c r="AD35" s="218"/>
      <c r="AE35" s="218"/>
      <c r="AF35" s="218"/>
      <c r="AG35" s="218"/>
      <c r="AH35" s="218"/>
      <c r="AI35" s="218"/>
      <c r="AJ35" s="218"/>
      <c r="AK35" s="218"/>
      <c r="AL35" s="218"/>
      <c r="AM35" s="218"/>
      <c r="AN35" s="218"/>
      <c r="AO35" s="218"/>
      <c r="AP35" s="218"/>
      <c r="AQ35" s="218"/>
      <c r="AR35" s="218"/>
      <c r="AS35" s="218"/>
      <c r="AT35" s="218"/>
      <c r="AU35" s="218"/>
      <c r="AV35" s="218"/>
      <c r="AW35" s="218"/>
      <c r="AX35" s="218"/>
      <c r="AY35" s="218"/>
      <c r="AZ35" s="218"/>
      <c r="BA35" s="218"/>
    </row>
    <row r="36" spans="1:53" ht="19.149999999999999" customHeight="1" thickBot="1">
      <c r="A36" s="1831" t="s">
        <v>395</v>
      </c>
      <c r="B36" s="1832"/>
      <c r="C36" s="1832"/>
      <c r="D36" s="1833"/>
      <c r="E36" s="771">
        <f t="shared" ref="E36:J36" si="1">ROUND(SUM(E17:E35),0)</f>
        <v>0</v>
      </c>
      <c r="F36" s="771">
        <f t="shared" si="1"/>
        <v>0</v>
      </c>
      <c r="G36" s="771">
        <f t="shared" si="1"/>
        <v>0</v>
      </c>
      <c r="H36" s="771">
        <f t="shared" si="1"/>
        <v>0</v>
      </c>
      <c r="I36" s="771">
        <f t="shared" si="1"/>
        <v>0</v>
      </c>
      <c r="J36" s="772">
        <f t="shared" si="1"/>
        <v>0</v>
      </c>
      <c r="K36" s="773">
        <f t="shared" si="0"/>
        <v>0</v>
      </c>
      <c r="L36" s="650">
        <f>SUM(L17:L35)</f>
        <v>0</v>
      </c>
      <c r="M36" s="651">
        <f>SUM(M17:M35)</f>
        <v>0</v>
      </c>
      <c r="N36" s="217"/>
      <c r="O36" s="217"/>
      <c r="P36" s="217"/>
      <c r="Q36" s="215"/>
      <c r="R36" s="209"/>
      <c r="S36" s="209"/>
      <c r="T36" s="209"/>
      <c r="U36" s="209"/>
      <c r="V36" s="209"/>
      <c r="W36" s="209"/>
      <c r="X36" s="209"/>
      <c r="Y36" s="209"/>
      <c r="Z36" s="209"/>
      <c r="AA36" s="209"/>
      <c r="AB36" s="209"/>
      <c r="AC36" s="209"/>
      <c r="AD36" s="209"/>
      <c r="AE36" s="209"/>
      <c r="AF36" s="209"/>
      <c r="AG36" s="209"/>
      <c r="AH36" s="209"/>
      <c r="AI36" s="209"/>
      <c r="AJ36" s="209"/>
      <c r="AK36" s="209"/>
      <c r="AL36" s="209"/>
      <c r="AM36" s="209"/>
      <c r="AN36" s="209"/>
      <c r="AO36" s="209"/>
      <c r="AP36" s="209"/>
      <c r="AQ36" s="209"/>
      <c r="AR36" s="209"/>
      <c r="AS36" s="209"/>
      <c r="AT36" s="209"/>
      <c r="AU36" s="209"/>
      <c r="AV36" s="209"/>
      <c r="AW36" s="209"/>
      <c r="AX36" s="209"/>
      <c r="AY36" s="209"/>
      <c r="AZ36" s="209"/>
      <c r="BA36" s="209"/>
    </row>
    <row r="37" spans="1:53" ht="19.149999999999999" customHeight="1" thickTop="1">
      <c r="B37" s="437"/>
      <c r="C37" s="209"/>
      <c r="D37" s="209"/>
      <c r="E37" s="209"/>
      <c r="F37" s="209"/>
      <c r="G37" s="219"/>
      <c r="H37" s="219"/>
      <c r="I37" s="219"/>
      <c r="J37" s="218"/>
      <c r="K37" s="218"/>
      <c r="L37" s="218"/>
      <c r="M37" s="218"/>
      <c r="N37" s="218"/>
      <c r="O37" s="218"/>
      <c r="P37" s="218"/>
      <c r="Q37" s="209"/>
      <c r="R37" s="209"/>
      <c r="S37" s="209"/>
      <c r="T37" s="209"/>
      <c r="U37" s="209"/>
      <c r="V37" s="209"/>
      <c r="W37" s="209"/>
      <c r="X37" s="209"/>
      <c r="Y37" s="209"/>
      <c r="Z37" s="209"/>
      <c r="AA37" s="209"/>
      <c r="AB37" s="209"/>
      <c r="AC37" s="209"/>
      <c r="AD37" s="209"/>
      <c r="AE37" s="209"/>
      <c r="AF37" s="209"/>
      <c r="AG37" s="209"/>
      <c r="AH37" s="209"/>
      <c r="AI37" s="209"/>
      <c r="AJ37" s="209"/>
      <c r="AK37" s="209"/>
      <c r="AL37" s="209"/>
      <c r="AM37" s="209"/>
      <c r="AN37" s="209"/>
      <c r="AO37" s="209"/>
      <c r="AP37" s="209"/>
      <c r="AQ37" s="209"/>
      <c r="AR37" s="209"/>
      <c r="AS37" s="209"/>
      <c r="AT37" s="209"/>
      <c r="AU37" s="209"/>
      <c r="AV37" s="209"/>
      <c r="AW37" s="209"/>
      <c r="AX37" s="209"/>
      <c r="AY37" s="209"/>
      <c r="AZ37" s="209"/>
      <c r="BA37" s="209"/>
    </row>
    <row r="38" spans="1:53" ht="15.75" customHeight="1">
      <c r="A38" s="1834" t="s">
        <v>629</v>
      </c>
      <c r="B38" s="1835"/>
      <c r="C38" s="1835"/>
      <c r="D38" s="1835"/>
      <c r="E38" s="1486">
        <v>0</v>
      </c>
      <c r="F38" s="663"/>
      <c r="G38" s="1875" t="s">
        <v>630</v>
      </c>
      <c r="H38" s="1875"/>
      <c r="I38" s="1815"/>
      <c r="J38" s="1486">
        <v>0</v>
      </c>
      <c r="L38" s="421" t="s">
        <v>59</v>
      </c>
      <c r="M38" s="422" t="s">
        <v>399</v>
      </c>
      <c r="N38" s="218"/>
      <c r="O38" s="218"/>
      <c r="P38" s="219"/>
      <c r="Q38" s="209"/>
      <c r="R38" s="209"/>
      <c r="S38" s="209"/>
      <c r="T38" s="209"/>
      <c r="U38" s="209"/>
      <c r="V38" s="209"/>
      <c r="W38" s="209"/>
      <c r="X38" s="209"/>
      <c r="Y38" s="209"/>
      <c r="Z38" s="209"/>
      <c r="AA38" s="209"/>
      <c r="AB38" s="209"/>
      <c r="AC38" s="209"/>
      <c r="AD38" s="209"/>
      <c r="AE38" s="209"/>
      <c r="AF38" s="209"/>
      <c r="AG38" s="209"/>
      <c r="AH38" s="209"/>
      <c r="AI38" s="209"/>
      <c r="AJ38" s="209"/>
      <c r="AK38" s="209"/>
      <c r="AL38" s="209"/>
      <c r="AM38" s="209"/>
      <c r="AN38" s="209"/>
      <c r="AO38" s="209"/>
      <c r="AP38" s="209"/>
      <c r="AQ38" s="209"/>
      <c r="AR38" s="209"/>
      <c r="AS38" s="209"/>
      <c r="AT38" s="209"/>
      <c r="AU38" s="209"/>
      <c r="AV38" s="209"/>
      <c r="AW38" s="209"/>
      <c r="AX38" s="209"/>
      <c r="AY38" s="209"/>
      <c r="AZ38" s="209"/>
      <c r="BA38" s="209"/>
    </row>
    <row r="39" spans="1:53" ht="15.75" customHeight="1">
      <c r="A39" s="437"/>
      <c r="B39" s="1836" t="s">
        <v>908</v>
      </c>
      <c r="C39" s="1836"/>
      <c r="D39" s="1837"/>
      <c r="E39" s="1486"/>
      <c r="F39" s="661"/>
      <c r="G39" s="1875" t="s">
        <v>640</v>
      </c>
      <c r="H39" s="1875"/>
      <c r="I39" s="1815"/>
      <c r="J39" s="1487"/>
      <c r="L39" s="423" t="s">
        <v>409</v>
      </c>
      <c r="M39" s="424">
        <f>ROUND(E40*10%,0)</f>
        <v>0</v>
      </c>
      <c r="N39" s="218"/>
      <c r="O39" s="218"/>
      <c r="P39" s="219"/>
      <c r="Q39" s="209"/>
      <c r="R39" s="209"/>
      <c r="S39" s="209"/>
      <c r="T39" s="209"/>
      <c r="U39" s="209"/>
      <c r="V39" s="209"/>
      <c r="W39" s="209"/>
      <c r="X39" s="209"/>
      <c r="Y39" s="209"/>
      <c r="Z39" s="209"/>
      <c r="AA39" s="209"/>
      <c r="AB39" s="209"/>
      <c r="AC39" s="209"/>
      <c r="AD39" s="209"/>
      <c r="AE39" s="209"/>
      <c r="AF39" s="209"/>
      <c r="AG39" s="209"/>
      <c r="AH39" s="209"/>
      <c r="AI39" s="209"/>
      <c r="AJ39" s="209"/>
      <c r="AK39" s="209"/>
      <c r="AL39" s="209"/>
      <c r="AM39" s="209"/>
      <c r="AN39" s="209"/>
      <c r="AO39" s="209"/>
      <c r="AP39" s="209"/>
      <c r="AQ39" s="209"/>
      <c r="AR39" s="209"/>
      <c r="AS39" s="209"/>
      <c r="AT39" s="209"/>
      <c r="AU39" s="209"/>
      <c r="AV39" s="209"/>
      <c r="AW39" s="209"/>
      <c r="AX39" s="209"/>
      <c r="AY39" s="209"/>
      <c r="AZ39" s="209"/>
      <c r="BA39" s="209"/>
    </row>
    <row r="40" spans="1:53" ht="15.75" customHeight="1">
      <c r="A40" s="437"/>
      <c r="B40" s="225"/>
      <c r="C40" s="1517"/>
      <c r="D40" s="1518" t="s">
        <v>633</v>
      </c>
      <c r="E40" s="1486">
        <f>ROUND(+E36+E38+E39+F36,0)</f>
        <v>0</v>
      </c>
      <c r="F40" s="662"/>
      <c r="G40" s="1876" t="s">
        <v>641</v>
      </c>
      <c r="H40" s="1876"/>
      <c r="I40" s="1876"/>
      <c r="J40" s="1488">
        <f>M36</f>
        <v>0</v>
      </c>
      <c r="L40" s="423" t="s">
        <v>412</v>
      </c>
      <c r="M40" s="424">
        <f>E26</f>
        <v>0</v>
      </c>
      <c r="N40" s="218"/>
      <c r="O40" s="218"/>
      <c r="P40" s="219"/>
      <c r="Q40" s="209"/>
      <c r="R40" s="209"/>
      <c r="S40" s="209"/>
      <c r="T40" s="209"/>
      <c r="U40" s="209"/>
      <c r="V40" s="209"/>
      <c r="W40" s="209"/>
      <c r="X40" s="209"/>
      <c r="Y40" s="209"/>
      <c r="Z40" s="209"/>
      <c r="AA40" s="209"/>
      <c r="AB40" s="209"/>
      <c r="AC40" s="209"/>
      <c r="AD40" s="209"/>
      <c r="AE40" s="209"/>
      <c r="AF40" s="209"/>
      <c r="AG40" s="209"/>
      <c r="AH40" s="209"/>
      <c r="AI40" s="209"/>
      <c r="AJ40" s="209"/>
      <c r="AK40" s="209"/>
      <c r="AL40" s="209"/>
      <c r="AM40" s="209"/>
      <c r="AN40" s="209"/>
      <c r="AO40" s="209"/>
      <c r="AP40" s="209"/>
      <c r="AQ40" s="209"/>
      <c r="AR40" s="209"/>
      <c r="AS40" s="209"/>
      <c r="AT40" s="209"/>
      <c r="AU40" s="209"/>
      <c r="AV40" s="209"/>
      <c r="AW40" s="209"/>
      <c r="AX40" s="209"/>
      <c r="AY40" s="209"/>
      <c r="AZ40" s="209"/>
      <c r="BA40" s="209"/>
    </row>
    <row r="41" spans="1:53" ht="15.75" customHeight="1">
      <c r="A41" s="1819"/>
      <c r="B41" s="1820"/>
      <c r="C41" s="1820"/>
      <c r="D41" s="1820"/>
      <c r="E41" s="1566"/>
      <c r="L41" s="428" t="str">
        <f>IF(M40&lt;=M39,"within compliance","out of compliance")</f>
        <v>within compliance</v>
      </c>
      <c r="M41" s="425"/>
      <c r="N41" s="218"/>
      <c r="O41" s="218"/>
      <c r="P41" s="219"/>
      <c r="Q41" s="209"/>
      <c r="R41" s="209"/>
      <c r="S41" s="209"/>
      <c r="T41" s="209"/>
      <c r="U41" s="209"/>
      <c r="V41" s="209"/>
      <c r="W41" s="209"/>
      <c r="X41" s="209"/>
      <c r="Y41" s="209"/>
      <c r="Z41" s="209"/>
      <c r="AA41" s="209"/>
      <c r="AB41" s="209"/>
      <c r="AC41" s="209"/>
      <c r="AD41" s="209"/>
      <c r="AE41" s="209"/>
      <c r="AF41" s="209"/>
      <c r="AG41" s="209"/>
      <c r="AH41" s="209"/>
      <c r="AI41" s="209"/>
      <c r="AJ41" s="209"/>
      <c r="AK41" s="209"/>
      <c r="AL41" s="209"/>
      <c r="AM41" s="209"/>
      <c r="AN41" s="209"/>
      <c r="AO41" s="209"/>
      <c r="AP41" s="209"/>
      <c r="AQ41" s="209"/>
      <c r="AR41" s="209"/>
      <c r="AS41" s="209"/>
      <c r="AT41" s="209"/>
      <c r="AU41" s="209"/>
      <c r="AV41" s="209"/>
      <c r="AW41" s="209"/>
      <c r="AX41" s="209"/>
      <c r="AY41" s="209"/>
      <c r="AZ41" s="209"/>
      <c r="BA41" s="209"/>
    </row>
    <row r="42" spans="1:53" ht="26.25" customHeight="1">
      <c r="A42" s="732"/>
      <c r="B42" s="1825" t="s">
        <v>547</v>
      </c>
      <c r="C42" s="1825"/>
      <c r="D42" s="1825"/>
      <c r="E42" s="1825"/>
      <c r="F42" s="1825"/>
      <c r="L42" s="421" t="s">
        <v>176</v>
      </c>
      <c r="M42" s="424">
        <f>+M39-M40</f>
        <v>0</v>
      </c>
      <c r="N42" s="221"/>
      <c r="O42" s="221"/>
      <c r="P42" s="218"/>
      <c r="Q42" s="209"/>
      <c r="R42" s="209"/>
      <c r="S42" s="209"/>
      <c r="T42" s="209"/>
      <c r="U42" s="209"/>
      <c r="V42" s="209"/>
      <c r="W42" s="209"/>
      <c r="X42" s="209"/>
      <c r="Y42" s="209"/>
      <c r="Z42" s="209"/>
      <c r="AA42" s="209"/>
      <c r="AB42" s="209"/>
      <c r="AC42" s="209"/>
      <c r="AD42" s="209"/>
      <c r="AE42" s="209"/>
      <c r="AF42" s="209"/>
      <c r="AG42" s="209"/>
      <c r="AH42" s="209"/>
      <c r="AI42" s="209"/>
      <c r="AJ42" s="209"/>
      <c r="AK42" s="209"/>
      <c r="AL42" s="209"/>
      <c r="AM42" s="209"/>
      <c r="AN42" s="209"/>
      <c r="AO42" s="209"/>
      <c r="AP42" s="209"/>
      <c r="AQ42" s="209"/>
      <c r="AR42" s="209"/>
      <c r="AS42" s="209"/>
      <c r="AT42" s="209"/>
      <c r="AU42" s="209"/>
      <c r="AV42" s="209"/>
      <c r="AW42" s="209"/>
      <c r="AX42" s="209"/>
      <c r="AY42" s="209"/>
      <c r="AZ42" s="209"/>
      <c r="BA42" s="209"/>
    </row>
    <row r="43" spans="1:53" ht="8.25" customHeight="1">
      <c r="A43" s="732"/>
      <c r="B43" s="1825"/>
      <c r="C43" s="1825"/>
      <c r="D43" s="1825"/>
      <c r="E43" s="1825"/>
      <c r="F43" s="1825"/>
      <c r="G43" s="221"/>
      <c r="H43" s="221"/>
      <c r="I43" s="221"/>
      <c r="J43" s="221"/>
      <c r="K43" s="221"/>
      <c r="L43" s="420"/>
      <c r="M43" s="221"/>
      <c r="N43" s="420"/>
      <c r="O43" s="221"/>
      <c r="P43" s="218"/>
      <c r="Q43" s="209"/>
      <c r="R43" s="209"/>
      <c r="S43" s="209"/>
      <c r="T43" s="209"/>
      <c r="U43" s="209"/>
      <c r="V43" s="209"/>
      <c r="W43" s="209"/>
      <c r="X43" s="209"/>
      <c r="Y43" s="209"/>
      <c r="Z43" s="209"/>
      <c r="AA43" s="209"/>
      <c r="AB43" s="209"/>
      <c r="AC43" s="209"/>
      <c r="AD43" s="209"/>
      <c r="AE43" s="209"/>
      <c r="AF43" s="209"/>
      <c r="AG43" s="209"/>
      <c r="AH43" s="209"/>
      <c r="AI43" s="209"/>
      <c r="AJ43" s="209"/>
      <c r="AK43" s="209"/>
      <c r="AL43" s="209"/>
      <c r="AM43" s="209"/>
      <c r="AN43" s="209"/>
      <c r="AO43" s="209"/>
      <c r="AP43" s="209"/>
      <c r="AQ43" s="209"/>
      <c r="AR43" s="209"/>
      <c r="AS43" s="209"/>
      <c r="AT43" s="209"/>
      <c r="AU43" s="209"/>
      <c r="AV43" s="209"/>
      <c r="AW43" s="209"/>
      <c r="AX43" s="209"/>
      <c r="AY43" s="209"/>
      <c r="AZ43" s="209"/>
      <c r="BA43" s="209"/>
    </row>
    <row r="44" spans="1:53" ht="23.25" customHeight="1">
      <c r="A44" s="732"/>
      <c r="B44" s="1500"/>
      <c r="C44" s="1515" t="s">
        <v>925</v>
      </c>
      <c r="D44" s="1500"/>
      <c r="E44" s="1500"/>
      <c r="F44" s="1500"/>
      <c r="G44" s="221"/>
      <c r="H44" s="221"/>
      <c r="I44" s="221"/>
      <c r="J44" s="221"/>
      <c r="K44" s="221"/>
      <c r="L44" s="420"/>
      <c r="M44" s="221"/>
      <c r="N44" s="420"/>
      <c r="O44" s="221"/>
      <c r="P44" s="218"/>
      <c r="Q44" s="209"/>
      <c r="R44" s="209"/>
      <c r="S44" s="209"/>
      <c r="T44" s="209"/>
      <c r="U44" s="209"/>
      <c r="V44" s="209"/>
      <c r="W44" s="209"/>
      <c r="X44" s="209"/>
      <c r="Y44" s="209"/>
      <c r="Z44" s="209"/>
      <c r="AA44" s="209"/>
      <c r="AB44" s="209"/>
      <c r="AC44" s="209"/>
      <c r="AD44" s="209"/>
      <c r="AE44" s="209"/>
      <c r="AF44" s="209"/>
      <c r="AG44" s="209"/>
      <c r="AH44" s="209"/>
      <c r="AI44" s="209"/>
      <c r="AJ44" s="209"/>
      <c r="AK44" s="209"/>
      <c r="AL44" s="209"/>
      <c r="AM44" s="209"/>
      <c r="AN44" s="209"/>
      <c r="AO44" s="209"/>
      <c r="AP44" s="209"/>
      <c r="AQ44" s="209"/>
      <c r="AR44" s="209"/>
      <c r="AS44" s="209"/>
      <c r="AT44" s="209"/>
      <c r="AU44" s="209"/>
      <c r="AV44" s="209"/>
      <c r="AW44" s="209"/>
      <c r="AX44" s="209"/>
      <c r="AY44" s="209"/>
      <c r="AZ44" s="209"/>
      <c r="BA44" s="209"/>
    </row>
    <row r="45" spans="1:53" ht="22.5" customHeight="1">
      <c r="A45" s="732"/>
      <c r="B45" s="1500"/>
      <c r="C45" s="1500" t="s">
        <v>925</v>
      </c>
      <c r="D45" s="1500"/>
      <c r="E45" s="1500"/>
      <c r="F45" s="1542"/>
      <c r="G45" s="1824"/>
      <c r="H45" s="1824"/>
      <c r="I45" s="1824"/>
      <c r="J45" s="1501"/>
      <c r="K45" s="221"/>
      <c r="L45" s="420"/>
      <c r="M45" s="221"/>
      <c r="N45" s="420"/>
      <c r="O45" s="221"/>
      <c r="P45" s="218"/>
      <c r="Q45" s="209"/>
      <c r="R45" s="209"/>
      <c r="S45" s="209"/>
      <c r="T45" s="209"/>
      <c r="U45" s="209"/>
      <c r="V45" s="209"/>
      <c r="W45" s="209"/>
      <c r="X45" s="209"/>
      <c r="Y45" s="209"/>
      <c r="Z45" s="209"/>
      <c r="AA45" s="209"/>
      <c r="AB45" s="209"/>
      <c r="AC45" s="209"/>
      <c r="AD45" s="209"/>
      <c r="AE45" s="209"/>
      <c r="AF45" s="209"/>
      <c r="AG45" s="209"/>
      <c r="AH45" s="209"/>
      <c r="AI45" s="209"/>
      <c r="AJ45" s="209"/>
      <c r="AK45" s="209"/>
      <c r="AL45" s="209"/>
      <c r="AM45" s="209"/>
      <c r="AN45" s="209"/>
      <c r="AO45" s="209"/>
      <c r="AP45" s="209"/>
      <c r="AQ45" s="209"/>
      <c r="AR45" s="209"/>
      <c r="AS45" s="209"/>
      <c r="AT45" s="209"/>
      <c r="AU45" s="209"/>
      <c r="AV45" s="209"/>
      <c r="AW45" s="209"/>
      <c r="AX45" s="209"/>
      <c r="AY45" s="209"/>
      <c r="AZ45" s="209"/>
      <c r="BA45" s="209"/>
    </row>
    <row r="46" spans="1:53" ht="18.75" customHeight="1">
      <c r="A46" s="437"/>
      <c r="B46" s="209"/>
      <c r="F46" s="1511"/>
      <c r="G46" s="1822"/>
      <c r="H46" s="1822"/>
      <c r="I46" s="1822"/>
      <c r="J46" s="1543"/>
      <c r="K46" s="221"/>
      <c r="N46" s="218"/>
      <c r="O46" s="218"/>
      <c r="P46" s="218"/>
      <c r="Q46" s="209"/>
      <c r="R46" s="209"/>
      <c r="S46" s="209"/>
      <c r="T46" s="209"/>
      <c r="U46" s="209"/>
      <c r="V46" s="209"/>
      <c r="W46" s="209"/>
      <c r="X46" s="209"/>
      <c r="Y46" s="209"/>
      <c r="Z46" s="209"/>
      <c r="AA46" s="209"/>
      <c r="AB46" s="209"/>
      <c r="AC46" s="209"/>
      <c r="AD46" s="209"/>
      <c r="AE46" s="209"/>
      <c r="AF46" s="209"/>
      <c r="AG46" s="209"/>
      <c r="AH46" s="209"/>
      <c r="AI46" s="209"/>
      <c r="AJ46" s="209"/>
      <c r="AK46" s="209"/>
      <c r="AL46" s="209"/>
      <c r="AM46" s="209"/>
      <c r="AN46" s="209"/>
      <c r="AO46" s="209"/>
      <c r="AP46" s="209"/>
      <c r="AQ46" s="209"/>
      <c r="AR46" s="209"/>
      <c r="AS46" s="209"/>
      <c r="AT46" s="209"/>
      <c r="AU46" s="209"/>
      <c r="AV46" s="209"/>
      <c r="AW46" s="209"/>
      <c r="AX46" s="209"/>
      <c r="AY46" s="209"/>
      <c r="AZ46" s="209"/>
      <c r="BA46" s="209"/>
    </row>
    <row r="47" spans="1:53" ht="21" customHeight="1">
      <c r="A47" s="437"/>
      <c r="B47" s="209"/>
      <c r="F47" s="1822"/>
      <c r="G47" s="1822"/>
      <c r="H47" s="1822"/>
      <c r="I47" s="1822"/>
      <c r="J47" s="1544"/>
      <c r="K47" s="1512"/>
      <c r="N47" s="218"/>
      <c r="O47" s="218"/>
      <c r="P47" s="218"/>
      <c r="Q47" s="209"/>
      <c r="R47" s="209"/>
      <c r="S47" s="209"/>
      <c r="T47" s="209"/>
      <c r="U47" s="209"/>
      <c r="V47" s="209"/>
      <c r="W47" s="209"/>
      <c r="X47" s="209"/>
      <c r="Y47" s="209"/>
      <c r="Z47" s="209"/>
      <c r="AA47" s="209"/>
      <c r="AB47" s="209"/>
      <c r="AC47" s="209"/>
      <c r="AD47" s="209"/>
      <c r="AE47" s="209"/>
      <c r="AF47" s="209"/>
      <c r="AG47" s="209"/>
      <c r="AH47" s="209"/>
      <c r="AI47" s="209"/>
      <c r="AJ47" s="209"/>
      <c r="AK47" s="209"/>
      <c r="AL47" s="209"/>
      <c r="AM47" s="209"/>
      <c r="AN47" s="209"/>
      <c r="AO47" s="209"/>
      <c r="AP47" s="209"/>
      <c r="AQ47" s="209"/>
      <c r="AR47" s="209"/>
      <c r="AS47" s="209"/>
      <c r="AT47" s="209"/>
      <c r="AU47" s="209"/>
      <c r="AV47" s="209"/>
      <c r="AW47" s="209"/>
      <c r="AX47" s="209"/>
      <c r="AY47" s="209"/>
      <c r="AZ47" s="209"/>
      <c r="BA47" s="209"/>
    </row>
    <row r="48" spans="1:53" ht="17.25" customHeight="1">
      <c r="A48" s="437"/>
      <c r="B48" s="68"/>
      <c r="C48" s="209"/>
      <c r="D48" s="71"/>
      <c r="E48" s="71"/>
      <c r="F48" s="1511"/>
      <c r="G48" s="1511"/>
      <c r="H48" s="1821"/>
      <c r="I48" s="1822"/>
      <c r="J48" s="1544"/>
      <c r="K48" s="1512"/>
      <c r="N48" s="218"/>
      <c r="O48" s="218"/>
      <c r="P48" s="218"/>
      <c r="Q48" s="209"/>
      <c r="R48" s="209"/>
      <c r="S48" s="209"/>
      <c r="T48" s="209"/>
      <c r="U48" s="209"/>
      <c r="V48" s="209"/>
      <c r="W48" s="209"/>
      <c r="X48" s="209"/>
      <c r="Y48" s="209"/>
      <c r="Z48" s="209"/>
      <c r="AA48" s="209"/>
      <c r="AB48" s="209"/>
      <c r="AC48" s="209"/>
      <c r="AD48" s="209"/>
      <c r="AE48" s="209"/>
      <c r="AF48" s="209"/>
      <c r="AG48" s="209"/>
      <c r="AH48" s="209"/>
      <c r="AI48" s="209"/>
      <c r="AJ48" s="209"/>
      <c r="AK48" s="209"/>
      <c r="AL48" s="209"/>
      <c r="AM48" s="209"/>
      <c r="AN48" s="209"/>
      <c r="AO48" s="209"/>
      <c r="AP48" s="209"/>
      <c r="AQ48" s="209"/>
      <c r="AR48" s="209"/>
      <c r="AS48" s="209"/>
      <c r="AT48" s="209"/>
      <c r="AU48" s="209"/>
      <c r="AV48" s="209"/>
      <c r="AW48" s="209"/>
      <c r="AX48" s="209"/>
      <c r="AY48" s="209"/>
      <c r="AZ48" s="209"/>
      <c r="BA48" s="209"/>
    </row>
    <row r="49" spans="1:53" ht="20.25" customHeight="1">
      <c r="A49" s="437"/>
      <c r="B49" s="209"/>
      <c r="C49" s="437"/>
      <c r="D49" s="437"/>
      <c r="E49" s="437"/>
      <c r="F49" s="732"/>
      <c r="G49" s="1512"/>
      <c r="H49" s="1512"/>
      <c r="I49" s="1512"/>
      <c r="J49" s="1512"/>
      <c r="K49" s="221"/>
      <c r="N49" s="218"/>
      <c r="O49" s="218"/>
      <c r="P49" s="218"/>
      <c r="Q49" s="209"/>
      <c r="R49" s="209"/>
      <c r="S49" s="209"/>
      <c r="T49" s="209"/>
      <c r="U49" s="209"/>
      <c r="V49" s="209"/>
      <c r="W49" s="209"/>
      <c r="X49" s="209"/>
      <c r="Y49" s="209"/>
      <c r="Z49" s="209"/>
      <c r="AA49" s="209"/>
      <c r="AB49" s="209"/>
      <c r="AC49" s="209"/>
      <c r="AD49" s="209"/>
      <c r="AE49" s="209"/>
      <c r="AF49" s="209"/>
      <c r="AG49" s="209"/>
      <c r="AH49" s="209"/>
      <c r="AI49" s="209"/>
      <c r="AJ49" s="209"/>
      <c r="AK49" s="209"/>
      <c r="AL49" s="209"/>
      <c r="AM49" s="209"/>
      <c r="AN49" s="209"/>
      <c r="AO49" s="209"/>
      <c r="AP49" s="209"/>
      <c r="AQ49" s="209"/>
      <c r="AR49" s="209"/>
      <c r="AS49" s="209"/>
      <c r="AT49" s="209"/>
      <c r="AU49" s="209"/>
      <c r="AV49" s="209"/>
      <c r="AW49" s="209"/>
      <c r="AX49" s="209"/>
      <c r="AY49" s="209"/>
      <c r="AZ49" s="209"/>
      <c r="BA49" s="209"/>
    </row>
    <row r="50" spans="1:53" ht="15" customHeight="1">
      <c r="A50" s="437"/>
      <c r="B50" s="209"/>
      <c r="C50" s="209"/>
      <c r="D50" s="209"/>
      <c r="E50" s="209"/>
      <c r="F50" s="1542"/>
      <c r="G50" s="1824"/>
      <c r="H50" s="1823"/>
      <c r="I50" s="1823"/>
      <c r="J50" s="1501"/>
      <c r="K50" s="221"/>
      <c r="L50" s="218"/>
      <c r="M50" s="218"/>
      <c r="N50" s="218"/>
      <c r="O50" s="218"/>
      <c r="P50" s="218"/>
      <c r="Q50" s="209"/>
      <c r="R50" s="209"/>
      <c r="S50" s="209"/>
      <c r="T50" s="209"/>
      <c r="U50" s="209"/>
      <c r="V50" s="209"/>
      <c r="W50" s="209"/>
      <c r="X50" s="209"/>
      <c r="Y50" s="209"/>
      <c r="Z50" s="209"/>
      <c r="AA50" s="209"/>
      <c r="AB50" s="209"/>
      <c r="AC50" s="209"/>
      <c r="AD50" s="209"/>
      <c r="AE50" s="209"/>
      <c r="AF50" s="209"/>
      <c r="AG50" s="209"/>
      <c r="AH50" s="209"/>
      <c r="AI50" s="209"/>
      <c r="AJ50" s="209"/>
      <c r="AK50" s="209"/>
      <c r="AL50" s="209"/>
      <c r="AM50" s="209"/>
      <c r="AN50" s="209"/>
      <c r="AO50" s="209"/>
      <c r="AP50" s="209"/>
      <c r="AQ50" s="209"/>
      <c r="AR50" s="209"/>
      <c r="AS50" s="209"/>
      <c r="AT50" s="209"/>
      <c r="AU50" s="209"/>
      <c r="AV50" s="209"/>
      <c r="AW50" s="209"/>
      <c r="AX50" s="209"/>
      <c r="AY50" s="209"/>
      <c r="AZ50" s="209"/>
      <c r="BA50" s="209"/>
    </row>
    <row r="51" spans="1:53" ht="15">
      <c r="A51" s="437"/>
      <c r="B51" s="209"/>
      <c r="C51" s="209"/>
      <c r="D51" s="209"/>
      <c r="E51" s="209"/>
      <c r="F51" s="1511"/>
      <c r="G51" s="1822"/>
      <c r="H51" s="1822"/>
      <c r="I51" s="1822"/>
      <c r="J51" s="1543"/>
      <c r="K51" s="221"/>
      <c r="N51" s="218"/>
      <c r="O51" s="218"/>
      <c r="P51" s="218"/>
      <c r="Q51" s="209"/>
      <c r="R51" s="209"/>
      <c r="S51" s="209"/>
      <c r="T51" s="209"/>
      <c r="U51" s="209"/>
      <c r="V51" s="209"/>
      <c r="W51" s="209"/>
      <c r="X51" s="209"/>
      <c r="Y51" s="209"/>
      <c r="Z51" s="209"/>
      <c r="AA51" s="209"/>
      <c r="AB51" s="209"/>
      <c r="AC51" s="209"/>
      <c r="AD51" s="209"/>
      <c r="AE51" s="209"/>
      <c r="AF51" s="209"/>
      <c r="AG51" s="209"/>
      <c r="AH51" s="209"/>
      <c r="AI51" s="209"/>
      <c r="AJ51" s="209"/>
      <c r="AK51" s="209"/>
      <c r="AL51" s="209"/>
      <c r="AM51" s="209"/>
      <c r="AN51" s="209"/>
      <c r="AO51" s="209"/>
      <c r="AP51" s="209"/>
      <c r="AQ51" s="209"/>
      <c r="AR51" s="209"/>
      <c r="AS51" s="209"/>
      <c r="AT51" s="209"/>
      <c r="AU51" s="209"/>
      <c r="AV51" s="209"/>
      <c r="AW51" s="209"/>
      <c r="AX51" s="209"/>
      <c r="AY51" s="209"/>
      <c r="AZ51" s="209"/>
      <c r="BA51" s="209"/>
    </row>
    <row r="52" spans="1:53" ht="15">
      <c r="A52" s="437"/>
      <c r="B52" s="209"/>
      <c r="C52" s="209"/>
      <c r="D52" s="209"/>
      <c r="E52" s="209"/>
      <c r="F52" s="1822"/>
      <c r="G52" s="1822"/>
      <c r="H52" s="1822"/>
      <c r="I52" s="1822"/>
      <c r="J52" s="1544"/>
      <c r="K52" s="221"/>
      <c r="N52" s="218"/>
      <c r="O52" s="218"/>
      <c r="P52" s="218"/>
      <c r="Q52" s="209"/>
      <c r="R52" s="209"/>
      <c r="S52" s="209"/>
      <c r="T52" s="209"/>
      <c r="U52" s="209"/>
      <c r="V52" s="209"/>
      <c r="W52" s="209"/>
      <c r="X52" s="209"/>
      <c r="Y52" s="209"/>
      <c r="Z52" s="209"/>
      <c r="AA52" s="209"/>
      <c r="AB52" s="209"/>
      <c r="AC52" s="209"/>
      <c r="AD52" s="209"/>
      <c r="AE52" s="209"/>
      <c r="AF52" s="209"/>
      <c r="AG52" s="209"/>
      <c r="AH52" s="209"/>
      <c r="AI52" s="209"/>
      <c r="AJ52" s="209"/>
      <c r="AK52" s="209"/>
      <c r="AL52" s="209"/>
      <c r="AM52" s="209"/>
      <c r="AN52" s="209"/>
      <c r="AO52" s="209"/>
      <c r="AP52" s="209"/>
      <c r="AQ52" s="209"/>
      <c r="AR52" s="209"/>
      <c r="AS52" s="209"/>
      <c r="AT52" s="209"/>
      <c r="AU52" s="209"/>
      <c r="AV52" s="209"/>
      <c r="AW52" s="209"/>
      <c r="AX52" s="209"/>
      <c r="AY52" s="209"/>
      <c r="AZ52" s="209"/>
      <c r="BA52" s="209"/>
    </row>
    <row r="53" spans="1:53" ht="15">
      <c r="A53" s="437"/>
      <c r="B53" s="209"/>
      <c r="C53" s="209"/>
      <c r="D53" s="209"/>
      <c r="E53" s="209"/>
      <c r="F53" s="1511"/>
      <c r="G53" s="1511"/>
      <c r="H53" s="1821"/>
      <c r="I53" s="1822"/>
      <c r="J53" s="1545"/>
      <c r="K53" s="221"/>
      <c r="N53" s="218"/>
      <c r="O53" s="218"/>
      <c r="P53" s="218"/>
      <c r="Q53" s="209"/>
      <c r="R53" s="209"/>
      <c r="S53" s="209"/>
      <c r="T53" s="209"/>
      <c r="U53" s="209"/>
      <c r="V53" s="209"/>
      <c r="W53" s="209"/>
      <c r="X53" s="209"/>
      <c r="Y53" s="209"/>
      <c r="Z53" s="209"/>
      <c r="AA53" s="209"/>
      <c r="AB53" s="209"/>
      <c r="AC53" s="209"/>
      <c r="AD53" s="209"/>
      <c r="AE53" s="209"/>
      <c r="AF53" s="209"/>
      <c r="AG53" s="209"/>
      <c r="AH53" s="209"/>
      <c r="AI53" s="209"/>
      <c r="AJ53" s="209"/>
      <c r="AK53" s="209"/>
      <c r="AL53" s="209"/>
      <c r="AM53" s="209"/>
      <c r="AN53" s="209"/>
      <c r="AO53" s="209"/>
      <c r="AP53" s="209"/>
      <c r="AQ53" s="209"/>
      <c r="AR53" s="209"/>
      <c r="AS53" s="209"/>
      <c r="AT53" s="209"/>
      <c r="AU53" s="209"/>
      <c r="AV53" s="209"/>
      <c r="AW53" s="209"/>
      <c r="AX53" s="209"/>
      <c r="AY53" s="209"/>
      <c r="AZ53" s="209"/>
      <c r="BA53" s="209"/>
    </row>
    <row r="54" spans="1:53">
      <c r="A54" s="437"/>
      <c r="B54" s="209"/>
      <c r="C54" s="223"/>
      <c r="D54" s="223"/>
      <c r="E54" s="223"/>
      <c r="F54" s="1541"/>
      <c r="G54" s="221"/>
      <c r="H54" s="221"/>
      <c r="I54" s="221"/>
      <c r="J54" s="221"/>
      <c r="K54" s="221"/>
      <c r="N54" s="218"/>
      <c r="O54" s="218"/>
      <c r="P54" s="218"/>
      <c r="Q54" s="209"/>
      <c r="R54" s="209"/>
      <c r="S54" s="209"/>
      <c r="T54" s="209"/>
      <c r="U54" s="209"/>
      <c r="V54" s="209"/>
      <c r="W54" s="209"/>
      <c r="X54" s="209"/>
      <c r="Y54" s="209"/>
      <c r="Z54" s="209"/>
      <c r="AA54" s="209"/>
      <c r="AB54" s="209"/>
      <c r="AC54" s="209"/>
      <c r="AD54" s="209"/>
      <c r="AE54" s="209"/>
      <c r="AF54" s="209"/>
      <c r="AG54" s="209"/>
      <c r="AH54" s="209"/>
      <c r="AI54" s="209"/>
      <c r="AJ54" s="209"/>
      <c r="AK54" s="209"/>
      <c r="AL54" s="209"/>
      <c r="AM54" s="209"/>
      <c r="AN54" s="209"/>
      <c r="AO54" s="209"/>
      <c r="AP54" s="209"/>
      <c r="AQ54" s="209"/>
      <c r="AR54" s="209"/>
      <c r="AS54" s="209"/>
      <c r="AT54" s="209"/>
      <c r="AU54" s="209"/>
      <c r="AV54" s="209"/>
      <c r="AW54" s="209"/>
      <c r="AX54" s="209"/>
      <c r="AY54" s="209"/>
      <c r="AZ54" s="209"/>
      <c r="BA54" s="209"/>
    </row>
    <row r="55" spans="1:53" ht="18">
      <c r="A55" s="437"/>
      <c r="B55" s="209"/>
      <c r="C55" s="209"/>
      <c r="D55" s="209"/>
      <c r="E55" s="209"/>
      <c r="F55" s="659"/>
      <c r="G55" s="1823"/>
      <c r="H55" s="1823"/>
      <c r="I55" s="1823"/>
      <c r="J55" s="1546"/>
      <c r="K55" s="221"/>
      <c r="L55" s="218"/>
      <c r="M55" s="218"/>
      <c r="N55" s="218"/>
      <c r="O55" s="218"/>
      <c r="P55" s="218"/>
      <c r="Q55" s="209"/>
      <c r="R55" s="209"/>
      <c r="S55" s="209"/>
      <c r="T55" s="209"/>
      <c r="U55" s="209"/>
      <c r="V55" s="209"/>
      <c r="W55" s="209"/>
      <c r="X55" s="209"/>
      <c r="Y55" s="209"/>
      <c r="Z55" s="209"/>
      <c r="AA55" s="209"/>
      <c r="AB55" s="209"/>
      <c r="AC55" s="209"/>
      <c r="AD55" s="209"/>
      <c r="AE55" s="209"/>
      <c r="AF55" s="209"/>
      <c r="AG55" s="209"/>
      <c r="AH55" s="209"/>
      <c r="AI55" s="209"/>
      <c r="AJ55" s="209"/>
      <c r="AK55" s="209"/>
      <c r="AL55" s="209"/>
      <c r="AM55" s="209"/>
      <c r="AN55" s="209"/>
      <c r="AO55" s="209"/>
      <c r="AP55" s="209"/>
      <c r="AQ55" s="209"/>
      <c r="AR55" s="209"/>
      <c r="AS55" s="209"/>
      <c r="AT55" s="209"/>
      <c r="AU55" s="209"/>
      <c r="AV55" s="209"/>
      <c r="AW55" s="209"/>
      <c r="AX55" s="209"/>
      <c r="AY55" s="209"/>
      <c r="AZ55" s="209"/>
      <c r="BA55" s="209"/>
    </row>
    <row r="56" spans="1:53" ht="18">
      <c r="A56" s="437"/>
      <c r="B56" s="209"/>
      <c r="C56" s="223"/>
      <c r="D56" s="223"/>
      <c r="E56" s="223"/>
      <c r="F56" s="1541"/>
      <c r="G56" s="221"/>
      <c r="H56" s="1821"/>
      <c r="I56" s="1822"/>
      <c r="J56" s="1513"/>
      <c r="K56" s="221"/>
      <c r="L56" s="218"/>
      <c r="M56" s="218"/>
      <c r="N56" s="218"/>
      <c r="O56" s="218"/>
      <c r="P56" s="218"/>
      <c r="Q56" s="209"/>
      <c r="R56" s="209"/>
      <c r="S56" s="209"/>
      <c r="T56" s="209"/>
      <c r="U56" s="209"/>
      <c r="V56" s="209"/>
      <c r="W56" s="209"/>
      <c r="X56" s="209"/>
      <c r="Y56" s="209"/>
      <c r="Z56" s="209"/>
      <c r="AA56" s="209"/>
      <c r="AB56" s="209"/>
      <c r="AC56" s="209"/>
      <c r="AD56" s="209"/>
      <c r="AE56" s="209"/>
      <c r="AF56" s="209"/>
      <c r="AG56" s="209"/>
      <c r="AH56" s="209"/>
      <c r="AI56" s="209"/>
      <c r="AJ56" s="209"/>
      <c r="AK56" s="209"/>
      <c r="AL56" s="209"/>
      <c r="AM56" s="209"/>
      <c r="AN56" s="209"/>
      <c r="AO56" s="209"/>
      <c r="AP56" s="209"/>
      <c r="AQ56" s="209"/>
      <c r="AR56" s="209"/>
      <c r="AS56" s="209"/>
      <c r="AT56" s="209"/>
      <c r="AU56" s="209"/>
      <c r="AV56" s="209"/>
      <c r="AW56" s="209"/>
      <c r="AX56" s="209"/>
      <c r="AY56" s="209"/>
      <c r="AZ56" s="209"/>
      <c r="BA56" s="209"/>
    </row>
    <row r="57" spans="1:53" ht="18">
      <c r="A57" s="437"/>
      <c r="B57" s="209"/>
      <c r="C57" s="209"/>
      <c r="D57" s="209"/>
      <c r="E57" s="209"/>
      <c r="F57" s="659"/>
      <c r="G57" s="221"/>
      <c r="H57" s="1821"/>
      <c r="I57" s="1822"/>
      <c r="J57" s="1513"/>
      <c r="K57" s="221"/>
      <c r="L57" s="218"/>
      <c r="M57" s="218"/>
      <c r="N57" s="218"/>
      <c r="O57" s="218"/>
      <c r="P57" s="218"/>
      <c r="Q57" s="209"/>
      <c r="R57" s="209"/>
      <c r="S57" s="209"/>
      <c r="T57" s="209"/>
      <c r="U57" s="209"/>
      <c r="V57" s="209"/>
      <c r="W57" s="209"/>
      <c r="X57" s="209"/>
      <c r="Y57" s="209"/>
      <c r="Z57" s="209"/>
      <c r="AA57" s="209"/>
      <c r="AB57" s="209"/>
      <c r="AC57" s="209"/>
      <c r="AD57" s="209"/>
      <c r="AE57" s="209"/>
      <c r="AF57" s="209"/>
      <c r="AG57" s="209"/>
      <c r="AH57" s="209"/>
      <c r="AI57" s="209"/>
      <c r="AJ57" s="209"/>
      <c r="AK57" s="209"/>
      <c r="AL57" s="209"/>
      <c r="AM57" s="209"/>
      <c r="AN57" s="209"/>
      <c r="AO57" s="209"/>
      <c r="AP57" s="209"/>
      <c r="AQ57" s="209"/>
      <c r="AR57" s="209"/>
      <c r="AS57" s="209"/>
      <c r="AT57" s="209"/>
      <c r="AU57" s="209"/>
      <c r="AV57" s="209"/>
      <c r="AW57" s="209"/>
      <c r="AX57" s="209"/>
      <c r="AY57" s="209"/>
      <c r="AZ57" s="209"/>
      <c r="BA57" s="209"/>
    </row>
    <row r="58" spans="1:53">
      <c r="A58" s="437"/>
      <c r="B58" s="209"/>
      <c r="C58" s="209"/>
      <c r="D58" s="223"/>
      <c r="E58" s="223"/>
      <c r="F58" s="223"/>
      <c r="G58" s="218"/>
      <c r="H58" s="218"/>
      <c r="I58" s="218"/>
      <c r="J58" s="218"/>
      <c r="K58" s="218"/>
      <c r="L58" s="218"/>
      <c r="M58" s="218"/>
      <c r="N58" s="218"/>
      <c r="O58" s="218"/>
      <c r="P58" s="218"/>
      <c r="Q58" s="209"/>
      <c r="R58" s="209"/>
      <c r="S58" s="209"/>
      <c r="T58" s="209"/>
      <c r="U58" s="209"/>
      <c r="V58" s="209"/>
      <c r="W58" s="209"/>
      <c r="X58" s="209"/>
      <c r="Y58" s="209"/>
      <c r="Z58" s="209"/>
      <c r="AA58" s="209"/>
      <c r="AB58" s="209"/>
      <c r="AC58" s="209"/>
      <c r="AD58" s="209"/>
      <c r="AE58" s="209"/>
      <c r="AF58" s="209"/>
      <c r="AG58" s="209"/>
      <c r="AH58" s="209"/>
      <c r="AI58" s="209"/>
      <c r="AJ58" s="209"/>
      <c r="AK58" s="209"/>
      <c r="AL58" s="209"/>
      <c r="AM58" s="209"/>
      <c r="AN58" s="209"/>
      <c r="AO58" s="209"/>
      <c r="AP58" s="209"/>
      <c r="AQ58" s="209"/>
      <c r="AR58" s="209"/>
      <c r="AS58" s="209"/>
      <c r="AT58" s="209"/>
      <c r="AU58" s="209"/>
      <c r="AV58" s="209"/>
      <c r="AW58" s="209"/>
      <c r="AX58" s="209"/>
      <c r="AY58" s="209"/>
      <c r="AZ58" s="209"/>
      <c r="BA58" s="209"/>
    </row>
    <row r="59" spans="1:53">
      <c r="A59" s="437"/>
      <c r="B59" s="209"/>
      <c r="C59" s="209"/>
      <c r="D59" s="209"/>
      <c r="E59" s="209"/>
      <c r="F59" s="209"/>
      <c r="G59" s="218"/>
      <c r="H59" s="218"/>
      <c r="I59" s="218"/>
      <c r="J59" s="218"/>
      <c r="K59" s="218"/>
      <c r="L59" s="218"/>
      <c r="M59" s="218"/>
      <c r="N59" s="218"/>
      <c r="O59" s="218"/>
      <c r="P59" s="218"/>
      <c r="Q59" s="209"/>
      <c r="R59" s="209"/>
      <c r="S59" s="209"/>
      <c r="T59" s="209"/>
      <c r="U59" s="209"/>
      <c r="V59" s="209"/>
      <c r="W59" s="209"/>
      <c r="X59" s="209"/>
      <c r="Y59" s="209"/>
      <c r="Z59" s="209"/>
      <c r="AA59" s="209"/>
      <c r="AB59" s="209"/>
      <c r="AC59" s="209"/>
      <c r="AD59" s="209"/>
      <c r="AE59" s="209"/>
      <c r="AF59" s="209"/>
      <c r="AG59" s="209"/>
      <c r="AH59" s="209"/>
      <c r="AI59" s="209"/>
      <c r="AJ59" s="209"/>
      <c r="AK59" s="209"/>
      <c r="AL59" s="209"/>
      <c r="AM59" s="209"/>
      <c r="AN59" s="209"/>
      <c r="AO59" s="209"/>
      <c r="AP59" s="209"/>
      <c r="AQ59" s="209"/>
      <c r="AR59" s="209"/>
      <c r="AS59" s="209"/>
      <c r="AT59" s="209"/>
      <c r="AU59" s="209"/>
      <c r="AV59" s="209"/>
      <c r="AW59" s="209"/>
      <c r="AX59" s="209"/>
      <c r="AY59" s="209"/>
      <c r="AZ59" s="209"/>
      <c r="BA59" s="209"/>
    </row>
    <row r="60" spans="1:53">
      <c r="A60" s="437"/>
      <c r="B60" s="209"/>
      <c r="C60" s="223"/>
      <c r="D60" s="223"/>
      <c r="E60" s="223"/>
      <c r="F60" s="223"/>
      <c r="G60" s="218"/>
      <c r="H60" s="218"/>
      <c r="I60" s="218"/>
      <c r="J60" s="218"/>
      <c r="K60" s="218"/>
      <c r="L60" s="218"/>
      <c r="M60" s="218"/>
      <c r="N60" s="218"/>
      <c r="O60" s="218"/>
      <c r="P60" s="218"/>
      <c r="Q60" s="209"/>
      <c r="R60" s="209"/>
      <c r="S60" s="209"/>
      <c r="T60" s="209"/>
      <c r="U60" s="209"/>
      <c r="V60" s="209"/>
      <c r="W60" s="209"/>
      <c r="X60" s="209"/>
      <c r="Y60" s="209"/>
      <c r="Z60" s="209"/>
      <c r="AA60" s="209"/>
      <c r="AB60" s="209"/>
      <c r="AC60" s="209"/>
      <c r="AD60" s="209"/>
      <c r="AE60" s="209"/>
      <c r="AF60" s="209"/>
      <c r="AG60" s="209"/>
      <c r="AH60" s="209"/>
      <c r="AI60" s="209"/>
      <c r="AJ60" s="209"/>
      <c r="AK60" s="209"/>
      <c r="AL60" s="209"/>
      <c r="AM60" s="209"/>
      <c r="AN60" s="209"/>
      <c r="AO60" s="209"/>
      <c r="AP60" s="209"/>
      <c r="AQ60" s="209"/>
      <c r="AR60" s="209"/>
      <c r="AS60" s="209"/>
      <c r="AT60" s="209"/>
      <c r="AU60" s="209"/>
      <c r="AV60" s="209"/>
      <c r="AW60" s="209"/>
      <c r="AX60" s="209"/>
      <c r="AY60" s="209"/>
      <c r="AZ60" s="209"/>
      <c r="BA60" s="209"/>
    </row>
    <row r="61" spans="1:53">
      <c r="A61" s="437"/>
      <c r="B61" s="209"/>
      <c r="C61" s="209"/>
      <c r="D61" s="209"/>
      <c r="E61" s="209"/>
      <c r="F61" s="209"/>
      <c r="G61" s="218"/>
      <c r="H61" s="218"/>
      <c r="I61" s="218"/>
      <c r="J61" s="218"/>
      <c r="K61" s="218"/>
      <c r="L61" s="218"/>
      <c r="M61" s="218"/>
      <c r="N61" s="218"/>
      <c r="O61" s="218"/>
      <c r="P61" s="218"/>
      <c r="Q61" s="209"/>
      <c r="R61" s="209"/>
      <c r="S61" s="209"/>
      <c r="T61" s="209"/>
      <c r="U61" s="209"/>
      <c r="V61" s="209"/>
      <c r="W61" s="209"/>
      <c r="X61" s="209"/>
      <c r="Y61" s="209"/>
      <c r="Z61" s="209"/>
      <c r="AA61" s="209"/>
      <c r="AB61" s="209"/>
      <c r="AC61" s="209"/>
      <c r="AD61" s="209"/>
      <c r="AE61" s="209"/>
      <c r="AF61" s="209"/>
      <c r="AG61" s="209"/>
      <c r="AH61" s="209"/>
      <c r="AI61" s="209"/>
      <c r="AJ61" s="209"/>
      <c r="AK61" s="209"/>
      <c r="AL61" s="209"/>
      <c r="AM61" s="209"/>
      <c r="AN61" s="209"/>
      <c r="AO61" s="209"/>
      <c r="AP61" s="209"/>
      <c r="AQ61" s="209"/>
      <c r="AR61" s="209"/>
      <c r="AS61" s="209"/>
      <c r="AT61" s="209"/>
      <c r="AU61" s="209"/>
      <c r="AV61" s="209"/>
      <c r="AW61" s="209"/>
      <c r="AX61" s="209"/>
      <c r="AY61" s="209"/>
      <c r="AZ61" s="209"/>
      <c r="BA61" s="209"/>
    </row>
    <row r="62" spans="1:53">
      <c r="A62" s="437"/>
      <c r="B62" s="209"/>
      <c r="C62" s="209"/>
      <c r="D62" s="209"/>
      <c r="E62" s="209"/>
      <c r="F62" s="209"/>
      <c r="G62" s="218"/>
      <c r="H62" s="218"/>
      <c r="I62" s="218"/>
      <c r="J62" s="218"/>
      <c r="K62" s="218"/>
      <c r="L62" s="218"/>
      <c r="M62" s="218"/>
      <c r="N62" s="218"/>
      <c r="O62" s="218"/>
      <c r="P62" s="218"/>
      <c r="Q62" s="209"/>
      <c r="R62" s="209"/>
      <c r="S62" s="209"/>
      <c r="T62" s="209"/>
      <c r="U62" s="209"/>
      <c r="V62" s="209"/>
      <c r="W62" s="209"/>
      <c r="X62" s="209"/>
      <c r="Y62" s="209"/>
      <c r="Z62" s="209"/>
      <c r="AA62" s="209"/>
      <c r="AB62" s="209"/>
      <c r="AC62" s="209"/>
      <c r="AD62" s="209"/>
      <c r="AE62" s="209"/>
      <c r="AF62" s="209"/>
      <c r="AG62" s="209"/>
      <c r="AH62" s="209"/>
      <c r="AI62" s="209"/>
      <c r="AJ62" s="209"/>
      <c r="AK62" s="209"/>
      <c r="AL62" s="209"/>
      <c r="AM62" s="209"/>
      <c r="AN62" s="209"/>
      <c r="AO62" s="209"/>
      <c r="AP62" s="209"/>
      <c r="AQ62" s="209"/>
      <c r="AR62" s="209"/>
      <c r="AS62" s="209"/>
      <c r="AT62" s="209"/>
      <c r="AU62" s="209"/>
      <c r="AV62" s="209"/>
      <c r="AW62" s="209"/>
      <c r="AX62" s="209"/>
      <c r="AY62" s="209"/>
      <c r="AZ62" s="209"/>
      <c r="BA62" s="209"/>
    </row>
    <row r="63" spans="1:53">
      <c r="A63" s="437"/>
      <c r="B63" s="209"/>
      <c r="C63" s="209"/>
      <c r="D63" s="209"/>
      <c r="E63" s="209"/>
      <c r="F63" s="209"/>
      <c r="G63" s="218"/>
      <c r="H63" s="218"/>
      <c r="I63" s="218"/>
      <c r="J63" s="218"/>
      <c r="K63" s="218"/>
      <c r="L63" s="218"/>
      <c r="M63" s="218"/>
      <c r="N63" s="218"/>
      <c r="O63" s="218"/>
      <c r="P63" s="218"/>
      <c r="Q63" s="209"/>
      <c r="R63" s="209"/>
      <c r="S63" s="209"/>
      <c r="T63" s="209"/>
      <c r="U63" s="209"/>
      <c r="V63" s="209"/>
      <c r="W63" s="209"/>
      <c r="X63" s="209"/>
      <c r="Y63" s="209"/>
      <c r="Z63" s="209"/>
      <c r="AA63" s="209"/>
      <c r="AB63" s="209"/>
      <c r="AC63" s="209"/>
      <c r="AD63" s="209"/>
      <c r="AE63" s="209"/>
      <c r="AF63" s="209"/>
      <c r="AG63" s="209"/>
      <c r="AH63" s="209"/>
      <c r="AI63" s="209"/>
      <c r="AJ63" s="209"/>
      <c r="AK63" s="209"/>
      <c r="AL63" s="209"/>
      <c r="AM63" s="209"/>
      <c r="AN63" s="209"/>
      <c r="AO63" s="209"/>
      <c r="AP63" s="209"/>
      <c r="AQ63" s="209"/>
      <c r="AR63" s="209"/>
      <c r="AS63" s="209"/>
      <c r="AT63" s="209"/>
      <c r="AU63" s="209"/>
      <c r="AV63" s="209"/>
      <c r="AW63" s="209"/>
      <c r="AX63" s="209"/>
      <c r="AY63" s="209"/>
      <c r="AZ63" s="209"/>
      <c r="BA63" s="209"/>
    </row>
    <row r="64" spans="1:53">
      <c r="A64" s="437"/>
      <c r="B64" s="209"/>
      <c r="C64" s="209"/>
      <c r="D64" s="209"/>
      <c r="E64" s="209"/>
      <c r="F64" s="209"/>
      <c r="G64" s="218"/>
      <c r="H64" s="218"/>
      <c r="I64" s="218"/>
      <c r="J64" s="218"/>
      <c r="K64" s="218"/>
      <c r="L64" s="218"/>
      <c r="M64" s="218"/>
      <c r="N64" s="218"/>
      <c r="O64" s="218"/>
      <c r="P64" s="218"/>
      <c r="Q64" s="209"/>
      <c r="R64" s="209"/>
      <c r="S64" s="209"/>
      <c r="T64" s="209"/>
      <c r="U64" s="209"/>
      <c r="V64" s="209"/>
      <c r="W64" s="209"/>
      <c r="X64" s="209"/>
      <c r="Y64" s="209"/>
      <c r="Z64" s="209"/>
      <c r="AA64" s="209"/>
      <c r="AB64" s="209"/>
      <c r="AC64" s="209"/>
      <c r="AD64" s="209"/>
      <c r="AE64" s="209"/>
      <c r="AF64" s="209"/>
      <c r="AG64" s="209"/>
      <c r="AH64" s="209"/>
      <c r="AI64" s="209"/>
      <c r="AJ64" s="209"/>
      <c r="AK64" s="209"/>
      <c r="AL64" s="209"/>
      <c r="AM64" s="209"/>
      <c r="AN64" s="209"/>
      <c r="AO64" s="209"/>
      <c r="AP64" s="209"/>
      <c r="AQ64" s="209"/>
      <c r="AR64" s="209"/>
      <c r="AS64" s="209"/>
      <c r="AT64" s="209"/>
      <c r="AU64" s="209"/>
      <c r="AV64" s="209"/>
      <c r="AW64" s="209"/>
      <c r="AX64" s="209"/>
      <c r="AY64" s="209"/>
      <c r="AZ64" s="209"/>
      <c r="BA64" s="209"/>
    </row>
    <row r="65" spans="1:53">
      <c r="A65" s="437"/>
      <c r="B65" s="209"/>
      <c r="C65" s="209"/>
      <c r="D65" s="209"/>
      <c r="E65" s="209"/>
      <c r="F65" s="209"/>
      <c r="G65" s="218"/>
      <c r="H65" s="218"/>
      <c r="I65" s="218"/>
      <c r="J65" s="218"/>
      <c r="K65" s="218"/>
      <c r="L65" s="218"/>
      <c r="M65" s="218"/>
      <c r="N65" s="218"/>
      <c r="O65" s="218"/>
      <c r="P65" s="218"/>
      <c r="Q65" s="209"/>
      <c r="R65" s="209"/>
      <c r="S65" s="209"/>
      <c r="T65" s="209"/>
      <c r="U65" s="209"/>
      <c r="V65" s="209"/>
      <c r="W65" s="209"/>
      <c r="X65" s="209"/>
      <c r="Y65" s="209"/>
      <c r="Z65" s="209"/>
      <c r="AA65" s="209"/>
      <c r="AB65" s="209"/>
      <c r="AC65" s="209"/>
      <c r="AD65" s="209"/>
      <c r="AE65" s="209"/>
      <c r="AF65" s="209"/>
      <c r="AG65" s="209"/>
      <c r="AH65" s="209"/>
      <c r="AI65" s="209"/>
      <c r="AJ65" s="209"/>
      <c r="AK65" s="209"/>
      <c r="AL65" s="209"/>
      <c r="AM65" s="209"/>
      <c r="AN65" s="209"/>
      <c r="AO65" s="209"/>
      <c r="AP65" s="209"/>
      <c r="AQ65" s="209"/>
      <c r="AR65" s="209"/>
      <c r="AS65" s="209"/>
      <c r="AT65" s="209"/>
      <c r="AU65" s="209"/>
      <c r="AV65" s="209"/>
      <c r="AW65" s="209"/>
      <c r="AX65" s="209"/>
      <c r="AY65" s="209"/>
      <c r="AZ65" s="209"/>
      <c r="BA65" s="209"/>
    </row>
    <row r="66" spans="1:53">
      <c r="A66" s="437"/>
      <c r="B66" s="209"/>
      <c r="C66" s="209"/>
      <c r="D66" s="209"/>
      <c r="E66" s="209"/>
      <c r="F66" s="209"/>
      <c r="G66" s="218"/>
      <c r="H66" s="218"/>
      <c r="I66" s="218"/>
      <c r="J66" s="218"/>
      <c r="K66" s="218"/>
      <c r="L66" s="218"/>
      <c r="M66" s="218"/>
      <c r="N66" s="218"/>
      <c r="O66" s="218"/>
      <c r="P66" s="218"/>
      <c r="Q66" s="209"/>
      <c r="R66" s="209"/>
      <c r="S66" s="209"/>
      <c r="T66" s="209"/>
      <c r="U66" s="209"/>
      <c r="V66" s="209"/>
      <c r="W66" s="209"/>
      <c r="X66" s="209"/>
      <c r="Y66" s="209"/>
      <c r="Z66" s="209"/>
      <c r="AA66" s="209"/>
      <c r="AB66" s="209"/>
      <c r="AC66" s="209"/>
      <c r="AD66" s="209"/>
      <c r="AE66" s="209"/>
      <c r="AF66" s="209"/>
      <c r="AG66" s="209"/>
      <c r="AH66" s="209"/>
      <c r="AI66" s="209"/>
      <c r="AJ66" s="209"/>
      <c r="AK66" s="209"/>
      <c r="AL66" s="209"/>
      <c r="AM66" s="209"/>
      <c r="AN66" s="209"/>
      <c r="AO66" s="209"/>
      <c r="AP66" s="209"/>
      <c r="AQ66" s="209"/>
      <c r="AR66" s="209"/>
      <c r="AS66" s="209"/>
      <c r="AT66" s="209"/>
      <c r="AU66" s="209"/>
      <c r="AV66" s="209"/>
      <c r="AW66" s="209"/>
      <c r="AX66" s="209"/>
      <c r="AY66" s="209"/>
      <c r="AZ66" s="209"/>
      <c r="BA66" s="209"/>
    </row>
    <row r="67" spans="1:53">
      <c r="A67" s="437"/>
      <c r="B67" s="209"/>
      <c r="C67" s="209"/>
      <c r="D67" s="209"/>
      <c r="E67" s="209"/>
      <c r="F67" s="209"/>
      <c r="G67" s="218"/>
      <c r="H67" s="218"/>
      <c r="I67" s="218"/>
      <c r="J67" s="218"/>
      <c r="K67" s="218"/>
      <c r="L67" s="218"/>
      <c r="M67" s="218"/>
      <c r="N67" s="218"/>
      <c r="O67" s="218"/>
      <c r="P67" s="218"/>
      <c r="Q67" s="209"/>
      <c r="R67" s="209"/>
      <c r="S67" s="209"/>
      <c r="T67" s="209"/>
      <c r="U67" s="209"/>
      <c r="V67" s="209"/>
      <c r="W67" s="209"/>
      <c r="X67" s="209"/>
      <c r="Y67" s="209"/>
      <c r="Z67" s="209"/>
      <c r="AA67" s="209"/>
      <c r="AB67" s="209"/>
      <c r="AC67" s="209"/>
      <c r="AD67" s="209"/>
      <c r="AE67" s="209"/>
      <c r="AF67" s="209"/>
      <c r="AG67" s="209"/>
      <c r="AH67" s="209"/>
      <c r="AI67" s="209"/>
      <c r="AJ67" s="209"/>
      <c r="AK67" s="209"/>
      <c r="AL67" s="209"/>
      <c r="AM67" s="209"/>
      <c r="AN67" s="209"/>
      <c r="AO67" s="209"/>
      <c r="AP67" s="209"/>
      <c r="AQ67" s="209"/>
      <c r="AR67" s="209"/>
      <c r="AS67" s="209"/>
      <c r="AT67" s="209"/>
      <c r="AU67" s="209"/>
      <c r="AV67" s="209"/>
      <c r="AW67" s="209"/>
      <c r="AX67" s="209"/>
      <c r="AY67" s="209"/>
      <c r="AZ67" s="209"/>
      <c r="BA67" s="209"/>
    </row>
    <row r="68" spans="1:53">
      <c r="A68" s="437"/>
      <c r="B68" s="209"/>
      <c r="C68" s="209"/>
      <c r="D68" s="209"/>
      <c r="E68" s="209"/>
      <c r="F68" s="209"/>
      <c r="G68" s="218"/>
      <c r="H68" s="218"/>
      <c r="I68" s="218"/>
      <c r="J68" s="218"/>
      <c r="K68" s="218"/>
      <c r="L68" s="218"/>
      <c r="M68" s="218"/>
      <c r="N68" s="218"/>
      <c r="O68" s="218"/>
      <c r="P68" s="218"/>
      <c r="Q68" s="209"/>
      <c r="R68" s="209"/>
      <c r="S68" s="209"/>
      <c r="T68" s="209"/>
      <c r="U68" s="209"/>
      <c r="V68" s="209"/>
      <c r="W68" s="209"/>
      <c r="X68" s="209"/>
      <c r="Y68" s="209"/>
      <c r="Z68" s="209"/>
      <c r="AA68" s="209"/>
      <c r="AB68" s="209"/>
      <c r="AC68" s="209"/>
      <c r="AD68" s="209"/>
      <c r="AE68" s="209"/>
      <c r="AF68" s="209"/>
      <c r="AG68" s="209"/>
      <c r="AH68" s="209"/>
      <c r="AI68" s="209"/>
      <c r="AJ68" s="209"/>
      <c r="AK68" s="209"/>
      <c r="AL68" s="209"/>
      <c r="AM68" s="209"/>
      <c r="AN68" s="209"/>
      <c r="AO68" s="209"/>
      <c r="AP68" s="209"/>
      <c r="AQ68" s="209"/>
      <c r="AR68" s="209"/>
      <c r="AS68" s="209"/>
      <c r="AT68" s="209"/>
      <c r="AU68" s="209"/>
      <c r="AV68" s="209"/>
      <c r="AW68" s="209"/>
      <c r="AX68" s="209"/>
      <c r="AY68" s="209"/>
      <c r="AZ68" s="209"/>
      <c r="BA68" s="209"/>
    </row>
    <row r="69" spans="1:53">
      <c r="A69" s="437"/>
      <c r="B69" s="209"/>
      <c r="C69" s="209"/>
      <c r="D69" s="209"/>
      <c r="E69" s="209"/>
      <c r="F69" s="209"/>
      <c r="G69" s="218"/>
      <c r="H69" s="218"/>
      <c r="I69" s="218"/>
      <c r="J69" s="218"/>
      <c r="K69" s="218"/>
      <c r="L69" s="218"/>
      <c r="M69" s="218"/>
      <c r="N69" s="218"/>
      <c r="O69" s="218"/>
      <c r="P69" s="218"/>
      <c r="Q69" s="209"/>
      <c r="R69" s="209"/>
      <c r="S69" s="209"/>
      <c r="T69" s="209"/>
      <c r="U69" s="209"/>
      <c r="V69" s="209"/>
      <c r="W69" s="209"/>
      <c r="X69" s="209"/>
      <c r="Y69" s="209"/>
      <c r="Z69" s="209"/>
      <c r="AA69" s="209"/>
      <c r="AB69" s="209"/>
      <c r="AC69" s="209"/>
      <c r="AD69" s="209"/>
      <c r="AE69" s="209"/>
      <c r="AF69" s="209"/>
      <c r="AG69" s="209"/>
      <c r="AH69" s="209"/>
      <c r="AI69" s="209"/>
      <c r="AJ69" s="209"/>
      <c r="AK69" s="209"/>
      <c r="AL69" s="209"/>
      <c r="AM69" s="209"/>
      <c r="AN69" s="209"/>
      <c r="AO69" s="209"/>
      <c r="AP69" s="209"/>
      <c r="AQ69" s="209"/>
      <c r="AR69" s="209"/>
      <c r="AS69" s="209"/>
      <c r="AT69" s="209"/>
      <c r="AU69" s="209"/>
      <c r="AV69" s="209"/>
      <c r="AW69" s="209"/>
      <c r="AX69" s="209"/>
      <c r="AY69" s="209"/>
      <c r="AZ69" s="209"/>
      <c r="BA69" s="209"/>
    </row>
    <row r="70" spans="1:53">
      <c r="G70" s="220"/>
      <c r="H70" s="220"/>
      <c r="I70" s="220"/>
      <c r="J70" s="220"/>
      <c r="K70" s="220"/>
      <c r="L70" s="220"/>
      <c r="M70" s="220"/>
      <c r="N70" s="220"/>
      <c r="O70" s="220"/>
      <c r="P70" s="220"/>
    </row>
    <row r="71" spans="1:53">
      <c r="G71" s="220"/>
      <c r="H71" s="220"/>
      <c r="I71" s="220"/>
      <c r="J71" s="220"/>
      <c r="K71" s="220"/>
      <c r="L71" s="220"/>
      <c r="M71" s="220"/>
      <c r="N71" s="220"/>
      <c r="O71" s="220"/>
      <c r="P71" s="220"/>
    </row>
    <row r="72" spans="1:53">
      <c r="G72" s="220"/>
      <c r="H72" s="220"/>
      <c r="I72" s="220"/>
      <c r="J72" s="220"/>
      <c r="K72" s="220"/>
      <c r="L72" s="220"/>
      <c r="M72" s="220"/>
      <c r="N72" s="220"/>
      <c r="O72" s="220"/>
      <c r="P72" s="220"/>
    </row>
    <row r="73" spans="1:53">
      <c r="G73" s="220"/>
      <c r="H73" s="220"/>
      <c r="I73" s="220"/>
      <c r="J73" s="220"/>
      <c r="K73" s="220"/>
      <c r="L73" s="220"/>
      <c r="M73" s="220"/>
      <c r="N73" s="220"/>
      <c r="O73" s="220"/>
      <c r="P73" s="220"/>
    </row>
    <row r="74" spans="1:53">
      <c r="G74" s="220"/>
      <c r="H74" s="220"/>
      <c r="I74" s="220"/>
      <c r="J74" s="220"/>
      <c r="K74" s="220"/>
      <c r="L74" s="220"/>
      <c r="M74" s="220"/>
      <c r="N74" s="220"/>
      <c r="O74" s="220"/>
      <c r="P74" s="220"/>
    </row>
    <row r="75" spans="1:53">
      <c r="G75" s="220"/>
      <c r="H75" s="220"/>
      <c r="I75" s="220"/>
      <c r="J75" s="220"/>
      <c r="K75" s="220"/>
      <c r="L75" s="220"/>
      <c r="M75" s="220"/>
      <c r="N75" s="220"/>
      <c r="O75" s="220"/>
      <c r="P75" s="220"/>
    </row>
    <row r="83" spans="8:18">
      <c r="R83" s="210" t="e">
        <f>SUM(J33+J35+J43+#REF!+#REF!+J60+J64+J69)/J76</f>
        <v>#REF!</v>
      </c>
    </row>
    <row r="85" spans="8:18">
      <c r="H85" s="224">
        <f>SUM(O27:O35,O42:O48,O59:O60,O63:O64,O68:O69,Q27:Q35,Q42:Q48,Q59:Q60,Q63:Q64,Q68:Q69)</f>
        <v>0</v>
      </c>
      <c r="R85" s="210" t="e">
        <f>SUM(J33+J35+J43+#REF!+#REF!+J64+J69)/J76</f>
        <v>#REF!</v>
      </c>
    </row>
  </sheetData>
  <mergeCells count="55">
    <mergeCell ref="L8:M8"/>
    <mergeCell ref="L10:M10"/>
    <mergeCell ref="G38:I38"/>
    <mergeCell ref="G39:I39"/>
    <mergeCell ref="H48:I48"/>
    <mergeCell ref="G40:I40"/>
    <mergeCell ref="B15:D15"/>
    <mergeCell ref="B26:D26"/>
    <mergeCell ref="L2:M2"/>
    <mergeCell ref="B6:F6"/>
    <mergeCell ref="L6:M6"/>
    <mergeCell ref="J7:K7"/>
    <mergeCell ref="L14:M14"/>
    <mergeCell ref="E2:J2"/>
    <mergeCell ref="G3:H3"/>
    <mergeCell ref="G4:H4"/>
    <mergeCell ref="B16:D16"/>
    <mergeCell ref="B17:D17"/>
    <mergeCell ref="B18:D18"/>
    <mergeCell ref="B19:D19"/>
    <mergeCell ref="G11:H11"/>
    <mergeCell ref="G12:H12"/>
    <mergeCell ref="A2:C2"/>
    <mergeCell ref="F9:G9"/>
    <mergeCell ref="G5:H5"/>
    <mergeCell ref="B33:D33"/>
    <mergeCell ref="B20:D20"/>
    <mergeCell ref="B21:D21"/>
    <mergeCell ref="B22:D22"/>
    <mergeCell ref="B23:D23"/>
    <mergeCell ref="B24:D24"/>
    <mergeCell ref="B25:D25"/>
    <mergeCell ref="B32:D32"/>
    <mergeCell ref="B27:D27"/>
    <mergeCell ref="B28:D28"/>
    <mergeCell ref="B29:D29"/>
    <mergeCell ref="B30:D30"/>
    <mergeCell ref="B31:D31"/>
    <mergeCell ref="B34:D34"/>
    <mergeCell ref="B35:D35"/>
    <mergeCell ref="A36:D36"/>
    <mergeCell ref="A38:D38"/>
    <mergeCell ref="B39:D39"/>
    <mergeCell ref="A41:D41"/>
    <mergeCell ref="H56:I56"/>
    <mergeCell ref="H57:I57"/>
    <mergeCell ref="G55:I55"/>
    <mergeCell ref="G45:I45"/>
    <mergeCell ref="B42:F43"/>
    <mergeCell ref="G46:I46"/>
    <mergeCell ref="F47:I47"/>
    <mergeCell ref="G50:I50"/>
    <mergeCell ref="G51:I51"/>
    <mergeCell ref="F52:I52"/>
    <mergeCell ref="H53:I53"/>
  </mergeCells>
  <dataValidations count="3">
    <dataValidation type="list" allowBlank="1" showInputMessage="1" showErrorMessage="1" sqref="P4 L4" xr:uid="{00000000-0002-0000-0200-000000000000}">
      <formula1>Approved_By</formula1>
    </dataValidation>
    <dataValidation type="list" allowBlank="1" showInputMessage="1" showErrorMessage="1" sqref="P9:Q9 L8" xr:uid="{00000000-0002-0000-0200-000001000000}">
      <formula1>Prepared_By</formula1>
    </dataValidation>
    <dataValidation type="list" allowBlank="1" showInputMessage="1" showErrorMessage="1" sqref="L10" xr:uid="{49865D45-B017-4D2E-8DAC-007DA46D5BEA}">
      <formula1>Phone</formula1>
    </dataValidation>
  </dataValidations>
  <printOptions horizontalCentered="1"/>
  <pageMargins left="0.24" right="0.23" top="0.171875" bottom="0.43" header="0.19" footer="0.24"/>
  <pageSetup scale="56" orientation="landscape" r:id="rId1"/>
  <headerFooter alignWithMargins="0">
    <oddFooter>&amp;L&amp;Z&amp;F&amp;C                                                      Printed &amp;D&amp;T&amp;R&amp;A
Last updated: (8/07/25
)</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tabColor rgb="FFFFFF00"/>
    <pageSetUpPr fitToPage="1"/>
  </sheetPr>
  <dimension ref="A1:I131"/>
  <sheetViews>
    <sheetView zoomScale="95" zoomScaleNormal="95" zoomScaleSheetLayoutView="100" workbookViewId="0">
      <pane xSplit="2" ySplit="12" topLeftCell="C118" activePane="bottomRight" state="frozen"/>
      <selection activeCell="I83" sqref="A16:Q92"/>
      <selection pane="topRight" activeCell="I83" sqref="A16:Q92"/>
      <selection pane="bottomLeft" activeCell="I83" sqref="A16:Q92"/>
      <selection pane="bottomRight" activeCell="C1" sqref="C1"/>
    </sheetView>
  </sheetViews>
  <sheetFormatPr defaultColWidth="8.85546875" defaultRowHeight="15"/>
  <cols>
    <col min="1" max="1" width="15.140625" style="871" customWidth="1"/>
    <col min="2" max="2" width="60.28515625" style="871" customWidth="1"/>
    <col min="3" max="3" width="21.28515625" style="1019" customWidth="1"/>
    <col min="4" max="4" width="20.140625" style="1019" customWidth="1"/>
    <col min="5" max="5" width="19.85546875" style="1019" customWidth="1"/>
    <col min="6" max="6" width="18.140625" style="1019" customWidth="1"/>
    <col min="7" max="7" width="15.85546875" style="1019" customWidth="1"/>
    <col min="8" max="8" width="16.85546875" style="1019" customWidth="1"/>
    <col min="9" max="9" width="16.42578125" style="871" customWidth="1"/>
    <col min="10" max="10" width="2" style="871" customWidth="1"/>
    <col min="11" max="254" width="8.85546875" style="871"/>
    <col min="255" max="255" width="13.140625" style="871" customWidth="1"/>
    <col min="256" max="256" width="43.42578125" style="871" customWidth="1"/>
    <col min="257" max="257" width="17.5703125" style="871" customWidth="1"/>
    <col min="258" max="258" width="12.42578125" style="871" customWidth="1"/>
    <col min="259" max="259" width="13.7109375" style="871" customWidth="1"/>
    <col min="260" max="260" width="14.140625" style="871" customWidth="1"/>
    <col min="261" max="261" width="11.5703125" style="871" customWidth="1"/>
    <col min="262" max="262" width="12.28515625" style="871" customWidth="1"/>
    <col min="263" max="263" width="14.42578125" style="871" customWidth="1"/>
    <col min="264" max="264" width="17.5703125" style="871" customWidth="1"/>
    <col min="265" max="265" width="13.42578125" style="871" customWidth="1"/>
    <col min="266" max="510" width="8.85546875" style="871"/>
    <col min="511" max="511" width="13.140625" style="871" customWidth="1"/>
    <col min="512" max="512" width="43.42578125" style="871" customWidth="1"/>
    <col min="513" max="513" width="17.5703125" style="871" customWidth="1"/>
    <col min="514" max="514" width="12.42578125" style="871" customWidth="1"/>
    <col min="515" max="515" width="13.7109375" style="871" customWidth="1"/>
    <col min="516" max="516" width="14.140625" style="871" customWidth="1"/>
    <col min="517" max="517" width="11.5703125" style="871" customWidth="1"/>
    <col min="518" max="518" width="12.28515625" style="871" customWidth="1"/>
    <col min="519" max="519" width="14.42578125" style="871" customWidth="1"/>
    <col min="520" max="520" width="17.5703125" style="871" customWidth="1"/>
    <col min="521" max="521" width="13.42578125" style="871" customWidth="1"/>
    <col min="522" max="766" width="8.85546875" style="871"/>
    <col min="767" max="767" width="13.140625" style="871" customWidth="1"/>
    <col min="768" max="768" width="43.42578125" style="871" customWidth="1"/>
    <col min="769" max="769" width="17.5703125" style="871" customWidth="1"/>
    <col min="770" max="770" width="12.42578125" style="871" customWidth="1"/>
    <col min="771" max="771" width="13.7109375" style="871" customWidth="1"/>
    <col min="772" max="772" width="14.140625" style="871" customWidth="1"/>
    <col min="773" max="773" width="11.5703125" style="871" customWidth="1"/>
    <col min="774" max="774" width="12.28515625" style="871" customWidth="1"/>
    <col min="775" max="775" width="14.42578125" style="871" customWidth="1"/>
    <col min="776" max="776" width="17.5703125" style="871" customWidth="1"/>
    <col min="777" max="777" width="13.42578125" style="871" customWidth="1"/>
    <col min="778" max="1022" width="8.85546875" style="871"/>
    <col min="1023" max="1023" width="13.140625" style="871" customWidth="1"/>
    <col min="1024" max="1024" width="43.42578125" style="871" customWidth="1"/>
    <col min="1025" max="1025" width="17.5703125" style="871" customWidth="1"/>
    <col min="1026" max="1026" width="12.42578125" style="871" customWidth="1"/>
    <col min="1027" max="1027" width="13.7109375" style="871" customWidth="1"/>
    <col min="1028" max="1028" width="14.140625" style="871" customWidth="1"/>
    <col min="1029" max="1029" width="11.5703125" style="871" customWidth="1"/>
    <col min="1030" max="1030" width="12.28515625" style="871" customWidth="1"/>
    <col min="1031" max="1031" width="14.42578125" style="871" customWidth="1"/>
    <col min="1032" max="1032" width="17.5703125" style="871" customWidth="1"/>
    <col min="1033" max="1033" width="13.42578125" style="871" customWidth="1"/>
    <col min="1034" max="1278" width="8.85546875" style="871"/>
    <col min="1279" max="1279" width="13.140625" style="871" customWidth="1"/>
    <col min="1280" max="1280" width="43.42578125" style="871" customWidth="1"/>
    <col min="1281" max="1281" width="17.5703125" style="871" customWidth="1"/>
    <col min="1282" max="1282" width="12.42578125" style="871" customWidth="1"/>
    <col min="1283" max="1283" width="13.7109375" style="871" customWidth="1"/>
    <col min="1284" max="1284" width="14.140625" style="871" customWidth="1"/>
    <col min="1285" max="1285" width="11.5703125" style="871" customWidth="1"/>
    <col min="1286" max="1286" width="12.28515625" style="871" customWidth="1"/>
    <col min="1287" max="1287" width="14.42578125" style="871" customWidth="1"/>
    <col min="1288" max="1288" width="17.5703125" style="871" customWidth="1"/>
    <col min="1289" max="1289" width="13.42578125" style="871" customWidth="1"/>
    <col min="1290" max="1534" width="8.85546875" style="871"/>
    <col min="1535" max="1535" width="13.140625" style="871" customWidth="1"/>
    <col min="1536" max="1536" width="43.42578125" style="871" customWidth="1"/>
    <col min="1537" max="1537" width="17.5703125" style="871" customWidth="1"/>
    <col min="1538" max="1538" width="12.42578125" style="871" customWidth="1"/>
    <col min="1539" max="1539" width="13.7109375" style="871" customWidth="1"/>
    <col min="1540" max="1540" width="14.140625" style="871" customWidth="1"/>
    <col min="1541" max="1541" width="11.5703125" style="871" customWidth="1"/>
    <col min="1542" max="1542" width="12.28515625" style="871" customWidth="1"/>
    <col min="1543" max="1543" width="14.42578125" style="871" customWidth="1"/>
    <col min="1544" max="1544" width="17.5703125" style="871" customWidth="1"/>
    <col min="1545" max="1545" width="13.42578125" style="871" customWidth="1"/>
    <col min="1546" max="1790" width="8.85546875" style="871"/>
    <col min="1791" max="1791" width="13.140625" style="871" customWidth="1"/>
    <col min="1792" max="1792" width="43.42578125" style="871" customWidth="1"/>
    <col min="1793" max="1793" width="17.5703125" style="871" customWidth="1"/>
    <col min="1794" max="1794" width="12.42578125" style="871" customWidth="1"/>
    <col min="1795" max="1795" width="13.7109375" style="871" customWidth="1"/>
    <col min="1796" max="1796" width="14.140625" style="871" customWidth="1"/>
    <col min="1797" max="1797" width="11.5703125" style="871" customWidth="1"/>
    <col min="1798" max="1798" width="12.28515625" style="871" customWidth="1"/>
    <col min="1799" max="1799" width="14.42578125" style="871" customWidth="1"/>
    <col min="1800" max="1800" width="17.5703125" style="871" customWidth="1"/>
    <col min="1801" max="1801" width="13.42578125" style="871" customWidth="1"/>
    <col min="1802" max="2046" width="8.85546875" style="871"/>
    <col min="2047" max="2047" width="13.140625" style="871" customWidth="1"/>
    <col min="2048" max="2048" width="43.42578125" style="871" customWidth="1"/>
    <col min="2049" max="2049" width="17.5703125" style="871" customWidth="1"/>
    <col min="2050" max="2050" width="12.42578125" style="871" customWidth="1"/>
    <col min="2051" max="2051" width="13.7109375" style="871" customWidth="1"/>
    <col min="2052" max="2052" width="14.140625" style="871" customWidth="1"/>
    <col min="2053" max="2053" width="11.5703125" style="871" customWidth="1"/>
    <col min="2054" max="2054" width="12.28515625" style="871" customWidth="1"/>
    <col min="2055" max="2055" width="14.42578125" style="871" customWidth="1"/>
    <col min="2056" max="2056" width="17.5703125" style="871" customWidth="1"/>
    <col min="2057" max="2057" width="13.42578125" style="871" customWidth="1"/>
    <col min="2058" max="2302" width="8.85546875" style="871"/>
    <col min="2303" max="2303" width="13.140625" style="871" customWidth="1"/>
    <col min="2304" max="2304" width="43.42578125" style="871" customWidth="1"/>
    <col min="2305" max="2305" width="17.5703125" style="871" customWidth="1"/>
    <col min="2306" max="2306" width="12.42578125" style="871" customWidth="1"/>
    <col min="2307" max="2307" width="13.7109375" style="871" customWidth="1"/>
    <col min="2308" max="2308" width="14.140625" style="871" customWidth="1"/>
    <col min="2309" max="2309" width="11.5703125" style="871" customWidth="1"/>
    <col min="2310" max="2310" width="12.28515625" style="871" customWidth="1"/>
    <col min="2311" max="2311" width="14.42578125" style="871" customWidth="1"/>
    <col min="2312" max="2312" width="17.5703125" style="871" customWidth="1"/>
    <col min="2313" max="2313" width="13.42578125" style="871" customWidth="1"/>
    <col min="2314" max="2558" width="8.85546875" style="871"/>
    <col min="2559" max="2559" width="13.140625" style="871" customWidth="1"/>
    <col min="2560" max="2560" width="43.42578125" style="871" customWidth="1"/>
    <col min="2561" max="2561" width="17.5703125" style="871" customWidth="1"/>
    <col min="2562" max="2562" width="12.42578125" style="871" customWidth="1"/>
    <col min="2563" max="2563" width="13.7109375" style="871" customWidth="1"/>
    <col min="2564" max="2564" width="14.140625" style="871" customWidth="1"/>
    <col min="2565" max="2565" width="11.5703125" style="871" customWidth="1"/>
    <col min="2566" max="2566" width="12.28515625" style="871" customWidth="1"/>
    <col min="2567" max="2567" width="14.42578125" style="871" customWidth="1"/>
    <col min="2568" max="2568" width="17.5703125" style="871" customWidth="1"/>
    <col min="2569" max="2569" width="13.42578125" style="871" customWidth="1"/>
    <col min="2570" max="2814" width="8.85546875" style="871"/>
    <col min="2815" max="2815" width="13.140625" style="871" customWidth="1"/>
    <col min="2816" max="2816" width="43.42578125" style="871" customWidth="1"/>
    <col min="2817" max="2817" width="17.5703125" style="871" customWidth="1"/>
    <col min="2818" max="2818" width="12.42578125" style="871" customWidth="1"/>
    <col min="2819" max="2819" width="13.7109375" style="871" customWidth="1"/>
    <col min="2820" max="2820" width="14.140625" style="871" customWidth="1"/>
    <col min="2821" max="2821" width="11.5703125" style="871" customWidth="1"/>
    <col min="2822" max="2822" width="12.28515625" style="871" customWidth="1"/>
    <col min="2823" max="2823" width="14.42578125" style="871" customWidth="1"/>
    <col min="2824" max="2824" width="17.5703125" style="871" customWidth="1"/>
    <col min="2825" max="2825" width="13.42578125" style="871" customWidth="1"/>
    <col min="2826" max="3070" width="8.85546875" style="871"/>
    <col min="3071" max="3071" width="13.140625" style="871" customWidth="1"/>
    <col min="3072" max="3072" width="43.42578125" style="871" customWidth="1"/>
    <col min="3073" max="3073" width="17.5703125" style="871" customWidth="1"/>
    <col min="3074" max="3074" width="12.42578125" style="871" customWidth="1"/>
    <col min="3075" max="3075" width="13.7109375" style="871" customWidth="1"/>
    <col min="3076" max="3076" width="14.140625" style="871" customWidth="1"/>
    <col min="3077" max="3077" width="11.5703125" style="871" customWidth="1"/>
    <col min="3078" max="3078" width="12.28515625" style="871" customWidth="1"/>
    <col min="3079" max="3079" width="14.42578125" style="871" customWidth="1"/>
    <col min="3080" max="3080" width="17.5703125" style="871" customWidth="1"/>
    <col min="3081" max="3081" width="13.42578125" style="871" customWidth="1"/>
    <col min="3082" max="3326" width="8.85546875" style="871"/>
    <col min="3327" max="3327" width="13.140625" style="871" customWidth="1"/>
    <col min="3328" max="3328" width="43.42578125" style="871" customWidth="1"/>
    <col min="3329" max="3329" width="17.5703125" style="871" customWidth="1"/>
    <col min="3330" max="3330" width="12.42578125" style="871" customWidth="1"/>
    <col min="3331" max="3331" width="13.7109375" style="871" customWidth="1"/>
    <col min="3332" max="3332" width="14.140625" style="871" customWidth="1"/>
    <col min="3333" max="3333" width="11.5703125" style="871" customWidth="1"/>
    <col min="3334" max="3334" width="12.28515625" style="871" customWidth="1"/>
    <col min="3335" max="3335" width="14.42578125" style="871" customWidth="1"/>
    <col min="3336" max="3336" width="17.5703125" style="871" customWidth="1"/>
    <col min="3337" max="3337" width="13.42578125" style="871" customWidth="1"/>
    <col min="3338" max="3582" width="8.85546875" style="871"/>
    <col min="3583" max="3583" width="13.140625" style="871" customWidth="1"/>
    <col min="3584" max="3584" width="43.42578125" style="871" customWidth="1"/>
    <col min="3585" max="3585" width="17.5703125" style="871" customWidth="1"/>
    <col min="3586" max="3586" width="12.42578125" style="871" customWidth="1"/>
    <col min="3587" max="3587" width="13.7109375" style="871" customWidth="1"/>
    <col min="3588" max="3588" width="14.140625" style="871" customWidth="1"/>
    <col min="3589" max="3589" width="11.5703125" style="871" customWidth="1"/>
    <col min="3590" max="3590" width="12.28515625" style="871" customWidth="1"/>
    <col min="3591" max="3591" width="14.42578125" style="871" customWidth="1"/>
    <col min="3592" max="3592" width="17.5703125" style="871" customWidth="1"/>
    <col min="3593" max="3593" width="13.42578125" style="871" customWidth="1"/>
    <col min="3594" max="3838" width="8.85546875" style="871"/>
    <col min="3839" max="3839" width="13.140625" style="871" customWidth="1"/>
    <col min="3840" max="3840" width="43.42578125" style="871" customWidth="1"/>
    <col min="3841" max="3841" width="17.5703125" style="871" customWidth="1"/>
    <col min="3842" max="3842" width="12.42578125" style="871" customWidth="1"/>
    <col min="3843" max="3843" width="13.7109375" style="871" customWidth="1"/>
    <col min="3844" max="3844" width="14.140625" style="871" customWidth="1"/>
    <col min="3845" max="3845" width="11.5703125" style="871" customWidth="1"/>
    <col min="3846" max="3846" width="12.28515625" style="871" customWidth="1"/>
    <col min="3847" max="3847" width="14.42578125" style="871" customWidth="1"/>
    <col min="3848" max="3848" width="17.5703125" style="871" customWidth="1"/>
    <col min="3849" max="3849" width="13.42578125" style="871" customWidth="1"/>
    <col min="3850" max="4094" width="8.85546875" style="871"/>
    <col min="4095" max="4095" width="13.140625" style="871" customWidth="1"/>
    <col min="4096" max="4096" width="43.42578125" style="871" customWidth="1"/>
    <col min="4097" max="4097" width="17.5703125" style="871" customWidth="1"/>
    <col min="4098" max="4098" width="12.42578125" style="871" customWidth="1"/>
    <col min="4099" max="4099" width="13.7109375" style="871" customWidth="1"/>
    <col min="4100" max="4100" width="14.140625" style="871" customWidth="1"/>
    <col min="4101" max="4101" width="11.5703125" style="871" customWidth="1"/>
    <col min="4102" max="4102" width="12.28515625" style="871" customWidth="1"/>
    <col min="4103" max="4103" width="14.42578125" style="871" customWidth="1"/>
    <col min="4104" max="4104" width="17.5703125" style="871" customWidth="1"/>
    <col min="4105" max="4105" width="13.42578125" style="871" customWidth="1"/>
    <col min="4106" max="4350" width="8.85546875" style="871"/>
    <col min="4351" max="4351" width="13.140625" style="871" customWidth="1"/>
    <col min="4352" max="4352" width="43.42578125" style="871" customWidth="1"/>
    <col min="4353" max="4353" width="17.5703125" style="871" customWidth="1"/>
    <col min="4354" max="4354" width="12.42578125" style="871" customWidth="1"/>
    <col min="4355" max="4355" width="13.7109375" style="871" customWidth="1"/>
    <col min="4356" max="4356" width="14.140625" style="871" customWidth="1"/>
    <col min="4357" max="4357" width="11.5703125" style="871" customWidth="1"/>
    <col min="4358" max="4358" width="12.28515625" style="871" customWidth="1"/>
    <col min="4359" max="4359" width="14.42578125" style="871" customWidth="1"/>
    <col min="4360" max="4360" width="17.5703125" style="871" customWidth="1"/>
    <col min="4361" max="4361" width="13.42578125" style="871" customWidth="1"/>
    <col min="4362" max="4606" width="8.85546875" style="871"/>
    <col min="4607" max="4607" width="13.140625" style="871" customWidth="1"/>
    <col min="4608" max="4608" width="43.42578125" style="871" customWidth="1"/>
    <col min="4609" max="4609" width="17.5703125" style="871" customWidth="1"/>
    <col min="4610" max="4610" width="12.42578125" style="871" customWidth="1"/>
    <col min="4611" max="4611" width="13.7109375" style="871" customWidth="1"/>
    <col min="4612" max="4612" width="14.140625" style="871" customWidth="1"/>
    <col min="4613" max="4613" width="11.5703125" style="871" customWidth="1"/>
    <col min="4614" max="4614" width="12.28515625" style="871" customWidth="1"/>
    <col min="4615" max="4615" width="14.42578125" style="871" customWidth="1"/>
    <col min="4616" max="4616" width="17.5703125" style="871" customWidth="1"/>
    <col min="4617" max="4617" width="13.42578125" style="871" customWidth="1"/>
    <col min="4618" max="4862" width="8.85546875" style="871"/>
    <col min="4863" max="4863" width="13.140625" style="871" customWidth="1"/>
    <col min="4864" max="4864" width="43.42578125" style="871" customWidth="1"/>
    <col min="4865" max="4865" width="17.5703125" style="871" customWidth="1"/>
    <col min="4866" max="4866" width="12.42578125" style="871" customWidth="1"/>
    <col min="4867" max="4867" width="13.7109375" style="871" customWidth="1"/>
    <col min="4868" max="4868" width="14.140625" style="871" customWidth="1"/>
    <col min="4869" max="4869" width="11.5703125" style="871" customWidth="1"/>
    <col min="4870" max="4870" width="12.28515625" style="871" customWidth="1"/>
    <col min="4871" max="4871" width="14.42578125" style="871" customWidth="1"/>
    <col min="4872" max="4872" width="17.5703125" style="871" customWidth="1"/>
    <col min="4873" max="4873" width="13.42578125" style="871" customWidth="1"/>
    <col min="4874" max="5118" width="8.85546875" style="871"/>
    <col min="5119" max="5119" width="13.140625" style="871" customWidth="1"/>
    <col min="5120" max="5120" width="43.42578125" style="871" customWidth="1"/>
    <col min="5121" max="5121" width="17.5703125" style="871" customWidth="1"/>
    <col min="5122" max="5122" width="12.42578125" style="871" customWidth="1"/>
    <col min="5123" max="5123" width="13.7109375" style="871" customWidth="1"/>
    <col min="5124" max="5124" width="14.140625" style="871" customWidth="1"/>
    <col min="5125" max="5125" width="11.5703125" style="871" customWidth="1"/>
    <col min="5126" max="5126" width="12.28515625" style="871" customWidth="1"/>
    <col min="5127" max="5127" width="14.42578125" style="871" customWidth="1"/>
    <col min="5128" max="5128" width="17.5703125" style="871" customWidth="1"/>
    <col min="5129" max="5129" width="13.42578125" style="871" customWidth="1"/>
    <col min="5130" max="5374" width="8.85546875" style="871"/>
    <col min="5375" max="5375" width="13.140625" style="871" customWidth="1"/>
    <col min="5376" max="5376" width="43.42578125" style="871" customWidth="1"/>
    <col min="5377" max="5377" width="17.5703125" style="871" customWidth="1"/>
    <col min="5378" max="5378" width="12.42578125" style="871" customWidth="1"/>
    <col min="5379" max="5379" width="13.7109375" style="871" customWidth="1"/>
    <col min="5380" max="5380" width="14.140625" style="871" customWidth="1"/>
    <col min="5381" max="5381" width="11.5703125" style="871" customWidth="1"/>
    <col min="5382" max="5382" width="12.28515625" style="871" customWidth="1"/>
    <col min="5383" max="5383" width="14.42578125" style="871" customWidth="1"/>
    <col min="5384" max="5384" width="17.5703125" style="871" customWidth="1"/>
    <col min="5385" max="5385" width="13.42578125" style="871" customWidth="1"/>
    <col min="5386" max="5630" width="8.85546875" style="871"/>
    <col min="5631" max="5631" width="13.140625" style="871" customWidth="1"/>
    <col min="5632" max="5632" width="43.42578125" style="871" customWidth="1"/>
    <col min="5633" max="5633" width="17.5703125" style="871" customWidth="1"/>
    <col min="5634" max="5634" width="12.42578125" style="871" customWidth="1"/>
    <col min="5635" max="5635" width="13.7109375" style="871" customWidth="1"/>
    <col min="5636" max="5636" width="14.140625" style="871" customWidth="1"/>
    <col min="5637" max="5637" width="11.5703125" style="871" customWidth="1"/>
    <col min="5638" max="5638" width="12.28515625" style="871" customWidth="1"/>
    <col min="5639" max="5639" width="14.42578125" style="871" customWidth="1"/>
    <col min="5640" max="5640" width="17.5703125" style="871" customWidth="1"/>
    <col min="5641" max="5641" width="13.42578125" style="871" customWidth="1"/>
    <col min="5642" max="5886" width="8.85546875" style="871"/>
    <col min="5887" max="5887" width="13.140625" style="871" customWidth="1"/>
    <col min="5888" max="5888" width="43.42578125" style="871" customWidth="1"/>
    <col min="5889" max="5889" width="17.5703125" style="871" customWidth="1"/>
    <col min="5890" max="5890" width="12.42578125" style="871" customWidth="1"/>
    <col min="5891" max="5891" width="13.7109375" style="871" customWidth="1"/>
    <col min="5892" max="5892" width="14.140625" style="871" customWidth="1"/>
    <col min="5893" max="5893" width="11.5703125" style="871" customWidth="1"/>
    <col min="5894" max="5894" width="12.28515625" style="871" customWidth="1"/>
    <col min="5895" max="5895" width="14.42578125" style="871" customWidth="1"/>
    <col min="5896" max="5896" width="17.5703125" style="871" customWidth="1"/>
    <col min="5897" max="5897" width="13.42578125" style="871" customWidth="1"/>
    <col min="5898" max="6142" width="8.85546875" style="871"/>
    <col min="6143" max="6143" width="13.140625" style="871" customWidth="1"/>
    <col min="6144" max="6144" width="43.42578125" style="871" customWidth="1"/>
    <col min="6145" max="6145" width="17.5703125" style="871" customWidth="1"/>
    <col min="6146" max="6146" width="12.42578125" style="871" customWidth="1"/>
    <col min="6147" max="6147" width="13.7109375" style="871" customWidth="1"/>
    <col min="6148" max="6148" width="14.140625" style="871" customWidth="1"/>
    <col min="6149" max="6149" width="11.5703125" style="871" customWidth="1"/>
    <col min="6150" max="6150" width="12.28515625" style="871" customWidth="1"/>
    <col min="6151" max="6151" width="14.42578125" style="871" customWidth="1"/>
    <col min="6152" max="6152" width="17.5703125" style="871" customWidth="1"/>
    <col min="6153" max="6153" width="13.42578125" style="871" customWidth="1"/>
    <col min="6154" max="6398" width="8.85546875" style="871"/>
    <col min="6399" max="6399" width="13.140625" style="871" customWidth="1"/>
    <col min="6400" max="6400" width="43.42578125" style="871" customWidth="1"/>
    <col min="6401" max="6401" width="17.5703125" style="871" customWidth="1"/>
    <col min="6402" max="6402" width="12.42578125" style="871" customWidth="1"/>
    <col min="6403" max="6403" width="13.7109375" style="871" customWidth="1"/>
    <col min="6404" max="6404" width="14.140625" style="871" customWidth="1"/>
    <col min="6405" max="6405" width="11.5703125" style="871" customWidth="1"/>
    <col min="6406" max="6406" width="12.28515625" style="871" customWidth="1"/>
    <col min="6407" max="6407" width="14.42578125" style="871" customWidth="1"/>
    <col min="6408" max="6408" width="17.5703125" style="871" customWidth="1"/>
    <col min="6409" max="6409" width="13.42578125" style="871" customWidth="1"/>
    <col min="6410" max="6654" width="8.85546875" style="871"/>
    <col min="6655" max="6655" width="13.140625" style="871" customWidth="1"/>
    <col min="6656" max="6656" width="43.42578125" style="871" customWidth="1"/>
    <col min="6657" max="6657" width="17.5703125" style="871" customWidth="1"/>
    <col min="6658" max="6658" width="12.42578125" style="871" customWidth="1"/>
    <col min="6659" max="6659" width="13.7109375" style="871" customWidth="1"/>
    <col min="6660" max="6660" width="14.140625" style="871" customWidth="1"/>
    <col min="6661" max="6661" width="11.5703125" style="871" customWidth="1"/>
    <col min="6662" max="6662" width="12.28515625" style="871" customWidth="1"/>
    <col min="6663" max="6663" width="14.42578125" style="871" customWidth="1"/>
    <col min="6664" max="6664" width="17.5703125" style="871" customWidth="1"/>
    <col min="6665" max="6665" width="13.42578125" style="871" customWidth="1"/>
    <col min="6666" max="6910" width="8.85546875" style="871"/>
    <col min="6911" max="6911" width="13.140625" style="871" customWidth="1"/>
    <col min="6912" max="6912" width="43.42578125" style="871" customWidth="1"/>
    <col min="6913" max="6913" width="17.5703125" style="871" customWidth="1"/>
    <col min="6914" max="6914" width="12.42578125" style="871" customWidth="1"/>
    <col min="6915" max="6915" width="13.7109375" style="871" customWidth="1"/>
    <col min="6916" max="6916" width="14.140625" style="871" customWidth="1"/>
    <col min="6917" max="6917" width="11.5703125" style="871" customWidth="1"/>
    <col min="6918" max="6918" width="12.28515625" style="871" customWidth="1"/>
    <col min="6919" max="6919" width="14.42578125" style="871" customWidth="1"/>
    <col min="6920" max="6920" width="17.5703125" style="871" customWidth="1"/>
    <col min="6921" max="6921" width="13.42578125" style="871" customWidth="1"/>
    <col min="6922" max="7166" width="8.85546875" style="871"/>
    <col min="7167" max="7167" width="13.140625" style="871" customWidth="1"/>
    <col min="7168" max="7168" width="43.42578125" style="871" customWidth="1"/>
    <col min="7169" max="7169" width="17.5703125" style="871" customWidth="1"/>
    <col min="7170" max="7170" width="12.42578125" style="871" customWidth="1"/>
    <col min="7171" max="7171" width="13.7109375" style="871" customWidth="1"/>
    <col min="7172" max="7172" width="14.140625" style="871" customWidth="1"/>
    <col min="7173" max="7173" width="11.5703125" style="871" customWidth="1"/>
    <col min="7174" max="7174" width="12.28515625" style="871" customWidth="1"/>
    <col min="7175" max="7175" width="14.42578125" style="871" customWidth="1"/>
    <col min="7176" max="7176" width="17.5703125" style="871" customWidth="1"/>
    <col min="7177" max="7177" width="13.42578125" style="871" customWidth="1"/>
    <col min="7178" max="7422" width="8.85546875" style="871"/>
    <col min="7423" max="7423" width="13.140625" style="871" customWidth="1"/>
    <col min="7424" max="7424" width="43.42578125" style="871" customWidth="1"/>
    <col min="7425" max="7425" width="17.5703125" style="871" customWidth="1"/>
    <col min="7426" max="7426" width="12.42578125" style="871" customWidth="1"/>
    <col min="7427" max="7427" width="13.7109375" style="871" customWidth="1"/>
    <col min="7428" max="7428" width="14.140625" style="871" customWidth="1"/>
    <col min="7429" max="7429" width="11.5703125" style="871" customWidth="1"/>
    <col min="7430" max="7430" width="12.28515625" style="871" customWidth="1"/>
    <col min="7431" max="7431" width="14.42578125" style="871" customWidth="1"/>
    <col min="7432" max="7432" width="17.5703125" style="871" customWidth="1"/>
    <col min="7433" max="7433" width="13.42578125" style="871" customWidth="1"/>
    <col min="7434" max="7678" width="8.85546875" style="871"/>
    <col min="7679" max="7679" width="13.140625" style="871" customWidth="1"/>
    <col min="7680" max="7680" width="43.42578125" style="871" customWidth="1"/>
    <col min="7681" max="7681" width="17.5703125" style="871" customWidth="1"/>
    <col min="7682" max="7682" width="12.42578125" style="871" customWidth="1"/>
    <col min="7683" max="7683" width="13.7109375" style="871" customWidth="1"/>
    <col min="7684" max="7684" width="14.140625" style="871" customWidth="1"/>
    <col min="7685" max="7685" width="11.5703125" style="871" customWidth="1"/>
    <col min="7686" max="7686" width="12.28515625" style="871" customWidth="1"/>
    <col min="7687" max="7687" width="14.42578125" style="871" customWidth="1"/>
    <col min="7688" max="7688" width="17.5703125" style="871" customWidth="1"/>
    <col min="7689" max="7689" width="13.42578125" style="871" customWidth="1"/>
    <col min="7690" max="7934" width="8.85546875" style="871"/>
    <col min="7935" max="7935" width="13.140625" style="871" customWidth="1"/>
    <col min="7936" max="7936" width="43.42578125" style="871" customWidth="1"/>
    <col min="7937" max="7937" width="17.5703125" style="871" customWidth="1"/>
    <col min="7938" max="7938" width="12.42578125" style="871" customWidth="1"/>
    <col min="7939" max="7939" width="13.7109375" style="871" customWidth="1"/>
    <col min="7940" max="7940" width="14.140625" style="871" customWidth="1"/>
    <col min="7941" max="7941" width="11.5703125" style="871" customWidth="1"/>
    <col min="7942" max="7942" width="12.28515625" style="871" customWidth="1"/>
    <col min="7943" max="7943" width="14.42578125" style="871" customWidth="1"/>
    <col min="7944" max="7944" width="17.5703125" style="871" customWidth="1"/>
    <col min="7945" max="7945" width="13.42578125" style="871" customWidth="1"/>
    <col min="7946" max="8190" width="8.85546875" style="871"/>
    <col min="8191" max="8191" width="13.140625" style="871" customWidth="1"/>
    <col min="8192" max="8192" width="43.42578125" style="871" customWidth="1"/>
    <col min="8193" max="8193" width="17.5703125" style="871" customWidth="1"/>
    <col min="8194" max="8194" width="12.42578125" style="871" customWidth="1"/>
    <col min="8195" max="8195" width="13.7109375" style="871" customWidth="1"/>
    <col min="8196" max="8196" width="14.140625" style="871" customWidth="1"/>
    <col min="8197" max="8197" width="11.5703125" style="871" customWidth="1"/>
    <col min="8198" max="8198" width="12.28515625" style="871" customWidth="1"/>
    <col min="8199" max="8199" width="14.42578125" style="871" customWidth="1"/>
    <col min="8200" max="8200" width="17.5703125" style="871" customWidth="1"/>
    <col min="8201" max="8201" width="13.42578125" style="871" customWidth="1"/>
    <col min="8202" max="8446" width="8.85546875" style="871"/>
    <col min="8447" max="8447" width="13.140625" style="871" customWidth="1"/>
    <col min="8448" max="8448" width="43.42578125" style="871" customWidth="1"/>
    <col min="8449" max="8449" width="17.5703125" style="871" customWidth="1"/>
    <col min="8450" max="8450" width="12.42578125" style="871" customWidth="1"/>
    <col min="8451" max="8451" width="13.7109375" style="871" customWidth="1"/>
    <col min="8452" max="8452" width="14.140625" style="871" customWidth="1"/>
    <col min="8453" max="8453" width="11.5703125" style="871" customWidth="1"/>
    <col min="8454" max="8454" width="12.28515625" style="871" customWidth="1"/>
    <col min="8455" max="8455" width="14.42578125" style="871" customWidth="1"/>
    <col min="8456" max="8456" width="17.5703125" style="871" customWidth="1"/>
    <col min="8457" max="8457" width="13.42578125" style="871" customWidth="1"/>
    <col min="8458" max="8702" width="8.85546875" style="871"/>
    <col min="8703" max="8703" width="13.140625" style="871" customWidth="1"/>
    <col min="8704" max="8704" width="43.42578125" style="871" customWidth="1"/>
    <col min="8705" max="8705" width="17.5703125" style="871" customWidth="1"/>
    <col min="8706" max="8706" width="12.42578125" style="871" customWidth="1"/>
    <col min="8707" max="8707" width="13.7109375" style="871" customWidth="1"/>
    <col min="8708" max="8708" width="14.140625" style="871" customWidth="1"/>
    <col min="8709" max="8709" width="11.5703125" style="871" customWidth="1"/>
    <col min="8710" max="8710" width="12.28515625" style="871" customWidth="1"/>
    <col min="8711" max="8711" width="14.42578125" style="871" customWidth="1"/>
    <col min="8712" max="8712" width="17.5703125" style="871" customWidth="1"/>
    <col min="8713" max="8713" width="13.42578125" style="871" customWidth="1"/>
    <col min="8714" max="8958" width="8.85546875" style="871"/>
    <col min="8959" max="8959" width="13.140625" style="871" customWidth="1"/>
    <col min="8960" max="8960" width="43.42578125" style="871" customWidth="1"/>
    <col min="8961" max="8961" width="17.5703125" style="871" customWidth="1"/>
    <col min="8962" max="8962" width="12.42578125" style="871" customWidth="1"/>
    <col min="8963" max="8963" width="13.7109375" style="871" customWidth="1"/>
    <col min="8964" max="8964" width="14.140625" style="871" customWidth="1"/>
    <col min="8965" max="8965" width="11.5703125" style="871" customWidth="1"/>
    <col min="8966" max="8966" width="12.28515625" style="871" customWidth="1"/>
    <col min="8967" max="8967" width="14.42578125" style="871" customWidth="1"/>
    <col min="8968" max="8968" width="17.5703125" style="871" customWidth="1"/>
    <col min="8969" max="8969" width="13.42578125" style="871" customWidth="1"/>
    <col min="8970" max="9214" width="8.85546875" style="871"/>
    <col min="9215" max="9215" width="13.140625" style="871" customWidth="1"/>
    <col min="9216" max="9216" width="43.42578125" style="871" customWidth="1"/>
    <col min="9217" max="9217" width="17.5703125" style="871" customWidth="1"/>
    <col min="9218" max="9218" width="12.42578125" style="871" customWidth="1"/>
    <col min="9219" max="9219" width="13.7109375" style="871" customWidth="1"/>
    <col min="9220" max="9220" width="14.140625" style="871" customWidth="1"/>
    <col min="9221" max="9221" width="11.5703125" style="871" customWidth="1"/>
    <col min="9222" max="9222" width="12.28515625" style="871" customWidth="1"/>
    <col min="9223" max="9223" width="14.42578125" style="871" customWidth="1"/>
    <col min="9224" max="9224" width="17.5703125" style="871" customWidth="1"/>
    <col min="9225" max="9225" width="13.42578125" style="871" customWidth="1"/>
    <col min="9226" max="9470" width="8.85546875" style="871"/>
    <col min="9471" max="9471" width="13.140625" style="871" customWidth="1"/>
    <col min="9472" max="9472" width="43.42578125" style="871" customWidth="1"/>
    <col min="9473" max="9473" width="17.5703125" style="871" customWidth="1"/>
    <col min="9474" max="9474" width="12.42578125" style="871" customWidth="1"/>
    <col min="9475" max="9475" width="13.7109375" style="871" customWidth="1"/>
    <col min="9476" max="9476" width="14.140625" style="871" customWidth="1"/>
    <col min="9477" max="9477" width="11.5703125" style="871" customWidth="1"/>
    <col min="9478" max="9478" width="12.28515625" style="871" customWidth="1"/>
    <col min="9479" max="9479" width="14.42578125" style="871" customWidth="1"/>
    <col min="9480" max="9480" width="17.5703125" style="871" customWidth="1"/>
    <col min="9481" max="9481" width="13.42578125" style="871" customWidth="1"/>
    <col min="9482" max="9726" width="8.85546875" style="871"/>
    <col min="9727" max="9727" width="13.140625" style="871" customWidth="1"/>
    <col min="9728" max="9728" width="43.42578125" style="871" customWidth="1"/>
    <col min="9729" max="9729" width="17.5703125" style="871" customWidth="1"/>
    <col min="9730" max="9730" width="12.42578125" style="871" customWidth="1"/>
    <col min="9731" max="9731" width="13.7109375" style="871" customWidth="1"/>
    <col min="9732" max="9732" width="14.140625" style="871" customWidth="1"/>
    <col min="9733" max="9733" width="11.5703125" style="871" customWidth="1"/>
    <col min="9734" max="9734" width="12.28515625" style="871" customWidth="1"/>
    <col min="9735" max="9735" width="14.42578125" style="871" customWidth="1"/>
    <col min="9736" max="9736" width="17.5703125" style="871" customWidth="1"/>
    <col min="9737" max="9737" width="13.42578125" style="871" customWidth="1"/>
    <col min="9738" max="9982" width="8.85546875" style="871"/>
    <col min="9983" max="9983" width="13.140625" style="871" customWidth="1"/>
    <col min="9984" max="9984" width="43.42578125" style="871" customWidth="1"/>
    <col min="9985" max="9985" width="17.5703125" style="871" customWidth="1"/>
    <col min="9986" max="9986" width="12.42578125" style="871" customWidth="1"/>
    <col min="9987" max="9987" width="13.7109375" style="871" customWidth="1"/>
    <col min="9988" max="9988" width="14.140625" style="871" customWidth="1"/>
    <col min="9989" max="9989" width="11.5703125" style="871" customWidth="1"/>
    <col min="9990" max="9990" width="12.28515625" style="871" customWidth="1"/>
    <col min="9991" max="9991" width="14.42578125" style="871" customWidth="1"/>
    <col min="9992" max="9992" width="17.5703125" style="871" customWidth="1"/>
    <col min="9993" max="9993" width="13.42578125" style="871" customWidth="1"/>
    <col min="9994" max="10238" width="8.85546875" style="871"/>
    <col min="10239" max="10239" width="13.140625" style="871" customWidth="1"/>
    <col min="10240" max="10240" width="43.42578125" style="871" customWidth="1"/>
    <col min="10241" max="10241" width="17.5703125" style="871" customWidth="1"/>
    <col min="10242" max="10242" width="12.42578125" style="871" customWidth="1"/>
    <col min="10243" max="10243" width="13.7109375" style="871" customWidth="1"/>
    <col min="10244" max="10244" width="14.140625" style="871" customWidth="1"/>
    <col min="10245" max="10245" width="11.5703125" style="871" customWidth="1"/>
    <col min="10246" max="10246" width="12.28515625" style="871" customWidth="1"/>
    <col min="10247" max="10247" width="14.42578125" style="871" customWidth="1"/>
    <col min="10248" max="10248" width="17.5703125" style="871" customWidth="1"/>
    <col min="10249" max="10249" width="13.42578125" style="871" customWidth="1"/>
    <col min="10250" max="10494" width="8.85546875" style="871"/>
    <col min="10495" max="10495" width="13.140625" style="871" customWidth="1"/>
    <col min="10496" max="10496" width="43.42578125" style="871" customWidth="1"/>
    <col min="10497" max="10497" width="17.5703125" style="871" customWidth="1"/>
    <col min="10498" max="10498" width="12.42578125" style="871" customWidth="1"/>
    <col min="10499" max="10499" width="13.7109375" style="871" customWidth="1"/>
    <col min="10500" max="10500" width="14.140625" style="871" customWidth="1"/>
    <col min="10501" max="10501" width="11.5703125" style="871" customWidth="1"/>
    <col min="10502" max="10502" width="12.28515625" style="871" customWidth="1"/>
    <col min="10503" max="10503" width="14.42578125" style="871" customWidth="1"/>
    <col min="10504" max="10504" width="17.5703125" style="871" customWidth="1"/>
    <col min="10505" max="10505" width="13.42578125" style="871" customWidth="1"/>
    <col min="10506" max="10750" width="8.85546875" style="871"/>
    <col min="10751" max="10751" width="13.140625" style="871" customWidth="1"/>
    <col min="10752" max="10752" width="43.42578125" style="871" customWidth="1"/>
    <col min="10753" max="10753" width="17.5703125" style="871" customWidth="1"/>
    <col min="10754" max="10754" width="12.42578125" style="871" customWidth="1"/>
    <col min="10755" max="10755" width="13.7109375" style="871" customWidth="1"/>
    <col min="10756" max="10756" width="14.140625" style="871" customWidth="1"/>
    <col min="10757" max="10757" width="11.5703125" style="871" customWidth="1"/>
    <col min="10758" max="10758" width="12.28515625" style="871" customWidth="1"/>
    <col min="10759" max="10759" width="14.42578125" style="871" customWidth="1"/>
    <col min="10760" max="10760" width="17.5703125" style="871" customWidth="1"/>
    <col min="10761" max="10761" width="13.42578125" style="871" customWidth="1"/>
    <col min="10762" max="11006" width="8.85546875" style="871"/>
    <col min="11007" max="11007" width="13.140625" style="871" customWidth="1"/>
    <col min="11008" max="11008" width="43.42578125" style="871" customWidth="1"/>
    <col min="11009" max="11009" width="17.5703125" style="871" customWidth="1"/>
    <col min="11010" max="11010" width="12.42578125" style="871" customWidth="1"/>
    <col min="11011" max="11011" width="13.7109375" style="871" customWidth="1"/>
    <col min="11012" max="11012" width="14.140625" style="871" customWidth="1"/>
    <col min="11013" max="11013" width="11.5703125" style="871" customWidth="1"/>
    <col min="11014" max="11014" width="12.28515625" style="871" customWidth="1"/>
    <col min="11015" max="11015" width="14.42578125" style="871" customWidth="1"/>
    <col min="11016" max="11016" width="17.5703125" style="871" customWidth="1"/>
    <col min="11017" max="11017" width="13.42578125" style="871" customWidth="1"/>
    <col min="11018" max="11262" width="8.85546875" style="871"/>
    <col min="11263" max="11263" width="13.140625" style="871" customWidth="1"/>
    <col min="11264" max="11264" width="43.42578125" style="871" customWidth="1"/>
    <col min="11265" max="11265" width="17.5703125" style="871" customWidth="1"/>
    <col min="11266" max="11266" width="12.42578125" style="871" customWidth="1"/>
    <col min="11267" max="11267" width="13.7109375" style="871" customWidth="1"/>
    <col min="11268" max="11268" width="14.140625" style="871" customWidth="1"/>
    <col min="11269" max="11269" width="11.5703125" style="871" customWidth="1"/>
    <col min="11270" max="11270" width="12.28515625" style="871" customWidth="1"/>
    <col min="11271" max="11271" width="14.42578125" style="871" customWidth="1"/>
    <col min="11272" max="11272" width="17.5703125" style="871" customWidth="1"/>
    <col min="11273" max="11273" width="13.42578125" style="871" customWidth="1"/>
    <col min="11274" max="11518" width="8.85546875" style="871"/>
    <col min="11519" max="11519" width="13.140625" style="871" customWidth="1"/>
    <col min="11520" max="11520" width="43.42578125" style="871" customWidth="1"/>
    <col min="11521" max="11521" width="17.5703125" style="871" customWidth="1"/>
    <col min="11522" max="11522" width="12.42578125" style="871" customWidth="1"/>
    <col min="11523" max="11523" width="13.7109375" style="871" customWidth="1"/>
    <col min="11524" max="11524" width="14.140625" style="871" customWidth="1"/>
    <col min="11525" max="11525" width="11.5703125" style="871" customWidth="1"/>
    <col min="11526" max="11526" width="12.28515625" style="871" customWidth="1"/>
    <col min="11527" max="11527" width="14.42578125" style="871" customWidth="1"/>
    <col min="11528" max="11528" width="17.5703125" style="871" customWidth="1"/>
    <col min="11529" max="11529" width="13.42578125" style="871" customWidth="1"/>
    <col min="11530" max="11774" width="8.85546875" style="871"/>
    <col min="11775" max="11775" width="13.140625" style="871" customWidth="1"/>
    <col min="11776" max="11776" width="43.42578125" style="871" customWidth="1"/>
    <col min="11777" max="11777" width="17.5703125" style="871" customWidth="1"/>
    <col min="11778" max="11778" width="12.42578125" style="871" customWidth="1"/>
    <col min="11779" max="11779" width="13.7109375" style="871" customWidth="1"/>
    <col min="11780" max="11780" width="14.140625" style="871" customWidth="1"/>
    <col min="11781" max="11781" width="11.5703125" style="871" customWidth="1"/>
    <col min="11782" max="11782" width="12.28515625" style="871" customWidth="1"/>
    <col min="11783" max="11783" width="14.42578125" style="871" customWidth="1"/>
    <col min="11784" max="11784" width="17.5703125" style="871" customWidth="1"/>
    <col min="11785" max="11785" width="13.42578125" style="871" customWidth="1"/>
    <col min="11786" max="12030" width="8.85546875" style="871"/>
    <col min="12031" max="12031" width="13.140625" style="871" customWidth="1"/>
    <col min="12032" max="12032" width="43.42578125" style="871" customWidth="1"/>
    <col min="12033" max="12033" width="17.5703125" style="871" customWidth="1"/>
    <col min="12034" max="12034" width="12.42578125" style="871" customWidth="1"/>
    <col min="12035" max="12035" width="13.7109375" style="871" customWidth="1"/>
    <col min="12036" max="12036" width="14.140625" style="871" customWidth="1"/>
    <col min="12037" max="12037" width="11.5703125" style="871" customWidth="1"/>
    <col min="12038" max="12038" width="12.28515625" style="871" customWidth="1"/>
    <col min="12039" max="12039" width="14.42578125" style="871" customWidth="1"/>
    <col min="12040" max="12040" width="17.5703125" style="871" customWidth="1"/>
    <col min="12041" max="12041" width="13.42578125" style="871" customWidth="1"/>
    <col min="12042" max="12286" width="8.85546875" style="871"/>
    <col min="12287" max="12287" width="13.140625" style="871" customWidth="1"/>
    <col min="12288" max="12288" width="43.42578125" style="871" customWidth="1"/>
    <col min="12289" max="12289" width="17.5703125" style="871" customWidth="1"/>
    <col min="12290" max="12290" width="12.42578125" style="871" customWidth="1"/>
    <col min="12291" max="12291" width="13.7109375" style="871" customWidth="1"/>
    <col min="12292" max="12292" width="14.140625" style="871" customWidth="1"/>
    <col min="12293" max="12293" width="11.5703125" style="871" customWidth="1"/>
    <col min="12294" max="12294" width="12.28515625" style="871" customWidth="1"/>
    <col min="12295" max="12295" width="14.42578125" style="871" customWidth="1"/>
    <col min="12296" max="12296" width="17.5703125" style="871" customWidth="1"/>
    <col min="12297" max="12297" width="13.42578125" style="871" customWidth="1"/>
    <col min="12298" max="12542" width="8.85546875" style="871"/>
    <col min="12543" max="12543" width="13.140625" style="871" customWidth="1"/>
    <col min="12544" max="12544" width="43.42578125" style="871" customWidth="1"/>
    <col min="12545" max="12545" width="17.5703125" style="871" customWidth="1"/>
    <col min="12546" max="12546" width="12.42578125" style="871" customWidth="1"/>
    <col min="12547" max="12547" width="13.7109375" style="871" customWidth="1"/>
    <col min="12548" max="12548" width="14.140625" style="871" customWidth="1"/>
    <col min="12549" max="12549" width="11.5703125" style="871" customWidth="1"/>
    <col min="12550" max="12550" width="12.28515625" style="871" customWidth="1"/>
    <col min="12551" max="12551" width="14.42578125" style="871" customWidth="1"/>
    <col min="12552" max="12552" width="17.5703125" style="871" customWidth="1"/>
    <col min="12553" max="12553" width="13.42578125" style="871" customWidth="1"/>
    <col min="12554" max="12798" width="8.85546875" style="871"/>
    <col min="12799" max="12799" width="13.140625" style="871" customWidth="1"/>
    <col min="12800" max="12800" width="43.42578125" style="871" customWidth="1"/>
    <col min="12801" max="12801" width="17.5703125" style="871" customWidth="1"/>
    <col min="12802" max="12802" width="12.42578125" style="871" customWidth="1"/>
    <col min="12803" max="12803" width="13.7109375" style="871" customWidth="1"/>
    <col min="12804" max="12804" width="14.140625" style="871" customWidth="1"/>
    <col min="12805" max="12805" width="11.5703125" style="871" customWidth="1"/>
    <col min="12806" max="12806" width="12.28515625" style="871" customWidth="1"/>
    <col min="12807" max="12807" width="14.42578125" style="871" customWidth="1"/>
    <col min="12808" max="12808" width="17.5703125" style="871" customWidth="1"/>
    <col min="12809" max="12809" width="13.42578125" style="871" customWidth="1"/>
    <col min="12810" max="13054" width="8.85546875" style="871"/>
    <col min="13055" max="13055" width="13.140625" style="871" customWidth="1"/>
    <col min="13056" max="13056" width="43.42578125" style="871" customWidth="1"/>
    <col min="13057" max="13057" width="17.5703125" style="871" customWidth="1"/>
    <col min="13058" max="13058" width="12.42578125" style="871" customWidth="1"/>
    <col min="13059" max="13059" width="13.7109375" style="871" customWidth="1"/>
    <col min="13060" max="13060" width="14.140625" style="871" customWidth="1"/>
    <col min="13061" max="13061" width="11.5703125" style="871" customWidth="1"/>
    <col min="13062" max="13062" width="12.28515625" style="871" customWidth="1"/>
    <col min="13063" max="13063" width="14.42578125" style="871" customWidth="1"/>
    <col min="13064" max="13064" width="17.5703125" style="871" customWidth="1"/>
    <col min="13065" max="13065" width="13.42578125" style="871" customWidth="1"/>
    <col min="13066" max="13310" width="8.85546875" style="871"/>
    <col min="13311" max="13311" width="13.140625" style="871" customWidth="1"/>
    <col min="13312" max="13312" width="43.42578125" style="871" customWidth="1"/>
    <col min="13313" max="13313" width="17.5703125" style="871" customWidth="1"/>
    <col min="13314" max="13314" width="12.42578125" style="871" customWidth="1"/>
    <col min="13315" max="13315" width="13.7109375" style="871" customWidth="1"/>
    <col min="13316" max="13316" width="14.140625" style="871" customWidth="1"/>
    <col min="13317" max="13317" width="11.5703125" style="871" customWidth="1"/>
    <col min="13318" max="13318" width="12.28515625" style="871" customWidth="1"/>
    <col min="13319" max="13319" width="14.42578125" style="871" customWidth="1"/>
    <col min="13320" max="13320" width="17.5703125" style="871" customWidth="1"/>
    <col min="13321" max="13321" width="13.42578125" style="871" customWidth="1"/>
    <col min="13322" max="13566" width="8.85546875" style="871"/>
    <col min="13567" max="13567" width="13.140625" style="871" customWidth="1"/>
    <col min="13568" max="13568" width="43.42578125" style="871" customWidth="1"/>
    <col min="13569" max="13569" width="17.5703125" style="871" customWidth="1"/>
    <col min="13570" max="13570" width="12.42578125" style="871" customWidth="1"/>
    <col min="13571" max="13571" width="13.7109375" style="871" customWidth="1"/>
    <col min="13572" max="13572" width="14.140625" style="871" customWidth="1"/>
    <col min="13573" max="13573" width="11.5703125" style="871" customWidth="1"/>
    <col min="13574" max="13574" width="12.28515625" style="871" customWidth="1"/>
    <col min="13575" max="13575" width="14.42578125" style="871" customWidth="1"/>
    <col min="13576" max="13576" width="17.5703125" style="871" customWidth="1"/>
    <col min="13577" max="13577" width="13.42578125" style="871" customWidth="1"/>
    <col min="13578" max="13822" width="8.85546875" style="871"/>
    <col min="13823" max="13823" width="13.140625" style="871" customWidth="1"/>
    <col min="13824" max="13824" width="43.42578125" style="871" customWidth="1"/>
    <col min="13825" max="13825" width="17.5703125" style="871" customWidth="1"/>
    <col min="13826" max="13826" width="12.42578125" style="871" customWidth="1"/>
    <col min="13827" max="13827" width="13.7109375" style="871" customWidth="1"/>
    <col min="13828" max="13828" width="14.140625" style="871" customWidth="1"/>
    <col min="13829" max="13829" width="11.5703125" style="871" customWidth="1"/>
    <col min="13830" max="13830" width="12.28515625" style="871" customWidth="1"/>
    <col min="13831" max="13831" width="14.42578125" style="871" customWidth="1"/>
    <col min="13832" max="13832" width="17.5703125" style="871" customWidth="1"/>
    <col min="13833" max="13833" width="13.42578125" style="871" customWidth="1"/>
    <col min="13834" max="14078" width="8.85546875" style="871"/>
    <col min="14079" max="14079" width="13.140625" style="871" customWidth="1"/>
    <col min="14080" max="14080" width="43.42578125" style="871" customWidth="1"/>
    <col min="14081" max="14081" width="17.5703125" style="871" customWidth="1"/>
    <col min="14082" max="14082" width="12.42578125" style="871" customWidth="1"/>
    <col min="14083" max="14083" width="13.7109375" style="871" customWidth="1"/>
    <col min="14084" max="14084" width="14.140625" style="871" customWidth="1"/>
    <col min="14085" max="14085" width="11.5703125" style="871" customWidth="1"/>
    <col min="14086" max="14086" width="12.28515625" style="871" customWidth="1"/>
    <col min="14087" max="14087" width="14.42578125" style="871" customWidth="1"/>
    <col min="14088" max="14088" width="17.5703125" style="871" customWidth="1"/>
    <col min="14089" max="14089" width="13.42578125" style="871" customWidth="1"/>
    <col min="14090" max="14334" width="8.85546875" style="871"/>
    <col min="14335" max="14335" width="13.140625" style="871" customWidth="1"/>
    <col min="14336" max="14336" width="43.42578125" style="871" customWidth="1"/>
    <col min="14337" max="14337" width="17.5703125" style="871" customWidth="1"/>
    <col min="14338" max="14338" width="12.42578125" style="871" customWidth="1"/>
    <col min="14339" max="14339" width="13.7109375" style="871" customWidth="1"/>
    <col min="14340" max="14340" width="14.140625" style="871" customWidth="1"/>
    <col min="14341" max="14341" width="11.5703125" style="871" customWidth="1"/>
    <col min="14342" max="14342" width="12.28515625" style="871" customWidth="1"/>
    <col min="14343" max="14343" width="14.42578125" style="871" customWidth="1"/>
    <col min="14344" max="14344" width="17.5703125" style="871" customWidth="1"/>
    <col min="14345" max="14345" width="13.42578125" style="871" customWidth="1"/>
    <col min="14346" max="14590" width="8.85546875" style="871"/>
    <col min="14591" max="14591" width="13.140625" style="871" customWidth="1"/>
    <col min="14592" max="14592" width="43.42578125" style="871" customWidth="1"/>
    <col min="14593" max="14593" width="17.5703125" style="871" customWidth="1"/>
    <col min="14594" max="14594" width="12.42578125" style="871" customWidth="1"/>
    <col min="14595" max="14595" width="13.7109375" style="871" customWidth="1"/>
    <col min="14596" max="14596" width="14.140625" style="871" customWidth="1"/>
    <col min="14597" max="14597" width="11.5703125" style="871" customWidth="1"/>
    <col min="14598" max="14598" width="12.28515625" style="871" customWidth="1"/>
    <col min="14599" max="14599" width="14.42578125" style="871" customWidth="1"/>
    <col min="14600" max="14600" width="17.5703125" style="871" customWidth="1"/>
    <col min="14601" max="14601" width="13.42578125" style="871" customWidth="1"/>
    <col min="14602" max="14846" width="8.85546875" style="871"/>
    <col min="14847" max="14847" width="13.140625" style="871" customWidth="1"/>
    <col min="14848" max="14848" width="43.42578125" style="871" customWidth="1"/>
    <col min="14849" max="14849" width="17.5703125" style="871" customWidth="1"/>
    <col min="14850" max="14850" width="12.42578125" style="871" customWidth="1"/>
    <col min="14851" max="14851" width="13.7109375" style="871" customWidth="1"/>
    <col min="14852" max="14852" width="14.140625" style="871" customWidth="1"/>
    <col min="14853" max="14853" width="11.5703125" style="871" customWidth="1"/>
    <col min="14854" max="14854" width="12.28515625" style="871" customWidth="1"/>
    <col min="14855" max="14855" width="14.42578125" style="871" customWidth="1"/>
    <col min="14856" max="14856" width="17.5703125" style="871" customWidth="1"/>
    <col min="14857" max="14857" width="13.42578125" style="871" customWidth="1"/>
    <col min="14858" max="15102" width="8.85546875" style="871"/>
    <col min="15103" max="15103" width="13.140625" style="871" customWidth="1"/>
    <col min="15104" max="15104" width="43.42578125" style="871" customWidth="1"/>
    <col min="15105" max="15105" width="17.5703125" style="871" customWidth="1"/>
    <col min="15106" max="15106" width="12.42578125" style="871" customWidth="1"/>
    <col min="15107" max="15107" width="13.7109375" style="871" customWidth="1"/>
    <col min="15108" max="15108" width="14.140625" style="871" customWidth="1"/>
    <col min="15109" max="15109" width="11.5703125" style="871" customWidth="1"/>
    <col min="15110" max="15110" width="12.28515625" style="871" customWidth="1"/>
    <col min="15111" max="15111" width="14.42578125" style="871" customWidth="1"/>
    <col min="15112" max="15112" width="17.5703125" style="871" customWidth="1"/>
    <col min="15113" max="15113" width="13.42578125" style="871" customWidth="1"/>
    <col min="15114" max="15358" width="8.85546875" style="871"/>
    <col min="15359" max="15359" width="13.140625" style="871" customWidth="1"/>
    <col min="15360" max="15360" width="43.42578125" style="871" customWidth="1"/>
    <col min="15361" max="15361" width="17.5703125" style="871" customWidth="1"/>
    <col min="15362" max="15362" width="12.42578125" style="871" customWidth="1"/>
    <col min="15363" max="15363" width="13.7109375" style="871" customWidth="1"/>
    <col min="15364" max="15364" width="14.140625" style="871" customWidth="1"/>
    <col min="15365" max="15365" width="11.5703125" style="871" customWidth="1"/>
    <col min="15366" max="15366" width="12.28515625" style="871" customWidth="1"/>
    <col min="15367" max="15367" width="14.42578125" style="871" customWidth="1"/>
    <col min="15368" max="15368" width="17.5703125" style="871" customWidth="1"/>
    <col min="15369" max="15369" width="13.42578125" style="871" customWidth="1"/>
    <col min="15370" max="15614" width="8.85546875" style="871"/>
    <col min="15615" max="15615" width="13.140625" style="871" customWidth="1"/>
    <col min="15616" max="15616" width="43.42578125" style="871" customWidth="1"/>
    <col min="15617" max="15617" width="17.5703125" style="871" customWidth="1"/>
    <col min="15618" max="15618" width="12.42578125" style="871" customWidth="1"/>
    <col min="15619" max="15619" width="13.7109375" style="871" customWidth="1"/>
    <col min="15620" max="15620" width="14.140625" style="871" customWidth="1"/>
    <col min="15621" max="15621" width="11.5703125" style="871" customWidth="1"/>
    <col min="15622" max="15622" width="12.28515625" style="871" customWidth="1"/>
    <col min="15623" max="15623" width="14.42578125" style="871" customWidth="1"/>
    <col min="15624" max="15624" width="17.5703125" style="871" customWidth="1"/>
    <col min="15625" max="15625" width="13.42578125" style="871" customWidth="1"/>
    <col min="15626" max="15870" width="8.85546875" style="871"/>
    <col min="15871" max="15871" width="13.140625" style="871" customWidth="1"/>
    <col min="15872" max="15872" width="43.42578125" style="871" customWidth="1"/>
    <col min="15873" max="15873" width="17.5703125" style="871" customWidth="1"/>
    <col min="15874" max="15874" width="12.42578125" style="871" customWidth="1"/>
    <col min="15875" max="15875" width="13.7109375" style="871" customWidth="1"/>
    <col min="15876" max="15876" width="14.140625" style="871" customWidth="1"/>
    <col min="15877" max="15877" width="11.5703125" style="871" customWidth="1"/>
    <col min="15878" max="15878" width="12.28515625" style="871" customWidth="1"/>
    <col min="15879" max="15879" width="14.42578125" style="871" customWidth="1"/>
    <col min="15880" max="15880" width="17.5703125" style="871" customWidth="1"/>
    <col min="15881" max="15881" width="13.42578125" style="871" customWidth="1"/>
    <col min="15882" max="16126" width="8.85546875" style="871"/>
    <col min="16127" max="16127" width="13.140625" style="871" customWidth="1"/>
    <col min="16128" max="16128" width="43.42578125" style="871" customWidth="1"/>
    <col min="16129" max="16129" width="17.5703125" style="871" customWidth="1"/>
    <col min="16130" max="16130" width="12.42578125" style="871" customWidth="1"/>
    <col min="16131" max="16131" width="13.7109375" style="871" customWidth="1"/>
    <col min="16132" max="16132" width="14.140625" style="871" customWidth="1"/>
    <col min="16133" max="16133" width="11.5703125" style="871" customWidth="1"/>
    <col min="16134" max="16134" width="12.28515625" style="871" customWidth="1"/>
    <col min="16135" max="16135" width="14.42578125" style="871" customWidth="1"/>
    <col min="16136" max="16136" width="17.5703125" style="871" customWidth="1"/>
    <col min="16137" max="16137" width="13.42578125" style="871" customWidth="1"/>
    <col min="16138" max="16384" width="8.85546875" style="871"/>
  </cols>
  <sheetData>
    <row r="1" spans="1:9" ht="21">
      <c r="A1" s="1013" t="str">
        <f>'APD 150 Pg1'!A1</f>
        <v>Oregon Department of Human Services</v>
      </c>
      <c r="C1" s="1263" t="s">
        <v>944</v>
      </c>
      <c r="D1" s="1258"/>
      <c r="E1" s="1256"/>
      <c r="F1" s="1068"/>
      <c r="G1" s="1068" t="str">
        <f>'APD 150 Pg1'!O4</f>
        <v>Approved By:</v>
      </c>
      <c r="H1" s="1231" t="str">
        <f>'APD 150 Pg1'!P4</f>
        <v>Select</v>
      </c>
    </row>
    <row r="2" spans="1:9" ht="21">
      <c r="A2" s="1014" t="str">
        <f>'APD 150 Pg1'!A2</f>
        <v>Aging and People with Disabilities</v>
      </c>
      <c r="B2" s="1014"/>
      <c r="C2" s="1877" t="s">
        <v>739</v>
      </c>
      <c r="D2" s="1878"/>
      <c r="E2" s="1878"/>
      <c r="G2" s="1019" t="s">
        <v>349</v>
      </c>
      <c r="H2" s="1093">
        <f>'APD 150 Pg1'!P6</f>
        <v>45869</v>
      </c>
    </row>
    <row r="3" spans="1:9" ht="18">
      <c r="A3" s="1400" t="str">
        <f>'APD 150 Pg1'!A4</f>
        <v>AAA District Number:</v>
      </c>
      <c r="B3" s="1046" t="str">
        <f>'APD 150 Pg1'!C4</f>
        <v>Select</v>
      </c>
      <c r="C3" s="1879" t="s">
        <v>943</v>
      </c>
      <c r="D3" s="1813"/>
      <c r="E3" s="993"/>
      <c r="G3" s="1019" t="s">
        <v>692</v>
      </c>
      <c r="H3" s="1130">
        <f>'APD 150 Pg1'!J7</f>
        <v>45869</v>
      </c>
    </row>
    <row r="4" spans="1:9" ht="15.75">
      <c r="A4" s="1401" t="str">
        <f>'APD 150 Pg1'!A6:B6</f>
        <v xml:space="preserve">AAA Name:  </v>
      </c>
      <c r="B4" s="1047" t="str">
        <f>'APD 150 Pg1'!C6</f>
        <v>Select</v>
      </c>
      <c r="C4" s="1882" t="s">
        <v>940</v>
      </c>
      <c r="D4" s="1883"/>
      <c r="E4" s="1016"/>
      <c r="F4" s="1069"/>
      <c r="G4" s="1069" t="str">
        <f>'APD 150 Pg1'!O9</f>
        <v>Prepared By:</v>
      </c>
      <c r="H4" s="871" t="str">
        <f>'APD 150 Pg1'!P9</f>
        <v>Select</v>
      </c>
    </row>
    <row r="5" spans="1:9" ht="18">
      <c r="A5" s="1049" t="s">
        <v>708</v>
      </c>
      <c r="B5" s="1171" t="s">
        <v>709</v>
      </c>
      <c r="C5" s="1265" t="str">
        <f>'APD 150 Pg1'!H10</f>
        <v xml:space="preserve">   Fiscal Year:      </v>
      </c>
      <c r="D5" s="1264" t="str">
        <f>'APD 150 Pg1'!I10</f>
        <v xml:space="preserve">  July 1, 2025 thru June 30, 2026</v>
      </c>
      <c r="E5" s="993"/>
      <c r="F5" s="1069"/>
      <c r="G5" s="1069" t="str">
        <f>'APD 150 Pg1'!O10</f>
        <v>Phone:</v>
      </c>
      <c r="H5" s="871" t="str">
        <f>'APD 150 Pg1'!P10</f>
        <v>Select</v>
      </c>
    </row>
    <row r="6" spans="1:9" ht="18">
      <c r="A6" s="1136" t="s">
        <v>703</v>
      </c>
      <c r="B6" s="1171"/>
      <c r="C6" s="1265" t="str">
        <f>'APD 150 Pg1'!H11</f>
        <v>Biennial Year:</v>
      </c>
      <c r="D6" s="1264" t="str">
        <f>'APD 150 Pg1'!I11</f>
        <v xml:space="preserve">  July 1, 2025 thru June 30, 2027</v>
      </c>
      <c r="E6" s="993"/>
      <c r="G6" s="1019" t="s">
        <v>477</v>
      </c>
      <c r="H6" s="871" t="str">
        <f>'APD 150 Pg1'!I13</f>
        <v>Select</v>
      </c>
    </row>
    <row r="7" spans="1:9">
      <c r="A7" s="1049"/>
      <c r="B7" s="1227"/>
      <c r="G7" s="1019" t="s">
        <v>695</v>
      </c>
      <c r="H7" s="1195" t="s">
        <v>713</v>
      </c>
      <c r="I7" s="1019"/>
    </row>
    <row r="8" spans="1:9" ht="15.75" thickBot="1">
      <c r="I8" s="1019"/>
    </row>
    <row r="9" spans="1:9" ht="15.75" thickTop="1">
      <c r="A9" s="973"/>
      <c r="B9" s="1094" t="s">
        <v>693</v>
      </c>
      <c r="C9" s="1058">
        <v>93.043999999999997</v>
      </c>
      <c r="D9" s="1058">
        <v>93.045000000000002</v>
      </c>
      <c r="E9" s="1058">
        <v>93.045000000000002</v>
      </c>
      <c r="F9" s="1058">
        <v>93.043000000000006</v>
      </c>
      <c r="G9" s="1058">
        <v>93.052000000000007</v>
      </c>
      <c r="H9" s="1563" t="s">
        <v>674</v>
      </c>
      <c r="I9" s="1098"/>
    </row>
    <row r="10" spans="1:9" ht="26.25">
      <c r="A10" s="973"/>
      <c r="B10" s="1399" t="s">
        <v>942</v>
      </c>
      <c r="C10" s="1152" t="s">
        <v>704</v>
      </c>
      <c r="D10" s="1099" t="s">
        <v>704</v>
      </c>
      <c r="E10" s="1099" t="s">
        <v>704</v>
      </c>
      <c r="F10" s="1099" t="s">
        <v>704</v>
      </c>
      <c r="G10" s="1099" t="s">
        <v>704</v>
      </c>
      <c r="H10" s="1564" t="s">
        <v>704</v>
      </c>
      <c r="I10" s="1880" t="s">
        <v>941</v>
      </c>
    </row>
    <row r="11" spans="1:9" ht="13.5" customHeight="1">
      <c r="A11" s="973"/>
      <c r="B11" s="1399" t="s">
        <v>678</v>
      </c>
      <c r="C11" s="1143" t="s">
        <v>664</v>
      </c>
      <c r="D11" s="1143" t="s">
        <v>664</v>
      </c>
      <c r="E11" s="1143" t="s">
        <v>664</v>
      </c>
      <c r="F11" s="1143" t="s">
        <v>664</v>
      </c>
      <c r="G11" s="1143" t="s">
        <v>664</v>
      </c>
      <c r="H11" s="1565" t="s">
        <v>680</v>
      </c>
      <c r="I11" s="1881"/>
    </row>
    <row r="12" spans="1:9" ht="45.75" thickBot="1">
      <c r="A12" s="974"/>
      <c r="B12" s="1447" t="s">
        <v>677</v>
      </c>
      <c r="C12" s="1144" t="s">
        <v>700</v>
      </c>
      <c r="D12" s="1089" t="s">
        <v>689</v>
      </c>
      <c r="E12" s="1089" t="s">
        <v>699</v>
      </c>
      <c r="F12" s="1089" t="s">
        <v>702</v>
      </c>
      <c r="G12" s="1089" t="s">
        <v>701</v>
      </c>
      <c r="H12" s="1052" t="s">
        <v>932</v>
      </c>
      <c r="I12" s="1165" t="s">
        <v>679</v>
      </c>
    </row>
    <row r="13" spans="1:9" ht="15.75" thickTop="1">
      <c r="A13" s="1054" t="s">
        <v>686</v>
      </c>
      <c r="B13" s="1055"/>
      <c r="C13" s="1153"/>
      <c r="D13" s="1131"/>
      <c r="E13" s="1131"/>
      <c r="F13" s="1131"/>
      <c r="G13" s="1131"/>
      <c r="H13" s="1151"/>
      <c r="I13" s="1166"/>
    </row>
    <row r="14" spans="1:9">
      <c r="A14" s="1053" t="s">
        <v>294</v>
      </c>
      <c r="B14" s="1481" t="s">
        <v>899</v>
      </c>
      <c r="C14" s="1154"/>
      <c r="D14" s="1079"/>
      <c r="E14" s="1079"/>
      <c r="F14" s="1079"/>
      <c r="G14" s="1079"/>
      <c r="H14" s="1041">
        <f>SUM(C14:G14)</f>
        <v>0</v>
      </c>
      <c r="I14" s="1167">
        <f>+H14</f>
        <v>0</v>
      </c>
    </row>
    <row r="15" spans="1:9">
      <c r="A15" s="983" t="s">
        <v>66</v>
      </c>
      <c r="B15" s="1393" t="s">
        <v>807</v>
      </c>
      <c r="C15" s="1159"/>
      <c r="D15" s="1100"/>
      <c r="E15" s="1100"/>
      <c r="F15" s="1407"/>
      <c r="G15" s="1407"/>
      <c r="H15" s="1041">
        <f>SUM(C15:G15)</f>
        <v>0</v>
      </c>
      <c r="I15" s="1167">
        <f t="shared" ref="I15:I16" si="0">+H15</f>
        <v>0</v>
      </c>
    </row>
    <row r="16" spans="1:9">
      <c r="A16" s="1095" t="s">
        <v>694</v>
      </c>
      <c r="B16" s="1393" t="s">
        <v>735</v>
      </c>
      <c r="C16" s="1159"/>
      <c r="D16" s="1100"/>
      <c r="E16" s="1100"/>
      <c r="F16" s="1100"/>
      <c r="G16" s="1100"/>
      <c r="H16" s="1248"/>
      <c r="I16" s="1167">
        <f t="shared" si="0"/>
        <v>0</v>
      </c>
    </row>
    <row r="17" spans="1:9">
      <c r="A17" s="983" t="s">
        <v>464</v>
      </c>
      <c r="B17" s="1393" t="s">
        <v>657</v>
      </c>
      <c r="C17" s="1145">
        <f t="shared" ref="C17:H17" si="1">SUM(C14:C15)-C16</f>
        <v>0</v>
      </c>
      <c r="D17" s="987">
        <f t="shared" si="1"/>
        <v>0</v>
      </c>
      <c r="E17" s="987">
        <f t="shared" si="1"/>
        <v>0</v>
      </c>
      <c r="F17" s="987">
        <f t="shared" si="1"/>
        <v>0</v>
      </c>
      <c r="G17" s="987">
        <f t="shared" si="1"/>
        <v>0</v>
      </c>
      <c r="H17" s="1038">
        <f t="shared" si="1"/>
        <v>0</v>
      </c>
      <c r="I17" s="1168">
        <f>SUM(I14:I15)-I16</f>
        <v>0</v>
      </c>
    </row>
    <row r="18" spans="1:9" ht="2.25" customHeight="1">
      <c r="A18" s="983" t="s">
        <v>465</v>
      </c>
      <c r="B18" s="1393"/>
      <c r="C18" s="1155"/>
      <c r="D18" s="1097"/>
      <c r="E18" s="1097"/>
      <c r="F18" s="1097"/>
      <c r="G18" s="1097"/>
      <c r="H18" s="1097"/>
      <c r="I18" s="1169"/>
    </row>
    <row r="19" spans="1:9">
      <c r="A19" s="1015" t="s">
        <v>465</v>
      </c>
      <c r="B19" s="1394" t="s">
        <v>658</v>
      </c>
      <c r="C19" s="1146">
        <f t="shared" ref="C19:G19" si="2">C54</f>
        <v>0</v>
      </c>
      <c r="D19" s="988">
        <f t="shared" si="2"/>
        <v>0</v>
      </c>
      <c r="E19" s="988">
        <f t="shared" si="2"/>
        <v>0</v>
      </c>
      <c r="F19" s="988">
        <f t="shared" si="2"/>
        <v>0</v>
      </c>
      <c r="G19" s="988">
        <f t="shared" si="2"/>
        <v>0</v>
      </c>
      <c r="H19" s="1160">
        <f>SUM(C19:G19)</f>
        <v>0</v>
      </c>
      <c r="I19" s="1170">
        <f>+H19</f>
        <v>0</v>
      </c>
    </row>
    <row r="20" spans="1:9" ht="18" customHeight="1">
      <c r="A20" s="1015" t="s">
        <v>612</v>
      </c>
      <c r="B20" s="1395" t="s">
        <v>659</v>
      </c>
      <c r="C20" s="1147">
        <f>C90-C19</f>
        <v>0</v>
      </c>
      <c r="D20" s="989">
        <f>D90-D19</f>
        <v>0</v>
      </c>
      <c r="E20" s="989">
        <f>E90-E19</f>
        <v>0</v>
      </c>
      <c r="F20" s="989">
        <f>F90-F19</f>
        <v>0</v>
      </c>
      <c r="G20" s="989">
        <f>G90-G19</f>
        <v>0</v>
      </c>
      <c r="H20" s="1161">
        <f>SUM(C20:G20)</f>
        <v>0</v>
      </c>
      <c r="I20" s="1170">
        <f>+H20</f>
        <v>0</v>
      </c>
    </row>
    <row r="21" spans="1:9" ht="1.5" customHeight="1">
      <c r="A21" s="976"/>
      <c r="B21" s="1395"/>
      <c r="C21" s="1156"/>
      <c r="D21" s="1080"/>
      <c r="E21" s="1080"/>
      <c r="F21" s="1080"/>
      <c r="G21" s="1080"/>
      <c r="H21" s="1028"/>
      <c r="I21" s="1170"/>
    </row>
    <row r="22" spans="1:9">
      <c r="A22" s="1015" t="s">
        <v>665</v>
      </c>
      <c r="B22" s="1396" t="s">
        <v>660</v>
      </c>
      <c r="C22" s="1157"/>
      <c r="D22" s="1101"/>
      <c r="E22" s="1101"/>
      <c r="F22" s="1101"/>
      <c r="G22" s="1101"/>
      <c r="H22" s="1043">
        <f>SUM(C22:G22)</f>
        <v>0</v>
      </c>
      <c r="I22" s="1170">
        <f t="shared" ref="I22:I23" si="3">+H22</f>
        <v>0</v>
      </c>
    </row>
    <row r="23" spans="1:9">
      <c r="A23" s="1015" t="s">
        <v>666</v>
      </c>
      <c r="B23" s="1396" t="s">
        <v>661</v>
      </c>
      <c r="C23" s="1157"/>
      <c r="D23" s="1101"/>
      <c r="E23" s="1101"/>
      <c r="F23" s="1101"/>
      <c r="G23" s="1101"/>
      <c r="H23" s="1043">
        <f>SUM(C23:G23)</f>
        <v>0</v>
      </c>
      <c r="I23" s="1170">
        <f t="shared" si="3"/>
        <v>0</v>
      </c>
    </row>
    <row r="24" spans="1:9" ht="1.5" customHeight="1">
      <c r="A24" s="976"/>
      <c r="B24" s="1396"/>
      <c r="C24" s="1158"/>
      <c r="D24" s="1081"/>
      <c r="E24" s="1081"/>
      <c r="F24" s="1081"/>
      <c r="G24" s="1081"/>
      <c r="H24" s="1029"/>
      <c r="I24" s="1170"/>
    </row>
    <row r="25" spans="1:9">
      <c r="A25" s="1015" t="s">
        <v>667</v>
      </c>
      <c r="B25" s="1397" t="s">
        <v>662</v>
      </c>
      <c r="C25" s="1148">
        <f t="shared" ref="C25:G26" si="4">C19-C22</f>
        <v>0</v>
      </c>
      <c r="D25" s="990">
        <f t="shared" si="4"/>
        <v>0</v>
      </c>
      <c r="E25" s="990">
        <f t="shared" si="4"/>
        <v>0</v>
      </c>
      <c r="F25" s="990">
        <f t="shared" si="4"/>
        <v>0</v>
      </c>
      <c r="G25" s="990">
        <f t="shared" si="4"/>
        <v>0</v>
      </c>
      <c r="H25" s="1142">
        <f>SUM(C25:G25)</f>
        <v>0</v>
      </c>
      <c r="I25" s="1170">
        <f t="shared" ref="I25:I26" si="5">+H25</f>
        <v>0</v>
      </c>
    </row>
    <row r="26" spans="1:9">
      <c r="A26" s="1015" t="s">
        <v>668</v>
      </c>
      <c r="B26" s="1397" t="s">
        <v>663</v>
      </c>
      <c r="C26" s="1148">
        <f t="shared" si="4"/>
        <v>0</v>
      </c>
      <c r="D26" s="990">
        <f t="shared" si="4"/>
        <v>0</v>
      </c>
      <c r="E26" s="990">
        <f t="shared" si="4"/>
        <v>0</v>
      </c>
      <c r="F26" s="990">
        <f t="shared" si="4"/>
        <v>0</v>
      </c>
      <c r="G26" s="990">
        <f t="shared" si="4"/>
        <v>0</v>
      </c>
      <c r="H26" s="1142">
        <f>SUM(C26:G26)</f>
        <v>0</v>
      </c>
      <c r="I26" s="1170">
        <f t="shared" si="5"/>
        <v>0</v>
      </c>
    </row>
    <row r="27" spans="1:9" ht="15.75" thickBot="1">
      <c r="A27" s="1015" t="s">
        <v>669</v>
      </c>
      <c r="B27" s="1398" t="s">
        <v>655</v>
      </c>
      <c r="C27" s="1149">
        <f t="shared" ref="C27:G27" si="6">SUM(C25:C26)</f>
        <v>0</v>
      </c>
      <c r="D27" s="991">
        <f t="shared" si="6"/>
        <v>0</v>
      </c>
      <c r="E27" s="991">
        <f t="shared" si="6"/>
        <v>0</v>
      </c>
      <c r="F27" s="991">
        <f t="shared" si="6"/>
        <v>0</v>
      </c>
      <c r="G27" s="991">
        <f t="shared" si="6"/>
        <v>0</v>
      </c>
      <c r="H27" s="1162">
        <f>SUM(C27:G27)</f>
        <v>0</v>
      </c>
      <c r="I27" s="1170">
        <f>+H27</f>
        <v>0</v>
      </c>
    </row>
    <row r="28" spans="1:9" ht="15.75" thickTop="1">
      <c r="A28" s="975"/>
      <c r="B28" s="981" t="s">
        <v>654</v>
      </c>
      <c r="C28" s="1150">
        <f t="shared" ref="C28:G28" si="7">C17-C19-C20</f>
        <v>0</v>
      </c>
      <c r="D28" s="992">
        <f t="shared" si="7"/>
        <v>0</v>
      </c>
      <c r="E28" s="992">
        <f t="shared" si="7"/>
        <v>0</v>
      </c>
      <c r="F28" s="992">
        <f t="shared" si="7"/>
        <v>0</v>
      </c>
      <c r="G28" s="992">
        <f t="shared" si="7"/>
        <v>0</v>
      </c>
      <c r="H28" s="1163">
        <f>SUM(C28:G28)</f>
        <v>0</v>
      </c>
      <c r="I28" s="1170">
        <f>+H28</f>
        <v>0</v>
      </c>
    </row>
    <row r="29" spans="1:9">
      <c r="A29" s="1006" t="s">
        <v>36</v>
      </c>
      <c r="B29" s="1385"/>
      <c r="C29" s="1387" t="s">
        <v>705</v>
      </c>
      <c r="D29" s="1034" t="s">
        <v>705</v>
      </c>
      <c r="E29" s="1034" t="s">
        <v>705</v>
      </c>
      <c r="F29" s="1034" t="s">
        <v>705</v>
      </c>
      <c r="G29" s="1034" t="s">
        <v>705</v>
      </c>
      <c r="H29" s="1031" t="s">
        <v>705</v>
      </c>
      <c r="I29" s="1132" t="s">
        <v>941</v>
      </c>
    </row>
    <row r="30" spans="1:9">
      <c r="A30" s="1007" t="s">
        <v>37</v>
      </c>
      <c r="B30" s="1386" t="s">
        <v>371</v>
      </c>
      <c r="C30" s="1388" t="s">
        <v>650</v>
      </c>
      <c r="D30" s="1033" t="s">
        <v>651</v>
      </c>
      <c r="E30" s="1033" t="s">
        <v>652</v>
      </c>
      <c r="F30" s="1102" t="s">
        <v>698</v>
      </c>
      <c r="G30" s="1033" t="s">
        <v>415</v>
      </c>
      <c r="H30" s="1032" t="s">
        <v>932</v>
      </c>
      <c r="I30" s="1164" t="s">
        <v>589</v>
      </c>
    </row>
    <row r="31" spans="1:9" ht="15" customHeight="1">
      <c r="A31" s="1390" t="str">
        <f>'Service Category Lookup Val '!A11</f>
        <v>05</v>
      </c>
      <c r="B31" s="1391" t="str">
        <f>'Service Category Lookup Val '!D11</f>
        <v>Adult Day Care</v>
      </c>
      <c r="C31" s="1404"/>
      <c r="D31" s="1339"/>
      <c r="E31" s="1339"/>
      <c r="F31" s="1339"/>
      <c r="G31" s="1339"/>
      <c r="H31" s="1042">
        <f>SUM(C31:G31)</f>
        <v>0</v>
      </c>
      <c r="I31" s="1133">
        <f>+H31</f>
        <v>0</v>
      </c>
    </row>
    <row r="32" spans="1:9" ht="18">
      <c r="A32" s="1390" t="str">
        <f>'Service Category Lookup Val '!A16</f>
        <v>09</v>
      </c>
      <c r="B32" s="1391" t="str">
        <f>'Service Category Lookup Val '!D16</f>
        <v>Assisted Transportation</v>
      </c>
      <c r="C32" s="1405"/>
      <c r="D32" s="1339"/>
      <c r="E32" s="1339"/>
      <c r="F32" s="1339"/>
      <c r="G32" s="1339"/>
      <c r="H32" s="1042">
        <f t="shared" ref="H32:H89" si="8">SUM(C32:G32)</f>
        <v>0</v>
      </c>
      <c r="I32" s="1133">
        <f t="shared" ref="I32:I89" si="9">+H32</f>
        <v>0</v>
      </c>
    </row>
    <row r="33" spans="1:9" ht="18">
      <c r="A33" s="1390" t="str">
        <f>'APD 150 Pg2 '!A17</f>
        <v>06</v>
      </c>
      <c r="B33" s="1391" t="str">
        <f>'Service Category Lookup Val '!D12</f>
        <v>Case Management</v>
      </c>
      <c r="C33" s="1405"/>
      <c r="D33" s="1339"/>
      <c r="E33" s="1339"/>
      <c r="F33" s="1339"/>
      <c r="G33" s="1339"/>
      <c r="H33" s="1042">
        <f t="shared" si="8"/>
        <v>0</v>
      </c>
      <c r="I33" s="1133">
        <f t="shared" si="9"/>
        <v>0</v>
      </c>
    </row>
    <row r="34" spans="1:9" ht="18">
      <c r="A34" s="1390" t="str">
        <f>'APD 150 Pg2 '!A18</f>
        <v>03</v>
      </c>
      <c r="B34" s="1391" t="str">
        <f>'Service Category Lookup Val '!D8</f>
        <v>Chore</v>
      </c>
      <c r="C34" s="1405"/>
      <c r="D34" s="1339"/>
      <c r="E34" s="1339"/>
      <c r="F34" s="1339"/>
      <c r="G34" s="1339"/>
      <c r="H34" s="1042">
        <f t="shared" si="8"/>
        <v>0</v>
      </c>
      <c r="I34" s="1133">
        <f t="shared" si="9"/>
        <v>0</v>
      </c>
    </row>
    <row r="35" spans="1:9" ht="18" customHeight="1">
      <c r="A35" s="1390" t="str">
        <f>'APD 150 Pg2 '!A19</f>
        <v>07</v>
      </c>
      <c r="B35" s="1391" t="str">
        <f>'Service Category Lookup Val '!D14</f>
        <v>Congregate Meals</v>
      </c>
      <c r="C35" s="1405"/>
      <c r="D35" s="1079"/>
      <c r="E35" s="1339"/>
      <c r="F35" s="1339"/>
      <c r="G35" s="1339"/>
      <c r="H35" s="1042">
        <f t="shared" si="8"/>
        <v>0</v>
      </c>
      <c r="I35" s="1133">
        <f t="shared" si="9"/>
        <v>0</v>
      </c>
    </row>
    <row r="36" spans="1:9" ht="18">
      <c r="A36" s="1390" t="str">
        <f>'APD 150 Pg2 '!A20</f>
        <v>80-4</v>
      </c>
      <c r="B36" s="1391" t="str">
        <f>'Service Category Lookup Val '!D83</f>
        <v>Consumable Services</v>
      </c>
      <c r="C36" s="1405"/>
      <c r="D36" s="1339"/>
      <c r="E36" s="1339"/>
      <c r="F36" s="1339"/>
      <c r="G36" s="1339"/>
      <c r="H36" s="1042">
        <f t="shared" si="8"/>
        <v>0</v>
      </c>
      <c r="I36" s="1133">
        <f t="shared" si="9"/>
        <v>0</v>
      </c>
    </row>
    <row r="37" spans="1:9" ht="29.25" customHeight="1">
      <c r="A37" s="1390" t="str">
        <f>'APD 150 Pg2 '!A21</f>
        <v>50-1</v>
      </c>
      <c r="B37" s="1466" t="str">
        <f>'Service Category Lookup Val '!D57</f>
        <v>Elderly Abuse Prevention{50-1 Guardianship/Conservatorship, 50-3 Elder Abuse Awareness &amp; Prevention, 50-4 Crime Prevention/Home Safety, 50-5 LTCO</v>
      </c>
      <c r="C37" s="1405"/>
      <c r="D37" s="1339"/>
      <c r="E37" s="1339"/>
      <c r="F37" s="1339"/>
      <c r="G37" s="1339"/>
      <c r="H37" s="1042">
        <f t="shared" si="8"/>
        <v>0</v>
      </c>
      <c r="I37" s="1133">
        <f t="shared" si="9"/>
        <v>0</v>
      </c>
    </row>
    <row r="38" spans="1:9" ht="18">
      <c r="A38" s="1390" t="str">
        <f>'APD 150 Pg2 '!A22</f>
        <v>40-2</v>
      </c>
      <c r="B38" s="1391" t="str">
        <f>'Service Category Lookup Val '!D51</f>
        <v>Health Promotion: Evidence Based</v>
      </c>
      <c r="C38" s="1405"/>
      <c r="D38" s="1339"/>
      <c r="E38" s="1339"/>
      <c r="F38" s="1079"/>
      <c r="G38" s="1339"/>
      <c r="H38" s="1042">
        <f t="shared" si="8"/>
        <v>0</v>
      </c>
      <c r="I38" s="1133">
        <f t="shared" si="9"/>
        <v>0</v>
      </c>
    </row>
    <row r="39" spans="1:9" ht="18">
      <c r="A39" s="1390" t="str">
        <f>'APD 150 Pg2 '!A23</f>
        <v>40-4</v>
      </c>
      <c r="B39" s="1391" t="str">
        <f>'Service Category Lookup Val '!D52</f>
        <v>Health Promotion: Evidence Based - {Access}</v>
      </c>
      <c r="C39" s="1405"/>
      <c r="D39" s="1339"/>
      <c r="E39" s="1339"/>
      <c r="F39" s="1444"/>
      <c r="G39" s="1339"/>
      <c r="H39" s="1042">
        <f t="shared" si="8"/>
        <v>0</v>
      </c>
      <c r="I39" s="1133">
        <f t="shared" si="9"/>
        <v>0</v>
      </c>
    </row>
    <row r="40" spans="1:9" ht="18">
      <c r="A40" s="1390" t="str">
        <f>'APD 150 Pg2 '!A24</f>
        <v>40-3</v>
      </c>
      <c r="B40" s="1482" t="str">
        <f>'Service Category Lookup Val '!D49</f>
        <v>Health Promotion: Non Evidence Based - {Access} {40-3 &amp; 40-4}</v>
      </c>
      <c r="C40" s="1405"/>
      <c r="D40" s="1339"/>
      <c r="E40" s="1339"/>
      <c r="F40" s="1339"/>
      <c r="G40" s="1339"/>
      <c r="H40" s="1042">
        <f t="shared" si="8"/>
        <v>0</v>
      </c>
      <c r="I40" s="1133">
        <f t="shared" si="9"/>
        <v>0</v>
      </c>
    </row>
    <row r="41" spans="1:9" ht="18">
      <c r="A41" s="1390" t="str">
        <f>'APD 150 Pg2 '!A25</f>
        <v>40-5</v>
      </c>
      <c r="B41" s="1482" t="str">
        <f>'Service Category Lookup Val '!D53</f>
        <v>Health Promotion: Non Evidence Based - {In-Home} {40-5 &amp; 40-8}</v>
      </c>
      <c r="C41" s="1405"/>
      <c r="D41" s="1339"/>
      <c r="E41" s="1339"/>
      <c r="F41" s="1339"/>
      <c r="G41" s="1339"/>
      <c r="H41" s="1042">
        <f t="shared" si="8"/>
        <v>0</v>
      </c>
      <c r="I41" s="1133">
        <f t="shared" si="9"/>
        <v>0</v>
      </c>
    </row>
    <row r="42" spans="1:9" ht="18">
      <c r="A42" s="1390" t="str">
        <f>'APD 150 Pg2 '!A26</f>
        <v>04</v>
      </c>
      <c r="B42" s="1391" t="str">
        <f>'Service Category Lookup Val '!D10</f>
        <v>Home Delivered Meals</v>
      </c>
      <c r="C42" s="1405"/>
      <c r="D42" s="1339"/>
      <c r="E42" s="1079"/>
      <c r="F42" s="1339"/>
      <c r="G42" s="1079"/>
      <c r="H42" s="1042">
        <f t="shared" si="8"/>
        <v>0</v>
      </c>
      <c r="I42" s="1133">
        <f t="shared" si="9"/>
        <v>0</v>
      </c>
    </row>
    <row r="43" spans="1:9" ht="18">
      <c r="A43" s="1390" t="str">
        <f>'APD 150 Pg2 '!A27</f>
        <v>30-1</v>
      </c>
      <c r="B43" s="1391" t="str">
        <f>'Service Category Lookup Val '!D34</f>
        <v>Home Repair/Modification</v>
      </c>
      <c r="C43" s="1405"/>
      <c r="D43" s="1339"/>
      <c r="E43" s="1339"/>
      <c r="F43" s="1339"/>
      <c r="G43" s="1339"/>
      <c r="H43" s="1042">
        <f t="shared" si="8"/>
        <v>0</v>
      </c>
      <c r="I43" s="1133">
        <f t="shared" si="9"/>
        <v>0</v>
      </c>
    </row>
    <row r="44" spans="1:9" ht="18">
      <c r="A44" s="1390" t="str">
        <f>'APD 150 Pg2 '!A28</f>
        <v>02</v>
      </c>
      <c r="B44" s="1391" t="str">
        <f>'Service Category Lookup Val '!D6</f>
        <v>Homemaker</v>
      </c>
      <c r="C44" s="1406"/>
      <c r="D44" s="1339"/>
      <c r="E44" s="1339"/>
      <c r="F44" s="1339"/>
      <c r="G44" s="1339"/>
      <c r="H44" s="1042">
        <f t="shared" si="8"/>
        <v>0</v>
      </c>
      <c r="I44" s="1133">
        <f t="shared" si="9"/>
        <v>0</v>
      </c>
    </row>
    <row r="45" spans="1:9" ht="18">
      <c r="A45" s="1390" t="str">
        <f>'APD 150 Pg2 '!A29</f>
        <v>13</v>
      </c>
      <c r="B45" s="1391" t="str">
        <f>'Service Category Lookup Val '!D20</f>
        <v>Information and Assistance</v>
      </c>
      <c r="C45" s="1405"/>
      <c r="D45" s="1339"/>
      <c r="E45" s="1339"/>
      <c r="F45" s="1339"/>
      <c r="G45" s="1339"/>
      <c r="H45" s="1042">
        <f t="shared" si="8"/>
        <v>0</v>
      </c>
      <c r="I45" s="1133">
        <f t="shared" si="9"/>
        <v>0</v>
      </c>
    </row>
    <row r="46" spans="1:9" ht="18">
      <c r="A46" s="1390" t="str">
        <f>'APD 150 Pg2 '!A30</f>
        <v>60-5</v>
      </c>
      <c r="B46" s="1391" t="str">
        <f>'Service Category Lookup Val '!D67</f>
        <v>Interpreting/Translation</v>
      </c>
      <c r="C46" s="1405"/>
      <c r="D46" s="1339"/>
      <c r="E46" s="1339"/>
      <c r="F46" s="1339"/>
      <c r="G46" s="1339"/>
      <c r="H46" s="1042">
        <f t="shared" si="8"/>
        <v>0</v>
      </c>
      <c r="I46" s="1133">
        <f t="shared" si="9"/>
        <v>0</v>
      </c>
    </row>
    <row r="47" spans="1:9" ht="26.25" customHeight="1">
      <c r="A47" s="1390" t="str">
        <f>'APD 150 Pg2 '!A31</f>
        <v>11</v>
      </c>
      <c r="B47" s="1467" t="str">
        <f>'Service Category Lookup Val '!D18</f>
        <v>Legal Assistance {50-1 Guardianship/Conservatorship, 50-3 Elder Abuse Awareness/Prevention, 50-4 Crime Prevention/Home Safety, 50-5 LTCO}</v>
      </c>
      <c r="C47" s="1405"/>
      <c r="D47" s="1339"/>
      <c r="E47" s="1339"/>
      <c r="F47" s="1339"/>
      <c r="G47" s="1339"/>
      <c r="H47" s="1042">
        <f t="shared" si="8"/>
        <v>0</v>
      </c>
      <c r="I47" s="1133">
        <f t="shared" si="9"/>
        <v>0</v>
      </c>
    </row>
    <row r="48" spans="1:9" ht="18">
      <c r="A48" s="1392" t="str">
        <f>'APD 150 Pg2 '!A32</f>
        <v>08</v>
      </c>
      <c r="B48" s="1468" t="str">
        <f>'Service Category Lookup Val '!D15</f>
        <v>Nutrition Counseling</v>
      </c>
      <c r="C48" s="1405"/>
      <c r="D48" s="1402"/>
      <c r="E48" s="1402"/>
      <c r="F48" s="1339"/>
      <c r="G48" s="1339"/>
      <c r="H48" s="1042">
        <f t="shared" si="8"/>
        <v>0</v>
      </c>
      <c r="I48" s="1133">
        <f t="shared" si="9"/>
        <v>0</v>
      </c>
    </row>
    <row r="49" spans="1:9" ht="18">
      <c r="A49" s="1392" t="str">
        <f>'APD 150 Pg2 '!A33</f>
        <v>12</v>
      </c>
      <c r="B49" s="1391" t="str">
        <f>'Service Category Lookup Val '!D19</f>
        <v>Nutrition Education</v>
      </c>
      <c r="C49" s="1405"/>
      <c r="D49" s="1402"/>
      <c r="E49" s="1339"/>
      <c r="F49" s="1339"/>
      <c r="G49" s="1339"/>
      <c r="H49" s="1042">
        <f t="shared" si="8"/>
        <v>0</v>
      </c>
      <c r="I49" s="1133">
        <f t="shared" si="9"/>
        <v>0</v>
      </c>
    </row>
    <row r="50" spans="1:9" ht="18">
      <c r="A50" s="1392" t="str">
        <f>'APD 150 Pg2 '!A34</f>
        <v>70-2</v>
      </c>
      <c r="B50" s="1391" t="str">
        <f>'Service Category Lookup Val '!D68</f>
        <v>Options Counseling</v>
      </c>
      <c r="C50" s="1405"/>
      <c r="D50" s="1339"/>
      <c r="E50" s="1339"/>
      <c r="F50" s="1339"/>
      <c r="G50" s="1339"/>
      <c r="H50" s="1042">
        <f t="shared" si="8"/>
        <v>0</v>
      </c>
      <c r="I50" s="1133">
        <f t="shared" si="9"/>
        <v>0</v>
      </c>
    </row>
    <row r="51" spans="1:9" ht="26.25" customHeight="1">
      <c r="A51" s="1392" t="str">
        <f>'APD 150 Pg2 '!A35</f>
        <v>60-1</v>
      </c>
      <c r="B51" s="1469" t="str">
        <f>'Service Category Lookup Val '!D64</f>
        <v>Other Services {60-1 Recreation;70-8 Fee Based CM ;80-5 Money Mgmt; 80-6 Center Renovation/Acquisition}</v>
      </c>
      <c r="C51" s="1405"/>
      <c r="D51" s="1339"/>
      <c r="E51" s="1339"/>
      <c r="F51" s="1339"/>
      <c r="G51" s="1339"/>
      <c r="H51" s="1042">
        <f t="shared" si="8"/>
        <v>0</v>
      </c>
      <c r="I51" s="1133">
        <f t="shared" si="9"/>
        <v>0</v>
      </c>
    </row>
    <row r="52" spans="1:9" ht="18">
      <c r="A52" s="1392" t="str">
        <f>'APD 150 Pg2 '!A36</f>
        <v>70-8</v>
      </c>
      <c r="B52" s="1391" t="str">
        <f>'Service Category Lookup Val '!D73</f>
        <v>Other Services-Fee Based CM-Access</v>
      </c>
      <c r="C52" s="1405"/>
      <c r="D52" s="1339"/>
      <c r="E52" s="1339"/>
      <c r="F52" s="1339"/>
      <c r="G52" s="1339"/>
      <c r="H52" s="1042">
        <f t="shared" si="8"/>
        <v>0</v>
      </c>
      <c r="I52" s="1133">
        <f t="shared" si="9"/>
        <v>0</v>
      </c>
    </row>
    <row r="53" spans="1:9" ht="18">
      <c r="A53" s="1392" t="str">
        <f>'APD 150 Pg2 '!A38</f>
        <v>901</v>
      </c>
      <c r="B53" s="1391" t="str">
        <f>'Service Category Lookup Val '!C88</f>
        <v>Other  (specify)</v>
      </c>
      <c r="C53" s="1405"/>
      <c r="D53" s="1339"/>
      <c r="E53" s="1339"/>
      <c r="F53" s="1339"/>
      <c r="G53" s="1339"/>
      <c r="H53" s="1042">
        <f t="shared" si="8"/>
        <v>0</v>
      </c>
      <c r="I53" s="1133">
        <f t="shared" si="9"/>
        <v>0</v>
      </c>
    </row>
    <row r="54" spans="1:9" ht="18">
      <c r="A54" s="1392" t="str">
        <f>'APD 150 Pg2 '!A40</f>
        <v>20-1</v>
      </c>
      <c r="B54" s="1391" t="str">
        <f>'Service Category Lookup Val '!C31</f>
        <v>Administration</v>
      </c>
      <c r="C54" s="1405"/>
      <c r="D54" s="1079"/>
      <c r="E54" s="1079"/>
      <c r="F54" s="1339"/>
      <c r="G54" s="1079"/>
      <c r="H54" s="1042">
        <f t="shared" si="8"/>
        <v>0</v>
      </c>
      <c r="I54" s="1133">
        <f t="shared" si="9"/>
        <v>0</v>
      </c>
    </row>
    <row r="55" spans="1:9" ht="18">
      <c r="A55" s="1392" t="str">
        <f>'APD 150 Pg2 '!A41</f>
        <v>20-2</v>
      </c>
      <c r="B55" s="1468" t="str">
        <f>'Service Category Lookup Val '!C32</f>
        <v>AAA Advocacy</v>
      </c>
      <c r="C55" s="1405"/>
      <c r="D55" s="1339"/>
      <c r="E55" s="1339"/>
      <c r="F55" s="1339"/>
      <c r="G55" s="1339"/>
      <c r="H55" s="1042">
        <f t="shared" si="8"/>
        <v>0</v>
      </c>
      <c r="I55" s="1133">
        <f t="shared" si="9"/>
        <v>0</v>
      </c>
    </row>
    <row r="56" spans="1:9" ht="18">
      <c r="A56" s="1392" t="str">
        <f>'APD 150 Pg2 '!A42</f>
        <v>20-3</v>
      </c>
      <c r="B56" s="1391" t="str">
        <f>'Service Category Lookup Val '!C33</f>
        <v>Program Coord/Dev. (Requires SUA approval)</v>
      </c>
      <c r="C56" s="1405"/>
      <c r="D56" s="1339"/>
      <c r="E56" s="1339"/>
      <c r="F56" s="1339"/>
      <c r="G56" s="1339"/>
      <c r="H56" s="1042">
        <f t="shared" si="8"/>
        <v>0</v>
      </c>
      <c r="I56" s="1133">
        <f t="shared" si="9"/>
        <v>0</v>
      </c>
    </row>
    <row r="57" spans="1:9" ht="18">
      <c r="A57" s="1392" t="str">
        <f>'Service Category Lookup Val '!A21</f>
        <v>14</v>
      </c>
      <c r="B57" s="1465" t="str">
        <f>'Service Category Lookup Val '!D21</f>
        <v>Outreach {14 Outreach,70-5 Newsletter, 70-10 Public Outreach/Education}</v>
      </c>
      <c r="C57" s="1405"/>
      <c r="D57" s="1339"/>
      <c r="E57" s="1339"/>
      <c r="F57" s="1339"/>
      <c r="G57" s="1339"/>
      <c r="H57" s="1042">
        <f t="shared" si="8"/>
        <v>0</v>
      </c>
      <c r="I57" s="1133">
        <f t="shared" si="9"/>
        <v>0</v>
      </c>
    </row>
    <row r="58" spans="1:9" ht="18">
      <c r="A58" s="1392" t="str">
        <f>'APD 150 Pg2 '!A43</f>
        <v>01</v>
      </c>
      <c r="B58" s="1391" t="str">
        <f>'Service Category Lookup Val '!D4</f>
        <v>Personal Care</v>
      </c>
      <c r="C58" s="1405"/>
      <c r="D58" s="1339"/>
      <c r="E58" s="1339"/>
      <c r="F58" s="1339"/>
      <c r="G58" s="1339"/>
      <c r="H58" s="1042">
        <f t="shared" si="8"/>
        <v>0</v>
      </c>
      <c r="I58" s="1133">
        <f t="shared" si="9"/>
        <v>0</v>
      </c>
    </row>
    <row r="59" spans="1:9" ht="18">
      <c r="A59" s="1392" t="str">
        <f>'APD 150 Pg2 '!A44</f>
        <v>60-3</v>
      </c>
      <c r="B59" s="1391" t="str">
        <f>'Service Category Lookup Val '!D65</f>
        <v>Reassurance</v>
      </c>
      <c r="C59" s="1405"/>
      <c r="D59" s="1339"/>
      <c r="E59" s="1339"/>
      <c r="F59" s="1339"/>
      <c r="G59" s="1339"/>
      <c r="H59" s="1042">
        <f t="shared" si="8"/>
        <v>0</v>
      </c>
      <c r="I59" s="1133">
        <f t="shared" si="9"/>
        <v>0</v>
      </c>
    </row>
    <row r="60" spans="1:9" ht="18">
      <c r="A60" s="1392" t="str">
        <f>'APD 150 Pg2 '!A45</f>
        <v>30-4</v>
      </c>
      <c r="B60" s="1391" t="str">
        <f>'Service Category Lookup Val '!D35</f>
        <v>Respite Care - Other</v>
      </c>
      <c r="C60" s="1405"/>
      <c r="D60" s="1339"/>
      <c r="E60" s="1339"/>
      <c r="F60" s="1339"/>
      <c r="G60" s="1339"/>
      <c r="H60" s="1042">
        <f t="shared" si="8"/>
        <v>0</v>
      </c>
      <c r="I60" s="1133">
        <f t="shared" si="9"/>
        <v>0</v>
      </c>
    </row>
    <row r="61" spans="1:9" ht="18">
      <c r="A61" s="1392">
        <f>'APD 150 Pg2 '!A46</f>
        <v>72</v>
      </c>
      <c r="B61" s="1391" t="str">
        <f>'Service Category Lookup Val '!C79</f>
        <v>Self-Directed Care</v>
      </c>
      <c r="C61" s="1405"/>
      <c r="D61" s="1339"/>
      <c r="E61" s="1339"/>
      <c r="F61" s="1339"/>
      <c r="G61" s="1339"/>
      <c r="H61" s="1042">
        <f t="shared" si="8"/>
        <v>0</v>
      </c>
      <c r="I61" s="1133">
        <f t="shared" si="9"/>
        <v>0</v>
      </c>
    </row>
    <row r="62" spans="1:9" ht="18">
      <c r="A62" s="1392" t="str">
        <f>'APD 150 Pg2 '!A47</f>
        <v>80-1</v>
      </c>
      <c r="B62" s="1391" t="str">
        <f>'Service Category Lookup Val '!D82</f>
        <v>Senior Center Assistance</v>
      </c>
      <c r="C62" s="1405"/>
      <c r="D62" s="1339"/>
      <c r="E62" s="1339"/>
      <c r="F62" s="1339"/>
      <c r="G62" s="1339"/>
      <c r="H62" s="1042">
        <f t="shared" si="8"/>
        <v>0</v>
      </c>
      <c r="I62" s="1133">
        <f t="shared" si="9"/>
        <v>0</v>
      </c>
    </row>
    <row r="63" spans="1:9" ht="18">
      <c r="A63" s="1392" t="str">
        <f>'APD 150 Pg2 '!A48</f>
        <v>10</v>
      </c>
      <c r="B63" s="1391" t="str">
        <f>'Service Category Lookup Val '!D17</f>
        <v>Transportation</v>
      </c>
      <c r="C63" s="1405"/>
      <c r="D63" s="1339"/>
      <c r="E63" s="1339"/>
      <c r="F63" s="1339"/>
      <c r="G63" s="1339"/>
      <c r="H63" s="1042">
        <f t="shared" si="8"/>
        <v>0</v>
      </c>
      <c r="I63" s="1133">
        <f t="shared" si="9"/>
        <v>0</v>
      </c>
    </row>
    <row r="64" spans="1:9" ht="18">
      <c r="A64" s="1392" t="str">
        <f>'APD 150 Pg2 '!A49</f>
        <v>60-4</v>
      </c>
      <c r="B64" s="1391" t="str">
        <f>'Service Category Lookup Val '!D66</f>
        <v>Volunteer Services</v>
      </c>
      <c r="C64" s="1405"/>
      <c r="D64" s="1339"/>
      <c r="E64" s="1339"/>
      <c r="F64" s="1339"/>
      <c r="G64" s="1339"/>
      <c r="H64" s="1042">
        <f t="shared" si="8"/>
        <v>0</v>
      </c>
      <c r="I64" s="1133">
        <f t="shared" si="9"/>
        <v>0</v>
      </c>
    </row>
    <row r="65" spans="1:9" ht="18">
      <c r="A65" s="1392" t="str">
        <f>'APD 150 Pg2 '!A50</f>
        <v>90-1</v>
      </c>
      <c r="B65" s="1391" t="str">
        <f>'Service Category Lookup Val '!D86</f>
        <v>Volunteer Services-In Home</v>
      </c>
      <c r="C65" s="1405"/>
      <c r="D65" s="1339"/>
      <c r="E65" s="1339"/>
      <c r="F65" s="1339"/>
      <c r="G65" s="1339"/>
      <c r="H65" s="1042">
        <f t="shared" si="8"/>
        <v>0</v>
      </c>
      <c r="I65" s="1133">
        <f t="shared" si="9"/>
        <v>0</v>
      </c>
    </row>
    <row r="66" spans="1:9" ht="18">
      <c r="A66" s="1392" t="str">
        <f>'APD 150 Pg2 '!A51</f>
        <v>16</v>
      </c>
      <c r="B66" s="1391" t="str">
        <f>'Service Category Lookup Val '!D26</f>
        <v>Caregiver Case Management</v>
      </c>
      <c r="C66" s="1405"/>
      <c r="D66" s="1339"/>
      <c r="E66" s="1339"/>
      <c r="F66" s="1339"/>
      <c r="G66" s="1079"/>
      <c r="H66" s="1042">
        <f t="shared" si="8"/>
        <v>0</v>
      </c>
      <c r="I66" s="1133">
        <f t="shared" si="9"/>
        <v>0</v>
      </c>
    </row>
    <row r="67" spans="1:9" ht="18">
      <c r="A67" s="1392" t="str">
        <f>'APD 150 Pg2 '!A52</f>
        <v>70-2a</v>
      </c>
      <c r="B67" s="1391" t="str">
        <f>'Service Category Lookup Val '!D69</f>
        <v>Caregiver Counseling</v>
      </c>
      <c r="C67" s="1405"/>
      <c r="D67" s="1339"/>
      <c r="E67" s="1339"/>
      <c r="F67" s="1339"/>
      <c r="G67" s="1079"/>
      <c r="H67" s="1042">
        <f t="shared" si="8"/>
        <v>0</v>
      </c>
      <c r="I67" s="1133">
        <f t="shared" si="9"/>
        <v>0</v>
      </c>
    </row>
    <row r="68" spans="1:9" ht="18">
      <c r="A68" s="1392" t="str">
        <f>'APD 150 Pg2 '!A53</f>
        <v>15</v>
      </c>
      <c r="B68" s="1391" t="str">
        <f>'Service Category Lookup Val '!D22</f>
        <v>Caregiver Information Services</v>
      </c>
      <c r="C68" s="1405"/>
      <c r="D68" s="1339"/>
      <c r="E68" s="1339"/>
      <c r="F68" s="1339"/>
      <c r="G68" s="1079"/>
      <c r="H68" s="1042">
        <f t="shared" si="8"/>
        <v>0</v>
      </c>
      <c r="I68" s="1133">
        <f t="shared" si="9"/>
        <v>0</v>
      </c>
    </row>
    <row r="69" spans="1:9" ht="18">
      <c r="A69" s="1392" t="str">
        <f>'APD 150 Pg2 '!A54</f>
        <v>15</v>
      </c>
      <c r="B69" s="1391" t="str">
        <f>'Service Category Lookup Val '!D23</f>
        <v>Caregiver Information and Referral</v>
      </c>
      <c r="C69" s="1405"/>
      <c r="D69" s="1339"/>
      <c r="E69" s="1339"/>
      <c r="F69" s="1339"/>
      <c r="G69" s="1079"/>
      <c r="H69" s="1042">
        <f t="shared" si="8"/>
        <v>0</v>
      </c>
      <c r="I69" s="1133">
        <f t="shared" si="9"/>
        <v>0</v>
      </c>
    </row>
    <row r="70" spans="1:9" ht="18">
      <c r="A70" s="1392" t="str">
        <f>'APD 150 Pg2 '!A55</f>
        <v>30-5</v>
      </c>
      <c r="B70" s="1391" t="str">
        <f>'Service Category Lookup Val '!D36</f>
        <v>Caregiver In-Home Respite</v>
      </c>
      <c r="C70" s="1405"/>
      <c r="D70" s="1339"/>
      <c r="E70" s="1339"/>
      <c r="F70" s="1339"/>
      <c r="G70" s="1079"/>
      <c r="H70" s="1042">
        <f t="shared" si="8"/>
        <v>0</v>
      </c>
      <c r="I70" s="1133">
        <f t="shared" si="9"/>
        <v>0</v>
      </c>
    </row>
    <row r="71" spans="1:9" ht="18">
      <c r="A71" s="1392" t="str">
        <f>'APD 150 Pg2 '!A56</f>
        <v>30-5</v>
      </c>
      <c r="B71" s="1391" t="str">
        <f>'Service Category Lookup Val '!D37</f>
        <v>Caregiver Out-of-Home Respite (Day)</v>
      </c>
      <c r="C71" s="1405"/>
      <c r="D71" s="1339"/>
      <c r="E71" s="1339"/>
      <c r="F71" s="1339"/>
      <c r="G71" s="1079"/>
      <c r="H71" s="1042">
        <f t="shared" si="8"/>
        <v>0</v>
      </c>
      <c r="I71" s="1133">
        <f t="shared" si="9"/>
        <v>0</v>
      </c>
    </row>
    <row r="72" spans="1:9" ht="18">
      <c r="A72" s="1392" t="str">
        <f>'APD 150 Pg2 '!A57</f>
        <v>30-5</v>
      </c>
      <c r="B72" s="1391" t="str">
        <f>'Service Category Lookup Val '!D38</f>
        <v>Caregiver Out-of-Home Respite (Overnight)</v>
      </c>
      <c r="C72" s="1405"/>
      <c r="D72" s="1339"/>
      <c r="E72" s="1339"/>
      <c r="F72" s="1339"/>
      <c r="G72" s="1079"/>
      <c r="H72" s="1042">
        <f t="shared" si="8"/>
        <v>0</v>
      </c>
      <c r="I72" s="1133">
        <f t="shared" si="9"/>
        <v>0</v>
      </c>
    </row>
    <row r="73" spans="1:9" ht="18">
      <c r="A73" s="1392" t="str">
        <f>'APD 150 Pg2 '!A58</f>
        <v>30-5</v>
      </c>
      <c r="B73" s="1391" t="str">
        <f>'Service Category Lookup Val '!D39</f>
        <v>Caregiver Respite Care</v>
      </c>
      <c r="C73" s="1405"/>
      <c r="D73" s="1339"/>
      <c r="E73" s="1339"/>
      <c r="F73" s="1339"/>
      <c r="G73" s="1079"/>
      <c r="H73" s="1042">
        <f t="shared" si="8"/>
        <v>0</v>
      </c>
      <c r="I73" s="1133">
        <f t="shared" si="9"/>
        <v>0</v>
      </c>
    </row>
    <row r="74" spans="1:9" ht="18">
      <c r="A74" s="1392">
        <f>'APD 150 Pg2 '!A59</f>
        <v>73</v>
      </c>
      <c r="B74" s="1391" t="str">
        <f>'Service Category Lookup Val '!D80</f>
        <v>Caregiver Self-Directed Care</v>
      </c>
      <c r="C74" s="1405"/>
      <c r="D74" s="1339"/>
      <c r="E74" s="1339"/>
      <c r="F74" s="1339"/>
      <c r="G74" s="1079"/>
      <c r="H74" s="1042">
        <f t="shared" si="8"/>
        <v>0</v>
      </c>
      <c r="I74" s="1133">
        <f t="shared" si="9"/>
        <v>0</v>
      </c>
    </row>
    <row r="75" spans="1:9" ht="18">
      <c r="A75" s="1392" t="str">
        <f>'APD 150 Pg2 '!A60</f>
        <v>30-7</v>
      </c>
      <c r="B75" s="1391" t="str">
        <f>'Service Category Lookup Val '!D46</f>
        <v xml:space="preserve">Caregiver Supplemental Services </v>
      </c>
      <c r="C75" s="1405"/>
      <c r="D75" s="1339"/>
      <c r="E75" s="1339"/>
      <c r="F75" s="1339"/>
      <c r="G75" s="1079"/>
      <c r="H75" s="1042">
        <f t="shared" si="8"/>
        <v>0</v>
      </c>
      <c r="I75" s="1133">
        <f t="shared" si="9"/>
        <v>0</v>
      </c>
    </row>
    <row r="76" spans="1:9" ht="18">
      <c r="A76" s="1392" t="str">
        <f>'APD 150 Pg2 '!A61</f>
        <v>30-6</v>
      </c>
      <c r="B76" s="1391" t="str">
        <f>'Service Category Lookup Val '!D44</f>
        <v>Caregiver Support Groups</v>
      </c>
      <c r="C76" s="1405"/>
      <c r="D76" s="1339"/>
      <c r="E76" s="1339"/>
      <c r="F76" s="1339"/>
      <c r="G76" s="1079"/>
      <c r="H76" s="1042">
        <f t="shared" si="8"/>
        <v>0</v>
      </c>
      <c r="I76" s="1133">
        <f t="shared" si="9"/>
        <v>0</v>
      </c>
    </row>
    <row r="77" spans="1:9" ht="18">
      <c r="A77" s="1392" t="str">
        <f>'APD 150 Pg2 '!A62</f>
        <v>70-9</v>
      </c>
      <c r="B77" s="1391" t="str">
        <f>'Service Category Lookup Val '!D74</f>
        <v>Caregiver Training</v>
      </c>
      <c r="C77" s="1405"/>
      <c r="D77" s="1339"/>
      <c r="E77" s="1339"/>
      <c r="F77" s="1339"/>
      <c r="G77" s="1079"/>
      <c r="H77" s="1042">
        <f t="shared" si="8"/>
        <v>0</v>
      </c>
      <c r="I77" s="1133">
        <f t="shared" si="9"/>
        <v>0</v>
      </c>
    </row>
    <row r="78" spans="1:9" ht="18">
      <c r="A78" s="1392" t="str">
        <f>'APD 150 Pg2 '!A63</f>
        <v>16-a</v>
      </c>
      <c r="B78" s="1391" t="str">
        <f>'Service Category Lookup Val '!D29</f>
        <v>Caregiver {Older Relative} Case Management</v>
      </c>
      <c r="C78" s="1405"/>
      <c r="D78" s="1339"/>
      <c r="E78" s="1339"/>
      <c r="F78" s="1339"/>
      <c r="G78" s="1079"/>
      <c r="H78" s="1042">
        <f t="shared" si="8"/>
        <v>0</v>
      </c>
      <c r="I78" s="1133">
        <f t="shared" si="9"/>
        <v>0</v>
      </c>
    </row>
    <row r="79" spans="1:9" ht="18">
      <c r="A79" s="1392" t="str">
        <f>'APD 150 Pg2 '!A64</f>
        <v>70-2b</v>
      </c>
      <c r="B79" s="1391" t="str">
        <f>'Service Category Lookup Val '!D70</f>
        <v>Caregiver {Older Relative} Counseling</v>
      </c>
      <c r="C79" s="1405"/>
      <c r="D79" s="1339"/>
      <c r="E79" s="1339"/>
      <c r="F79" s="1339"/>
      <c r="G79" s="1079"/>
      <c r="H79" s="1042">
        <f t="shared" si="8"/>
        <v>0</v>
      </c>
      <c r="I79" s="1133">
        <f t="shared" si="9"/>
        <v>0</v>
      </c>
    </row>
    <row r="80" spans="1:9" ht="18">
      <c r="A80" s="1392" t="str">
        <f>'APD 150 Pg2 '!A65</f>
        <v>15a</v>
      </c>
      <c r="B80" s="1391" t="str">
        <f>'Service Category Lookup Val '!D24</f>
        <v xml:space="preserve">Caregiver {Older Relative} Information Services </v>
      </c>
      <c r="C80" s="1405"/>
      <c r="D80" s="1339"/>
      <c r="E80" s="1339"/>
      <c r="F80" s="1339"/>
      <c r="G80" s="1079"/>
      <c r="H80" s="1042">
        <f t="shared" si="8"/>
        <v>0</v>
      </c>
      <c r="I80" s="1133">
        <f t="shared" si="9"/>
        <v>0</v>
      </c>
    </row>
    <row r="81" spans="1:9" ht="18">
      <c r="A81" s="1392" t="str">
        <f>'APD 150 Pg2 '!A66</f>
        <v>15a</v>
      </c>
      <c r="B81" s="1391" t="str">
        <f>'Service Category Lookup Val '!D25</f>
        <v xml:space="preserve">Caregiver {Older Relative} Information and Referral </v>
      </c>
      <c r="C81" s="1405"/>
      <c r="D81" s="1339"/>
      <c r="E81" s="1339"/>
      <c r="F81" s="1339"/>
      <c r="G81" s="1079"/>
      <c r="H81" s="1042">
        <f t="shared" si="8"/>
        <v>0</v>
      </c>
      <c r="I81" s="1133">
        <f t="shared" si="9"/>
        <v>0</v>
      </c>
    </row>
    <row r="82" spans="1:9" ht="18">
      <c r="A82" s="1392" t="str">
        <f>'APD 150 Pg2 '!A67</f>
        <v>30-5a</v>
      </c>
      <c r="B82" s="1391" t="str">
        <f>'Service Category Lookup Val '!D40</f>
        <v>Caregiver {Older Relative} In-Home Respite</v>
      </c>
      <c r="C82" s="1405"/>
      <c r="D82" s="1339"/>
      <c r="E82" s="1339"/>
      <c r="F82" s="1339"/>
      <c r="G82" s="1079"/>
      <c r="H82" s="1042">
        <f t="shared" si="8"/>
        <v>0</v>
      </c>
      <c r="I82" s="1133">
        <f t="shared" si="9"/>
        <v>0</v>
      </c>
    </row>
    <row r="83" spans="1:9" ht="18">
      <c r="A83" s="1392" t="str">
        <f>'APD 150 Pg2 '!A68</f>
        <v>30-5a</v>
      </c>
      <c r="B83" s="1391" t="str">
        <f>'Service Category Lookup Val '!D41</f>
        <v>Caregiver {Older Relative} Out-of-Home Respite {Day}</v>
      </c>
      <c r="C83" s="1405"/>
      <c r="D83" s="1339"/>
      <c r="E83" s="1339"/>
      <c r="F83" s="1339"/>
      <c r="G83" s="1079"/>
      <c r="H83" s="1042">
        <f t="shared" si="8"/>
        <v>0</v>
      </c>
      <c r="I83" s="1133">
        <f t="shared" si="9"/>
        <v>0</v>
      </c>
    </row>
    <row r="84" spans="1:9" ht="18">
      <c r="A84" s="1392" t="str">
        <f>'APD 150 Pg2 '!A69</f>
        <v>30-5a</v>
      </c>
      <c r="B84" s="1391" t="str">
        <f>'Service Category Lookup Val '!D42</f>
        <v>Caregiver {Older Relative} Out-of-Home Respite {Overnight}</v>
      </c>
      <c r="C84" s="1405"/>
      <c r="D84" s="1339"/>
      <c r="E84" s="1339"/>
      <c r="F84" s="1339"/>
      <c r="G84" s="1079"/>
      <c r="H84" s="1042">
        <f t="shared" si="8"/>
        <v>0</v>
      </c>
      <c r="I84" s="1133">
        <f t="shared" si="9"/>
        <v>0</v>
      </c>
    </row>
    <row r="85" spans="1:9" ht="18">
      <c r="A85" s="1392" t="str">
        <f>'APD 150 Pg2 '!A70</f>
        <v>30-5a</v>
      </c>
      <c r="B85" s="1391" t="str">
        <f>'Service Category Lookup Val '!D43</f>
        <v xml:space="preserve">Caregiver {Older Relative} Respite Care </v>
      </c>
      <c r="C85" s="1405"/>
      <c r="D85" s="1339"/>
      <c r="E85" s="1339"/>
      <c r="F85" s="1339"/>
      <c r="G85" s="1079"/>
      <c r="H85" s="1042">
        <f t="shared" si="8"/>
        <v>0</v>
      </c>
      <c r="I85" s="1133">
        <f t="shared" si="9"/>
        <v>0</v>
      </c>
    </row>
    <row r="86" spans="1:9" ht="18">
      <c r="A86" s="1392" t="str">
        <f>'APD 150 Pg2 '!A71</f>
        <v>73a</v>
      </c>
      <c r="B86" s="1391" t="str">
        <f>'Service Category Lookup Val '!D81</f>
        <v xml:space="preserve">Caregiver {Older Relative} Self-Directed Care </v>
      </c>
      <c r="C86" s="1405"/>
      <c r="D86" s="1339"/>
      <c r="E86" s="1339"/>
      <c r="F86" s="1339"/>
      <c r="G86" s="1079"/>
      <c r="H86" s="1042">
        <f t="shared" si="8"/>
        <v>0</v>
      </c>
      <c r="I86" s="1133">
        <f t="shared" si="9"/>
        <v>0</v>
      </c>
    </row>
    <row r="87" spans="1:9" ht="18">
      <c r="A87" s="1392" t="str">
        <f>'APD 150 Pg2 '!A72</f>
        <v>30-7a</v>
      </c>
      <c r="B87" s="1391" t="str">
        <f>'Service Category Lookup Val '!D47</f>
        <v xml:space="preserve">Caregiver {Older Relative} Supplemental Services  </v>
      </c>
      <c r="C87" s="1405"/>
      <c r="D87" s="1339"/>
      <c r="E87" s="1339"/>
      <c r="F87" s="1339"/>
      <c r="G87" s="1079"/>
      <c r="H87" s="1042">
        <f t="shared" si="8"/>
        <v>0</v>
      </c>
      <c r="I87" s="1133">
        <f t="shared" si="9"/>
        <v>0</v>
      </c>
    </row>
    <row r="88" spans="1:9" ht="18">
      <c r="A88" s="1392" t="str">
        <f>'APD 150 Pg2 '!A73</f>
        <v>30-6a</v>
      </c>
      <c r="B88" s="1391" t="str">
        <f>'Service Category Lookup Val '!D45</f>
        <v>Caregiver {Older Relative } Support Groups</v>
      </c>
      <c r="C88" s="1405"/>
      <c r="D88" s="1339"/>
      <c r="E88" s="1339"/>
      <c r="F88" s="1339"/>
      <c r="G88" s="1079"/>
      <c r="H88" s="1042">
        <f t="shared" si="8"/>
        <v>0</v>
      </c>
      <c r="I88" s="1133">
        <f t="shared" si="9"/>
        <v>0</v>
      </c>
    </row>
    <row r="89" spans="1:9" ht="18.75" thickBot="1">
      <c r="A89" s="1392" t="str">
        <f>'APD 150 Pg2 '!A74</f>
        <v>70-9a</v>
      </c>
      <c r="B89" s="1391" t="str">
        <f>'Service Category Lookup Val '!D75</f>
        <v>Caregiver {Older Relative} Training</v>
      </c>
      <c r="C89" s="1405"/>
      <c r="D89" s="1339"/>
      <c r="E89" s="1339"/>
      <c r="F89" s="1339"/>
      <c r="G89" s="1079"/>
      <c r="H89" s="1042">
        <f t="shared" si="8"/>
        <v>0</v>
      </c>
      <c r="I89" s="1133">
        <f t="shared" si="9"/>
        <v>0</v>
      </c>
    </row>
    <row r="90" spans="1:9" ht="15.75" thickBot="1">
      <c r="A90" s="980" t="s">
        <v>39</v>
      </c>
      <c r="B90" s="1086"/>
      <c r="C90" s="1389">
        <f t="shared" ref="C90:I90" si="10">SUM(C31:C89)</f>
        <v>0</v>
      </c>
      <c r="D90" s="1134">
        <f t="shared" si="10"/>
        <v>0</v>
      </c>
      <c r="E90" s="1134">
        <f t="shared" si="10"/>
        <v>0</v>
      </c>
      <c r="F90" s="1134">
        <f t="shared" si="10"/>
        <v>0</v>
      </c>
      <c r="G90" s="1134">
        <f t="shared" si="10"/>
        <v>0</v>
      </c>
      <c r="H90" s="1134">
        <f t="shared" si="10"/>
        <v>0</v>
      </c>
      <c r="I90" s="1135">
        <f t="shared" si="10"/>
        <v>0</v>
      </c>
    </row>
    <row r="91" spans="1:9" customFormat="1" ht="15.75" thickTop="1">
      <c r="C91" s="1020"/>
      <c r="D91" s="1020"/>
      <c r="E91" s="1020"/>
      <c r="F91" s="1020"/>
      <c r="G91" s="1020"/>
      <c r="H91" s="1020"/>
      <c r="I91" s="1005">
        <f>+H90</f>
        <v>0</v>
      </c>
    </row>
    <row r="92" spans="1:9" ht="30">
      <c r="C92" s="1259"/>
      <c r="D92" s="871"/>
      <c r="E92" s="1127" t="s">
        <v>405</v>
      </c>
      <c r="F92" s="1128" t="s">
        <v>406</v>
      </c>
      <c r="G92" s="1137" t="s">
        <v>706</v>
      </c>
      <c r="H92" s="871"/>
      <c r="I92" s="1019"/>
    </row>
    <row r="93" spans="1:9">
      <c r="C93" s="1260"/>
      <c r="D93" s="871"/>
      <c r="E93" s="1115" t="s">
        <v>411</v>
      </c>
      <c r="F93" s="1120">
        <v>0.18</v>
      </c>
      <c r="G93" s="1490" t="e">
        <f>SUM(C32,C33,C39,C40,C45,C46,C50,C52,C57,C63)/C90</f>
        <v>#DIV/0!</v>
      </c>
      <c r="H93" s="871"/>
      <c r="I93" s="1019"/>
    </row>
    <row r="94" spans="1:9">
      <c r="C94" s="1260"/>
      <c r="D94" s="871"/>
      <c r="E94" s="1116" t="s">
        <v>414</v>
      </c>
      <c r="F94" s="1121">
        <v>0.03</v>
      </c>
      <c r="G94" s="1491" t="e">
        <f>SUM(C31,C34,C41,C42,C43,C44,C48,C49,C58,C59,C60,C65)/C90</f>
        <v>#DIV/0!</v>
      </c>
      <c r="H94" s="871"/>
      <c r="I94" s="1019"/>
    </row>
    <row r="95" spans="1:9">
      <c r="C95" s="1260"/>
      <c r="D95" s="871"/>
      <c r="E95" s="1117" t="s">
        <v>417</v>
      </c>
      <c r="F95" s="1122">
        <v>0.03</v>
      </c>
      <c r="G95" s="1118" t="e">
        <f>C47/C90</f>
        <v>#DIV/0!</v>
      </c>
      <c r="H95" s="871"/>
      <c r="I95" s="1019"/>
    </row>
    <row r="96" spans="1:9">
      <c r="C96" s="993"/>
      <c r="D96" s="993"/>
      <c r="E96" s="1261"/>
      <c r="F96" s="1262"/>
      <c r="G96" s="1025"/>
      <c r="H96" s="1025"/>
      <c r="I96" s="1025"/>
    </row>
    <row r="97" spans="3:9">
      <c r="D97" s="1119" t="s">
        <v>173</v>
      </c>
      <c r="E97" s="1123">
        <v>0.1</v>
      </c>
      <c r="F97" s="1139" t="s">
        <v>705</v>
      </c>
      <c r="G97" s="1547" t="s">
        <v>682</v>
      </c>
    </row>
    <row r="98" spans="3:9">
      <c r="D98" s="1001" t="s">
        <v>398</v>
      </c>
      <c r="E98" s="1114"/>
      <c r="F98" s="1036" t="s">
        <v>653</v>
      </c>
      <c r="G98" s="1036" t="s">
        <v>653</v>
      </c>
    </row>
    <row r="99" spans="3:9">
      <c r="D99" s="978" t="s">
        <v>409</v>
      </c>
      <c r="E99" s="1002">
        <f>ROUND(SUM(+H90)*10%,0)</f>
        <v>0</v>
      </c>
      <c r="F99" s="1138">
        <f>C54</f>
        <v>0</v>
      </c>
      <c r="G99" s="1037" t="s">
        <v>681</v>
      </c>
    </row>
    <row r="100" spans="3:9">
      <c r="D100" s="1003" t="s">
        <v>412</v>
      </c>
      <c r="E100" s="1002">
        <f>ROUND(SUM(+H54),0)</f>
        <v>0</v>
      </c>
      <c r="F100" s="1138">
        <f>D54</f>
        <v>0</v>
      </c>
      <c r="G100" s="1037" t="s">
        <v>651</v>
      </c>
    </row>
    <row r="101" spans="3:9" ht="18.75" thickBot="1">
      <c r="D101" s="1124" t="str">
        <f>IF(E100&lt;=E99,"within compliance","out of compliance")</f>
        <v>within compliance</v>
      </c>
      <c r="E101" s="1035"/>
      <c r="F101" s="1138">
        <f>E54</f>
        <v>0</v>
      </c>
      <c r="G101" s="1548" t="s">
        <v>652</v>
      </c>
    </row>
    <row r="102" spans="3:9">
      <c r="D102" s="1125" t="s">
        <v>223</v>
      </c>
      <c r="E102" s="1126">
        <f>+E99-E100</f>
        <v>0</v>
      </c>
      <c r="F102" s="1138">
        <f>G54</f>
        <v>0</v>
      </c>
      <c r="G102" s="1548" t="s">
        <v>415</v>
      </c>
    </row>
    <row r="103" spans="3:9">
      <c r="D103" s="993"/>
      <c r="E103" s="993"/>
      <c r="F103" s="1141">
        <f>SUM(F99:F102)</f>
        <v>0</v>
      </c>
      <c r="G103" s="1141"/>
      <c r="H103" s="1027"/>
    </row>
    <row r="104" spans="3:9">
      <c r="D104" s="993"/>
      <c r="E104" s="1103" t="s">
        <v>696</v>
      </c>
      <c r="F104" s="1140">
        <f>+F103</f>
        <v>0</v>
      </c>
      <c r="H104" s="1026"/>
    </row>
    <row r="105" spans="3:9">
      <c r="C105" s="993"/>
      <c r="D105" s="993"/>
      <c r="E105" s="993"/>
      <c r="F105" s="993"/>
      <c r="I105" s="1019"/>
    </row>
    <row r="108" spans="3:9" ht="18">
      <c r="C108" s="1408" t="s">
        <v>782</v>
      </c>
      <c r="D108" s="1212"/>
      <c r="E108" s="1212"/>
      <c r="F108" s="1212"/>
      <c r="G108" s="1212"/>
      <c r="H108" s="1212"/>
    </row>
    <row r="109" spans="3:9" ht="16.5">
      <c r="C109" s="1409" t="s">
        <v>371</v>
      </c>
      <c r="D109" s="1409" t="s">
        <v>786</v>
      </c>
      <c r="E109" s="1409" t="s">
        <v>787</v>
      </c>
      <c r="F109" s="1409" t="s">
        <v>790</v>
      </c>
      <c r="G109" s="1409" t="s">
        <v>791</v>
      </c>
      <c r="H109" s="1409" t="s">
        <v>792</v>
      </c>
    </row>
    <row r="110" spans="3:9" ht="16.5">
      <c r="C110" s="1410" t="s">
        <v>783</v>
      </c>
      <c r="D110" s="1413">
        <f>C31</f>
        <v>0</v>
      </c>
      <c r="E110" s="1414"/>
      <c r="F110" s="1352"/>
      <c r="G110" s="1413"/>
      <c r="H110" s="1414"/>
    </row>
    <row r="111" spans="3:9" ht="16.5">
      <c r="C111" s="1410" t="s">
        <v>784</v>
      </c>
      <c r="D111" s="1413">
        <f>C32</f>
        <v>0</v>
      </c>
      <c r="E111" s="1414"/>
      <c r="F111" s="1352"/>
      <c r="G111" s="1413"/>
      <c r="H111" s="1414"/>
    </row>
    <row r="112" spans="3:9" ht="16.5">
      <c r="C112" s="1410" t="s">
        <v>77</v>
      </c>
      <c r="D112" s="1413">
        <f>C33</f>
        <v>0</v>
      </c>
      <c r="E112" s="1414"/>
      <c r="F112" s="1352"/>
      <c r="G112" s="1413">
        <f>G66</f>
        <v>0</v>
      </c>
      <c r="H112" s="1413">
        <f>G78</f>
        <v>0</v>
      </c>
    </row>
    <row r="113" spans="3:8" ht="16.5">
      <c r="C113" s="1410" t="s">
        <v>58</v>
      </c>
      <c r="D113" s="1413">
        <f>C34</f>
        <v>0</v>
      </c>
      <c r="E113" s="1414"/>
      <c r="F113" s="1415"/>
      <c r="G113" s="1416"/>
      <c r="H113" s="1417"/>
    </row>
    <row r="114" spans="3:8" ht="16.5">
      <c r="C114" s="1410" t="s">
        <v>789</v>
      </c>
      <c r="D114" s="1418">
        <v>0</v>
      </c>
      <c r="E114" s="1413">
        <f>D35</f>
        <v>0</v>
      </c>
      <c r="F114" s="1415"/>
      <c r="G114" s="1416"/>
      <c r="H114" s="1417"/>
    </row>
    <row r="115" spans="3:8" ht="16.5">
      <c r="C115" s="1410" t="s">
        <v>801</v>
      </c>
      <c r="D115" s="1352"/>
      <c r="E115" s="1352"/>
      <c r="F115" s="1352"/>
      <c r="G115" s="1413">
        <f>G67</f>
        <v>0</v>
      </c>
      <c r="H115" s="1413">
        <f>G79</f>
        <v>0</v>
      </c>
    </row>
    <row r="116" spans="3:8" ht="16.5">
      <c r="C116" s="1410" t="s">
        <v>910</v>
      </c>
      <c r="D116" s="1413">
        <f>C40+C41</f>
        <v>0</v>
      </c>
      <c r="E116" s="1414"/>
      <c r="F116" s="1419">
        <f>F38</f>
        <v>0</v>
      </c>
      <c r="G116" s="1416"/>
      <c r="H116" s="1417"/>
    </row>
    <row r="117" spans="3:8" ht="16.5">
      <c r="C117" s="1410" t="s">
        <v>788</v>
      </c>
      <c r="D117" s="1352"/>
      <c r="E117" s="1413">
        <f>E42</f>
        <v>0</v>
      </c>
      <c r="F117" s="1415"/>
      <c r="G117" s="1416"/>
      <c r="H117" s="1417"/>
    </row>
    <row r="118" spans="3:8" ht="16.5">
      <c r="C118" s="1410" t="s">
        <v>756</v>
      </c>
      <c r="D118" s="1413">
        <f>C44</f>
        <v>0</v>
      </c>
      <c r="E118" s="1414"/>
      <c r="F118" s="1415"/>
      <c r="G118" s="1416"/>
      <c r="H118" s="1417"/>
    </row>
    <row r="119" spans="3:8" ht="16.5">
      <c r="C119" s="1410" t="s">
        <v>785</v>
      </c>
      <c r="D119" s="1413">
        <f>C45</f>
        <v>0</v>
      </c>
      <c r="E119" s="1414"/>
      <c r="F119" s="1415"/>
      <c r="G119" s="1416"/>
      <c r="H119" s="1417"/>
    </row>
    <row r="120" spans="3:8" ht="16.5">
      <c r="C120" s="1410" t="s">
        <v>802</v>
      </c>
      <c r="D120" s="1352"/>
      <c r="E120" s="1352"/>
      <c r="F120" s="1352"/>
      <c r="G120" s="1413">
        <f>G68+G69</f>
        <v>0</v>
      </c>
      <c r="H120" s="1413">
        <f>G80+G81</f>
        <v>0</v>
      </c>
    </row>
    <row r="121" spans="3:8" ht="16.5">
      <c r="C121" s="1411" t="s">
        <v>82</v>
      </c>
      <c r="D121" s="1421">
        <f>C47</f>
        <v>0</v>
      </c>
      <c r="E121" s="1422"/>
      <c r="F121" s="1423"/>
      <c r="G121" s="1424"/>
      <c r="H121" s="1425"/>
    </row>
    <row r="122" spans="3:8" ht="16.5">
      <c r="C122" s="1410" t="s">
        <v>79</v>
      </c>
      <c r="D122" s="1352"/>
      <c r="E122" s="1413">
        <f>D48+E48</f>
        <v>0</v>
      </c>
      <c r="F122" s="1415"/>
      <c r="G122" s="1416"/>
      <c r="H122" s="1417"/>
    </row>
    <row r="123" spans="3:8" ht="16.5">
      <c r="C123" s="1410" t="s">
        <v>83</v>
      </c>
      <c r="D123" s="1413">
        <f>C49</f>
        <v>0</v>
      </c>
      <c r="E123" s="1413">
        <f>D49</f>
        <v>0</v>
      </c>
      <c r="F123" s="1415"/>
      <c r="G123" s="1416"/>
      <c r="H123" s="1417"/>
    </row>
    <row r="124" spans="3:8" ht="16.5">
      <c r="C124" s="1410" t="s">
        <v>60</v>
      </c>
      <c r="D124" s="1413">
        <f>C58</f>
        <v>0</v>
      </c>
      <c r="E124" s="1414"/>
      <c r="F124" s="1415"/>
      <c r="G124" s="1416"/>
      <c r="H124" s="1417"/>
    </row>
    <row r="125" spans="3:8" ht="16.5">
      <c r="C125" s="1410" t="s">
        <v>758</v>
      </c>
      <c r="D125" s="1413">
        <f>C36+C43+C46+C50+C51+C52+C60+C61+C62+C64+C65</f>
        <v>0</v>
      </c>
      <c r="E125" s="1426"/>
      <c r="F125" s="1427"/>
      <c r="G125" s="1428"/>
      <c r="H125" s="1429"/>
    </row>
    <row r="126" spans="3:8" ht="16.5">
      <c r="C126" s="1410" t="s">
        <v>803</v>
      </c>
      <c r="D126" s="1413"/>
      <c r="E126" s="1426"/>
      <c r="F126" s="1427"/>
      <c r="G126" s="1430">
        <f>G70+G71+G72+G73</f>
        <v>0</v>
      </c>
      <c r="H126" s="1420">
        <f>G82+G83+G84+G85</f>
        <v>0</v>
      </c>
    </row>
    <row r="127" spans="3:8" ht="16.5">
      <c r="C127" s="1410" t="s">
        <v>806</v>
      </c>
      <c r="D127" s="1413"/>
      <c r="E127" s="1426"/>
      <c r="F127" s="1427"/>
      <c r="G127" s="1428">
        <f>G75</f>
        <v>0</v>
      </c>
      <c r="H127" s="1420">
        <f>G87</f>
        <v>0</v>
      </c>
    </row>
    <row r="128" spans="3:8" ht="16.5">
      <c r="C128" s="1410" t="s">
        <v>804</v>
      </c>
      <c r="D128" s="1413"/>
      <c r="E128" s="1426"/>
      <c r="F128" s="1427"/>
      <c r="G128" s="1428">
        <f>-G74+G76</f>
        <v>0</v>
      </c>
      <c r="H128" s="1420">
        <f>G86+G88</f>
        <v>0</v>
      </c>
    </row>
    <row r="129" spans="3:8" ht="16.5">
      <c r="C129" s="1410" t="s">
        <v>805</v>
      </c>
      <c r="D129" s="1413"/>
      <c r="E129" s="1426"/>
      <c r="F129" s="1427"/>
      <c r="G129" s="1428">
        <f>G77</f>
        <v>0</v>
      </c>
      <c r="H129" s="1420">
        <f>G89</f>
        <v>0</v>
      </c>
    </row>
    <row r="130" spans="3:8" ht="16.5">
      <c r="C130" s="1410" t="s">
        <v>81</v>
      </c>
      <c r="D130" s="1413">
        <f>C63</f>
        <v>0</v>
      </c>
      <c r="E130" s="1426"/>
      <c r="F130" s="1427"/>
      <c r="G130" s="1428"/>
      <c r="H130" s="1429"/>
    </row>
    <row r="131" spans="3:8" ht="16.5">
      <c r="C131" s="1412" t="s">
        <v>39</v>
      </c>
      <c r="D131" s="1413">
        <f t="shared" ref="D131:H131" si="11">SUM(D110:D130)</f>
        <v>0</v>
      </c>
      <c r="E131" s="1413">
        <f t="shared" si="11"/>
        <v>0</v>
      </c>
      <c r="F131" s="1413">
        <f t="shared" si="11"/>
        <v>0</v>
      </c>
      <c r="G131" s="1413">
        <f t="shared" si="11"/>
        <v>0</v>
      </c>
      <c r="H131" s="1413">
        <f t="shared" si="11"/>
        <v>0</v>
      </c>
    </row>
  </sheetData>
  <mergeCells count="4">
    <mergeCell ref="C2:E2"/>
    <mergeCell ref="C3:D3"/>
    <mergeCell ref="I10:I11"/>
    <mergeCell ref="C4:D4"/>
  </mergeCells>
  <dataValidations count="1">
    <dataValidation type="list" allowBlank="1" showInputMessage="1" showErrorMessage="1" sqref="H1" xr:uid="{1D50C3F8-4621-42CE-99E0-136A056BACFF}">
      <formula1>Approved_By</formula1>
    </dataValidation>
  </dataValidations>
  <printOptions horizontalCentered="1" verticalCentered="1"/>
  <pageMargins left="0" right="0" top="0" bottom="0" header="0.05" footer="0.3"/>
  <pageSetup scale="39" orientation="landscape" r:id="rId1"/>
  <headerFooter>
    <oddFooter>&amp;L
&amp;D&amp;T&amp;R
Last updated: 8/07/25
)</oddFooter>
  </headerFooter>
  <rowBreaks count="1" manualBreakCount="1">
    <brk id="51" max="10" man="1"/>
  </rowBreak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transitionEvaluation="1" codeName="Sheet31">
    <tabColor theme="9" tint="0.39997558519241921"/>
  </sheetPr>
  <dimension ref="A1:S76"/>
  <sheetViews>
    <sheetView zoomScale="75" zoomScaleNormal="75" zoomScaleSheetLayoutView="50" workbookViewId="0">
      <selection activeCell="B60" sqref="B60"/>
    </sheetView>
  </sheetViews>
  <sheetFormatPr defaultColWidth="9" defaultRowHeight="26.25"/>
  <cols>
    <col min="1" max="1" width="5.140625" style="781" customWidth="1"/>
    <col min="2" max="2" width="13.7109375" style="781" customWidth="1"/>
    <col min="3" max="3" width="14" style="781" customWidth="1"/>
    <col min="4" max="4" width="12" style="781" customWidth="1"/>
    <col min="5" max="5" width="53.28515625" style="781" customWidth="1"/>
    <col min="6" max="6" width="19.7109375" style="781" customWidth="1"/>
    <col min="7" max="7" width="17.42578125" style="781" customWidth="1"/>
    <col min="8" max="8" width="17.85546875" style="781" customWidth="1"/>
    <col min="9" max="9" width="16.7109375" style="781" customWidth="1"/>
    <col min="10" max="10" width="16.140625" style="781" customWidth="1"/>
    <col min="11" max="11" width="17.28515625" style="781" customWidth="1"/>
    <col min="12" max="12" width="16" style="781" customWidth="1"/>
    <col min="13" max="13" width="21.85546875" style="781" customWidth="1"/>
    <col min="14" max="14" width="35.42578125" style="781" customWidth="1"/>
    <col min="15" max="15" width="28.140625" style="781" customWidth="1"/>
    <col min="16" max="16" width="30.42578125" style="781" customWidth="1"/>
    <col min="17" max="17" width="16.28515625" style="781" customWidth="1"/>
    <col min="18" max="18" width="2.42578125" style="781" customWidth="1"/>
    <col min="19" max="19" width="8.7109375" style="781" customWidth="1"/>
    <col min="20" max="16384" width="9" style="781"/>
  </cols>
  <sheetData>
    <row r="1" spans="1:19">
      <c r="A1" s="776" t="s">
        <v>980</v>
      </c>
      <c r="B1" s="776"/>
      <c r="C1" s="776"/>
      <c r="D1" s="776"/>
      <c r="E1" s="777"/>
      <c r="F1" s="778" t="s">
        <v>295</v>
      </c>
      <c r="G1" s="779"/>
      <c r="H1" s="779"/>
      <c r="I1" s="779"/>
      <c r="J1" s="779"/>
      <c r="K1" s="779"/>
      <c r="L1" s="779"/>
      <c r="M1" s="779"/>
      <c r="N1" s="779"/>
      <c r="O1" s="779"/>
      <c r="P1" s="780"/>
      <c r="Q1" s="777"/>
      <c r="R1" s="777"/>
      <c r="S1" s="777"/>
    </row>
    <row r="2" spans="1:19" ht="52.5">
      <c r="A2" s="782" t="s">
        <v>211</v>
      </c>
      <c r="B2" s="777"/>
      <c r="C2" s="777"/>
      <c r="D2" s="777"/>
      <c r="E2" s="777"/>
      <c r="F2" s="783" t="s">
        <v>979</v>
      </c>
      <c r="G2" s="783"/>
      <c r="H2" s="783"/>
      <c r="I2" s="783"/>
      <c r="J2" s="783"/>
      <c r="K2" s="783"/>
      <c r="L2" s="783"/>
      <c r="M2" s="783"/>
      <c r="N2" s="783"/>
      <c r="O2" s="783"/>
      <c r="P2" s="777"/>
      <c r="Q2" s="777"/>
      <c r="R2" s="777"/>
      <c r="S2" s="777"/>
    </row>
    <row r="3" spans="1:19" ht="6" customHeight="1">
      <c r="A3" s="777"/>
      <c r="B3" s="777"/>
      <c r="C3" s="777"/>
      <c r="D3" s="777"/>
      <c r="E3" s="777"/>
      <c r="F3" s="777"/>
      <c r="G3" s="777"/>
      <c r="H3" s="777"/>
      <c r="I3" s="777"/>
      <c r="J3" s="777"/>
      <c r="K3" s="777"/>
      <c r="L3" s="777"/>
      <c r="M3" s="777"/>
      <c r="N3" s="777"/>
      <c r="O3" s="777"/>
      <c r="P3" s="777"/>
      <c r="Q3" s="784"/>
      <c r="R3" s="777"/>
      <c r="S3" s="777"/>
    </row>
    <row r="4" spans="1:19">
      <c r="A4" s="935" t="s">
        <v>296</v>
      </c>
      <c r="B4" s="935"/>
      <c r="C4" s="777"/>
      <c r="D4" s="1887" t="s">
        <v>475</v>
      </c>
      <c r="E4" s="1887"/>
      <c r="F4" s="1887"/>
      <c r="G4" s="1887"/>
      <c r="H4" s="784"/>
      <c r="M4" s="777"/>
      <c r="O4" s="1576"/>
      <c r="P4" s="1888" t="s">
        <v>301</v>
      </c>
      <c r="Q4" s="1888"/>
      <c r="R4" s="1576"/>
      <c r="S4" s="777"/>
    </row>
    <row r="5" spans="1:19" ht="18" customHeight="1">
      <c r="A5" s="777"/>
      <c r="B5" s="777"/>
      <c r="C5" s="777"/>
      <c r="D5" s="777"/>
      <c r="E5" s="777"/>
      <c r="F5" s="777"/>
      <c r="G5" s="777"/>
      <c r="M5" s="782"/>
      <c r="O5" s="1884" t="s">
        <v>478</v>
      </c>
      <c r="P5" s="1895"/>
      <c r="Q5" s="1895"/>
      <c r="R5" s="1576"/>
      <c r="S5" s="777"/>
    </row>
    <row r="6" spans="1:19">
      <c r="A6" s="777" t="s">
        <v>303</v>
      </c>
      <c r="B6" s="777"/>
      <c r="C6" s="777"/>
      <c r="D6" s="1889" t="s">
        <v>475</v>
      </c>
      <c r="E6" s="1889"/>
      <c r="F6" s="1889"/>
      <c r="G6" s="1889"/>
      <c r="H6" s="1889"/>
      <c r="I6" s="1889"/>
      <c r="J6" s="1889"/>
      <c r="K6" s="1889"/>
      <c r="L6" s="777"/>
      <c r="M6" s="777"/>
      <c r="N6" s="777"/>
      <c r="O6" s="1576"/>
      <c r="P6" s="1888" t="s">
        <v>349</v>
      </c>
      <c r="Q6" s="1888"/>
      <c r="R6" s="1576"/>
      <c r="S6" s="777"/>
    </row>
    <row r="7" spans="1:19" ht="18.75" customHeight="1">
      <c r="A7" s="777"/>
      <c r="B7" s="777"/>
      <c r="C7" s="777"/>
      <c r="D7" s="777"/>
      <c r="E7" s="777"/>
      <c r="F7" s="777"/>
      <c r="G7" s="777"/>
      <c r="H7" s="777"/>
      <c r="I7" s="784"/>
      <c r="J7" s="785" t="s">
        <v>476</v>
      </c>
      <c r="K7" s="1575" t="s">
        <v>297</v>
      </c>
      <c r="L7" s="786"/>
      <c r="O7" s="1576"/>
      <c r="P7" s="1886" t="s">
        <v>297</v>
      </c>
      <c r="Q7" s="1886"/>
      <c r="R7" s="1576"/>
      <c r="S7" s="777"/>
    </row>
    <row r="8" spans="1:19">
      <c r="A8" s="777"/>
      <c r="B8" s="777"/>
      <c r="C8" s="777"/>
      <c r="D8" s="787" t="s">
        <v>304</v>
      </c>
      <c r="E8" s="787" t="s">
        <v>305</v>
      </c>
      <c r="F8" s="777"/>
      <c r="G8" s="777"/>
      <c r="H8" s="777"/>
      <c r="I8" s="777"/>
      <c r="J8" s="777"/>
      <c r="K8" s="777"/>
      <c r="L8" s="777"/>
      <c r="M8" s="777"/>
      <c r="N8" s="777"/>
      <c r="O8" s="1576"/>
      <c r="P8" s="1576"/>
      <c r="Q8" s="1576"/>
      <c r="R8" s="1576"/>
      <c r="S8" s="777"/>
    </row>
    <row r="9" spans="1:19" ht="18.95" customHeight="1">
      <c r="A9" s="777" t="s">
        <v>306</v>
      </c>
      <c r="B9" s="777"/>
      <c r="C9" s="777"/>
      <c r="D9" s="1892" t="s">
        <v>475</v>
      </c>
      <c r="E9" s="1892"/>
      <c r="F9" s="777"/>
      <c r="G9" s="777"/>
      <c r="H9" s="777"/>
      <c r="I9" s="777"/>
      <c r="J9" s="777"/>
      <c r="K9" s="777"/>
      <c r="L9" s="777"/>
      <c r="M9" s="777"/>
      <c r="N9" s="777"/>
      <c r="O9" s="1576"/>
      <c r="P9" s="1888" t="s">
        <v>307</v>
      </c>
      <c r="Q9" s="1893"/>
      <c r="R9" s="1577"/>
      <c r="S9" s="777"/>
    </row>
    <row r="10" spans="1:19" ht="18.95" customHeight="1">
      <c r="A10" s="777" t="s">
        <v>308</v>
      </c>
      <c r="B10" s="777"/>
      <c r="C10" s="777"/>
      <c r="D10" s="1892" t="s">
        <v>475</v>
      </c>
      <c r="E10" s="1892"/>
      <c r="F10" s="777"/>
      <c r="G10" s="777"/>
      <c r="H10" s="779"/>
      <c r="I10" s="788" t="s">
        <v>302</v>
      </c>
      <c r="J10" s="1890" t="s">
        <v>293</v>
      </c>
      <c r="K10" s="1891"/>
      <c r="L10" s="1891"/>
      <c r="M10" s="789"/>
      <c r="N10" s="777"/>
      <c r="O10" s="1884" t="s">
        <v>478</v>
      </c>
      <c r="P10" s="1894"/>
      <c r="Q10" s="1894"/>
      <c r="R10" s="1894"/>
      <c r="S10" s="777"/>
    </row>
    <row r="11" spans="1:19" ht="18.95" customHeight="1">
      <c r="A11" s="777" t="s">
        <v>192</v>
      </c>
      <c r="B11" s="777"/>
      <c r="C11" s="777"/>
      <c r="D11" s="1892" t="s">
        <v>475</v>
      </c>
      <c r="E11" s="1892"/>
      <c r="F11" s="777"/>
      <c r="G11" s="777"/>
      <c r="H11" s="777"/>
      <c r="I11" s="777"/>
      <c r="J11" s="777"/>
      <c r="K11" s="777"/>
      <c r="L11" s="777"/>
      <c r="M11" s="777"/>
      <c r="N11" s="777"/>
      <c r="O11" s="1578"/>
      <c r="P11" s="1578"/>
      <c r="Q11" s="1578"/>
      <c r="R11" s="1576"/>
      <c r="S11" s="777"/>
    </row>
    <row r="12" spans="1:19" ht="18.95" customHeight="1">
      <c r="A12" s="777" t="s">
        <v>309</v>
      </c>
      <c r="B12" s="777"/>
      <c r="C12" s="777"/>
      <c r="D12" s="1892" t="s">
        <v>475</v>
      </c>
      <c r="E12" s="1892"/>
      <c r="F12" s="777"/>
      <c r="G12" s="777"/>
      <c r="H12" s="777"/>
      <c r="I12" s="777"/>
      <c r="J12" s="777"/>
      <c r="K12" s="777"/>
      <c r="L12" s="777"/>
      <c r="M12" s="777"/>
      <c r="N12" s="777"/>
      <c r="O12" s="1888" t="s">
        <v>310</v>
      </c>
      <c r="P12" s="1888"/>
      <c r="Q12" s="1896"/>
      <c r="R12" s="1576"/>
      <c r="S12" s="777"/>
    </row>
    <row r="13" spans="1:19" ht="18.95" customHeight="1">
      <c r="A13" s="777"/>
      <c r="B13" s="777"/>
      <c r="C13" s="777"/>
      <c r="D13" s="790"/>
      <c r="E13" s="790"/>
      <c r="F13" s="777"/>
      <c r="G13" s="777"/>
      <c r="H13" s="777"/>
      <c r="I13" s="791" t="s">
        <v>477</v>
      </c>
      <c r="J13" s="1897" t="s">
        <v>475</v>
      </c>
      <c r="K13" s="1897"/>
      <c r="L13" s="1898"/>
      <c r="M13" s="1899"/>
      <c r="N13" s="1899"/>
      <c r="O13" s="1884" t="s">
        <v>478</v>
      </c>
      <c r="P13" s="1885"/>
      <c r="Q13" s="1885"/>
      <c r="R13" s="1576"/>
      <c r="S13" s="777"/>
    </row>
    <row r="14" spans="1:19">
      <c r="F14" s="777"/>
      <c r="G14" s="777"/>
      <c r="H14" s="777"/>
      <c r="I14" s="777"/>
      <c r="J14" s="777"/>
      <c r="K14" s="777"/>
      <c r="L14" s="777"/>
      <c r="M14" s="777"/>
      <c r="N14" s="777"/>
      <c r="O14" s="777"/>
      <c r="R14" s="777"/>
      <c r="S14" s="777"/>
    </row>
    <row r="15" spans="1:19">
      <c r="A15" s="777"/>
      <c r="B15" s="777"/>
      <c r="C15" s="777"/>
      <c r="D15" s="780"/>
      <c r="E15" s="780"/>
      <c r="F15" s="777"/>
      <c r="G15" s="777"/>
      <c r="H15" s="777"/>
      <c r="I15" s="777"/>
      <c r="J15" s="777"/>
      <c r="K15" s="777"/>
      <c r="L15" s="777"/>
      <c r="M15" s="777"/>
      <c r="N15" s="777"/>
      <c r="R15" s="777"/>
      <c r="S15" s="777"/>
    </row>
    <row r="16" spans="1:19">
      <c r="A16" s="777"/>
      <c r="B16" s="777"/>
      <c r="C16" s="777"/>
      <c r="D16" s="780"/>
      <c r="E16" s="780"/>
      <c r="F16" s="777"/>
      <c r="G16" s="777"/>
      <c r="H16" s="777"/>
      <c r="I16" s="777"/>
      <c r="J16" s="777"/>
      <c r="K16" s="777"/>
      <c r="L16" s="777"/>
      <c r="M16" s="777"/>
      <c r="N16" s="777"/>
      <c r="O16" s="777"/>
      <c r="P16" s="780"/>
      <c r="Q16" s="780"/>
      <c r="R16" s="777"/>
      <c r="S16" s="777"/>
    </row>
    <row r="17" spans="1:19" ht="27" thickBot="1">
      <c r="A17" s="777"/>
      <c r="B17" s="777"/>
      <c r="C17" s="777"/>
      <c r="D17" s="777"/>
      <c r="E17" s="777"/>
      <c r="F17" s="777"/>
      <c r="G17" s="777"/>
      <c r="H17" s="777"/>
      <c r="I17" s="777"/>
      <c r="J17" s="777"/>
      <c r="K17" s="777"/>
      <c r="L17" s="777"/>
      <c r="M17" s="777"/>
      <c r="N17" s="777"/>
      <c r="O17" s="777"/>
      <c r="P17" s="777"/>
      <c r="Q17" s="777"/>
      <c r="R17" s="777"/>
      <c r="S17" s="777"/>
    </row>
    <row r="18" spans="1:19" ht="9" customHeight="1" thickTop="1" thickBot="1">
      <c r="A18" s="792"/>
      <c r="B18" s="793"/>
      <c r="C18" s="793"/>
      <c r="D18" s="793"/>
      <c r="E18" s="793"/>
      <c r="F18" s="793"/>
      <c r="G18" s="793"/>
      <c r="H18" s="793"/>
      <c r="I18" s="793"/>
      <c r="J18" s="793"/>
      <c r="K18" s="793"/>
      <c r="L18" s="793"/>
      <c r="M18" s="793"/>
      <c r="N18" s="793"/>
      <c r="O18" s="793"/>
      <c r="P18" s="793"/>
      <c r="Q18" s="794"/>
      <c r="R18" s="777"/>
      <c r="S18" s="777"/>
    </row>
    <row r="19" spans="1:19" ht="18" customHeight="1" thickTop="1">
      <c r="A19" s="795"/>
      <c r="B19" s="777"/>
      <c r="C19" s="777"/>
      <c r="D19" s="777"/>
      <c r="E19" s="777"/>
      <c r="F19" s="910" t="s">
        <v>311</v>
      </c>
      <c r="G19" s="911" t="s">
        <v>312</v>
      </c>
      <c r="H19" s="911" t="s">
        <v>313</v>
      </c>
      <c r="I19" s="911" t="s">
        <v>314</v>
      </c>
      <c r="J19" s="911" t="s">
        <v>315</v>
      </c>
      <c r="K19" s="911" t="s">
        <v>316</v>
      </c>
      <c r="L19" s="908"/>
      <c r="M19" s="908"/>
      <c r="O19" s="909"/>
      <c r="P19" s="796"/>
      <c r="Q19" s="1503"/>
      <c r="R19" s="777"/>
      <c r="S19" s="777"/>
    </row>
    <row r="20" spans="1:19" ht="88.5" customHeight="1" thickBot="1">
      <c r="A20" s="795"/>
      <c r="B20" s="777"/>
      <c r="C20" s="777"/>
      <c r="D20" s="777"/>
      <c r="E20" s="777"/>
      <c r="F20" s="912" t="s">
        <v>317</v>
      </c>
      <c r="G20" s="913" t="s">
        <v>318</v>
      </c>
      <c r="H20" s="913" t="s">
        <v>319</v>
      </c>
      <c r="I20" s="913" t="s">
        <v>320</v>
      </c>
      <c r="J20" s="913" t="s">
        <v>321</v>
      </c>
      <c r="K20" s="913" t="s">
        <v>322</v>
      </c>
      <c r="L20" s="913" t="s">
        <v>544</v>
      </c>
      <c r="M20" s="927" t="s">
        <v>626</v>
      </c>
      <c r="N20" s="1104" t="s">
        <v>947</v>
      </c>
      <c r="O20" s="914" t="s">
        <v>543</v>
      </c>
      <c r="P20" s="915" t="s">
        <v>323</v>
      </c>
      <c r="Q20" s="1508"/>
      <c r="R20" s="777"/>
      <c r="S20" s="777"/>
    </row>
    <row r="21" spans="1:19" ht="27.75" thickTop="1" thickBot="1">
      <c r="A21" s="795"/>
      <c r="B21" s="1926" t="s">
        <v>324</v>
      </c>
      <c r="C21" s="1926"/>
      <c r="D21" s="1926"/>
      <c r="E21" s="1927"/>
      <c r="F21" s="930">
        <v>93.043999999999997</v>
      </c>
      <c r="G21" s="930">
        <v>93.045000000000002</v>
      </c>
      <c r="H21" s="930">
        <v>93.045000000000002</v>
      </c>
      <c r="I21" s="930">
        <v>93.043000000000006</v>
      </c>
      <c r="J21" s="930">
        <v>93.052000000000007</v>
      </c>
      <c r="K21" s="930">
        <v>93.040999999999997</v>
      </c>
      <c r="L21" s="930">
        <v>93.052999999999997</v>
      </c>
      <c r="M21" s="929" t="s">
        <v>572</v>
      </c>
      <c r="N21" s="930" t="s">
        <v>674</v>
      </c>
      <c r="O21" s="930">
        <v>99.998999999999995</v>
      </c>
      <c r="P21" s="797"/>
      <c r="Q21" s="1510"/>
      <c r="R21" s="777"/>
      <c r="S21" s="777"/>
    </row>
    <row r="22" spans="1:19" s="804" customFormat="1" ht="5.25" customHeight="1" thickTop="1" thickBot="1">
      <c r="A22" s="798"/>
      <c r="B22" s="799"/>
      <c r="C22" s="799"/>
      <c r="D22" s="799"/>
      <c r="E22" s="800"/>
      <c r="F22" s="801"/>
      <c r="G22" s="802"/>
      <c r="H22" s="802"/>
      <c r="I22" s="802"/>
      <c r="J22" s="802"/>
      <c r="K22" s="802"/>
      <c r="L22" s="802"/>
      <c r="M22" s="928"/>
      <c r="O22" s="802"/>
      <c r="P22" s="803"/>
      <c r="Q22" s="1509"/>
      <c r="R22" s="799"/>
      <c r="S22" s="799"/>
    </row>
    <row r="23" spans="1:19">
      <c r="A23" s="1928" t="s">
        <v>290</v>
      </c>
      <c r="B23" s="1929"/>
      <c r="C23" s="1929"/>
      <c r="D23" s="1929"/>
      <c r="E23" s="1929"/>
      <c r="F23" s="805" t="s">
        <v>382</v>
      </c>
      <c r="G23" s="805" t="s">
        <v>383</v>
      </c>
      <c r="H23" s="931" t="s">
        <v>384</v>
      </c>
      <c r="I23" s="931" t="s">
        <v>385</v>
      </c>
      <c r="J23" s="932" t="s">
        <v>386</v>
      </c>
      <c r="K23" s="805" t="s">
        <v>387</v>
      </c>
      <c r="L23" s="932" t="s">
        <v>388</v>
      </c>
      <c r="M23" s="933" t="s">
        <v>389</v>
      </c>
      <c r="N23" s="1184" t="s">
        <v>740</v>
      </c>
      <c r="O23" s="934" t="s">
        <v>390</v>
      </c>
      <c r="P23" s="806" t="s">
        <v>391</v>
      </c>
      <c r="Q23" s="806"/>
      <c r="R23" s="777"/>
      <c r="S23" s="777"/>
    </row>
    <row r="24" spans="1:19">
      <c r="A24" s="807" t="s">
        <v>294</v>
      </c>
      <c r="B24" s="1916" t="s">
        <v>981</v>
      </c>
      <c r="C24" s="1924"/>
      <c r="D24" s="1924"/>
      <c r="E24" s="1924"/>
      <c r="F24" s="1915"/>
      <c r="G24" s="1915"/>
      <c r="H24" s="1915"/>
      <c r="I24" s="1915"/>
      <c r="J24" s="1915"/>
      <c r="K24" s="1915"/>
      <c r="L24" s="1915"/>
      <c r="M24" s="1915"/>
      <c r="N24" s="1915"/>
      <c r="O24" s="1915"/>
      <c r="P24" s="1915"/>
      <c r="Q24" s="1925"/>
      <c r="R24" s="777"/>
      <c r="S24" s="777"/>
    </row>
    <row r="25" spans="1:19">
      <c r="A25" s="807" t="s">
        <v>294</v>
      </c>
      <c r="B25" s="1916" t="s">
        <v>668</v>
      </c>
      <c r="C25" s="1917"/>
      <c r="D25" s="1917"/>
      <c r="E25" s="1917"/>
      <c r="F25" s="1918"/>
      <c r="G25" s="1918"/>
      <c r="H25" s="1918"/>
      <c r="I25" s="1918"/>
      <c r="J25" s="1918"/>
      <c r="K25" s="1918"/>
      <c r="L25" s="1918"/>
      <c r="M25" s="1918"/>
      <c r="N25" s="1918"/>
      <c r="O25" s="1918"/>
      <c r="P25" s="1919"/>
      <c r="Q25" s="808"/>
      <c r="R25" s="777"/>
      <c r="S25" s="777"/>
    </row>
    <row r="26" spans="1:19" ht="50.25" customHeight="1">
      <c r="A26" s="925" t="s">
        <v>66</v>
      </c>
      <c r="B26" s="1910" t="s">
        <v>982</v>
      </c>
      <c r="C26" s="1911"/>
      <c r="D26" s="1911"/>
      <c r="E26" s="1911"/>
      <c r="F26" s="1911"/>
      <c r="G26" s="1911"/>
      <c r="H26" s="1911"/>
      <c r="I26" s="1911"/>
      <c r="J26" s="1911"/>
      <c r="K26" s="1911"/>
      <c r="L26" s="1911"/>
      <c r="M26" s="1911"/>
      <c r="N26" s="1911"/>
      <c r="O26" s="1911"/>
      <c r="P26" s="1912"/>
      <c r="Q26" s="808"/>
      <c r="R26" s="777"/>
      <c r="S26" s="777"/>
    </row>
    <row r="27" spans="1:19" ht="26.25" customHeight="1">
      <c r="A27" s="807" t="s">
        <v>464</v>
      </c>
      <c r="B27" s="809" t="s">
        <v>624</v>
      </c>
      <c r="C27" s="810"/>
      <c r="D27" s="810"/>
      <c r="E27" s="810"/>
      <c r="F27" s="1920" t="s">
        <v>921</v>
      </c>
      <c r="G27" s="1921"/>
      <c r="H27" s="1921"/>
      <c r="I27" s="1921"/>
      <c r="J27" s="1921"/>
      <c r="K27" s="1921"/>
      <c r="L27" s="1921"/>
      <c r="M27" s="1921"/>
      <c r="N27" s="1921"/>
      <c r="O27" s="1921"/>
      <c r="P27" s="1921"/>
      <c r="Q27" s="1922"/>
      <c r="R27" s="777"/>
      <c r="S27" s="777"/>
    </row>
    <row r="28" spans="1:19">
      <c r="A28" s="811" t="s">
        <v>465</v>
      </c>
      <c r="B28" s="809" t="s">
        <v>625</v>
      </c>
      <c r="C28" s="810"/>
      <c r="D28" s="810"/>
      <c r="E28" s="810"/>
      <c r="F28" s="1921"/>
      <c r="G28" s="1921"/>
      <c r="H28" s="1921"/>
      <c r="I28" s="1921"/>
      <c r="J28" s="1921"/>
      <c r="K28" s="1921"/>
      <c r="L28" s="1921"/>
      <c r="M28" s="1921"/>
      <c r="N28" s="1921"/>
      <c r="O28" s="1921"/>
      <c r="P28" s="1921"/>
      <c r="Q28" s="1922"/>
      <c r="R28" s="905"/>
      <c r="S28" s="905"/>
    </row>
    <row r="29" spans="1:19">
      <c r="A29" s="811"/>
      <c r="B29" s="812"/>
      <c r="C29" s="810"/>
      <c r="D29" s="810"/>
      <c r="E29" s="810"/>
      <c r="F29" s="1921"/>
      <c r="G29" s="1921"/>
      <c r="H29" s="1921"/>
      <c r="I29" s="1921"/>
      <c r="J29" s="1921"/>
      <c r="K29" s="1921"/>
      <c r="L29" s="1921"/>
      <c r="M29" s="1921"/>
      <c r="N29" s="1921"/>
      <c r="O29" s="1921"/>
      <c r="P29" s="1921"/>
      <c r="Q29" s="1922"/>
      <c r="R29" s="905"/>
      <c r="S29" s="905"/>
    </row>
    <row r="30" spans="1:19" ht="14.25" customHeight="1">
      <c r="A30" s="811"/>
      <c r="B30" s="812"/>
      <c r="C30" s="810"/>
      <c r="D30" s="810"/>
      <c r="E30" s="810"/>
      <c r="F30" s="1921"/>
      <c r="G30" s="1921"/>
      <c r="H30" s="1921"/>
      <c r="I30" s="1921"/>
      <c r="J30" s="1921"/>
      <c r="K30" s="1921"/>
      <c r="L30" s="1921"/>
      <c r="M30" s="1921"/>
      <c r="N30" s="1921"/>
      <c r="O30" s="1921"/>
      <c r="P30" s="1921"/>
      <c r="Q30" s="1922"/>
      <c r="R30" s="905"/>
      <c r="S30" s="905"/>
    </row>
    <row r="31" spans="1:19" ht="24.75" customHeight="1">
      <c r="A31" s="926" t="s">
        <v>612</v>
      </c>
      <c r="B31" s="812" t="s">
        <v>622</v>
      </c>
      <c r="C31" s="810"/>
      <c r="D31" s="810"/>
      <c r="E31" s="810"/>
      <c r="F31" s="1923" t="s">
        <v>623</v>
      </c>
      <c r="G31" s="1921"/>
      <c r="H31" s="1921"/>
      <c r="I31" s="1921"/>
      <c r="J31" s="1921"/>
      <c r="K31" s="1921"/>
      <c r="L31" s="1921"/>
      <c r="M31" s="1921"/>
      <c r="N31" s="1921"/>
      <c r="O31" s="1921"/>
      <c r="P31" s="1921"/>
      <c r="Q31" s="1922"/>
      <c r="R31" s="905"/>
      <c r="S31" s="905"/>
    </row>
    <row r="32" spans="1:19">
      <c r="A32" s="926"/>
      <c r="B32" s="812" t="s">
        <v>983</v>
      </c>
      <c r="C32" s="810"/>
      <c r="D32" s="810"/>
      <c r="E32" s="812"/>
      <c r="F32" s="813"/>
      <c r="G32" s="814"/>
      <c r="H32" s="814"/>
      <c r="I32" s="814"/>
      <c r="J32" s="814"/>
      <c r="K32" s="814"/>
      <c r="L32" s="814"/>
      <c r="M32" s="814"/>
      <c r="N32" s="814"/>
      <c r="O32" s="814"/>
      <c r="P32" s="814"/>
      <c r="Q32" s="808"/>
      <c r="R32" s="777"/>
      <c r="S32" s="777"/>
    </row>
    <row r="33" spans="1:19" ht="11.25" customHeight="1">
      <c r="A33" s="811"/>
      <c r="B33" s="812"/>
      <c r="C33" s="810"/>
      <c r="D33" s="810"/>
      <c r="E33" s="810"/>
      <c r="F33" s="813"/>
      <c r="G33" s="814"/>
      <c r="H33" s="814"/>
      <c r="I33" s="814"/>
      <c r="J33" s="814"/>
      <c r="K33" s="814"/>
      <c r="L33" s="814"/>
      <c r="M33" s="814"/>
      <c r="N33" s="814"/>
      <c r="O33" s="814"/>
      <c r="P33" s="814"/>
      <c r="Q33" s="808"/>
      <c r="R33" s="905"/>
      <c r="S33" s="905"/>
    </row>
    <row r="34" spans="1:19">
      <c r="A34" s="1913" t="s">
        <v>326</v>
      </c>
      <c r="B34" s="1914"/>
      <c r="C34" s="1914"/>
      <c r="D34" s="1914"/>
      <c r="E34" s="1914"/>
      <c r="F34" s="813"/>
      <c r="G34" s="814"/>
      <c r="H34" s="814"/>
      <c r="I34" s="814"/>
      <c r="J34" s="814"/>
      <c r="K34" s="814"/>
      <c r="L34" s="814"/>
      <c r="M34" s="814"/>
      <c r="N34" s="814"/>
      <c r="O34" s="814"/>
      <c r="P34" s="814"/>
      <c r="Q34" s="808"/>
      <c r="R34" s="777"/>
      <c r="S34" s="777"/>
    </row>
    <row r="35" spans="1:19" ht="38.25">
      <c r="A35" s="936">
        <v>1</v>
      </c>
      <c r="B35" s="1915" t="s">
        <v>984</v>
      </c>
      <c r="C35" s="1915"/>
      <c r="D35" s="1915"/>
      <c r="E35" s="1915"/>
      <c r="F35" s="1579" t="s">
        <v>291</v>
      </c>
      <c r="G35" s="1579" t="s">
        <v>291</v>
      </c>
      <c r="H35" s="1579" t="s">
        <v>291</v>
      </c>
      <c r="I35" s="1579" t="s">
        <v>291</v>
      </c>
      <c r="J35" s="1579" t="s">
        <v>291</v>
      </c>
      <c r="K35" s="1579" t="s">
        <v>291</v>
      </c>
      <c r="L35" s="1579" t="s">
        <v>291</v>
      </c>
      <c r="M35" s="1579" t="s">
        <v>291</v>
      </c>
      <c r="N35" s="1580" t="s">
        <v>685</v>
      </c>
      <c r="O35" s="1579" t="s">
        <v>291</v>
      </c>
      <c r="P35" s="1579" t="s">
        <v>291</v>
      </c>
      <c r="Q35" s="1581" t="s">
        <v>325</v>
      </c>
      <c r="R35" s="777"/>
      <c r="S35" s="777"/>
    </row>
    <row r="36" spans="1:19">
      <c r="A36" s="936">
        <v>2</v>
      </c>
      <c r="B36" s="1907" t="s">
        <v>986</v>
      </c>
      <c r="C36" s="1908"/>
      <c r="D36" s="1908"/>
      <c r="E36" s="1908"/>
      <c r="F36" s="1908"/>
      <c r="G36" s="1908"/>
      <c r="H36" s="1908"/>
      <c r="I36" s="1908"/>
      <c r="J36" s="1908"/>
      <c r="K36" s="1908"/>
      <c r="L36" s="1908"/>
      <c r="M36" s="1908"/>
      <c r="N36" s="1908"/>
      <c r="O36" s="1908"/>
      <c r="P36" s="1909"/>
      <c r="Q36" s="815"/>
      <c r="R36" s="777"/>
      <c r="S36" s="777"/>
    </row>
    <row r="37" spans="1:19" ht="9" customHeight="1">
      <c r="A37" s="816"/>
      <c r="B37" s="1900" t="s">
        <v>985</v>
      </c>
      <c r="C37" s="1901"/>
      <c r="D37" s="1901"/>
      <c r="E37" s="1901"/>
      <c r="F37" s="1901"/>
      <c r="G37" s="1901"/>
      <c r="H37" s="1901"/>
      <c r="I37" s="1901"/>
      <c r="J37" s="1901"/>
      <c r="K37" s="1901"/>
      <c r="L37" s="1901"/>
      <c r="M37" s="1901"/>
      <c r="N37" s="1901"/>
      <c r="O37" s="1901"/>
      <c r="P37" s="1901"/>
      <c r="Q37" s="817"/>
      <c r="R37" s="777"/>
      <c r="S37" s="777"/>
    </row>
    <row r="38" spans="1:19" ht="29.25" customHeight="1" thickBot="1">
      <c r="A38" s="937">
        <v>3</v>
      </c>
      <c r="B38" s="1902"/>
      <c r="C38" s="1903"/>
      <c r="D38" s="1903"/>
      <c r="E38" s="1903"/>
      <c r="F38" s="1903"/>
      <c r="G38" s="1903"/>
      <c r="H38" s="1903"/>
      <c r="I38" s="1903"/>
      <c r="J38" s="1903"/>
      <c r="K38" s="1903"/>
      <c r="L38" s="1903"/>
      <c r="M38" s="1903"/>
      <c r="N38" s="1903"/>
      <c r="O38" s="1903"/>
      <c r="P38" s="1903"/>
      <c r="Q38" s="1585" t="s">
        <v>325</v>
      </c>
      <c r="R38" s="777"/>
      <c r="S38" s="777"/>
    </row>
    <row r="39" spans="1:19" ht="85.5" customHeight="1" thickTop="1">
      <c r="A39" s="937">
        <v>4</v>
      </c>
      <c r="B39" s="818"/>
      <c r="C39" s="819" t="s">
        <v>327</v>
      </c>
      <c r="D39" s="818"/>
      <c r="E39" s="1582" t="s">
        <v>479</v>
      </c>
      <c r="F39" s="1583" t="s">
        <v>325</v>
      </c>
      <c r="G39" s="1584" t="s">
        <v>325</v>
      </c>
      <c r="H39" s="1584" t="s">
        <v>325</v>
      </c>
      <c r="I39" s="1584" t="s">
        <v>325</v>
      </c>
      <c r="J39" s="1584" t="s">
        <v>325</v>
      </c>
      <c r="K39" s="1584" t="s">
        <v>325</v>
      </c>
      <c r="L39" s="1584" t="s">
        <v>325</v>
      </c>
      <c r="M39" s="1584" t="s">
        <v>325</v>
      </c>
      <c r="N39" s="1584" t="s">
        <v>325</v>
      </c>
      <c r="O39" s="1584" t="s">
        <v>325</v>
      </c>
      <c r="P39" s="1584" t="s">
        <v>325</v>
      </c>
      <c r="Q39" s="1584" t="s">
        <v>325</v>
      </c>
      <c r="R39" s="777"/>
      <c r="S39" s="777"/>
    </row>
    <row r="40" spans="1:19" ht="3" customHeight="1">
      <c r="A40" s="820"/>
      <c r="B40" s="821"/>
      <c r="C40" s="821"/>
      <c r="D40" s="821"/>
      <c r="E40" s="822"/>
      <c r="F40" s="823"/>
      <c r="G40" s="824"/>
      <c r="H40" s="823"/>
      <c r="I40" s="823"/>
      <c r="J40" s="823"/>
      <c r="K40" s="824"/>
      <c r="L40" s="823"/>
      <c r="M40" s="824"/>
      <c r="N40" s="823"/>
      <c r="O40" s="823"/>
      <c r="P40" s="823"/>
      <c r="Q40" s="825"/>
      <c r="R40" s="777"/>
      <c r="S40" s="777"/>
    </row>
    <row r="41" spans="1:19" ht="27" thickBot="1">
      <c r="B41" s="1904" t="s">
        <v>328</v>
      </c>
      <c r="C41" s="1905"/>
      <c r="D41" s="1905"/>
      <c r="E41" s="1905"/>
      <c r="F41" s="1905"/>
      <c r="G41" s="1905"/>
      <c r="H41" s="1905"/>
      <c r="I41" s="1905"/>
      <c r="J41" s="1905"/>
      <c r="K41" s="1905"/>
      <c r="L41" s="1905"/>
      <c r="M41" s="1905"/>
      <c r="N41" s="1905"/>
      <c r="O41" s="1905"/>
      <c r="P41" s="1905"/>
      <c r="Q41" s="1906"/>
      <c r="R41" s="777"/>
      <c r="S41" s="777"/>
    </row>
    <row r="42" spans="1:19" ht="39.950000000000003" customHeight="1" thickTop="1" thickBot="1">
      <c r="A42" s="938">
        <v>5</v>
      </c>
      <c r="B42" s="826" t="s">
        <v>480</v>
      </c>
      <c r="C42" s="827"/>
      <c r="D42" s="827"/>
      <c r="E42" s="828"/>
      <c r="F42" s="829"/>
      <c r="G42" s="829"/>
      <c r="H42" s="829"/>
      <c r="I42" s="829"/>
      <c r="J42" s="829"/>
      <c r="K42" s="830"/>
      <c r="L42" s="829"/>
      <c r="M42" s="829"/>
      <c r="N42" s="829"/>
      <c r="O42" s="831" t="s">
        <v>325</v>
      </c>
      <c r="P42" s="829"/>
      <c r="Q42" s="1583" t="s">
        <v>325</v>
      </c>
      <c r="R42" s="777"/>
      <c r="S42" s="777"/>
    </row>
    <row r="43" spans="1:19" ht="51.75" customHeight="1" thickTop="1" thickBot="1">
      <c r="A43" s="937">
        <v>6</v>
      </c>
      <c r="B43" s="1930" t="s">
        <v>987</v>
      </c>
      <c r="C43" s="1931"/>
      <c r="D43" s="1931"/>
      <c r="E43" s="1931"/>
      <c r="F43" s="1931"/>
      <c r="G43" s="1931"/>
      <c r="H43" s="1931"/>
      <c r="I43" s="1931"/>
      <c r="J43" s="1931"/>
      <c r="K43" s="1931"/>
      <c r="L43" s="1931"/>
      <c r="M43" s="1931"/>
      <c r="N43" s="1931"/>
      <c r="O43" s="1931"/>
      <c r="P43" s="1932"/>
      <c r="Q43" s="1584" t="s">
        <v>325</v>
      </c>
      <c r="R43" s="777"/>
      <c r="S43" s="777"/>
    </row>
    <row r="44" spans="1:19" ht="39.950000000000003" customHeight="1" thickTop="1" thickBot="1">
      <c r="A44" s="939">
        <v>7</v>
      </c>
      <c r="B44" s="1934" t="s">
        <v>988</v>
      </c>
      <c r="C44" s="1935"/>
      <c r="D44" s="1935"/>
      <c r="E44" s="1935"/>
      <c r="F44" s="1935"/>
      <c r="G44" s="1935"/>
      <c r="H44" s="1935"/>
      <c r="I44" s="1935"/>
      <c r="J44" s="1935"/>
      <c r="K44" s="1935"/>
      <c r="L44" s="1935"/>
      <c r="M44" s="1935"/>
      <c r="N44" s="1935"/>
      <c r="O44" s="1935"/>
      <c r="P44" s="1936"/>
      <c r="Q44" s="1584" t="s">
        <v>325</v>
      </c>
      <c r="R44" s="777"/>
      <c r="S44" s="777"/>
    </row>
    <row r="45" spans="1:19" ht="39.950000000000003" customHeight="1" thickTop="1" thickBot="1">
      <c r="A45" s="939">
        <v>8</v>
      </c>
      <c r="B45" s="1934" t="s">
        <v>989</v>
      </c>
      <c r="C45" s="1941"/>
      <c r="D45" s="1941"/>
      <c r="E45" s="1941"/>
      <c r="F45" s="1941"/>
      <c r="G45" s="1941"/>
      <c r="H45" s="1941"/>
      <c r="I45" s="1941"/>
      <c r="J45" s="1941"/>
      <c r="K45" s="1941"/>
      <c r="L45" s="1941"/>
      <c r="M45" s="1941"/>
      <c r="N45" s="1941"/>
      <c r="O45" s="1941"/>
      <c r="P45" s="1942"/>
      <c r="Q45" s="1584"/>
      <c r="R45" s="777"/>
      <c r="S45" s="777"/>
    </row>
    <row r="46" spans="1:19" ht="39.950000000000003" customHeight="1" thickTop="1" thickBot="1">
      <c r="A46" s="940">
        <v>9</v>
      </c>
      <c r="B46" s="1937" t="s">
        <v>990</v>
      </c>
      <c r="C46" s="1938"/>
      <c r="D46" s="1938"/>
      <c r="E46" s="1938"/>
      <c r="F46" s="1938"/>
      <c r="G46" s="1938"/>
      <c r="H46" s="1938"/>
      <c r="I46" s="1938"/>
      <c r="J46" s="1938"/>
      <c r="K46" s="1938"/>
      <c r="L46" s="1938"/>
      <c r="M46" s="1938"/>
      <c r="N46" s="1938"/>
      <c r="O46" s="1938"/>
      <c r="P46" s="1939"/>
      <c r="Q46" s="1584" t="s">
        <v>325</v>
      </c>
      <c r="R46" s="777"/>
      <c r="S46" s="777"/>
    </row>
    <row r="47" spans="1:19" ht="3" customHeight="1" thickTop="1" thickBot="1">
      <c r="A47" s="832">
        <v>12</v>
      </c>
      <c r="B47" s="833"/>
      <c r="C47" s="833"/>
      <c r="D47" s="833"/>
      <c r="E47" s="834"/>
      <c r="F47" s="823"/>
      <c r="G47" s="824"/>
      <c r="H47" s="823"/>
      <c r="I47" s="823"/>
      <c r="J47" s="823"/>
      <c r="K47" s="824"/>
      <c r="L47" s="823"/>
      <c r="M47" s="824"/>
      <c r="N47" s="823"/>
      <c r="O47" s="823"/>
      <c r="P47" s="823"/>
      <c r="Q47" s="1586"/>
      <c r="R47" s="777"/>
      <c r="S47" s="777"/>
    </row>
    <row r="48" spans="1:19" ht="106.5" thickTop="1" thickBot="1">
      <c r="A48" s="777"/>
      <c r="B48" s="777"/>
      <c r="C48" s="777"/>
      <c r="D48" s="1576"/>
      <c r="E48" s="1588" t="s">
        <v>481</v>
      </c>
      <c r="F48" s="1583" t="s">
        <v>325</v>
      </c>
      <c r="G48" s="1584" t="s">
        <v>325</v>
      </c>
      <c r="H48" s="1584" t="s">
        <v>325</v>
      </c>
      <c r="I48" s="1584"/>
      <c r="J48" s="1584"/>
      <c r="K48" s="1584" t="s">
        <v>325</v>
      </c>
      <c r="L48" s="1584" t="s">
        <v>325</v>
      </c>
      <c r="M48" s="1584" t="s">
        <v>325</v>
      </c>
      <c r="N48" s="1584" t="s">
        <v>325</v>
      </c>
      <c r="O48" s="1584" t="s">
        <v>325</v>
      </c>
      <c r="P48" s="1584" t="s">
        <v>325</v>
      </c>
      <c r="Q48" s="1581" t="s">
        <v>325</v>
      </c>
      <c r="R48" s="777"/>
      <c r="S48" s="777"/>
    </row>
    <row r="49" spans="1:19" ht="27.75" thickTop="1" thickBot="1">
      <c r="A49" s="777"/>
      <c r="B49" s="777"/>
      <c r="C49" s="777"/>
      <c r="D49" s="1576"/>
      <c r="E49" s="1589" t="s">
        <v>482</v>
      </c>
      <c r="F49" s="1587" t="s">
        <v>325</v>
      </c>
      <c r="G49" s="1590" t="s">
        <v>325</v>
      </c>
      <c r="H49" s="1590" t="s">
        <v>325</v>
      </c>
      <c r="I49" s="1590"/>
      <c r="J49" s="1590"/>
      <c r="K49" s="1590" t="s">
        <v>325</v>
      </c>
      <c r="L49" s="1590" t="s">
        <v>325</v>
      </c>
      <c r="M49" s="1590" t="s">
        <v>325</v>
      </c>
      <c r="N49" s="1590" t="s">
        <v>325</v>
      </c>
      <c r="O49" s="1590" t="s">
        <v>325</v>
      </c>
      <c r="P49" s="1590" t="s">
        <v>325</v>
      </c>
      <c r="Q49" s="1587" t="s">
        <v>325</v>
      </c>
      <c r="R49" s="777"/>
      <c r="S49" s="777"/>
    </row>
    <row r="50" spans="1:19" ht="11.25" customHeight="1" thickTop="1">
      <c r="A50" s="777"/>
      <c r="B50" s="777"/>
      <c r="C50" s="777"/>
      <c r="D50" s="777"/>
      <c r="E50" s="777"/>
      <c r="F50" s="835"/>
      <c r="G50" s="835"/>
      <c r="H50" s="835"/>
      <c r="I50" s="835"/>
      <c r="J50" s="835"/>
      <c r="K50" s="835"/>
      <c r="L50" s="835"/>
      <c r="M50" s="835"/>
      <c r="N50" s="835"/>
      <c r="O50" s="835"/>
      <c r="P50" s="777"/>
      <c r="Q50" s="777"/>
      <c r="R50" s="777"/>
      <c r="S50" s="777"/>
    </row>
    <row r="51" spans="1:19" ht="21" customHeight="1" thickBot="1">
      <c r="A51" s="777"/>
      <c r="B51" s="777"/>
      <c r="C51" s="836"/>
      <c r="D51" s="836"/>
      <c r="E51" s="836"/>
      <c r="F51" s="837" t="s">
        <v>329</v>
      </c>
      <c r="G51" s="1940" t="str">
        <f>+Q46</f>
        <v>Formula</v>
      </c>
      <c r="H51" s="1940"/>
      <c r="I51" s="1943" t="s">
        <v>330</v>
      </c>
      <c r="J51" s="1944"/>
      <c r="K51" s="1944"/>
      <c r="L51" s="1944"/>
      <c r="M51" s="1944"/>
      <c r="N51" s="1944"/>
      <c r="O51" s="1944"/>
      <c r="P51" s="1944"/>
      <c r="Q51" s="1944"/>
      <c r="R51" s="777"/>
      <c r="S51" s="777"/>
    </row>
    <row r="52" spans="1:19" ht="8.25" customHeight="1">
      <c r="A52" s="777"/>
      <c r="B52" s="777"/>
      <c r="C52" s="836"/>
      <c r="D52" s="836"/>
      <c r="E52" s="836"/>
      <c r="F52" s="784"/>
      <c r="G52" s="838"/>
      <c r="H52" s="838"/>
      <c r="I52" s="838"/>
      <c r="J52" s="838"/>
      <c r="K52" s="777"/>
      <c r="L52" s="777"/>
      <c r="M52" s="777"/>
      <c r="N52" s="777"/>
      <c r="O52" s="777"/>
      <c r="P52" s="839"/>
      <c r="Q52" s="839"/>
      <c r="R52" s="777"/>
      <c r="S52" s="777"/>
    </row>
    <row r="53" spans="1:19" ht="30">
      <c r="A53" s="840" t="s">
        <v>331</v>
      </c>
      <c r="B53" s="836"/>
      <c r="C53" s="836"/>
      <c r="D53" s="836"/>
      <c r="E53" s="836"/>
      <c r="F53" s="777"/>
      <c r="G53" s="777"/>
      <c r="H53" s="777"/>
      <c r="I53" s="777"/>
      <c r="J53" s="777"/>
      <c r="K53" s="777"/>
      <c r="L53" s="777"/>
      <c r="M53" s="777"/>
      <c r="N53" s="777"/>
      <c r="O53" s="777"/>
      <c r="P53" s="839"/>
      <c r="Q53" s="839"/>
      <c r="R53" s="777"/>
      <c r="S53" s="777"/>
    </row>
    <row r="54" spans="1:19" ht="7.15" customHeight="1">
      <c r="A54" s="777"/>
      <c r="B54" s="777"/>
      <c r="C54" s="777"/>
      <c r="D54" s="777"/>
      <c r="E54" s="777"/>
      <c r="F54" s="777"/>
      <c r="G54" s="777"/>
      <c r="H54" s="777"/>
      <c r="I54" s="777"/>
      <c r="J54" s="777"/>
      <c r="K54" s="777"/>
      <c r="L54" s="777"/>
      <c r="M54" s="777"/>
      <c r="N54" s="777"/>
      <c r="O54" s="777"/>
      <c r="P54" s="777"/>
      <c r="Q54" s="777"/>
      <c r="R54" s="777"/>
      <c r="S54" s="777"/>
    </row>
    <row r="55" spans="1:19" ht="27" thickBot="1">
      <c r="A55" s="841"/>
      <c r="B55" s="842"/>
      <c r="C55" s="841"/>
      <c r="D55" s="841"/>
      <c r="E55" s="841"/>
      <c r="F55" s="841"/>
      <c r="G55" s="841"/>
      <c r="H55" s="841"/>
      <c r="I55" s="841"/>
      <c r="J55" s="841"/>
      <c r="K55" s="841"/>
      <c r="L55" s="1933"/>
      <c r="M55" s="1933"/>
      <c r="N55" s="843"/>
      <c r="O55" s="843"/>
      <c r="P55" s="777"/>
      <c r="Q55" s="777"/>
      <c r="R55" s="777"/>
      <c r="S55" s="777"/>
    </row>
    <row r="56" spans="1:19" ht="5.45" customHeight="1">
      <c r="A56" s="777"/>
      <c r="B56" s="777"/>
      <c r="C56" s="777"/>
      <c r="D56" s="777"/>
      <c r="E56" s="777"/>
      <c r="F56" s="777"/>
      <c r="G56" s="777"/>
      <c r="H56" s="777"/>
      <c r="I56" s="777"/>
      <c r="J56" s="777"/>
      <c r="K56" s="777"/>
      <c r="L56" s="777"/>
      <c r="M56" s="777"/>
      <c r="N56" s="777"/>
      <c r="O56" s="777"/>
      <c r="P56" s="777"/>
      <c r="Q56" s="777"/>
      <c r="R56" s="777"/>
      <c r="S56" s="777"/>
    </row>
    <row r="57" spans="1:19">
      <c r="A57" s="935" t="s">
        <v>991</v>
      </c>
      <c r="B57" s="777"/>
      <c r="C57" s="777"/>
      <c r="D57" s="777"/>
      <c r="E57" s="777"/>
      <c r="F57" s="777" t="s">
        <v>992</v>
      </c>
      <c r="G57" s="777"/>
      <c r="H57" s="777"/>
      <c r="I57" s="777"/>
      <c r="J57" s="777"/>
      <c r="K57" s="777"/>
      <c r="L57" s="777"/>
      <c r="M57" s="844" t="s">
        <v>993</v>
      </c>
      <c r="N57" s="844"/>
      <c r="O57" s="844"/>
      <c r="P57" s="844"/>
      <c r="Q57" s="777"/>
      <c r="R57" s="777"/>
      <c r="S57" s="777"/>
    </row>
    <row r="58" spans="1:19">
      <c r="A58" s="777"/>
      <c r="B58" s="1591" t="s">
        <v>994</v>
      </c>
      <c r="C58" s="845"/>
      <c r="D58" s="845"/>
      <c r="E58" s="845"/>
      <c r="F58" s="845"/>
      <c r="G58" s="845"/>
      <c r="H58" s="845"/>
      <c r="I58" s="845"/>
      <c r="J58" s="845"/>
      <c r="K58" s="845"/>
      <c r="L58" s="845"/>
      <c r="M58" s="845"/>
      <c r="N58" s="845"/>
      <c r="O58" s="845"/>
      <c r="P58" s="777"/>
      <c r="Q58" s="777"/>
      <c r="R58" s="777"/>
      <c r="S58" s="777"/>
    </row>
    <row r="59" spans="1:19">
      <c r="A59" s="777"/>
      <c r="B59" s="1591" t="s">
        <v>995</v>
      </c>
      <c r="C59" s="846"/>
      <c r="D59" s="846"/>
      <c r="E59" s="846"/>
      <c r="F59" s="846"/>
      <c r="G59" s="846"/>
      <c r="H59" s="777"/>
      <c r="I59" s="777"/>
      <c r="J59" s="777"/>
      <c r="K59" s="777"/>
      <c r="L59" s="777"/>
      <c r="M59" s="777"/>
      <c r="N59" s="777"/>
      <c r="O59" s="777"/>
      <c r="P59" s="777"/>
      <c r="Q59" s="777"/>
      <c r="R59" s="777"/>
      <c r="S59" s="777"/>
    </row>
    <row r="60" spans="1:19" ht="12.75" customHeight="1">
      <c r="A60" s="777"/>
      <c r="B60" s="777"/>
      <c r="C60" s="777"/>
      <c r="D60" s="777"/>
      <c r="E60" s="777"/>
      <c r="F60" s="777"/>
      <c r="G60" s="777"/>
      <c r="H60" s="777"/>
      <c r="I60" s="777"/>
      <c r="J60" s="777"/>
      <c r="K60" s="777"/>
      <c r="L60" s="777"/>
      <c r="M60" s="777"/>
      <c r="N60" s="777"/>
      <c r="O60" s="777"/>
      <c r="P60" s="777"/>
      <c r="Q60" s="777"/>
      <c r="R60" s="777"/>
      <c r="S60" s="777"/>
    </row>
    <row r="61" spans="1:19" ht="12.75" customHeight="1">
      <c r="A61" s="777"/>
      <c r="B61" s="777"/>
      <c r="C61" s="777"/>
      <c r="D61" s="777"/>
      <c r="E61" s="777"/>
      <c r="F61" s="777"/>
      <c r="G61" s="777"/>
      <c r="H61" s="777"/>
      <c r="I61" s="777"/>
      <c r="J61" s="777"/>
      <c r="K61" s="777"/>
      <c r="L61" s="777"/>
      <c r="M61" s="777"/>
      <c r="N61" s="777"/>
      <c r="O61" s="777"/>
      <c r="P61" s="777"/>
      <c r="Q61" s="777"/>
      <c r="R61" s="777"/>
      <c r="S61" s="777"/>
    </row>
    <row r="62" spans="1:19">
      <c r="A62" s="777"/>
      <c r="B62" s="777"/>
      <c r="C62" s="777"/>
      <c r="D62" s="777"/>
      <c r="E62" s="777"/>
      <c r="F62" s="847"/>
      <c r="G62" s="847"/>
      <c r="H62" s="847"/>
      <c r="I62" s="847"/>
      <c r="J62" s="847"/>
      <c r="K62" s="847"/>
      <c r="M62" s="777"/>
      <c r="N62" s="777"/>
      <c r="O62" s="777"/>
      <c r="P62" s="777"/>
      <c r="Q62" s="777"/>
      <c r="R62" s="777"/>
      <c r="S62" s="777"/>
    </row>
    <row r="63" spans="1:19">
      <c r="A63" s="777"/>
      <c r="B63" s="777"/>
      <c r="C63" s="777"/>
      <c r="D63" s="848"/>
      <c r="E63" s="848"/>
      <c r="F63" s="847"/>
      <c r="G63" s="847"/>
      <c r="H63" s="847"/>
      <c r="I63" s="847"/>
      <c r="J63" s="847"/>
      <c r="K63" s="847"/>
      <c r="M63" s="777"/>
      <c r="N63" s="777"/>
      <c r="O63" s="777"/>
      <c r="P63" s="777"/>
      <c r="Q63" s="777"/>
      <c r="R63" s="777"/>
      <c r="S63" s="777"/>
    </row>
    <row r="64" spans="1:19">
      <c r="A64" s="777"/>
      <c r="B64" s="777"/>
      <c r="C64" s="777"/>
      <c r="D64" s="849"/>
      <c r="E64" s="849"/>
      <c r="F64" s="847"/>
      <c r="G64" s="847"/>
      <c r="H64" s="847"/>
      <c r="I64" s="847"/>
      <c r="J64" s="847"/>
      <c r="K64" s="847"/>
      <c r="M64" s="777"/>
      <c r="N64" s="777"/>
      <c r="O64" s="777"/>
      <c r="P64" s="777"/>
      <c r="Q64" s="777"/>
      <c r="R64" s="777"/>
      <c r="S64" s="777"/>
    </row>
    <row r="65" spans="1:19">
      <c r="A65" s="777"/>
      <c r="B65" s="777"/>
      <c r="C65" s="777"/>
      <c r="D65" s="777"/>
      <c r="E65" s="777"/>
      <c r="F65" s="847"/>
      <c r="G65" s="847"/>
      <c r="H65" s="847"/>
      <c r="I65" s="847"/>
      <c r="J65" s="847"/>
      <c r="K65" s="847"/>
      <c r="M65" s="777"/>
      <c r="N65" s="777"/>
      <c r="O65" s="777"/>
      <c r="P65" s="777"/>
      <c r="Q65" s="777"/>
      <c r="R65" s="777"/>
      <c r="S65" s="777"/>
    </row>
    <row r="66" spans="1:19">
      <c r="A66" s="777"/>
      <c r="B66" s="777"/>
      <c r="C66" s="777"/>
      <c r="D66" s="849"/>
      <c r="E66" s="849"/>
      <c r="F66" s="847"/>
      <c r="G66" s="847"/>
      <c r="H66" s="847"/>
      <c r="I66" s="847"/>
      <c r="J66" s="847"/>
      <c r="K66" s="847"/>
      <c r="M66" s="777"/>
      <c r="N66" s="777"/>
      <c r="O66" s="777"/>
      <c r="P66" s="777"/>
      <c r="Q66" s="777"/>
      <c r="R66" s="777"/>
      <c r="S66" s="777"/>
    </row>
    <row r="67" spans="1:19">
      <c r="A67" s="777"/>
      <c r="B67" s="777"/>
      <c r="C67" s="777"/>
      <c r="D67" s="777"/>
      <c r="E67" s="777"/>
      <c r="F67" s="850"/>
      <c r="G67" s="847"/>
      <c r="H67" s="847"/>
      <c r="I67" s="847"/>
      <c r="J67" s="847"/>
      <c r="K67" s="847"/>
      <c r="M67" s="777"/>
      <c r="N67" s="777"/>
      <c r="O67" s="777"/>
      <c r="P67" s="777"/>
      <c r="Q67" s="777"/>
      <c r="R67" s="777"/>
      <c r="S67" s="777"/>
    </row>
    <row r="68" spans="1:19">
      <c r="A68" s="777"/>
      <c r="B68" s="777"/>
      <c r="C68" s="777"/>
      <c r="D68" s="777"/>
      <c r="E68" s="849"/>
      <c r="F68" s="847"/>
      <c r="G68" s="847"/>
      <c r="H68" s="847"/>
      <c r="I68" s="847"/>
      <c r="J68" s="847"/>
      <c r="K68" s="847"/>
      <c r="M68" s="777"/>
      <c r="N68" s="777"/>
      <c r="O68" s="777"/>
      <c r="P68" s="777"/>
      <c r="Q68" s="777"/>
      <c r="R68" s="777"/>
      <c r="S68" s="777"/>
    </row>
    <row r="69" spans="1:19">
      <c r="A69" s="777"/>
      <c r="B69" s="777"/>
      <c r="C69" s="777"/>
      <c r="D69" s="777"/>
      <c r="E69" s="777"/>
      <c r="F69" s="847"/>
      <c r="G69" s="847"/>
      <c r="H69" s="847"/>
      <c r="I69" s="847"/>
      <c r="J69" s="847"/>
      <c r="K69" s="847"/>
      <c r="M69" s="777"/>
      <c r="N69" s="777"/>
      <c r="O69" s="777"/>
      <c r="P69" s="777"/>
      <c r="Q69" s="777"/>
      <c r="R69" s="777"/>
      <c r="S69" s="777"/>
    </row>
    <row r="70" spans="1:19">
      <c r="A70" s="777"/>
      <c r="B70" s="777"/>
      <c r="C70" s="777"/>
      <c r="D70" s="777"/>
      <c r="E70" s="777"/>
      <c r="F70" s="847"/>
      <c r="G70" s="847"/>
      <c r="H70" s="847"/>
      <c r="I70" s="847"/>
      <c r="J70" s="847"/>
      <c r="K70" s="847"/>
      <c r="M70" s="777"/>
      <c r="N70" s="777"/>
      <c r="O70" s="777"/>
      <c r="P70" s="777"/>
      <c r="Q70" s="777"/>
      <c r="R70" s="777"/>
      <c r="S70" s="777"/>
    </row>
    <row r="71" spans="1:19">
      <c r="A71" s="777"/>
      <c r="B71" s="777"/>
      <c r="C71" s="777"/>
      <c r="D71" s="777"/>
      <c r="E71" s="777"/>
      <c r="F71" s="847"/>
      <c r="G71" s="847"/>
      <c r="H71" s="847"/>
      <c r="I71" s="847"/>
      <c r="J71" s="847"/>
      <c r="K71" s="847"/>
      <c r="M71" s="777"/>
      <c r="N71" s="777"/>
      <c r="O71" s="777"/>
      <c r="P71" s="777"/>
      <c r="Q71" s="777"/>
      <c r="R71" s="777"/>
      <c r="S71" s="777"/>
    </row>
    <row r="72" spans="1:19">
      <c r="A72" s="777"/>
      <c r="B72" s="777"/>
      <c r="C72" s="777"/>
      <c r="D72" s="777"/>
      <c r="E72" s="777"/>
      <c r="K72" s="847"/>
      <c r="M72" s="777"/>
      <c r="N72" s="777"/>
      <c r="O72" s="777"/>
      <c r="P72" s="777"/>
      <c r="Q72" s="777"/>
      <c r="R72" s="777"/>
      <c r="S72" s="777"/>
    </row>
    <row r="73" spans="1:19">
      <c r="A73" s="777"/>
      <c r="B73" s="777"/>
      <c r="C73" s="777"/>
      <c r="D73" s="777"/>
      <c r="E73" s="777"/>
      <c r="F73" s="777"/>
      <c r="G73" s="851"/>
      <c r="H73" s="852"/>
      <c r="I73" s="852"/>
      <c r="J73" s="852"/>
      <c r="K73" s="853"/>
      <c r="N73" s="777"/>
      <c r="O73" s="777"/>
      <c r="P73" s="777"/>
      <c r="Q73" s="777"/>
      <c r="R73" s="777"/>
      <c r="S73" s="777"/>
    </row>
    <row r="74" spans="1:19">
      <c r="A74" s="777"/>
      <c r="B74" s="777"/>
      <c r="C74" s="777"/>
      <c r="D74" s="777"/>
      <c r="E74" s="777"/>
      <c r="F74" s="777"/>
      <c r="G74" s="851"/>
      <c r="H74" s="852"/>
      <c r="I74" s="852"/>
      <c r="J74" s="852"/>
      <c r="N74" s="777"/>
      <c r="O74" s="777"/>
      <c r="P74" s="777"/>
      <c r="Q74" s="777"/>
      <c r="R74" s="777"/>
      <c r="S74" s="777"/>
    </row>
    <row r="75" spans="1:19">
      <c r="A75" s="777"/>
      <c r="B75" s="777"/>
      <c r="C75" s="777"/>
      <c r="D75" s="777"/>
      <c r="E75" s="777"/>
      <c r="F75" s="777"/>
      <c r="G75" s="777"/>
      <c r="H75" s="777"/>
      <c r="I75" s="777"/>
      <c r="J75" s="777"/>
      <c r="N75" s="777"/>
      <c r="O75" s="777"/>
      <c r="P75" s="777"/>
      <c r="Q75" s="777"/>
      <c r="R75" s="777"/>
      <c r="S75" s="777"/>
    </row>
    <row r="76" spans="1:19">
      <c r="A76" s="777"/>
      <c r="B76" s="777"/>
      <c r="C76" s="777"/>
      <c r="D76" s="777"/>
      <c r="E76" s="777"/>
      <c r="F76" s="777"/>
      <c r="G76" s="777"/>
      <c r="H76" s="777"/>
      <c r="I76" s="777"/>
      <c r="J76" s="777"/>
      <c r="N76" s="777"/>
      <c r="O76" s="777"/>
      <c r="P76" s="777"/>
      <c r="Q76" s="777"/>
      <c r="R76" s="777"/>
      <c r="S76" s="777"/>
    </row>
  </sheetData>
  <mergeCells count="35">
    <mergeCell ref="B43:P43"/>
    <mergeCell ref="L55:M55"/>
    <mergeCell ref="B44:P44"/>
    <mergeCell ref="B46:P46"/>
    <mergeCell ref="G51:H51"/>
    <mergeCell ref="B45:P45"/>
    <mergeCell ref="I51:Q51"/>
    <mergeCell ref="B25:P25"/>
    <mergeCell ref="F27:Q30"/>
    <mergeCell ref="F31:Q31"/>
    <mergeCell ref="B24:Q24"/>
    <mergeCell ref="B21:E21"/>
    <mergeCell ref="A23:E23"/>
    <mergeCell ref="B37:P38"/>
    <mergeCell ref="B41:Q41"/>
    <mergeCell ref="B36:P36"/>
    <mergeCell ref="B26:P26"/>
    <mergeCell ref="A34:E34"/>
    <mergeCell ref="B35:E35"/>
    <mergeCell ref="O13:Q13"/>
    <mergeCell ref="P7:Q7"/>
    <mergeCell ref="D4:G4"/>
    <mergeCell ref="P4:Q4"/>
    <mergeCell ref="D6:K6"/>
    <mergeCell ref="P6:Q6"/>
    <mergeCell ref="J10:L10"/>
    <mergeCell ref="D9:E9"/>
    <mergeCell ref="D10:E10"/>
    <mergeCell ref="P9:Q9"/>
    <mergeCell ref="O10:R10"/>
    <mergeCell ref="O5:Q5"/>
    <mergeCell ref="D12:E12"/>
    <mergeCell ref="D11:E11"/>
    <mergeCell ref="O12:Q12"/>
    <mergeCell ref="J13:N13"/>
  </mergeCells>
  <phoneticPr fontId="0" type="noConversion"/>
  <printOptions horizontalCentered="1" verticalCentered="1"/>
  <pageMargins left="0.24" right="0.23" top="0.3" bottom="0.48" header="0.19" footer="0.2"/>
  <pageSetup paperSize="17" scale="61" orientation="landscape" copies="5" r:id="rId1"/>
  <headerFooter alignWithMargins="0">
    <oddFooter>&amp;C&amp;A                                                                 &amp;RFORM 148    
8.07.2025</oddFooter>
  </headerFooter>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8">
    <tabColor theme="9" tint="0.39997558519241921"/>
  </sheetPr>
  <dimension ref="A1:AO143"/>
  <sheetViews>
    <sheetView zoomScale="75" zoomScaleNormal="75" zoomScaleSheetLayoutView="25" workbookViewId="0">
      <selection activeCell="A4" sqref="A4"/>
    </sheetView>
  </sheetViews>
  <sheetFormatPr defaultRowHeight="12"/>
  <cols>
    <col min="1" max="1" width="8.85546875" customWidth="1"/>
    <col min="2" max="2" width="14" customWidth="1"/>
    <col min="3" max="3" width="9.42578125" bestFit="1" customWidth="1"/>
    <col min="4" max="4" width="11.7109375" customWidth="1"/>
    <col min="5" max="5" width="20.7109375" customWidth="1"/>
    <col min="6" max="6" width="18.85546875" customWidth="1"/>
    <col min="7" max="7" width="19.7109375" customWidth="1"/>
    <col min="8" max="8" width="20" customWidth="1"/>
    <col min="9" max="9" width="22.85546875" customWidth="1"/>
    <col min="10" max="10" width="23.42578125" customWidth="1"/>
    <col min="11" max="11" width="23.140625" customWidth="1"/>
    <col min="12" max="12" width="37.5703125" customWidth="1"/>
    <col min="13" max="13" width="33.42578125" customWidth="1"/>
    <col min="14" max="14" width="29" customWidth="1"/>
    <col min="15" max="15" width="27.5703125" customWidth="1"/>
    <col min="16" max="16" width="25.7109375" customWidth="1"/>
    <col min="17" max="17" width="23.42578125" customWidth="1"/>
    <col min="18" max="18" width="29.42578125" customWidth="1"/>
    <col min="19" max="19" width="1.28515625" customWidth="1"/>
    <col min="20" max="20" width="13.42578125" customWidth="1"/>
    <col min="21" max="21" width="17.85546875" customWidth="1"/>
  </cols>
  <sheetData>
    <row r="1" spans="1:41" s="9" customFormat="1" ht="18" customHeight="1">
      <c r="A1" s="10" t="s">
        <v>980</v>
      </c>
      <c r="B1" s="10"/>
      <c r="C1" s="5"/>
      <c r="D1" s="5"/>
      <c r="E1" s="5"/>
      <c r="F1" s="5"/>
      <c r="G1" s="12"/>
      <c r="H1" s="13"/>
      <c r="I1" s="12"/>
      <c r="J1" s="14" t="s">
        <v>356</v>
      </c>
      <c r="K1" s="12"/>
      <c r="L1" s="12"/>
      <c r="M1" s="12"/>
      <c r="N1" s="12"/>
      <c r="O1" s="12"/>
      <c r="P1" s="12"/>
      <c r="Q1" s="15"/>
      <c r="R1" s="5"/>
      <c r="S1" s="5"/>
      <c r="T1" s="4"/>
      <c r="U1" s="4"/>
    </row>
    <row r="2" spans="1:41" s="9" customFormat="1" ht="18" customHeight="1">
      <c r="A2" s="2016" t="s">
        <v>211</v>
      </c>
      <c r="B2" s="2016"/>
      <c r="C2" s="2016"/>
      <c r="D2" s="1987" t="s">
        <v>357</v>
      </c>
      <c r="E2" s="1987"/>
      <c r="F2" s="1987"/>
      <c r="G2" s="1987"/>
      <c r="H2" s="1987"/>
      <c r="I2" s="1987"/>
      <c r="J2" s="16" t="s">
        <v>358</v>
      </c>
      <c r="K2" s="13"/>
      <c r="L2" s="13"/>
      <c r="M2" s="13"/>
      <c r="N2" s="13"/>
      <c r="O2" s="13"/>
      <c r="P2" s="13"/>
      <c r="Q2" s="17" t="s">
        <v>359</v>
      </c>
      <c r="R2" s="1598" t="s">
        <v>360</v>
      </c>
      <c r="S2" s="916"/>
      <c r="T2" s="4"/>
      <c r="U2" s="4"/>
    </row>
    <row r="3" spans="1:41" s="9" customFormat="1" ht="18" customHeight="1">
      <c r="A3" s="5"/>
      <c r="B3" s="5"/>
      <c r="C3" s="5"/>
      <c r="D3" s="1987"/>
      <c r="E3" s="1987"/>
      <c r="F3" s="1987"/>
      <c r="G3" s="1987"/>
      <c r="H3" s="1987"/>
      <c r="I3" s="1987"/>
      <c r="J3" s="5"/>
      <c r="K3" s="5"/>
      <c r="L3" s="5"/>
      <c r="M3" s="5"/>
      <c r="N3" s="5"/>
      <c r="O3" s="5"/>
      <c r="P3" s="5"/>
      <c r="Q3" s="5"/>
      <c r="R3" s="1593"/>
      <c r="S3" s="5"/>
      <c r="T3" s="4"/>
      <c r="U3" s="4"/>
    </row>
    <row r="4" spans="1:41" s="9" customFormat="1" ht="18" customHeight="1">
      <c r="A4" s="5" t="s">
        <v>296</v>
      </c>
      <c r="B4" s="5"/>
      <c r="C4" s="2009" t="s">
        <v>361</v>
      </c>
      <c r="D4" s="2010"/>
      <c r="E4" s="1592"/>
      <c r="F4" s="15"/>
      <c r="G4" s="5"/>
      <c r="H4" s="5"/>
      <c r="I4" s="5"/>
      <c r="J4" s="18" t="s">
        <v>196</v>
      </c>
      <c r="K4" s="2017" t="s">
        <v>361</v>
      </c>
      <c r="L4" s="2017"/>
      <c r="M4" s="19"/>
      <c r="N4" s="5"/>
      <c r="O4" s="5"/>
      <c r="P4" s="5"/>
      <c r="Q4" s="5"/>
      <c r="R4" s="1593"/>
      <c r="S4" s="5"/>
      <c r="T4" s="4"/>
      <c r="U4" s="4"/>
    </row>
    <row r="5" spans="1:41" s="9" customFormat="1" ht="18" customHeight="1">
      <c r="A5" s="5"/>
      <c r="B5" s="5"/>
      <c r="C5" s="1593"/>
      <c r="D5" s="1593"/>
      <c r="E5" s="1593"/>
      <c r="F5" s="5"/>
      <c r="G5" s="5"/>
      <c r="H5" s="5"/>
      <c r="I5" s="5"/>
      <c r="J5" s="5"/>
      <c r="K5" s="5"/>
      <c r="L5" s="5"/>
      <c r="M5" s="5"/>
      <c r="N5" s="5"/>
      <c r="O5" s="5"/>
      <c r="P5" s="5"/>
      <c r="Q5" s="5"/>
      <c r="R5" s="1593"/>
      <c r="S5" s="5"/>
      <c r="T5" s="4"/>
      <c r="U5" s="4"/>
    </row>
    <row r="6" spans="1:41" s="9" customFormat="1" ht="18" customHeight="1">
      <c r="A6" s="5" t="s">
        <v>303</v>
      </c>
      <c r="B6" s="5"/>
      <c r="C6" s="2009" t="s">
        <v>362</v>
      </c>
      <c r="D6" s="2010"/>
      <c r="E6" s="2010"/>
      <c r="F6" s="20"/>
      <c r="G6" s="20"/>
      <c r="H6" s="20"/>
      <c r="I6" s="15"/>
      <c r="J6" s="15"/>
      <c r="K6" s="5"/>
      <c r="L6" s="15"/>
      <c r="M6" s="15"/>
      <c r="N6" s="15"/>
      <c r="O6" s="15"/>
      <c r="P6" s="5"/>
      <c r="Q6" s="17" t="s">
        <v>363</v>
      </c>
      <c r="R6" s="1598" t="s">
        <v>360</v>
      </c>
      <c r="S6" s="916"/>
      <c r="T6" s="4"/>
      <c r="U6" s="4"/>
    </row>
    <row r="7" spans="1:41" s="9" customFormat="1" ht="18" customHeight="1">
      <c r="A7" s="5"/>
      <c r="B7" s="5"/>
      <c r="C7" s="1593"/>
      <c r="D7" s="1593"/>
      <c r="E7" s="1592"/>
      <c r="F7" s="15"/>
      <c r="G7" s="12"/>
      <c r="H7" s="13"/>
      <c r="I7" s="446"/>
      <c r="J7" s="13"/>
      <c r="K7" s="4"/>
      <c r="L7" s="12"/>
      <c r="M7" s="12"/>
      <c r="N7" s="13"/>
      <c r="O7" s="12"/>
      <c r="P7" s="13"/>
      <c r="Q7" s="5"/>
      <c r="R7" s="1593"/>
      <c r="S7" s="5"/>
      <c r="T7" s="4"/>
      <c r="U7" s="4"/>
    </row>
    <row r="8" spans="1:41" s="9" customFormat="1" ht="18" customHeight="1">
      <c r="A8" s="5"/>
      <c r="B8" s="5"/>
      <c r="C8" s="1594"/>
      <c r="D8" s="1594"/>
      <c r="E8" s="1595"/>
      <c r="F8" s="15"/>
      <c r="G8" s="15"/>
      <c r="H8" s="15"/>
      <c r="I8" s="15"/>
      <c r="J8" s="15"/>
      <c r="K8" s="5"/>
      <c r="L8" s="15"/>
      <c r="M8" s="15"/>
      <c r="N8" s="15"/>
      <c r="O8" s="15"/>
      <c r="P8" s="5"/>
      <c r="Q8" s="17" t="s">
        <v>364</v>
      </c>
      <c r="R8" s="1598" t="s">
        <v>360</v>
      </c>
      <c r="S8" s="916"/>
      <c r="T8" s="4"/>
      <c r="U8" s="4"/>
    </row>
    <row r="9" spans="1:41" s="9" customFormat="1" ht="18" customHeight="1">
      <c r="A9" s="5"/>
      <c r="B9" s="5"/>
      <c r="C9" s="1593"/>
      <c r="D9" s="1593"/>
      <c r="E9" s="1593"/>
      <c r="F9" s="118"/>
      <c r="G9" s="5"/>
      <c r="H9" s="2007" t="s">
        <v>365</v>
      </c>
      <c r="I9" s="2007"/>
      <c r="J9" s="5"/>
      <c r="K9" s="5"/>
      <c r="L9" s="5"/>
      <c r="M9" s="5"/>
      <c r="N9" s="5"/>
      <c r="O9" s="5"/>
      <c r="P9" s="5"/>
      <c r="Q9" s="5"/>
      <c r="R9" s="1599"/>
      <c r="S9" s="21"/>
      <c r="T9" s="4"/>
      <c r="U9" s="4"/>
    </row>
    <row r="10" spans="1:41" s="9" customFormat="1" ht="18" customHeight="1">
      <c r="A10" s="5" t="s">
        <v>306</v>
      </c>
      <c r="B10" s="5"/>
      <c r="C10" s="1596" t="s">
        <v>361</v>
      </c>
      <c r="D10" s="1597"/>
      <c r="E10" s="1593"/>
      <c r="F10" s="5"/>
      <c r="G10" s="17" t="s">
        <v>366</v>
      </c>
      <c r="H10" s="2008"/>
      <c r="I10" s="2008"/>
      <c r="J10" s="5"/>
      <c r="K10" s="5"/>
      <c r="L10" s="5"/>
      <c r="M10" s="5"/>
      <c r="N10" s="5"/>
      <c r="O10" s="5"/>
      <c r="P10" s="5"/>
      <c r="Q10" s="5"/>
      <c r="R10" s="1593"/>
      <c r="S10" s="5"/>
      <c r="T10" s="4"/>
      <c r="U10" s="4"/>
    </row>
    <row r="11" spans="1:41" s="9" customFormat="1" ht="18" customHeight="1">
      <c r="A11" s="5"/>
      <c r="B11" s="5"/>
      <c r="C11" s="1593"/>
      <c r="D11" s="1593"/>
      <c r="E11" s="1593"/>
      <c r="F11" s="5"/>
      <c r="G11" s="5"/>
      <c r="H11" s="5"/>
      <c r="I11" s="5"/>
      <c r="J11" s="5"/>
      <c r="K11" s="5"/>
      <c r="L11" s="2018"/>
      <c r="M11" s="2018"/>
      <c r="N11" s="5"/>
      <c r="O11" s="5"/>
      <c r="P11" s="5"/>
      <c r="Q11" s="5"/>
      <c r="R11" s="1599"/>
      <c r="S11" s="21"/>
      <c r="T11" s="4"/>
      <c r="U11" s="4"/>
    </row>
    <row r="12" spans="1:41" s="9" customFormat="1" ht="18" customHeight="1">
      <c r="A12" s="5" t="s">
        <v>308</v>
      </c>
      <c r="B12" s="5"/>
      <c r="C12" s="1596" t="s">
        <v>361</v>
      </c>
      <c r="D12" s="1597"/>
      <c r="E12" s="1593"/>
      <c r="F12" s="5"/>
      <c r="G12" s="22"/>
      <c r="H12" s="22"/>
      <c r="I12" s="5"/>
      <c r="J12" s="5"/>
      <c r="K12" s="5"/>
      <c r="L12" s="5"/>
      <c r="M12" s="5"/>
      <c r="N12" s="5"/>
      <c r="O12" s="5"/>
      <c r="P12" s="5"/>
      <c r="Q12" s="17" t="s">
        <v>367</v>
      </c>
      <c r="R12" s="1598" t="s">
        <v>360</v>
      </c>
      <c r="S12" s="916"/>
      <c r="T12" s="4"/>
      <c r="U12" s="4"/>
    </row>
    <row r="13" spans="1:41" s="9" customFormat="1" ht="18" customHeight="1" thickBot="1">
      <c r="A13" s="5"/>
      <c r="B13" s="5"/>
      <c r="C13" s="5"/>
      <c r="D13" s="22"/>
      <c r="E13" s="22"/>
      <c r="F13" s="5"/>
      <c r="G13" s="5"/>
      <c r="H13" s="5"/>
      <c r="I13" s="5"/>
      <c r="J13" s="5"/>
      <c r="K13" s="5"/>
      <c r="L13" s="5"/>
      <c r="M13" s="5"/>
      <c r="N13" s="5"/>
      <c r="O13" s="5"/>
      <c r="P13" s="5"/>
      <c r="Q13" s="5"/>
      <c r="R13" s="5"/>
      <c r="S13" s="5"/>
      <c r="T13" s="4"/>
      <c r="U13" s="4"/>
    </row>
    <row r="14" spans="1:41" s="9" customFormat="1" ht="18" customHeight="1" thickTop="1" thickBot="1">
      <c r="A14" s="23"/>
      <c r="B14" s="24"/>
      <c r="C14" s="25"/>
      <c r="D14" s="25"/>
      <c r="E14" s="1960" t="s">
        <v>368</v>
      </c>
      <c r="F14" s="1961"/>
      <c r="G14" s="1961"/>
      <c r="H14" s="1961"/>
      <c r="I14" s="1961"/>
      <c r="J14" s="1961"/>
      <c r="K14" s="1962"/>
      <c r="L14" s="26"/>
      <c r="M14" s="27" t="s">
        <v>369</v>
      </c>
      <c r="N14" s="2019" t="s">
        <v>431</v>
      </c>
      <c r="O14" s="2020"/>
      <c r="P14" s="1948" t="s">
        <v>432</v>
      </c>
      <c r="Q14" s="1949"/>
      <c r="R14" s="919"/>
      <c r="S14" s="920"/>
      <c r="T14" s="967" t="s">
        <v>644</v>
      </c>
      <c r="U14" s="967" t="s">
        <v>644</v>
      </c>
    </row>
    <row r="15" spans="1:41" s="9" customFormat="1" ht="63.75" thickTop="1">
      <c r="A15" s="85" t="s">
        <v>370</v>
      </c>
      <c r="B15" s="1988" t="s">
        <v>371</v>
      </c>
      <c r="C15" s="1989"/>
      <c r="D15" s="1990"/>
      <c r="E15" s="86" t="s">
        <v>372</v>
      </c>
      <c r="F15" s="87" t="s">
        <v>373</v>
      </c>
      <c r="G15" s="87" t="s">
        <v>374</v>
      </c>
      <c r="H15" s="87" t="s">
        <v>375</v>
      </c>
      <c r="I15" s="87" t="s">
        <v>376</v>
      </c>
      <c r="J15" s="87" t="s">
        <v>377</v>
      </c>
      <c r="K15" s="641" t="s">
        <v>544</v>
      </c>
      <c r="L15" s="1538" t="s">
        <v>948</v>
      </c>
      <c r="M15" s="88" t="s">
        <v>369</v>
      </c>
      <c r="N15" s="89" t="s">
        <v>534</v>
      </c>
      <c r="O15" s="90" t="s">
        <v>379</v>
      </c>
      <c r="P15" s="91" t="s">
        <v>378</v>
      </c>
      <c r="Q15" s="90" t="s">
        <v>380</v>
      </c>
      <c r="R15" s="92" t="s">
        <v>381</v>
      </c>
      <c r="S15" s="92"/>
      <c r="T15" s="923" t="s">
        <v>193</v>
      </c>
      <c r="U15" s="923" t="s">
        <v>710</v>
      </c>
      <c r="V15" s="4"/>
      <c r="W15" s="4"/>
      <c r="X15" s="4"/>
      <c r="Y15" s="4"/>
      <c r="Z15" s="4"/>
      <c r="AA15" s="4"/>
      <c r="AB15" s="4"/>
      <c r="AC15" s="4"/>
      <c r="AD15" s="4"/>
      <c r="AE15" s="4"/>
      <c r="AF15" s="4"/>
      <c r="AG15" s="4"/>
      <c r="AH15" s="4"/>
      <c r="AI15" s="4"/>
      <c r="AJ15" s="4"/>
      <c r="AK15" s="4"/>
      <c r="AL15" s="4"/>
      <c r="AM15" s="4"/>
      <c r="AN15" s="4"/>
      <c r="AO15" s="4"/>
    </row>
    <row r="16" spans="1:41" s="127" customFormat="1" ht="18" customHeight="1" thickBot="1">
      <c r="A16" s="119" t="s">
        <v>168</v>
      </c>
      <c r="B16" s="1991" t="s">
        <v>169</v>
      </c>
      <c r="C16" s="1992"/>
      <c r="D16" s="1993"/>
      <c r="E16" s="122" t="s">
        <v>382</v>
      </c>
      <c r="F16" s="123" t="s">
        <v>383</v>
      </c>
      <c r="G16" s="93" t="s">
        <v>384</v>
      </c>
      <c r="H16" s="93" t="s">
        <v>385</v>
      </c>
      <c r="I16" s="93" t="s">
        <v>386</v>
      </c>
      <c r="J16" s="120" t="s">
        <v>387</v>
      </c>
      <c r="K16" s="644" t="s">
        <v>388</v>
      </c>
      <c r="L16" s="1172" t="s">
        <v>949</v>
      </c>
      <c r="M16" s="93" t="s">
        <v>390</v>
      </c>
      <c r="N16" s="120" t="s">
        <v>170</v>
      </c>
      <c r="O16" s="125" t="s">
        <v>392</v>
      </c>
      <c r="P16" s="124" t="s">
        <v>393</v>
      </c>
      <c r="Q16" s="124" t="s">
        <v>434</v>
      </c>
      <c r="R16" s="121" t="s">
        <v>394</v>
      </c>
      <c r="S16" s="917"/>
      <c r="T16" s="922" t="s">
        <v>617</v>
      </c>
      <c r="U16" s="1050" t="s">
        <v>649</v>
      </c>
      <c r="V16" s="126"/>
      <c r="W16" s="126"/>
      <c r="X16" s="126"/>
      <c r="Y16" s="126"/>
      <c r="Z16" s="126"/>
      <c r="AA16" s="126"/>
      <c r="AB16" s="126"/>
      <c r="AC16" s="126"/>
      <c r="AD16" s="126"/>
      <c r="AE16" s="126"/>
      <c r="AF16" s="126"/>
      <c r="AG16" s="126"/>
      <c r="AH16" s="126"/>
      <c r="AI16" s="126"/>
      <c r="AJ16" s="126"/>
      <c r="AK16" s="126"/>
      <c r="AL16" s="126"/>
      <c r="AM16" s="126"/>
      <c r="AN16" s="126"/>
      <c r="AO16" s="126"/>
    </row>
    <row r="17" spans="1:41" s="9" customFormat="1" ht="18" customHeight="1" thickTop="1" thickBot="1">
      <c r="A17" s="1994" t="s">
        <v>195</v>
      </c>
      <c r="B17" s="1995"/>
      <c r="C17" s="1995"/>
      <c r="D17" s="1995"/>
      <c r="E17" s="1996"/>
      <c r="F17" s="1954" t="s">
        <v>866</v>
      </c>
      <c r="G17" s="1973" t="s">
        <v>867</v>
      </c>
      <c r="H17" s="1954" t="s">
        <v>868</v>
      </c>
      <c r="I17" s="2011" t="s">
        <v>871</v>
      </c>
      <c r="J17" s="1954" t="s">
        <v>870</v>
      </c>
      <c r="K17" s="1973" t="s">
        <v>965</v>
      </c>
      <c r="L17" s="1958" t="s">
        <v>996</v>
      </c>
      <c r="M17" s="1968" t="s">
        <v>997</v>
      </c>
      <c r="N17" s="1946" t="s">
        <v>933</v>
      </c>
      <c r="O17" s="1956" t="s">
        <v>950</v>
      </c>
      <c r="P17" s="1952" t="s">
        <v>903</v>
      </c>
      <c r="Q17" s="1950" t="s">
        <v>951</v>
      </c>
      <c r="R17" s="1600" t="s">
        <v>325</v>
      </c>
      <c r="S17" s="918"/>
      <c r="T17" s="2015" t="s">
        <v>621</v>
      </c>
      <c r="U17" s="2015" t="s">
        <v>808</v>
      </c>
      <c r="V17" s="4"/>
      <c r="W17" s="4"/>
      <c r="X17" s="4"/>
      <c r="Y17" s="4"/>
      <c r="Z17" s="4"/>
      <c r="AA17" s="4"/>
      <c r="AB17" s="4"/>
      <c r="AC17" s="4"/>
      <c r="AD17" s="4"/>
      <c r="AE17" s="4"/>
      <c r="AF17" s="4"/>
      <c r="AG17" s="4"/>
      <c r="AH17" s="4"/>
      <c r="AI17" s="4"/>
      <c r="AJ17" s="4"/>
      <c r="AK17" s="4"/>
      <c r="AL17" s="4"/>
      <c r="AM17" s="4"/>
      <c r="AN17" s="4"/>
      <c r="AO17" s="4"/>
    </row>
    <row r="18" spans="1:41" s="9" customFormat="1" ht="18" customHeight="1" thickTop="1" thickBot="1">
      <c r="A18" s="1997"/>
      <c r="B18" s="1998"/>
      <c r="C18" s="1998"/>
      <c r="D18" s="1998"/>
      <c r="E18" s="1999"/>
      <c r="F18" s="1955"/>
      <c r="G18" s="1974"/>
      <c r="H18" s="1955"/>
      <c r="I18" s="2012"/>
      <c r="J18" s="1955"/>
      <c r="K18" s="1974"/>
      <c r="L18" s="1959"/>
      <c r="M18" s="1969"/>
      <c r="N18" s="1947"/>
      <c r="O18" s="1957"/>
      <c r="P18" s="1953"/>
      <c r="Q18" s="1951"/>
      <c r="R18" s="1601" t="s">
        <v>325</v>
      </c>
      <c r="S18" s="918"/>
      <c r="T18" s="2014"/>
      <c r="U18" s="2014"/>
      <c r="V18" s="4"/>
      <c r="W18" s="4"/>
      <c r="X18" s="4"/>
      <c r="Y18" s="4"/>
      <c r="Z18" s="4"/>
      <c r="AA18" s="4"/>
      <c r="AB18" s="4"/>
      <c r="AC18" s="4"/>
      <c r="AD18" s="4"/>
      <c r="AE18" s="4"/>
      <c r="AF18" s="4"/>
      <c r="AG18" s="4"/>
      <c r="AH18" s="4"/>
      <c r="AI18" s="4"/>
      <c r="AJ18" s="4"/>
      <c r="AK18" s="4"/>
      <c r="AL18" s="4"/>
      <c r="AM18" s="4"/>
      <c r="AN18" s="4"/>
      <c r="AO18" s="4"/>
    </row>
    <row r="19" spans="1:41" s="9" customFormat="1" ht="18" customHeight="1" thickTop="1" thickBot="1">
      <c r="A19" s="1997"/>
      <c r="B19" s="1998"/>
      <c r="C19" s="1998"/>
      <c r="D19" s="1998"/>
      <c r="E19" s="1999"/>
      <c r="F19" s="1955"/>
      <c r="G19" s="1974"/>
      <c r="H19" s="1955"/>
      <c r="I19" s="2012"/>
      <c r="J19" s="1955"/>
      <c r="K19" s="1974"/>
      <c r="L19" s="1959"/>
      <c r="M19" s="1969"/>
      <c r="N19" s="1947"/>
      <c r="O19" s="1957"/>
      <c r="P19" s="1953"/>
      <c r="Q19" s="1951"/>
      <c r="R19" s="1601" t="s">
        <v>325</v>
      </c>
      <c r="S19" s="918"/>
      <c r="T19" s="2014"/>
      <c r="U19" s="2014"/>
      <c r="V19" s="4"/>
      <c r="W19" s="4"/>
      <c r="X19" s="4"/>
      <c r="Y19" s="4"/>
      <c r="Z19" s="4"/>
      <c r="AA19" s="4"/>
      <c r="AB19" s="4"/>
      <c r="AC19" s="4"/>
      <c r="AD19" s="4"/>
      <c r="AE19" s="4"/>
      <c r="AF19" s="4"/>
      <c r="AG19" s="4"/>
      <c r="AH19" s="4"/>
      <c r="AI19" s="4"/>
      <c r="AJ19" s="4"/>
      <c r="AK19" s="4"/>
      <c r="AL19" s="4"/>
      <c r="AM19" s="4"/>
      <c r="AN19" s="4"/>
      <c r="AO19" s="4"/>
    </row>
    <row r="20" spans="1:41" s="9" customFormat="1" ht="18" customHeight="1" thickTop="1" thickBot="1">
      <c r="A20" s="1997"/>
      <c r="B20" s="1998"/>
      <c r="C20" s="1998"/>
      <c r="D20" s="1998"/>
      <c r="E20" s="1999"/>
      <c r="F20" s="1955"/>
      <c r="G20" s="1974"/>
      <c r="H20" s="1955"/>
      <c r="I20" s="2012"/>
      <c r="J20" s="1955"/>
      <c r="K20" s="1974"/>
      <c r="L20" s="1959"/>
      <c r="M20" s="1969"/>
      <c r="N20" s="1947"/>
      <c r="O20" s="1957"/>
      <c r="P20" s="1953"/>
      <c r="Q20" s="1951"/>
      <c r="R20" s="1601" t="s">
        <v>325</v>
      </c>
      <c r="S20" s="918"/>
      <c r="T20" s="2014"/>
      <c r="U20" s="2014"/>
      <c r="V20" s="4"/>
      <c r="W20" s="4"/>
      <c r="X20" s="4"/>
      <c r="Y20" s="4"/>
      <c r="Z20" s="4"/>
      <c r="AA20" s="4"/>
      <c r="AB20" s="4"/>
      <c r="AC20" s="4"/>
      <c r="AD20" s="4"/>
      <c r="AE20" s="4"/>
      <c r="AF20" s="4"/>
      <c r="AG20" s="4"/>
      <c r="AH20" s="4"/>
      <c r="AI20" s="4"/>
      <c r="AJ20" s="4"/>
      <c r="AK20" s="4"/>
      <c r="AL20" s="4"/>
      <c r="AM20" s="4"/>
      <c r="AN20" s="4"/>
      <c r="AO20" s="4"/>
    </row>
    <row r="21" spans="1:41" s="9" customFormat="1" ht="18" customHeight="1" thickTop="1" thickBot="1">
      <c r="A21" s="1997"/>
      <c r="B21" s="1998"/>
      <c r="C21" s="1998"/>
      <c r="D21" s="1998"/>
      <c r="E21" s="1999"/>
      <c r="F21" s="1955"/>
      <c r="G21" s="1974"/>
      <c r="H21" s="1955"/>
      <c r="I21" s="2012"/>
      <c r="J21" s="1955"/>
      <c r="K21" s="1974"/>
      <c r="L21" s="1959"/>
      <c r="M21" s="1969"/>
      <c r="N21" s="1947"/>
      <c r="O21" s="1957"/>
      <c r="P21" s="1953"/>
      <c r="Q21" s="1951"/>
      <c r="R21" s="1601" t="s">
        <v>325</v>
      </c>
      <c r="S21" s="918"/>
      <c r="T21" s="2014"/>
      <c r="U21" s="2014"/>
      <c r="V21" s="4"/>
      <c r="W21" s="4"/>
      <c r="X21" s="4"/>
      <c r="Y21" s="4"/>
      <c r="Z21" s="4"/>
      <c r="AA21" s="4"/>
      <c r="AB21" s="4"/>
      <c r="AC21" s="4"/>
      <c r="AD21" s="4"/>
      <c r="AE21" s="4"/>
      <c r="AF21" s="4"/>
      <c r="AG21" s="4"/>
      <c r="AH21" s="4"/>
      <c r="AI21" s="4"/>
      <c r="AJ21" s="4"/>
      <c r="AK21" s="4"/>
      <c r="AL21" s="4"/>
      <c r="AM21" s="4"/>
      <c r="AN21" s="4"/>
      <c r="AO21" s="4"/>
    </row>
    <row r="22" spans="1:41" s="9" customFormat="1" ht="18" customHeight="1" thickTop="1" thickBot="1">
      <c r="A22" s="1997"/>
      <c r="B22" s="1998"/>
      <c r="C22" s="1998"/>
      <c r="D22" s="1998"/>
      <c r="E22" s="1999"/>
      <c r="F22" s="1955"/>
      <c r="G22" s="1974"/>
      <c r="H22" s="1955"/>
      <c r="I22" s="2012"/>
      <c r="J22" s="1955"/>
      <c r="K22" s="1974"/>
      <c r="L22" s="1959"/>
      <c r="M22" s="1969"/>
      <c r="N22" s="1947"/>
      <c r="O22" s="1957"/>
      <c r="P22" s="1953"/>
      <c r="Q22" s="1951"/>
      <c r="R22" s="1601" t="s">
        <v>325</v>
      </c>
      <c r="S22" s="918"/>
      <c r="T22" s="2014"/>
      <c r="U22" s="2014"/>
      <c r="V22" s="4"/>
      <c r="W22" s="4"/>
      <c r="X22" s="4"/>
      <c r="Y22" s="4"/>
      <c r="Z22" s="4"/>
      <c r="AA22" s="4"/>
      <c r="AB22" s="4"/>
      <c r="AC22" s="4"/>
      <c r="AD22" s="4"/>
      <c r="AE22" s="4"/>
      <c r="AF22" s="4"/>
      <c r="AG22" s="4"/>
      <c r="AH22" s="4"/>
      <c r="AI22" s="4"/>
      <c r="AJ22" s="4"/>
      <c r="AK22" s="4"/>
      <c r="AL22" s="4"/>
      <c r="AM22" s="4"/>
      <c r="AN22" s="4"/>
      <c r="AO22" s="4"/>
    </row>
    <row r="23" spans="1:41" s="9" customFormat="1" ht="18" customHeight="1" thickTop="1" thickBot="1">
      <c r="A23" s="1997"/>
      <c r="B23" s="1998"/>
      <c r="C23" s="1998"/>
      <c r="D23" s="1998"/>
      <c r="E23" s="1999"/>
      <c r="F23" s="1955"/>
      <c r="G23" s="1974"/>
      <c r="H23" s="1955"/>
      <c r="I23" s="2012"/>
      <c r="J23" s="1955"/>
      <c r="K23" s="1974"/>
      <c r="L23" s="1959"/>
      <c r="M23" s="1969"/>
      <c r="N23" s="1947"/>
      <c r="O23" s="1957"/>
      <c r="P23" s="1953"/>
      <c r="Q23" s="1951"/>
      <c r="R23" s="1601" t="s">
        <v>325</v>
      </c>
      <c r="S23" s="918"/>
      <c r="T23" s="2014"/>
      <c r="U23" s="2014"/>
      <c r="V23" s="4"/>
      <c r="W23" s="4"/>
      <c r="X23" s="4"/>
      <c r="Y23" s="4"/>
      <c r="Z23" s="4"/>
      <c r="AA23" s="4"/>
      <c r="AB23" s="4"/>
      <c r="AC23" s="4"/>
      <c r="AD23" s="4"/>
      <c r="AE23" s="4"/>
      <c r="AF23" s="4"/>
      <c r="AG23" s="4"/>
      <c r="AH23" s="4"/>
      <c r="AI23" s="4"/>
      <c r="AJ23" s="4"/>
      <c r="AK23" s="4"/>
      <c r="AL23" s="4"/>
      <c r="AM23" s="4"/>
      <c r="AN23" s="4"/>
      <c r="AO23" s="4"/>
    </row>
    <row r="24" spans="1:41" s="9" customFormat="1" ht="18" customHeight="1" thickTop="1" thickBot="1">
      <c r="A24" s="1997"/>
      <c r="B24" s="1998"/>
      <c r="C24" s="1998"/>
      <c r="D24" s="1998"/>
      <c r="E24" s="1999"/>
      <c r="F24" s="1955"/>
      <c r="G24" s="1974"/>
      <c r="H24" s="1955"/>
      <c r="I24" s="2012"/>
      <c r="J24" s="1955"/>
      <c r="K24" s="1974"/>
      <c r="L24" s="1959"/>
      <c r="M24" s="1969"/>
      <c r="N24" s="1947"/>
      <c r="O24" s="1957"/>
      <c r="P24" s="1953"/>
      <c r="Q24" s="1951"/>
      <c r="R24" s="1601" t="s">
        <v>325</v>
      </c>
      <c r="S24" s="918"/>
      <c r="T24" s="2014"/>
      <c r="U24" s="2014"/>
      <c r="V24" s="4"/>
      <c r="W24" s="4"/>
      <c r="X24" s="4"/>
      <c r="Y24" s="4"/>
      <c r="Z24" s="4"/>
      <c r="AA24" s="4"/>
      <c r="AB24" s="4"/>
      <c r="AC24" s="4"/>
      <c r="AD24" s="4"/>
      <c r="AE24" s="4"/>
      <c r="AF24" s="4"/>
      <c r="AG24" s="4"/>
      <c r="AH24" s="4"/>
      <c r="AI24" s="4"/>
      <c r="AJ24" s="4"/>
      <c r="AK24" s="4"/>
      <c r="AL24" s="4"/>
      <c r="AM24" s="4"/>
      <c r="AN24" s="4"/>
      <c r="AO24" s="4"/>
    </row>
    <row r="25" spans="1:41" s="9" customFormat="1" ht="18" customHeight="1" thickTop="1" thickBot="1">
      <c r="A25" s="1997"/>
      <c r="B25" s="1998"/>
      <c r="C25" s="1998"/>
      <c r="D25" s="1998"/>
      <c r="E25" s="1999"/>
      <c r="F25" s="1955"/>
      <c r="G25" s="1974"/>
      <c r="H25" s="1955"/>
      <c r="I25" s="2012"/>
      <c r="J25" s="1955"/>
      <c r="K25" s="1974"/>
      <c r="L25" s="1959"/>
      <c r="M25" s="1969"/>
      <c r="N25" s="1947"/>
      <c r="O25" s="1957"/>
      <c r="P25" s="1953"/>
      <c r="Q25" s="1951"/>
      <c r="R25" s="1601" t="s">
        <v>325</v>
      </c>
      <c r="S25" s="918"/>
      <c r="T25" s="2014"/>
      <c r="U25" s="2014"/>
      <c r="V25" s="4"/>
      <c r="W25" s="4"/>
      <c r="X25" s="4"/>
      <c r="Y25" s="4"/>
      <c r="Z25" s="4"/>
      <c r="AA25" s="4"/>
      <c r="AB25" s="4"/>
      <c r="AC25" s="4"/>
      <c r="AD25" s="4"/>
      <c r="AE25" s="4"/>
      <c r="AF25" s="4"/>
      <c r="AG25" s="4"/>
      <c r="AH25" s="4"/>
      <c r="AI25" s="4"/>
      <c r="AJ25" s="4"/>
      <c r="AK25" s="4"/>
      <c r="AL25" s="4"/>
      <c r="AM25" s="4"/>
      <c r="AN25" s="4"/>
      <c r="AO25" s="4"/>
    </row>
    <row r="26" spans="1:41" s="9" customFormat="1" ht="18" customHeight="1" thickTop="1" thickBot="1">
      <c r="A26" s="1997"/>
      <c r="B26" s="1998"/>
      <c r="C26" s="1998"/>
      <c r="D26" s="1998"/>
      <c r="E26" s="1999"/>
      <c r="F26" s="1955"/>
      <c r="G26" s="1974"/>
      <c r="H26" s="1955"/>
      <c r="I26" s="2012"/>
      <c r="J26" s="1955"/>
      <c r="K26" s="1974"/>
      <c r="L26" s="1959"/>
      <c r="M26" s="1969"/>
      <c r="N26" s="1947"/>
      <c r="O26" s="1957"/>
      <c r="P26" s="1953"/>
      <c r="Q26" s="1951"/>
      <c r="R26" s="1601" t="s">
        <v>325</v>
      </c>
      <c r="S26" s="918"/>
      <c r="T26" s="2014"/>
      <c r="U26" s="2014"/>
      <c r="V26" s="4"/>
      <c r="W26" s="4"/>
      <c r="X26" s="4"/>
      <c r="Y26" s="4"/>
      <c r="Z26" s="4"/>
      <c r="AA26" s="4"/>
      <c r="AB26" s="4"/>
      <c r="AC26" s="4"/>
      <c r="AD26" s="4"/>
      <c r="AE26" s="4"/>
      <c r="AF26" s="4"/>
      <c r="AG26" s="4"/>
      <c r="AH26" s="4"/>
      <c r="AI26" s="4"/>
      <c r="AJ26" s="4"/>
      <c r="AK26" s="4"/>
      <c r="AL26" s="4"/>
      <c r="AM26" s="4"/>
      <c r="AN26" s="4"/>
      <c r="AO26" s="4"/>
    </row>
    <row r="27" spans="1:41" s="9" customFormat="1" ht="18" customHeight="1" thickTop="1" thickBot="1">
      <c r="A27" s="1997"/>
      <c r="B27" s="1998"/>
      <c r="C27" s="1998"/>
      <c r="D27" s="1998"/>
      <c r="E27" s="1999"/>
      <c r="F27" s="1955"/>
      <c r="G27" s="1974"/>
      <c r="H27" s="1955"/>
      <c r="I27" s="2012"/>
      <c r="J27" s="1955"/>
      <c r="K27" s="1974"/>
      <c r="L27" s="1959"/>
      <c r="M27" s="1969"/>
      <c r="N27" s="1947"/>
      <c r="O27" s="1957"/>
      <c r="P27" s="1953"/>
      <c r="Q27" s="1951"/>
      <c r="R27" s="1601" t="s">
        <v>325</v>
      </c>
      <c r="S27" s="918"/>
      <c r="T27" s="2014"/>
      <c r="U27" s="2014"/>
      <c r="V27" s="4"/>
      <c r="W27" s="4"/>
      <c r="X27" s="4"/>
      <c r="Y27" s="4"/>
      <c r="Z27" s="4"/>
      <c r="AA27" s="4"/>
      <c r="AB27" s="4"/>
      <c r="AC27" s="4"/>
      <c r="AD27" s="4"/>
      <c r="AE27" s="4"/>
      <c r="AF27" s="4"/>
      <c r="AG27" s="4"/>
      <c r="AH27" s="4"/>
      <c r="AI27" s="4"/>
      <c r="AJ27" s="4"/>
      <c r="AK27" s="4"/>
      <c r="AL27" s="4"/>
      <c r="AM27" s="4"/>
      <c r="AN27" s="4"/>
      <c r="AO27" s="4"/>
    </row>
    <row r="28" spans="1:41" s="9" customFormat="1" ht="18" customHeight="1" thickTop="1" thickBot="1">
      <c r="A28" s="1997"/>
      <c r="B28" s="1998"/>
      <c r="C28" s="1998"/>
      <c r="D28" s="1998"/>
      <c r="E28" s="1999"/>
      <c r="F28" s="1955"/>
      <c r="G28" s="1974"/>
      <c r="H28" s="1955"/>
      <c r="I28" s="2012"/>
      <c r="J28" s="1955"/>
      <c r="K28" s="1974"/>
      <c r="L28" s="1959"/>
      <c r="M28" s="1969"/>
      <c r="N28" s="1947"/>
      <c r="O28" s="1957"/>
      <c r="P28" s="1953"/>
      <c r="Q28" s="1951"/>
      <c r="R28" s="1601" t="s">
        <v>325</v>
      </c>
      <c r="S28" s="918"/>
      <c r="T28" s="2014"/>
      <c r="U28" s="2014"/>
      <c r="V28" s="4"/>
      <c r="W28" s="4"/>
      <c r="X28" s="4"/>
      <c r="Y28" s="4"/>
      <c r="Z28" s="4"/>
      <c r="AA28" s="4"/>
      <c r="AB28" s="4"/>
      <c r="AC28" s="4"/>
      <c r="AD28" s="4"/>
      <c r="AE28" s="4"/>
      <c r="AF28" s="4"/>
      <c r="AG28" s="4"/>
      <c r="AH28" s="4"/>
      <c r="AI28" s="4"/>
      <c r="AJ28" s="4"/>
      <c r="AK28" s="4"/>
      <c r="AL28" s="4"/>
      <c r="AM28" s="4"/>
      <c r="AN28" s="4"/>
      <c r="AO28" s="4"/>
    </row>
    <row r="29" spans="1:41" s="9" customFormat="1" ht="18" customHeight="1" thickTop="1" thickBot="1">
      <c r="A29" s="1997"/>
      <c r="B29" s="1998"/>
      <c r="C29" s="1998"/>
      <c r="D29" s="1998"/>
      <c r="E29" s="1999"/>
      <c r="F29" s="1955"/>
      <c r="G29" s="1974"/>
      <c r="H29" s="1955"/>
      <c r="I29" s="2012"/>
      <c r="J29" s="1955"/>
      <c r="K29" s="1974"/>
      <c r="L29" s="1959"/>
      <c r="M29" s="1969"/>
      <c r="N29" s="1947"/>
      <c r="O29" s="1957"/>
      <c r="P29" s="1953"/>
      <c r="Q29" s="1951"/>
      <c r="R29" s="1601" t="s">
        <v>325</v>
      </c>
      <c r="S29" s="918"/>
      <c r="T29" s="2014"/>
      <c r="U29" s="2014"/>
      <c r="V29" s="4"/>
      <c r="W29" s="4"/>
      <c r="X29" s="4"/>
      <c r="Y29" s="4"/>
      <c r="Z29" s="4"/>
      <c r="AA29" s="4"/>
      <c r="AB29" s="4"/>
      <c r="AC29" s="4"/>
      <c r="AD29" s="4"/>
      <c r="AE29" s="4"/>
      <c r="AF29" s="4"/>
      <c r="AG29" s="4"/>
      <c r="AH29" s="4"/>
      <c r="AI29" s="4"/>
      <c r="AJ29" s="4"/>
      <c r="AK29" s="4"/>
      <c r="AL29" s="4"/>
      <c r="AM29" s="4"/>
      <c r="AN29" s="4"/>
      <c r="AO29" s="4"/>
    </row>
    <row r="30" spans="1:41" s="9" customFormat="1" ht="18" customHeight="1" thickTop="1" thickBot="1">
      <c r="A30" s="1997"/>
      <c r="B30" s="1998"/>
      <c r="C30" s="1998"/>
      <c r="D30" s="1998"/>
      <c r="E30" s="1999"/>
      <c r="F30" s="1955"/>
      <c r="G30" s="1974"/>
      <c r="H30" s="1955"/>
      <c r="I30" s="2012"/>
      <c r="J30" s="1955"/>
      <c r="K30" s="1974"/>
      <c r="L30" s="1959"/>
      <c r="M30" s="1969"/>
      <c r="N30" s="1947"/>
      <c r="O30" s="1957"/>
      <c r="P30" s="1953"/>
      <c r="Q30" s="1951"/>
      <c r="R30" s="1601" t="s">
        <v>325</v>
      </c>
      <c r="S30" s="918"/>
      <c r="T30" s="2014"/>
      <c r="U30" s="2014"/>
      <c r="V30" s="4"/>
      <c r="W30" s="4"/>
      <c r="X30" s="4"/>
      <c r="Y30" s="4"/>
      <c r="Z30" s="4"/>
      <c r="AA30" s="4"/>
      <c r="AB30" s="4"/>
      <c r="AC30" s="4"/>
      <c r="AD30" s="4"/>
      <c r="AE30" s="4"/>
      <c r="AF30" s="4"/>
      <c r="AG30" s="4"/>
      <c r="AH30" s="4"/>
      <c r="AI30" s="4"/>
      <c r="AJ30" s="4"/>
      <c r="AK30" s="4"/>
      <c r="AL30" s="4"/>
      <c r="AM30" s="4"/>
      <c r="AN30" s="4"/>
      <c r="AO30" s="4"/>
    </row>
    <row r="31" spans="1:41" s="9" customFormat="1" ht="18" customHeight="1" thickTop="1" thickBot="1">
      <c r="A31" s="1997"/>
      <c r="B31" s="2000"/>
      <c r="C31" s="2000"/>
      <c r="D31" s="2000"/>
      <c r="E31" s="2001"/>
      <c r="F31" s="1955"/>
      <c r="G31" s="1974"/>
      <c r="H31" s="1955"/>
      <c r="I31" s="2012"/>
      <c r="J31" s="1955"/>
      <c r="K31" s="1974"/>
      <c r="L31" s="1959"/>
      <c r="M31" s="1969"/>
      <c r="N31" s="1947"/>
      <c r="O31" s="1957"/>
      <c r="P31" s="1953"/>
      <c r="Q31" s="1951"/>
      <c r="R31" s="1601" t="s">
        <v>325</v>
      </c>
      <c r="S31" s="918"/>
      <c r="T31" s="2014"/>
      <c r="U31" s="2014"/>
      <c r="V31" s="4"/>
      <c r="W31" s="4"/>
      <c r="X31" s="4"/>
      <c r="Y31" s="4"/>
      <c r="Z31" s="4"/>
      <c r="AA31" s="4"/>
      <c r="AB31" s="4"/>
      <c r="AC31" s="4"/>
      <c r="AD31" s="4"/>
      <c r="AE31" s="4"/>
      <c r="AF31" s="4"/>
      <c r="AG31" s="4"/>
      <c r="AH31" s="4"/>
      <c r="AI31" s="4"/>
      <c r="AJ31" s="4"/>
      <c r="AK31" s="4"/>
      <c r="AL31" s="4"/>
      <c r="AM31" s="4"/>
      <c r="AN31" s="4"/>
      <c r="AO31" s="4"/>
    </row>
    <row r="32" spans="1:41" s="9" customFormat="1" ht="18" customHeight="1" thickTop="1" thickBot="1">
      <c r="A32" s="1997"/>
      <c r="B32" s="1998"/>
      <c r="C32" s="1998"/>
      <c r="D32" s="1998"/>
      <c r="E32" s="1999"/>
      <c r="F32" s="1955"/>
      <c r="G32" s="1974"/>
      <c r="H32" s="1955"/>
      <c r="I32" s="2012"/>
      <c r="J32" s="1955"/>
      <c r="K32" s="1974"/>
      <c r="L32" s="1959"/>
      <c r="M32" s="1969"/>
      <c r="N32" s="1947"/>
      <c r="O32" s="1957"/>
      <c r="P32" s="1953"/>
      <c r="Q32" s="1951"/>
      <c r="R32" s="1601" t="s">
        <v>325</v>
      </c>
      <c r="S32" s="918"/>
      <c r="T32" s="2014"/>
      <c r="U32" s="2014"/>
      <c r="V32" s="4"/>
      <c r="W32" s="4"/>
      <c r="X32" s="4"/>
      <c r="Y32" s="4"/>
      <c r="Z32" s="4"/>
      <c r="AA32" s="4"/>
      <c r="AB32" s="4"/>
      <c r="AC32" s="4"/>
      <c r="AD32" s="4"/>
      <c r="AE32" s="4"/>
      <c r="AF32" s="4"/>
      <c r="AG32" s="4"/>
      <c r="AH32" s="4"/>
      <c r="AI32" s="4"/>
      <c r="AJ32" s="4"/>
      <c r="AK32" s="4"/>
      <c r="AL32" s="4"/>
      <c r="AM32" s="4"/>
      <c r="AN32" s="4"/>
      <c r="AO32" s="4"/>
    </row>
    <row r="33" spans="1:41" s="9" customFormat="1" ht="18" customHeight="1" thickTop="1" thickBot="1">
      <c r="A33" s="1997"/>
      <c r="B33" s="1998"/>
      <c r="C33" s="1998"/>
      <c r="D33" s="1998"/>
      <c r="E33" s="1999"/>
      <c r="F33" s="1955"/>
      <c r="G33" s="1974"/>
      <c r="H33" s="1955"/>
      <c r="I33" s="2012"/>
      <c r="J33" s="1955"/>
      <c r="K33" s="1974"/>
      <c r="L33" s="1959"/>
      <c r="M33" s="1970"/>
      <c r="N33" s="1947"/>
      <c r="O33" s="1957"/>
      <c r="P33" s="1953"/>
      <c r="Q33" s="1951"/>
      <c r="R33" s="1601" t="s">
        <v>325</v>
      </c>
      <c r="S33" s="918"/>
      <c r="T33" s="2014"/>
      <c r="U33" s="2014"/>
      <c r="V33" s="4"/>
      <c r="W33" s="4"/>
      <c r="X33" s="4"/>
      <c r="Y33" s="4"/>
      <c r="Z33" s="4"/>
      <c r="AA33" s="4"/>
      <c r="AB33" s="4"/>
      <c r="AC33" s="4"/>
      <c r="AD33" s="4"/>
      <c r="AE33" s="4"/>
      <c r="AF33" s="4"/>
      <c r="AG33" s="4"/>
      <c r="AH33" s="4"/>
      <c r="AI33" s="4"/>
      <c r="AJ33" s="4"/>
      <c r="AK33" s="4"/>
      <c r="AL33" s="4"/>
      <c r="AM33" s="4"/>
      <c r="AN33" s="4"/>
      <c r="AO33" s="4"/>
    </row>
    <row r="34" spans="1:41" s="9" customFormat="1" ht="18" customHeight="1" thickTop="1" thickBot="1">
      <c r="A34" s="1997"/>
      <c r="B34" s="1998"/>
      <c r="C34" s="1998"/>
      <c r="D34" s="1998"/>
      <c r="E34" s="1999"/>
      <c r="F34" s="1955"/>
      <c r="G34" s="1974"/>
      <c r="H34" s="1955"/>
      <c r="I34" s="2012"/>
      <c r="J34" s="1955"/>
      <c r="K34" s="1974"/>
      <c r="L34" s="1959"/>
      <c r="M34" s="1969"/>
      <c r="N34" s="1947"/>
      <c r="O34" s="1957"/>
      <c r="P34" s="1953"/>
      <c r="Q34" s="1951"/>
      <c r="R34" s="1601" t="s">
        <v>325</v>
      </c>
      <c r="S34" s="918"/>
      <c r="T34" s="2014"/>
      <c r="U34" s="2014"/>
      <c r="V34" s="4"/>
      <c r="W34" s="4"/>
      <c r="X34" s="4"/>
      <c r="Y34" s="4"/>
      <c r="Z34" s="4"/>
      <c r="AA34" s="4"/>
      <c r="AB34" s="4"/>
      <c r="AC34" s="4"/>
      <c r="AD34" s="4"/>
      <c r="AE34" s="4"/>
      <c r="AF34" s="4"/>
      <c r="AG34" s="4"/>
      <c r="AH34" s="4"/>
      <c r="AI34" s="4"/>
      <c r="AJ34" s="4"/>
      <c r="AK34" s="4"/>
      <c r="AL34" s="4"/>
      <c r="AM34" s="4"/>
      <c r="AN34" s="4"/>
      <c r="AO34" s="4"/>
    </row>
    <row r="35" spans="1:41" s="9" customFormat="1" ht="18" customHeight="1" thickTop="1" thickBot="1">
      <c r="A35" s="1997"/>
      <c r="B35" s="1998"/>
      <c r="C35" s="1998"/>
      <c r="D35" s="1998"/>
      <c r="E35" s="1999"/>
      <c r="F35" s="1955"/>
      <c r="G35" s="1974"/>
      <c r="H35" s="1955"/>
      <c r="I35" s="2012"/>
      <c r="J35" s="1955"/>
      <c r="K35" s="1974"/>
      <c r="L35" s="1959"/>
      <c r="M35" s="1969"/>
      <c r="N35" s="1947"/>
      <c r="O35" s="1957"/>
      <c r="P35" s="1953"/>
      <c r="Q35" s="1951"/>
      <c r="R35" s="1601" t="s">
        <v>325</v>
      </c>
      <c r="S35" s="918"/>
      <c r="T35" s="2014"/>
      <c r="U35" s="2014"/>
      <c r="V35" s="4"/>
      <c r="W35" s="4"/>
      <c r="X35" s="4"/>
      <c r="Y35" s="4"/>
      <c r="Z35" s="4"/>
      <c r="AA35" s="4"/>
      <c r="AB35" s="4"/>
      <c r="AC35" s="4"/>
      <c r="AD35" s="4"/>
      <c r="AE35" s="4"/>
      <c r="AF35" s="4"/>
      <c r="AG35" s="4"/>
      <c r="AH35" s="4"/>
      <c r="AI35" s="4"/>
      <c r="AJ35" s="4"/>
      <c r="AK35" s="4"/>
      <c r="AL35" s="4"/>
      <c r="AM35" s="4"/>
      <c r="AN35" s="4"/>
      <c r="AO35" s="4"/>
    </row>
    <row r="36" spans="1:41" s="9" customFormat="1" ht="18" customHeight="1" thickTop="1" thickBot="1">
      <c r="A36" s="1997"/>
      <c r="B36" s="1998"/>
      <c r="C36" s="1998"/>
      <c r="D36" s="1998"/>
      <c r="E36" s="1999"/>
      <c r="F36" s="1955"/>
      <c r="G36" s="1974"/>
      <c r="H36" s="1955"/>
      <c r="I36" s="2012"/>
      <c r="J36" s="1955"/>
      <c r="K36" s="1974"/>
      <c r="L36" s="1959"/>
      <c r="M36" s="1969"/>
      <c r="N36" s="1947"/>
      <c r="O36" s="1957"/>
      <c r="P36" s="1953"/>
      <c r="Q36" s="1951"/>
      <c r="R36" s="1601" t="s">
        <v>325</v>
      </c>
      <c r="S36" s="918"/>
      <c r="T36" s="2014"/>
      <c r="U36" s="2014"/>
      <c r="V36" s="4"/>
      <c r="W36" s="4"/>
      <c r="X36" s="4"/>
      <c r="Y36" s="4"/>
      <c r="Z36" s="4"/>
      <c r="AA36" s="4"/>
      <c r="AB36" s="4"/>
      <c r="AC36" s="4"/>
      <c r="AD36" s="4"/>
      <c r="AE36" s="4"/>
      <c r="AF36" s="4"/>
      <c r="AG36" s="4"/>
      <c r="AH36" s="4"/>
      <c r="AI36" s="4"/>
      <c r="AJ36" s="4"/>
      <c r="AK36" s="4"/>
      <c r="AL36" s="4"/>
      <c r="AM36" s="4"/>
      <c r="AN36" s="4"/>
      <c r="AO36" s="4"/>
    </row>
    <row r="37" spans="1:41" s="9" customFormat="1" ht="18" customHeight="1" thickTop="1" thickBot="1">
      <c r="A37" s="1997"/>
      <c r="B37" s="1998"/>
      <c r="C37" s="1998"/>
      <c r="D37" s="1998"/>
      <c r="E37" s="1999"/>
      <c r="F37" s="1955"/>
      <c r="G37" s="1974"/>
      <c r="H37" s="1955"/>
      <c r="I37" s="2012"/>
      <c r="J37" s="1955"/>
      <c r="K37" s="1974"/>
      <c r="L37" s="1959"/>
      <c r="M37" s="1969"/>
      <c r="N37" s="1947"/>
      <c r="O37" s="1957"/>
      <c r="P37" s="1953"/>
      <c r="Q37" s="1951"/>
      <c r="R37" s="1601" t="s">
        <v>325</v>
      </c>
      <c r="S37" s="918"/>
      <c r="T37" s="2014"/>
      <c r="U37" s="2014"/>
      <c r="V37" s="4"/>
      <c r="W37" s="4"/>
      <c r="X37" s="4"/>
      <c r="Y37" s="4"/>
      <c r="Z37" s="4"/>
      <c r="AA37" s="4"/>
      <c r="AB37" s="4"/>
      <c r="AC37" s="4"/>
      <c r="AD37" s="4"/>
      <c r="AE37" s="4"/>
      <c r="AF37" s="4"/>
      <c r="AG37" s="4"/>
      <c r="AH37" s="4"/>
      <c r="AI37" s="4"/>
      <c r="AJ37" s="4"/>
      <c r="AK37" s="4"/>
      <c r="AL37" s="4"/>
      <c r="AM37" s="4"/>
      <c r="AN37" s="4"/>
      <c r="AO37" s="4"/>
    </row>
    <row r="38" spans="1:41" s="9" customFormat="1" ht="18" customHeight="1" thickTop="1" thickBot="1">
      <c r="A38" s="1997"/>
      <c r="B38" s="1998"/>
      <c r="C38" s="1998"/>
      <c r="D38" s="1998"/>
      <c r="E38" s="1999"/>
      <c r="F38" s="1955"/>
      <c r="G38" s="1974"/>
      <c r="H38" s="1955"/>
      <c r="I38" s="2012"/>
      <c r="J38" s="1955"/>
      <c r="K38" s="1974"/>
      <c r="L38" s="1959"/>
      <c r="M38" s="1969"/>
      <c r="N38" s="1947"/>
      <c r="O38" s="1957"/>
      <c r="P38" s="1953"/>
      <c r="Q38" s="1951"/>
      <c r="R38" s="1601" t="s">
        <v>325</v>
      </c>
      <c r="S38" s="918"/>
      <c r="T38" s="2013"/>
      <c r="U38" s="2014"/>
      <c r="V38" s="4"/>
      <c r="W38" s="4"/>
      <c r="X38" s="4"/>
      <c r="Y38" s="4"/>
      <c r="Z38" s="4"/>
      <c r="AA38" s="4"/>
      <c r="AB38" s="4"/>
      <c r="AC38" s="4"/>
      <c r="AD38" s="4"/>
      <c r="AE38" s="4"/>
      <c r="AF38" s="4"/>
      <c r="AG38" s="4"/>
      <c r="AH38" s="4"/>
      <c r="AI38" s="4"/>
      <c r="AJ38" s="4"/>
      <c r="AK38" s="4"/>
      <c r="AL38" s="4"/>
      <c r="AM38" s="4"/>
      <c r="AN38" s="4"/>
      <c r="AO38" s="4"/>
    </row>
    <row r="39" spans="1:41" s="9" customFormat="1" ht="18" customHeight="1" thickTop="1" thickBot="1">
      <c r="A39" s="1997"/>
      <c r="B39" s="1998"/>
      <c r="C39" s="1998"/>
      <c r="D39" s="1998"/>
      <c r="E39" s="1999"/>
      <c r="F39" s="1955"/>
      <c r="G39" s="1974"/>
      <c r="H39" s="1955"/>
      <c r="I39" s="2012"/>
      <c r="J39" s="1955"/>
      <c r="K39" s="1974"/>
      <c r="L39" s="1959"/>
      <c r="M39" s="1969"/>
      <c r="N39" s="1947"/>
      <c r="O39" s="1957"/>
      <c r="P39" s="1953"/>
      <c r="Q39" s="1951"/>
      <c r="R39" s="1601" t="s">
        <v>325</v>
      </c>
      <c r="S39" s="918"/>
      <c r="T39" s="2014"/>
      <c r="U39" s="2014"/>
      <c r="V39" s="4"/>
      <c r="W39" s="4"/>
      <c r="X39" s="4"/>
      <c r="Y39" s="4"/>
      <c r="Z39" s="4"/>
      <c r="AA39" s="4"/>
      <c r="AB39" s="4"/>
      <c r="AC39" s="4"/>
      <c r="AD39" s="4"/>
      <c r="AE39" s="4"/>
      <c r="AF39" s="4"/>
      <c r="AG39" s="4"/>
      <c r="AH39" s="4"/>
      <c r="AI39" s="4"/>
      <c r="AJ39" s="4"/>
      <c r="AK39" s="4"/>
      <c r="AL39" s="4"/>
      <c r="AM39" s="4"/>
      <c r="AN39" s="4"/>
      <c r="AO39" s="4"/>
    </row>
    <row r="40" spans="1:41" s="9" customFormat="1" ht="18" customHeight="1" thickTop="1" thickBot="1">
      <c r="A40" s="1997"/>
      <c r="B40" s="1998"/>
      <c r="C40" s="1998"/>
      <c r="D40" s="1998"/>
      <c r="E40" s="1999"/>
      <c r="F40" s="1955"/>
      <c r="G40" s="1974"/>
      <c r="H40" s="1955"/>
      <c r="I40" s="2012"/>
      <c r="J40" s="1955"/>
      <c r="K40" s="1974"/>
      <c r="L40" s="1959"/>
      <c r="M40" s="1969"/>
      <c r="N40" s="1947"/>
      <c r="O40" s="1957"/>
      <c r="P40" s="1953"/>
      <c r="Q40" s="1951"/>
      <c r="R40" s="1601" t="s">
        <v>325</v>
      </c>
      <c r="S40" s="918"/>
      <c r="T40" s="2014"/>
      <c r="U40" s="2014"/>
      <c r="V40" s="4"/>
      <c r="W40" s="4"/>
      <c r="X40" s="4"/>
      <c r="Y40" s="4"/>
      <c r="Z40" s="4"/>
      <c r="AA40" s="4"/>
      <c r="AB40" s="4"/>
      <c r="AC40" s="4"/>
      <c r="AD40" s="4"/>
      <c r="AE40" s="4"/>
      <c r="AF40" s="4"/>
      <c r="AG40" s="4"/>
      <c r="AH40" s="4"/>
      <c r="AI40" s="4"/>
      <c r="AJ40" s="4"/>
      <c r="AK40" s="4"/>
      <c r="AL40" s="4"/>
      <c r="AM40" s="4"/>
      <c r="AN40" s="4"/>
      <c r="AO40" s="4"/>
    </row>
    <row r="41" spans="1:41" s="9" customFormat="1" ht="18" customHeight="1" thickTop="1" thickBot="1">
      <c r="A41" s="1997"/>
      <c r="B41" s="1998"/>
      <c r="C41" s="1998"/>
      <c r="D41" s="1998"/>
      <c r="E41" s="1999"/>
      <c r="F41" s="1955"/>
      <c r="G41" s="1974"/>
      <c r="H41" s="1955"/>
      <c r="I41" s="2012"/>
      <c r="J41" s="1955"/>
      <c r="K41" s="1974"/>
      <c r="L41" s="1959"/>
      <c r="M41" s="1969"/>
      <c r="N41" s="1947"/>
      <c r="O41" s="1957"/>
      <c r="P41" s="1953"/>
      <c r="Q41" s="1951"/>
      <c r="R41" s="1601" t="s">
        <v>325</v>
      </c>
      <c r="S41" s="918"/>
      <c r="T41" s="2014"/>
      <c r="U41" s="2014"/>
      <c r="V41" s="4"/>
      <c r="W41" s="4"/>
      <c r="X41" s="4"/>
      <c r="Y41" s="4"/>
      <c r="Z41" s="4"/>
      <c r="AA41" s="4"/>
      <c r="AB41" s="4"/>
      <c r="AC41" s="4"/>
      <c r="AD41" s="4"/>
      <c r="AE41" s="4"/>
      <c r="AF41" s="4"/>
      <c r="AG41" s="4"/>
      <c r="AH41" s="4"/>
      <c r="AI41" s="4"/>
      <c r="AJ41" s="4"/>
      <c r="AK41" s="4"/>
      <c r="AL41" s="4"/>
      <c r="AM41" s="4"/>
      <c r="AN41" s="4"/>
      <c r="AO41" s="4"/>
    </row>
    <row r="42" spans="1:41" s="9" customFormat="1" ht="18" customHeight="1" thickTop="1" thickBot="1">
      <c r="A42" s="1997"/>
      <c r="B42" s="1998"/>
      <c r="C42" s="1998"/>
      <c r="D42" s="1998"/>
      <c r="E42" s="1999"/>
      <c r="F42" s="1955"/>
      <c r="G42" s="1974"/>
      <c r="H42" s="1955"/>
      <c r="I42" s="2012"/>
      <c r="J42" s="1955"/>
      <c r="K42" s="1974"/>
      <c r="L42" s="1959"/>
      <c r="M42" s="1969"/>
      <c r="N42" s="1947"/>
      <c r="O42" s="1957"/>
      <c r="P42" s="1953"/>
      <c r="Q42" s="1951"/>
      <c r="R42" s="1601" t="s">
        <v>325</v>
      </c>
      <c r="S42" s="918"/>
      <c r="T42" s="2014"/>
      <c r="U42" s="2014"/>
      <c r="V42" s="4"/>
      <c r="W42" s="4"/>
      <c r="X42" s="4"/>
      <c r="Y42" s="4"/>
      <c r="Z42" s="4"/>
      <c r="AA42" s="4"/>
      <c r="AB42" s="4"/>
      <c r="AC42" s="4"/>
      <c r="AD42" s="4"/>
      <c r="AE42" s="4"/>
      <c r="AF42" s="4"/>
      <c r="AG42" s="4"/>
      <c r="AH42" s="4"/>
      <c r="AI42" s="4"/>
      <c r="AJ42" s="4"/>
      <c r="AK42" s="4"/>
      <c r="AL42" s="4"/>
      <c r="AM42" s="4"/>
      <c r="AN42" s="4"/>
      <c r="AO42" s="4"/>
    </row>
    <row r="43" spans="1:41" s="9" customFormat="1" ht="18" customHeight="1" thickTop="1" thickBot="1">
      <c r="A43" s="1997"/>
      <c r="B43" s="1998"/>
      <c r="C43" s="1998"/>
      <c r="D43" s="1998"/>
      <c r="E43" s="1999"/>
      <c r="F43" s="1955"/>
      <c r="G43" s="1974"/>
      <c r="H43" s="1955"/>
      <c r="I43" s="2012"/>
      <c r="J43" s="1955"/>
      <c r="K43" s="1974"/>
      <c r="L43" s="1959"/>
      <c r="M43" s="1969"/>
      <c r="N43" s="1947"/>
      <c r="O43" s="1957"/>
      <c r="P43" s="1953"/>
      <c r="Q43" s="1951"/>
      <c r="R43" s="1601" t="s">
        <v>325</v>
      </c>
      <c r="S43" s="918"/>
      <c r="T43" s="2014"/>
      <c r="U43" s="2014"/>
      <c r="V43" s="4"/>
      <c r="W43" s="4"/>
      <c r="X43" s="4"/>
      <c r="Y43" s="4"/>
      <c r="Z43" s="4"/>
      <c r="AA43" s="4"/>
      <c r="AB43" s="4"/>
      <c r="AC43" s="4"/>
      <c r="AD43" s="4"/>
      <c r="AE43" s="4"/>
      <c r="AF43" s="4"/>
      <c r="AG43" s="4"/>
      <c r="AH43" s="4"/>
      <c r="AI43" s="4"/>
      <c r="AJ43" s="4"/>
      <c r="AK43" s="4"/>
      <c r="AL43" s="4"/>
      <c r="AM43" s="4"/>
      <c r="AN43" s="4"/>
      <c r="AO43" s="4"/>
    </row>
    <row r="44" spans="1:41" s="9" customFormat="1" ht="18" customHeight="1" thickTop="1" thickBot="1">
      <c r="A44" s="1997"/>
      <c r="B44" s="1998"/>
      <c r="C44" s="1998"/>
      <c r="D44" s="1998"/>
      <c r="E44" s="1999"/>
      <c r="F44" s="1955"/>
      <c r="G44" s="1974"/>
      <c r="H44" s="1955"/>
      <c r="I44" s="2012"/>
      <c r="J44" s="1955"/>
      <c r="K44" s="1974"/>
      <c r="L44" s="1959"/>
      <c r="M44" s="1969"/>
      <c r="N44" s="1947"/>
      <c r="O44" s="1957"/>
      <c r="P44" s="1953"/>
      <c r="Q44" s="1951"/>
      <c r="R44" s="1601" t="s">
        <v>325</v>
      </c>
      <c r="S44" s="918"/>
      <c r="T44" s="2014"/>
      <c r="U44" s="2014"/>
      <c r="V44" s="4"/>
      <c r="W44" s="4"/>
      <c r="X44" s="4"/>
      <c r="Y44" s="4"/>
      <c r="Z44" s="4"/>
      <c r="AA44" s="4"/>
      <c r="AB44" s="4"/>
      <c r="AC44" s="4"/>
      <c r="AD44" s="4"/>
      <c r="AE44" s="4"/>
      <c r="AF44" s="4"/>
      <c r="AG44" s="4"/>
      <c r="AH44" s="4"/>
      <c r="AI44" s="4"/>
      <c r="AJ44" s="4"/>
      <c r="AK44" s="4"/>
      <c r="AL44" s="4"/>
      <c r="AM44" s="4"/>
      <c r="AN44" s="4"/>
      <c r="AO44" s="4"/>
    </row>
    <row r="45" spans="1:41" s="9" customFormat="1" ht="18" customHeight="1" thickTop="1" thickBot="1">
      <c r="A45" s="1997"/>
      <c r="B45" s="1998"/>
      <c r="C45" s="1998"/>
      <c r="D45" s="1998"/>
      <c r="E45" s="1999"/>
      <c r="F45" s="1955"/>
      <c r="G45" s="1974"/>
      <c r="H45" s="1955"/>
      <c r="I45" s="2012"/>
      <c r="J45" s="1955"/>
      <c r="K45" s="1974"/>
      <c r="L45" s="1959"/>
      <c r="M45" s="1969"/>
      <c r="N45" s="1947"/>
      <c r="O45" s="1957"/>
      <c r="P45" s="1953"/>
      <c r="Q45" s="1951"/>
      <c r="R45" s="1601" t="s">
        <v>325</v>
      </c>
      <c r="S45" s="918"/>
      <c r="T45" s="2014"/>
      <c r="U45" s="2014"/>
      <c r="V45" s="4"/>
      <c r="W45" s="4"/>
      <c r="X45" s="4"/>
      <c r="Y45" s="4"/>
      <c r="Z45" s="4"/>
      <c r="AA45" s="4"/>
      <c r="AB45" s="4"/>
      <c r="AC45" s="4"/>
      <c r="AD45" s="4"/>
      <c r="AE45" s="4"/>
      <c r="AF45" s="4"/>
      <c r="AG45" s="4"/>
      <c r="AH45" s="4"/>
      <c r="AI45" s="4"/>
      <c r="AJ45" s="4"/>
      <c r="AK45" s="4"/>
      <c r="AL45" s="4"/>
      <c r="AM45" s="4"/>
      <c r="AN45" s="4"/>
      <c r="AO45" s="4"/>
    </row>
    <row r="46" spans="1:41" s="9" customFormat="1" ht="18" customHeight="1" thickTop="1" thickBot="1">
      <c r="A46" s="1997"/>
      <c r="B46" s="1998"/>
      <c r="C46" s="1998"/>
      <c r="D46" s="1998"/>
      <c r="E46" s="1999"/>
      <c r="F46" s="1955"/>
      <c r="G46" s="1974"/>
      <c r="H46" s="1955"/>
      <c r="I46" s="2012"/>
      <c r="J46" s="1955"/>
      <c r="K46" s="1974"/>
      <c r="L46" s="1959"/>
      <c r="M46" s="1969"/>
      <c r="N46" s="1947"/>
      <c r="O46" s="1957"/>
      <c r="P46" s="1953"/>
      <c r="Q46" s="1951"/>
      <c r="R46" s="1601" t="s">
        <v>325</v>
      </c>
      <c r="S46" s="918"/>
      <c r="T46" s="2014"/>
      <c r="U46" s="2014"/>
      <c r="V46" s="4"/>
      <c r="W46" s="4"/>
      <c r="X46" s="4"/>
      <c r="Y46" s="4"/>
      <c r="Z46" s="4"/>
      <c r="AA46" s="4"/>
      <c r="AB46" s="4"/>
      <c r="AC46" s="4"/>
      <c r="AD46" s="4"/>
      <c r="AE46" s="4"/>
      <c r="AF46" s="4"/>
      <c r="AG46" s="4"/>
      <c r="AH46" s="4"/>
      <c r="AI46" s="4"/>
      <c r="AJ46" s="4"/>
      <c r="AK46" s="4"/>
      <c r="AL46" s="4"/>
      <c r="AM46" s="4"/>
      <c r="AN46" s="4"/>
      <c r="AO46" s="4"/>
    </row>
    <row r="47" spans="1:41" s="9" customFormat="1" ht="18" customHeight="1" thickTop="1" thickBot="1">
      <c r="A47" s="1997"/>
      <c r="B47" s="1998"/>
      <c r="C47" s="1998"/>
      <c r="D47" s="1998"/>
      <c r="E47" s="1999"/>
      <c r="F47" s="1955"/>
      <c r="G47" s="1974"/>
      <c r="H47" s="1955"/>
      <c r="I47" s="2012"/>
      <c r="J47" s="1955"/>
      <c r="K47" s="1974"/>
      <c r="L47" s="1959"/>
      <c r="M47" s="1969"/>
      <c r="N47" s="1947"/>
      <c r="O47" s="1957"/>
      <c r="P47" s="1953"/>
      <c r="Q47" s="1951"/>
      <c r="R47" s="1601" t="s">
        <v>325</v>
      </c>
      <c r="S47" s="918"/>
      <c r="T47" s="2014"/>
      <c r="U47" s="2014"/>
      <c r="V47" s="4"/>
      <c r="W47" s="4"/>
      <c r="X47" s="4"/>
      <c r="Y47" s="4"/>
      <c r="Z47" s="4"/>
      <c r="AA47" s="4"/>
      <c r="AB47" s="4"/>
      <c r="AC47" s="4"/>
      <c r="AD47" s="4"/>
      <c r="AE47" s="4"/>
      <c r="AF47" s="4"/>
      <c r="AG47" s="4"/>
      <c r="AH47" s="4"/>
      <c r="AI47" s="4"/>
      <c r="AJ47" s="4"/>
      <c r="AK47" s="4"/>
      <c r="AL47" s="4"/>
      <c r="AM47" s="4"/>
      <c r="AN47" s="4"/>
      <c r="AO47" s="4"/>
    </row>
    <row r="48" spans="1:41" s="9" customFormat="1" ht="18" customHeight="1" thickTop="1" thickBot="1">
      <c r="A48" s="1997"/>
      <c r="B48" s="1998"/>
      <c r="C48" s="1998"/>
      <c r="D48" s="1998"/>
      <c r="E48" s="1999"/>
      <c r="F48" s="1955"/>
      <c r="G48" s="1974"/>
      <c r="H48" s="1955"/>
      <c r="I48" s="2012"/>
      <c r="J48" s="1955"/>
      <c r="K48" s="1974"/>
      <c r="L48" s="1959"/>
      <c r="M48" s="1969"/>
      <c r="N48" s="1947"/>
      <c r="O48" s="1957"/>
      <c r="P48" s="1953"/>
      <c r="Q48" s="1951"/>
      <c r="R48" s="1601" t="s">
        <v>325</v>
      </c>
      <c r="S48" s="918"/>
      <c r="T48" s="2014"/>
      <c r="U48" s="2014"/>
      <c r="V48" s="4"/>
      <c r="W48" s="4"/>
      <c r="X48" s="4"/>
      <c r="Y48" s="4"/>
      <c r="Z48" s="4"/>
      <c r="AA48" s="4"/>
      <c r="AB48" s="4"/>
      <c r="AC48" s="4"/>
      <c r="AD48" s="4"/>
      <c r="AE48" s="4"/>
      <c r="AF48" s="4"/>
      <c r="AG48" s="4"/>
      <c r="AH48" s="4"/>
      <c r="AI48" s="4"/>
      <c r="AJ48" s="4"/>
      <c r="AK48" s="4"/>
      <c r="AL48" s="4"/>
      <c r="AM48" s="4"/>
      <c r="AN48" s="4"/>
      <c r="AO48" s="4"/>
    </row>
    <row r="49" spans="1:41" s="9" customFormat="1" ht="18" customHeight="1" thickTop="1" thickBot="1">
      <c r="A49" s="1997"/>
      <c r="B49" s="1998"/>
      <c r="C49" s="1998"/>
      <c r="D49" s="1998"/>
      <c r="E49" s="1999"/>
      <c r="F49" s="1955"/>
      <c r="G49" s="1974"/>
      <c r="H49" s="1955"/>
      <c r="I49" s="2012"/>
      <c r="J49" s="1955"/>
      <c r="K49" s="1974"/>
      <c r="L49" s="1959"/>
      <c r="M49" s="1969"/>
      <c r="N49" s="1947"/>
      <c r="O49" s="1957"/>
      <c r="P49" s="1953"/>
      <c r="Q49" s="1951"/>
      <c r="R49" s="1601" t="s">
        <v>325</v>
      </c>
      <c r="S49" s="918"/>
      <c r="T49" s="2014"/>
      <c r="U49" s="2014"/>
      <c r="V49" s="4"/>
      <c r="W49" s="4"/>
      <c r="X49" s="4"/>
      <c r="Y49" s="4"/>
      <c r="Z49" s="4"/>
      <c r="AA49" s="4"/>
      <c r="AB49" s="4"/>
      <c r="AC49" s="4"/>
      <c r="AD49" s="4"/>
      <c r="AE49" s="4"/>
      <c r="AF49" s="4"/>
      <c r="AG49" s="4"/>
      <c r="AH49" s="4"/>
      <c r="AI49" s="4"/>
      <c r="AJ49" s="4"/>
      <c r="AK49" s="4"/>
      <c r="AL49" s="4"/>
      <c r="AM49" s="4"/>
      <c r="AN49" s="4"/>
      <c r="AO49" s="4"/>
    </row>
    <row r="50" spans="1:41" s="9" customFormat="1" ht="18" customHeight="1" thickTop="1" thickBot="1">
      <c r="A50" s="1997"/>
      <c r="B50" s="1998"/>
      <c r="C50" s="1998"/>
      <c r="D50" s="1998"/>
      <c r="E50" s="1999"/>
      <c r="F50" s="1955"/>
      <c r="G50" s="1974"/>
      <c r="H50" s="1955"/>
      <c r="I50" s="2012"/>
      <c r="J50" s="1955"/>
      <c r="K50" s="1974"/>
      <c r="L50" s="1959"/>
      <c r="M50" s="1969"/>
      <c r="N50" s="1947"/>
      <c r="O50" s="1957"/>
      <c r="P50" s="1953"/>
      <c r="Q50" s="1951"/>
      <c r="R50" s="1601" t="s">
        <v>325</v>
      </c>
      <c r="S50" s="918"/>
      <c r="T50" s="2014"/>
      <c r="U50" s="2014"/>
      <c r="V50" s="4"/>
      <c r="W50" s="4"/>
      <c r="X50" s="4"/>
      <c r="Y50" s="4"/>
      <c r="Z50" s="4"/>
      <c r="AA50" s="4"/>
      <c r="AB50" s="4"/>
      <c r="AC50" s="4"/>
      <c r="AD50" s="4"/>
      <c r="AE50" s="4"/>
      <c r="AF50" s="4"/>
      <c r="AG50" s="4"/>
      <c r="AH50" s="4"/>
      <c r="AI50" s="4"/>
      <c r="AJ50" s="4"/>
      <c r="AK50" s="4"/>
      <c r="AL50" s="4"/>
      <c r="AM50" s="4"/>
      <c r="AN50" s="4"/>
      <c r="AO50" s="4"/>
    </row>
    <row r="51" spans="1:41" s="9" customFormat="1" ht="18" customHeight="1" thickTop="1" thickBot="1">
      <c r="A51" s="1997"/>
      <c r="B51" s="1998"/>
      <c r="C51" s="1998"/>
      <c r="D51" s="1998"/>
      <c r="E51" s="1999"/>
      <c r="F51" s="1955"/>
      <c r="G51" s="1974"/>
      <c r="H51" s="1955"/>
      <c r="I51" s="2012"/>
      <c r="J51" s="1955"/>
      <c r="K51" s="1974"/>
      <c r="L51" s="1959"/>
      <c r="M51" s="1969"/>
      <c r="N51" s="1947"/>
      <c r="O51" s="1957"/>
      <c r="P51" s="1953"/>
      <c r="Q51" s="1951"/>
      <c r="R51" s="1601" t="s">
        <v>325</v>
      </c>
      <c r="S51" s="918"/>
      <c r="T51" s="2014"/>
      <c r="U51" s="2014"/>
      <c r="V51" s="4"/>
      <c r="W51" s="4"/>
      <c r="X51" s="4"/>
      <c r="Y51" s="4"/>
      <c r="Z51" s="4"/>
      <c r="AA51" s="4"/>
      <c r="AB51" s="4"/>
      <c r="AC51" s="4"/>
      <c r="AD51" s="4"/>
      <c r="AE51" s="4"/>
      <c r="AF51" s="4"/>
      <c r="AG51" s="4"/>
      <c r="AH51" s="4"/>
      <c r="AI51" s="4"/>
      <c r="AJ51" s="4"/>
      <c r="AK51" s="4"/>
      <c r="AL51" s="4"/>
      <c r="AM51" s="4"/>
      <c r="AN51" s="4"/>
      <c r="AO51" s="4"/>
    </row>
    <row r="52" spans="1:41" s="9" customFormat="1" ht="18" customHeight="1" thickTop="1" thickBot="1">
      <c r="A52" s="1997"/>
      <c r="B52" s="1998"/>
      <c r="C52" s="1998"/>
      <c r="D52" s="1998"/>
      <c r="E52" s="1999"/>
      <c r="F52" s="1955"/>
      <c r="G52" s="1974"/>
      <c r="H52" s="1955"/>
      <c r="I52" s="2012"/>
      <c r="J52" s="1955"/>
      <c r="K52" s="1974"/>
      <c r="L52" s="1959"/>
      <c r="M52" s="1969"/>
      <c r="N52" s="1947"/>
      <c r="O52" s="1957"/>
      <c r="P52" s="1953"/>
      <c r="Q52" s="1951"/>
      <c r="R52" s="1601" t="s">
        <v>325</v>
      </c>
      <c r="S52" s="918"/>
      <c r="T52" s="2014"/>
      <c r="U52" s="2014"/>
      <c r="V52" s="4"/>
      <c r="W52" s="4"/>
      <c r="X52" s="4"/>
      <c r="Y52" s="4"/>
      <c r="Z52" s="4"/>
      <c r="AA52" s="4"/>
      <c r="AB52" s="4"/>
      <c r="AC52" s="4"/>
      <c r="AD52" s="4"/>
      <c r="AE52" s="4"/>
      <c r="AF52" s="4"/>
      <c r="AG52" s="4"/>
      <c r="AH52" s="4"/>
      <c r="AI52" s="4"/>
      <c r="AJ52" s="4"/>
      <c r="AK52" s="4"/>
      <c r="AL52" s="4"/>
      <c r="AM52" s="4"/>
      <c r="AN52" s="4"/>
      <c r="AO52" s="4"/>
    </row>
    <row r="53" spans="1:41" s="9" customFormat="1" ht="18" customHeight="1" thickTop="1" thickBot="1">
      <c r="A53" s="1997"/>
      <c r="B53" s="1998"/>
      <c r="C53" s="1998"/>
      <c r="D53" s="1998"/>
      <c r="E53" s="1999"/>
      <c r="F53" s="1955"/>
      <c r="G53" s="1974"/>
      <c r="H53" s="1955"/>
      <c r="I53" s="2012"/>
      <c r="J53" s="1955"/>
      <c r="K53" s="1974"/>
      <c r="L53" s="1959"/>
      <c r="M53" s="1969"/>
      <c r="N53" s="1947"/>
      <c r="O53" s="1957"/>
      <c r="P53" s="1953"/>
      <c r="Q53" s="1951"/>
      <c r="R53" s="1601" t="s">
        <v>325</v>
      </c>
      <c r="S53" s="918"/>
      <c r="T53" s="2014"/>
      <c r="U53" s="2014"/>
      <c r="V53" s="4"/>
      <c r="W53" s="4"/>
      <c r="X53" s="4"/>
      <c r="Y53" s="4"/>
      <c r="Z53" s="4"/>
      <c r="AA53" s="4"/>
      <c r="AB53" s="4"/>
      <c r="AC53" s="4"/>
      <c r="AD53" s="4"/>
      <c r="AE53" s="4"/>
      <c r="AF53" s="4"/>
      <c r="AG53" s="4"/>
      <c r="AH53" s="4"/>
      <c r="AI53" s="4"/>
      <c r="AJ53" s="4"/>
      <c r="AK53" s="4"/>
      <c r="AL53" s="4"/>
      <c r="AM53" s="4"/>
      <c r="AN53" s="4"/>
      <c r="AO53" s="4"/>
    </row>
    <row r="54" spans="1:41" s="9" customFormat="1" ht="18" customHeight="1" thickTop="1" thickBot="1">
      <c r="A54" s="1997"/>
      <c r="B54" s="1998"/>
      <c r="C54" s="1998"/>
      <c r="D54" s="1998"/>
      <c r="E54" s="1999"/>
      <c r="F54" s="1955"/>
      <c r="G54" s="1974"/>
      <c r="H54" s="1955"/>
      <c r="I54" s="2012"/>
      <c r="J54" s="1955"/>
      <c r="K54" s="1974"/>
      <c r="L54" s="1959"/>
      <c r="M54" s="1969"/>
      <c r="N54" s="1947"/>
      <c r="O54" s="1957"/>
      <c r="P54" s="1953"/>
      <c r="Q54" s="1951"/>
      <c r="R54" s="1601" t="s">
        <v>325</v>
      </c>
      <c r="S54" s="918"/>
      <c r="T54" s="2014"/>
      <c r="U54" s="2014"/>
      <c r="V54" s="4"/>
      <c r="W54" s="4"/>
      <c r="X54" s="4"/>
      <c r="Y54" s="4"/>
      <c r="Z54" s="4"/>
      <c r="AA54" s="4"/>
      <c r="AB54" s="4"/>
      <c r="AC54" s="4"/>
      <c r="AD54" s="4"/>
      <c r="AE54" s="4"/>
      <c r="AF54" s="4"/>
      <c r="AG54" s="4"/>
      <c r="AH54" s="4"/>
      <c r="AI54" s="4"/>
      <c r="AJ54" s="4"/>
      <c r="AK54" s="4"/>
      <c r="AL54" s="4"/>
      <c r="AM54" s="4"/>
      <c r="AN54" s="4"/>
      <c r="AO54" s="4"/>
    </row>
    <row r="55" spans="1:41" s="9" customFormat="1" ht="18" customHeight="1" thickTop="1" thickBot="1">
      <c r="A55" s="1997"/>
      <c r="B55" s="1998"/>
      <c r="C55" s="1998"/>
      <c r="D55" s="1998"/>
      <c r="E55" s="1999"/>
      <c r="F55" s="1955"/>
      <c r="G55" s="1974"/>
      <c r="H55" s="1955"/>
      <c r="I55" s="2012"/>
      <c r="J55" s="1955"/>
      <c r="K55" s="1974"/>
      <c r="L55" s="1959"/>
      <c r="M55" s="1969"/>
      <c r="N55" s="1947"/>
      <c r="O55" s="1957"/>
      <c r="P55" s="1953"/>
      <c r="Q55" s="1951"/>
      <c r="R55" s="1601" t="s">
        <v>325</v>
      </c>
      <c r="S55" s="918"/>
      <c r="T55" s="2014"/>
      <c r="U55" s="2014"/>
      <c r="V55" s="4"/>
      <c r="W55" s="4"/>
      <c r="X55" s="4"/>
      <c r="Y55" s="4"/>
      <c r="Z55" s="4"/>
      <c r="AA55" s="4"/>
      <c r="AB55" s="4"/>
      <c r="AC55" s="4"/>
      <c r="AD55" s="4"/>
      <c r="AE55" s="4"/>
      <c r="AF55" s="4"/>
      <c r="AG55" s="4"/>
      <c r="AH55" s="4"/>
      <c r="AI55" s="4"/>
      <c r="AJ55" s="4"/>
      <c r="AK55" s="4"/>
      <c r="AL55" s="4"/>
      <c r="AM55" s="4"/>
      <c r="AN55" s="4"/>
      <c r="AO55" s="4"/>
    </row>
    <row r="56" spans="1:41" s="9" customFormat="1" ht="18" customHeight="1" thickTop="1" thickBot="1">
      <c r="A56" s="1997"/>
      <c r="B56" s="1998"/>
      <c r="C56" s="1998"/>
      <c r="D56" s="1998"/>
      <c r="E56" s="1999"/>
      <c r="F56" s="1955"/>
      <c r="G56" s="1974"/>
      <c r="H56" s="1955"/>
      <c r="I56" s="2012"/>
      <c r="J56" s="1955"/>
      <c r="K56" s="1974"/>
      <c r="L56" s="1959"/>
      <c r="M56" s="1969"/>
      <c r="N56" s="1947"/>
      <c r="O56" s="1957"/>
      <c r="P56" s="1953"/>
      <c r="Q56" s="1951"/>
      <c r="R56" s="1601" t="s">
        <v>325</v>
      </c>
      <c r="S56" s="918"/>
      <c r="T56" s="2014"/>
      <c r="U56" s="2014"/>
      <c r="V56" s="4"/>
      <c r="W56" s="4"/>
      <c r="X56" s="4"/>
      <c r="Y56" s="4"/>
      <c r="Z56" s="4"/>
      <c r="AA56" s="4"/>
      <c r="AB56" s="4"/>
      <c r="AC56" s="4"/>
      <c r="AD56" s="4"/>
      <c r="AE56" s="4"/>
      <c r="AF56" s="4"/>
      <c r="AG56" s="4"/>
      <c r="AH56" s="4"/>
      <c r="AI56" s="4"/>
      <c r="AJ56" s="4"/>
      <c r="AK56" s="4"/>
      <c r="AL56" s="4"/>
      <c r="AM56" s="4"/>
      <c r="AN56" s="4"/>
      <c r="AO56" s="4"/>
    </row>
    <row r="57" spans="1:41" s="9" customFormat="1" ht="18" customHeight="1" thickTop="1" thickBot="1">
      <c r="A57" s="1997"/>
      <c r="B57" s="1998"/>
      <c r="C57" s="1998"/>
      <c r="D57" s="1998"/>
      <c r="E57" s="1999"/>
      <c r="F57" s="1955"/>
      <c r="G57" s="1974"/>
      <c r="H57" s="1955"/>
      <c r="I57" s="2012"/>
      <c r="J57" s="1955"/>
      <c r="K57" s="1974"/>
      <c r="L57" s="1959"/>
      <c r="M57" s="1969"/>
      <c r="N57" s="1947"/>
      <c r="O57" s="1957"/>
      <c r="P57" s="1953"/>
      <c r="Q57" s="1951"/>
      <c r="R57" s="1601" t="s">
        <v>325</v>
      </c>
      <c r="S57" s="918"/>
      <c r="T57" s="2014"/>
      <c r="U57" s="2014"/>
      <c r="V57" s="4"/>
      <c r="W57" s="4"/>
      <c r="X57" s="4"/>
      <c r="Y57" s="4"/>
      <c r="Z57" s="4"/>
      <c r="AA57" s="4"/>
      <c r="AB57" s="4"/>
      <c r="AC57" s="4"/>
      <c r="AD57" s="4"/>
      <c r="AE57" s="4"/>
      <c r="AF57" s="4"/>
      <c r="AG57" s="4"/>
      <c r="AH57" s="4"/>
      <c r="AI57" s="4"/>
      <c r="AJ57" s="4"/>
      <c r="AK57" s="4"/>
      <c r="AL57" s="4"/>
      <c r="AM57" s="4"/>
      <c r="AN57" s="4"/>
      <c r="AO57" s="4"/>
    </row>
    <row r="58" spans="1:41" s="9" customFormat="1" ht="18" customHeight="1" thickTop="1" thickBot="1">
      <c r="A58" s="1997"/>
      <c r="B58" s="1998"/>
      <c r="C58" s="1998"/>
      <c r="D58" s="1998"/>
      <c r="E58" s="1999"/>
      <c r="F58" s="1955"/>
      <c r="G58" s="1974"/>
      <c r="H58" s="1955"/>
      <c r="I58" s="2012"/>
      <c r="J58" s="1955"/>
      <c r="K58" s="1974"/>
      <c r="L58" s="1959"/>
      <c r="M58" s="1969"/>
      <c r="N58" s="1947"/>
      <c r="O58" s="1957"/>
      <c r="P58" s="1953"/>
      <c r="Q58" s="94"/>
      <c r="R58" s="1601" t="s">
        <v>325</v>
      </c>
      <c r="S58" s="918"/>
      <c r="T58" s="2014"/>
      <c r="U58" s="2014"/>
      <c r="V58" s="4"/>
      <c r="W58" s="4"/>
      <c r="X58" s="4"/>
      <c r="Y58" s="4"/>
      <c r="Z58" s="4"/>
      <c r="AA58" s="4"/>
      <c r="AB58" s="4"/>
      <c r="AC58" s="4"/>
      <c r="AD58" s="4"/>
      <c r="AE58" s="4"/>
      <c r="AF58" s="4"/>
      <c r="AG58" s="4"/>
      <c r="AH58" s="4"/>
      <c r="AI58" s="4"/>
      <c r="AJ58" s="4"/>
      <c r="AK58" s="4"/>
      <c r="AL58" s="4"/>
      <c r="AM58" s="4"/>
      <c r="AN58" s="4"/>
      <c r="AO58" s="4"/>
    </row>
    <row r="59" spans="1:41" s="9" customFormat="1" ht="18" customHeight="1" thickTop="1" thickBot="1">
      <c r="A59" s="1997"/>
      <c r="B59" s="1998"/>
      <c r="C59" s="1998"/>
      <c r="D59" s="1998"/>
      <c r="E59" s="1999"/>
      <c r="F59" s="1955"/>
      <c r="G59" s="1974"/>
      <c r="H59" s="1955"/>
      <c r="I59" s="2012"/>
      <c r="J59" s="1955"/>
      <c r="K59" s="1974"/>
      <c r="L59" s="1959"/>
      <c r="M59" s="1969"/>
      <c r="N59" s="1947"/>
      <c r="O59" s="1957"/>
      <c r="P59" s="1953"/>
      <c r="Q59" s="94"/>
      <c r="R59" s="1601" t="s">
        <v>325</v>
      </c>
      <c r="S59" s="918"/>
      <c r="T59" s="2014"/>
      <c r="U59" s="2014"/>
      <c r="V59" s="4"/>
      <c r="W59" s="4"/>
      <c r="X59" s="4"/>
      <c r="Y59" s="4"/>
      <c r="Z59" s="4"/>
      <c r="AA59" s="4"/>
      <c r="AB59" s="4"/>
      <c r="AC59" s="4"/>
      <c r="AD59" s="4"/>
      <c r="AE59" s="4"/>
      <c r="AF59" s="4"/>
      <c r="AG59" s="4"/>
      <c r="AH59" s="4"/>
      <c r="AI59" s="4"/>
      <c r="AJ59" s="4"/>
      <c r="AK59" s="4"/>
      <c r="AL59" s="4"/>
      <c r="AM59" s="4"/>
      <c r="AN59" s="4"/>
      <c r="AO59" s="4"/>
    </row>
    <row r="60" spans="1:41" s="9" customFormat="1" ht="79.5" customHeight="1" thickTop="1" thickBot="1">
      <c r="A60" s="1997"/>
      <c r="B60" s="1998"/>
      <c r="C60" s="1998"/>
      <c r="D60" s="1998"/>
      <c r="E60" s="1999"/>
      <c r="F60" s="1955"/>
      <c r="G60" s="1974"/>
      <c r="H60" s="1955"/>
      <c r="I60" s="2012"/>
      <c r="J60" s="1955"/>
      <c r="K60" s="1974"/>
      <c r="L60" s="1959"/>
      <c r="M60" s="1969"/>
      <c r="N60" s="1947"/>
      <c r="O60" s="1957"/>
      <c r="P60" s="1953"/>
      <c r="Q60" s="94"/>
      <c r="R60" s="1601" t="s">
        <v>325</v>
      </c>
      <c r="S60" s="918"/>
      <c r="T60" s="2014"/>
      <c r="U60" s="2014"/>
      <c r="V60" s="4"/>
      <c r="W60" s="4"/>
      <c r="X60" s="4"/>
      <c r="Y60" s="4"/>
      <c r="Z60" s="4"/>
      <c r="AA60" s="4"/>
      <c r="AB60" s="4"/>
      <c r="AC60" s="4"/>
      <c r="AD60" s="4"/>
      <c r="AE60" s="4"/>
      <c r="AF60" s="4"/>
      <c r="AG60" s="4"/>
      <c r="AH60" s="4"/>
      <c r="AI60" s="4"/>
      <c r="AJ60" s="4"/>
      <c r="AK60" s="4"/>
      <c r="AL60" s="4"/>
      <c r="AM60" s="4"/>
      <c r="AN60" s="4"/>
      <c r="AO60" s="4"/>
    </row>
    <row r="61" spans="1:41" s="9" customFormat="1" ht="18" hidden="1" customHeight="1" thickTop="1" thickBot="1">
      <c r="A61" s="1997"/>
      <c r="B61" s="1998"/>
      <c r="C61" s="1998"/>
      <c r="D61" s="1998"/>
      <c r="E61" s="1999"/>
      <c r="F61" s="1955"/>
      <c r="G61" s="1974"/>
      <c r="H61" s="1955"/>
      <c r="I61" s="2012"/>
      <c r="J61" s="1955"/>
      <c r="K61" s="1974"/>
      <c r="L61" s="1959"/>
      <c r="M61" s="1969"/>
      <c r="N61" s="1947"/>
      <c r="O61" s="1957"/>
      <c r="P61" s="1953"/>
      <c r="Q61" s="94"/>
      <c r="R61" s="1601" t="s">
        <v>325</v>
      </c>
      <c r="S61" s="918"/>
      <c r="T61" s="921"/>
      <c r="U61" s="921"/>
      <c r="V61" s="4"/>
      <c r="W61" s="4"/>
      <c r="X61" s="4"/>
      <c r="Y61" s="4"/>
      <c r="Z61" s="4"/>
      <c r="AA61" s="4"/>
      <c r="AB61" s="4"/>
      <c r="AC61" s="4"/>
      <c r="AD61" s="4"/>
      <c r="AE61" s="4"/>
      <c r="AF61" s="4"/>
      <c r="AG61" s="4"/>
      <c r="AH61" s="4"/>
      <c r="AI61" s="4"/>
      <c r="AJ61" s="4"/>
      <c r="AK61" s="4"/>
      <c r="AL61" s="4"/>
      <c r="AM61" s="4"/>
      <c r="AN61" s="4"/>
      <c r="AO61" s="4"/>
    </row>
    <row r="62" spans="1:41" s="9" customFormat="1" ht="18" hidden="1" customHeight="1" thickTop="1" thickBot="1">
      <c r="A62" s="1997"/>
      <c r="B62" s="1998"/>
      <c r="C62" s="1998"/>
      <c r="D62" s="1998"/>
      <c r="E62" s="1999"/>
      <c r="F62" s="1955"/>
      <c r="G62" s="1974"/>
      <c r="H62" s="1955"/>
      <c r="I62" s="2012"/>
      <c r="J62" s="1955"/>
      <c r="K62" s="1974"/>
      <c r="L62" s="1959"/>
      <c r="M62" s="1969"/>
      <c r="N62" s="1947"/>
      <c r="O62" s="1957"/>
      <c r="P62" s="1953"/>
      <c r="Q62" s="94"/>
      <c r="R62" s="1601" t="s">
        <v>325</v>
      </c>
      <c r="S62" s="918"/>
      <c r="T62" s="921"/>
      <c r="U62" s="921"/>
      <c r="V62" s="4"/>
      <c r="W62" s="4"/>
      <c r="X62" s="4"/>
      <c r="Y62" s="4"/>
      <c r="Z62" s="4"/>
      <c r="AA62" s="4"/>
      <c r="AB62" s="4"/>
      <c r="AC62" s="4"/>
      <c r="AD62" s="4"/>
      <c r="AE62" s="4"/>
      <c r="AF62" s="4"/>
      <c r="AG62" s="4"/>
      <c r="AH62" s="4"/>
      <c r="AI62" s="4"/>
      <c r="AJ62" s="4"/>
      <c r="AK62" s="4"/>
      <c r="AL62" s="4"/>
      <c r="AM62" s="4"/>
      <c r="AN62" s="4"/>
      <c r="AO62" s="4"/>
    </row>
    <row r="63" spans="1:41" s="9" customFormat="1" ht="18" hidden="1" customHeight="1" thickTop="1" thickBot="1">
      <c r="A63" s="1997"/>
      <c r="B63" s="1998"/>
      <c r="C63" s="1998"/>
      <c r="D63" s="1998"/>
      <c r="E63" s="1999"/>
      <c r="F63" s="1955"/>
      <c r="G63" s="1974"/>
      <c r="H63" s="1955"/>
      <c r="I63" s="2012"/>
      <c r="J63" s="1955"/>
      <c r="K63" s="1974"/>
      <c r="L63" s="1959"/>
      <c r="M63" s="1969"/>
      <c r="N63" s="1947"/>
      <c r="O63" s="1957"/>
      <c r="P63" s="1953"/>
      <c r="Q63" s="94"/>
      <c r="R63" s="1601" t="s">
        <v>325</v>
      </c>
      <c r="S63" s="918"/>
      <c r="T63" s="921"/>
      <c r="U63" s="921"/>
      <c r="V63" s="4"/>
      <c r="W63" s="4"/>
      <c r="X63" s="4"/>
      <c r="Y63" s="4"/>
      <c r="Z63" s="4"/>
      <c r="AA63" s="4"/>
      <c r="AB63" s="4"/>
      <c r="AC63" s="4"/>
      <c r="AD63" s="4"/>
      <c r="AE63" s="4"/>
      <c r="AF63" s="4"/>
      <c r="AG63" s="4"/>
      <c r="AH63" s="4"/>
      <c r="AI63" s="4"/>
      <c r="AJ63" s="4"/>
      <c r="AK63" s="4"/>
      <c r="AL63" s="4"/>
      <c r="AM63" s="4"/>
      <c r="AN63" s="4"/>
      <c r="AO63" s="4"/>
    </row>
    <row r="64" spans="1:41" s="9" customFormat="1" ht="18" hidden="1" customHeight="1" thickTop="1" thickBot="1">
      <c r="A64" s="1997"/>
      <c r="B64" s="1998"/>
      <c r="C64" s="1998"/>
      <c r="D64" s="1998"/>
      <c r="E64" s="1999"/>
      <c r="F64" s="1955"/>
      <c r="G64" s="1974"/>
      <c r="H64" s="1955"/>
      <c r="I64" s="2012"/>
      <c r="J64" s="1955"/>
      <c r="K64" s="1974"/>
      <c r="L64" s="1959"/>
      <c r="M64" s="1969"/>
      <c r="N64" s="1947"/>
      <c r="O64" s="1957"/>
      <c r="P64" s="1953"/>
      <c r="Q64" s="94"/>
      <c r="R64" s="1601" t="s">
        <v>325</v>
      </c>
      <c r="S64" s="918"/>
      <c r="T64" s="921"/>
      <c r="U64" s="921"/>
      <c r="V64" s="4"/>
      <c r="W64" s="4"/>
      <c r="X64" s="4"/>
      <c r="Y64" s="4"/>
      <c r="Z64" s="4"/>
      <c r="AA64" s="4"/>
      <c r="AB64" s="4"/>
      <c r="AC64" s="4"/>
      <c r="AD64" s="4"/>
      <c r="AE64" s="4"/>
      <c r="AF64" s="4"/>
      <c r="AG64" s="4"/>
      <c r="AH64" s="4"/>
      <c r="AI64" s="4"/>
      <c r="AJ64" s="4"/>
      <c r="AK64" s="4"/>
      <c r="AL64" s="4"/>
      <c r="AM64" s="4"/>
      <c r="AN64" s="4"/>
      <c r="AO64" s="4"/>
    </row>
    <row r="65" spans="1:41" s="9" customFormat="1" ht="18" hidden="1" customHeight="1" thickTop="1" thickBot="1">
      <c r="A65" s="1997"/>
      <c r="B65" s="1998"/>
      <c r="C65" s="1998"/>
      <c r="D65" s="1998"/>
      <c r="E65" s="1999"/>
      <c r="F65" s="1955"/>
      <c r="G65" s="1974"/>
      <c r="H65" s="1955"/>
      <c r="I65" s="2012"/>
      <c r="J65" s="1955"/>
      <c r="K65" s="1974"/>
      <c r="L65" s="1959"/>
      <c r="M65" s="1969"/>
      <c r="N65" s="1947"/>
      <c r="O65" s="1957"/>
      <c r="P65" s="1953"/>
      <c r="Q65" s="94"/>
      <c r="R65" s="1601" t="s">
        <v>325</v>
      </c>
      <c r="S65" s="918"/>
      <c r="T65" s="921"/>
      <c r="U65" s="921"/>
      <c r="V65" s="4"/>
      <c r="W65" s="4"/>
      <c r="X65" s="4"/>
      <c r="Y65" s="4"/>
      <c r="Z65" s="4"/>
      <c r="AA65" s="4"/>
      <c r="AB65" s="4"/>
      <c r="AC65" s="4"/>
      <c r="AD65" s="4"/>
      <c r="AE65" s="4"/>
      <c r="AF65" s="4"/>
      <c r="AG65" s="4"/>
      <c r="AH65" s="4"/>
      <c r="AI65" s="4"/>
      <c r="AJ65" s="4"/>
      <c r="AK65" s="4"/>
      <c r="AL65" s="4"/>
      <c r="AM65" s="4"/>
      <c r="AN65" s="4"/>
      <c r="AO65" s="4"/>
    </row>
    <row r="66" spans="1:41" s="9" customFormat="1" ht="18" hidden="1" customHeight="1" thickTop="1" thickBot="1">
      <c r="A66" s="1997"/>
      <c r="B66" s="1998"/>
      <c r="C66" s="1998"/>
      <c r="D66" s="1998"/>
      <c r="E66" s="1999"/>
      <c r="F66" s="1955"/>
      <c r="G66" s="1974"/>
      <c r="H66" s="1955"/>
      <c r="I66" s="2012"/>
      <c r="J66" s="1955"/>
      <c r="K66" s="1974"/>
      <c r="L66" s="1959"/>
      <c r="M66" s="1969"/>
      <c r="N66" s="1947"/>
      <c r="O66" s="1957"/>
      <c r="P66" s="1953"/>
      <c r="Q66" s="94"/>
      <c r="R66" s="1601" t="s">
        <v>325</v>
      </c>
      <c r="S66" s="918"/>
      <c r="T66" s="921"/>
      <c r="U66" s="921"/>
      <c r="V66" s="4"/>
      <c r="W66" s="4"/>
      <c r="X66" s="4"/>
      <c r="Y66" s="4"/>
      <c r="Z66" s="4"/>
      <c r="AA66" s="4"/>
      <c r="AB66" s="4"/>
      <c r="AC66" s="4"/>
      <c r="AD66" s="4"/>
      <c r="AE66" s="4"/>
      <c r="AF66" s="4"/>
      <c r="AG66" s="4"/>
      <c r="AH66" s="4"/>
      <c r="AI66" s="4"/>
      <c r="AJ66" s="4"/>
      <c r="AK66" s="4"/>
      <c r="AL66" s="4"/>
      <c r="AM66" s="4"/>
      <c r="AN66" s="4"/>
      <c r="AO66" s="4"/>
    </row>
    <row r="67" spans="1:41" s="9" customFormat="1" ht="18" hidden="1" customHeight="1" thickTop="1" thickBot="1">
      <c r="A67" s="1997"/>
      <c r="B67" s="1998"/>
      <c r="C67" s="1998"/>
      <c r="D67" s="1998"/>
      <c r="E67" s="1999"/>
      <c r="F67" s="1955"/>
      <c r="G67" s="1974"/>
      <c r="H67" s="1955"/>
      <c r="I67" s="2012"/>
      <c r="J67" s="1955"/>
      <c r="K67" s="1974"/>
      <c r="L67" s="1959"/>
      <c r="M67" s="1969"/>
      <c r="N67" s="1947"/>
      <c r="O67" s="1957"/>
      <c r="P67" s="1953"/>
      <c r="Q67" s="94"/>
      <c r="R67" s="1601" t="s">
        <v>325</v>
      </c>
      <c r="S67" s="918"/>
      <c r="T67" s="921"/>
      <c r="U67" s="921"/>
      <c r="V67" s="4"/>
      <c r="W67" s="4"/>
      <c r="X67" s="4"/>
      <c r="Y67" s="4"/>
      <c r="Z67" s="4"/>
      <c r="AA67" s="4"/>
      <c r="AB67" s="4"/>
      <c r="AC67" s="4"/>
      <c r="AD67" s="4"/>
      <c r="AE67" s="4"/>
      <c r="AF67" s="4"/>
      <c r="AG67" s="4"/>
      <c r="AH67" s="4"/>
      <c r="AI67" s="4"/>
      <c r="AJ67" s="4"/>
      <c r="AK67" s="4"/>
      <c r="AL67" s="4"/>
      <c r="AM67" s="4"/>
      <c r="AN67" s="4"/>
      <c r="AO67" s="4"/>
    </row>
    <row r="68" spans="1:41" s="9" customFormat="1" ht="18" hidden="1" customHeight="1" thickTop="1" thickBot="1">
      <c r="A68" s="1997"/>
      <c r="B68" s="1998"/>
      <c r="C68" s="1998"/>
      <c r="D68" s="1998"/>
      <c r="E68" s="1999"/>
      <c r="F68" s="1955"/>
      <c r="G68" s="1974"/>
      <c r="H68" s="1955"/>
      <c r="I68" s="2012"/>
      <c r="J68" s="1955"/>
      <c r="K68" s="1974"/>
      <c r="L68" s="1959"/>
      <c r="M68" s="1969"/>
      <c r="N68" s="1947"/>
      <c r="O68" s="1957"/>
      <c r="P68" s="1953"/>
      <c r="Q68" s="94"/>
      <c r="R68" s="1601" t="s">
        <v>325</v>
      </c>
      <c r="S68" s="918"/>
      <c r="T68" s="921"/>
      <c r="U68" s="921"/>
      <c r="V68" s="4"/>
      <c r="W68" s="4"/>
      <c r="X68" s="4"/>
      <c r="Y68" s="4"/>
      <c r="Z68" s="4"/>
      <c r="AA68" s="4"/>
      <c r="AB68" s="4"/>
      <c r="AC68" s="4"/>
      <c r="AD68" s="4"/>
      <c r="AE68" s="4"/>
      <c r="AF68" s="4"/>
      <c r="AG68" s="4"/>
      <c r="AH68" s="4"/>
      <c r="AI68" s="4"/>
      <c r="AJ68" s="4"/>
      <c r="AK68" s="4"/>
      <c r="AL68" s="4"/>
      <c r="AM68" s="4"/>
      <c r="AN68" s="4"/>
      <c r="AO68" s="4"/>
    </row>
    <row r="69" spans="1:41" s="9" customFormat="1" ht="18" hidden="1" customHeight="1" thickTop="1" thickBot="1">
      <c r="A69" s="1997"/>
      <c r="B69" s="1998"/>
      <c r="C69" s="1998"/>
      <c r="D69" s="1998"/>
      <c r="E69" s="1999"/>
      <c r="F69" s="1955"/>
      <c r="G69" s="1974"/>
      <c r="H69" s="1955"/>
      <c r="I69" s="2012"/>
      <c r="J69" s="1955"/>
      <c r="K69" s="1974"/>
      <c r="L69" s="1959"/>
      <c r="M69" s="1969"/>
      <c r="N69" s="1947"/>
      <c r="O69" s="1957"/>
      <c r="P69" s="1953"/>
      <c r="Q69" s="94"/>
      <c r="R69" s="1601" t="s">
        <v>325</v>
      </c>
      <c r="S69" s="918"/>
      <c r="T69" s="921"/>
      <c r="U69" s="921"/>
      <c r="V69" s="4"/>
      <c r="W69" s="4"/>
      <c r="X69" s="4"/>
      <c r="Y69" s="4"/>
      <c r="Z69" s="4"/>
      <c r="AA69" s="4"/>
      <c r="AB69" s="4"/>
      <c r="AC69" s="4"/>
      <c r="AD69" s="4"/>
      <c r="AE69" s="4"/>
      <c r="AF69" s="4"/>
      <c r="AG69" s="4"/>
      <c r="AH69" s="4"/>
      <c r="AI69" s="4"/>
      <c r="AJ69" s="4"/>
      <c r="AK69" s="4"/>
      <c r="AL69" s="4"/>
      <c r="AM69" s="4"/>
      <c r="AN69" s="4"/>
      <c r="AO69" s="4"/>
    </row>
    <row r="70" spans="1:41" s="9" customFormat="1" ht="18" hidden="1" customHeight="1" thickTop="1" thickBot="1">
      <c r="A70" s="1997"/>
      <c r="B70" s="1998"/>
      <c r="C70" s="1998"/>
      <c r="D70" s="1998"/>
      <c r="E70" s="1999"/>
      <c r="F70" s="1955"/>
      <c r="G70" s="1974"/>
      <c r="H70" s="1955"/>
      <c r="I70" s="2012"/>
      <c r="J70" s="1955"/>
      <c r="K70" s="1974"/>
      <c r="L70" s="1959"/>
      <c r="M70" s="1969"/>
      <c r="N70" s="1947"/>
      <c r="O70" s="1957"/>
      <c r="P70" s="1953"/>
      <c r="Q70" s="94"/>
      <c r="R70" s="1601" t="s">
        <v>325</v>
      </c>
      <c r="S70" s="918"/>
      <c r="T70" s="921"/>
      <c r="U70" s="921"/>
      <c r="V70" s="4"/>
      <c r="W70" s="4"/>
      <c r="X70" s="4"/>
      <c r="Y70" s="4"/>
      <c r="Z70" s="4"/>
      <c r="AA70" s="4"/>
      <c r="AB70" s="4"/>
      <c r="AC70" s="4"/>
      <c r="AD70" s="4"/>
      <c r="AE70" s="4"/>
      <c r="AF70" s="4"/>
      <c r="AG70" s="4"/>
      <c r="AH70" s="4"/>
      <c r="AI70" s="4"/>
      <c r="AJ70" s="4"/>
      <c r="AK70" s="4"/>
      <c r="AL70" s="4"/>
      <c r="AM70" s="4"/>
      <c r="AN70" s="4"/>
      <c r="AO70" s="4"/>
    </row>
    <row r="71" spans="1:41" s="9" customFormat="1" ht="18" hidden="1" customHeight="1" thickTop="1" thickBot="1">
      <c r="A71" s="1997"/>
      <c r="B71" s="1998"/>
      <c r="C71" s="1998"/>
      <c r="D71" s="1998"/>
      <c r="E71" s="1999"/>
      <c r="F71" s="1955"/>
      <c r="G71" s="1974"/>
      <c r="H71" s="1955"/>
      <c r="I71" s="2012"/>
      <c r="J71" s="1955"/>
      <c r="K71" s="1974"/>
      <c r="L71" s="1959"/>
      <c r="M71" s="1969"/>
      <c r="N71" s="1947"/>
      <c r="O71" s="1957"/>
      <c r="P71" s="1953"/>
      <c r="Q71" s="94"/>
      <c r="R71" s="1601" t="s">
        <v>325</v>
      </c>
      <c r="S71" s="918"/>
      <c r="T71" s="921"/>
      <c r="U71" s="921"/>
      <c r="V71" s="4"/>
      <c r="W71" s="4"/>
      <c r="X71" s="4"/>
      <c r="Y71" s="4"/>
      <c r="Z71" s="4"/>
      <c r="AA71" s="4"/>
      <c r="AB71" s="4"/>
      <c r="AC71" s="4"/>
      <c r="AD71" s="4"/>
      <c r="AE71" s="4"/>
      <c r="AF71" s="4"/>
      <c r="AG71" s="4"/>
      <c r="AH71" s="4"/>
      <c r="AI71" s="4"/>
      <c r="AJ71" s="4"/>
      <c r="AK71" s="4"/>
      <c r="AL71" s="4"/>
      <c r="AM71" s="4"/>
      <c r="AN71" s="4"/>
      <c r="AO71" s="4"/>
    </row>
    <row r="72" spans="1:41" s="9" customFormat="1" ht="18" hidden="1" customHeight="1" thickTop="1" thickBot="1">
      <c r="A72" s="1997"/>
      <c r="B72" s="1998"/>
      <c r="C72" s="1998"/>
      <c r="D72" s="1998"/>
      <c r="E72" s="1999"/>
      <c r="F72" s="1955"/>
      <c r="G72" s="1974"/>
      <c r="H72" s="1955"/>
      <c r="I72" s="2012"/>
      <c r="J72" s="1955"/>
      <c r="K72" s="1974"/>
      <c r="L72" s="1959"/>
      <c r="M72" s="1969"/>
      <c r="N72" s="1947"/>
      <c r="O72" s="1957"/>
      <c r="P72" s="1953"/>
      <c r="Q72" s="94"/>
      <c r="R72" s="1601" t="s">
        <v>325</v>
      </c>
      <c r="S72" s="918"/>
      <c r="T72" s="921"/>
      <c r="U72" s="921"/>
      <c r="V72" s="4"/>
      <c r="W72" s="4"/>
      <c r="X72" s="4"/>
      <c r="Y72" s="4"/>
      <c r="Z72" s="4"/>
      <c r="AA72" s="4"/>
      <c r="AB72" s="4"/>
      <c r="AC72" s="4"/>
      <c r="AD72" s="4"/>
      <c r="AE72" s="4"/>
      <c r="AF72" s="4"/>
      <c r="AG72" s="4"/>
      <c r="AH72" s="4"/>
      <c r="AI72" s="4"/>
      <c r="AJ72" s="4"/>
      <c r="AK72" s="4"/>
      <c r="AL72" s="4"/>
      <c r="AM72" s="4"/>
      <c r="AN72" s="4"/>
      <c r="AO72" s="4"/>
    </row>
    <row r="73" spans="1:41" s="9" customFormat="1" ht="18" hidden="1" customHeight="1" thickTop="1" thickBot="1">
      <c r="A73" s="1997"/>
      <c r="B73" s="1998"/>
      <c r="C73" s="1998"/>
      <c r="D73" s="1998"/>
      <c r="E73" s="1999"/>
      <c r="F73" s="1955"/>
      <c r="G73" s="1974"/>
      <c r="H73" s="1955"/>
      <c r="I73" s="2012"/>
      <c r="J73" s="1955"/>
      <c r="K73" s="1974"/>
      <c r="L73" s="1959"/>
      <c r="M73" s="1969"/>
      <c r="N73" s="1947"/>
      <c r="O73" s="1957"/>
      <c r="P73" s="1953"/>
      <c r="Q73" s="94"/>
      <c r="R73" s="1601" t="s">
        <v>325</v>
      </c>
      <c r="S73" s="918"/>
      <c r="T73" s="921"/>
      <c r="U73" s="921"/>
      <c r="V73" s="4"/>
      <c r="W73" s="4"/>
      <c r="X73" s="4"/>
      <c r="Y73" s="4"/>
      <c r="Z73" s="4"/>
      <c r="AA73" s="4"/>
      <c r="AB73" s="4"/>
      <c r="AC73" s="4"/>
      <c r="AD73" s="4"/>
      <c r="AE73" s="4"/>
      <c r="AF73" s="4"/>
      <c r="AG73" s="4"/>
      <c r="AH73" s="4"/>
      <c r="AI73" s="4"/>
      <c r="AJ73" s="4"/>
      <c r="AK73" s="4"/>
      <c r="AL73" s="4"/>
      <c r="AM73" s="4"/>
      <c r="AN73" s="4"/>
      <c r="AO73" s="4"/>
    </row>
    <row r="74" spans="1:41" s="9" customFormat="1" ht="18" hidden="1" customHeight="1" thickTop="1" thickBot="1">
      <c r="A74" s="1997"/>
      <c r="B74" s="1998"/>
      <c r="C74" s="1998"/>
      <c r="D74" s="1998"/>
      <c r="E74" s="1999"/>
      <c r="F74" s="1955"/>
      <c r="G74" s="1974"/>
      <c r="H74" s="1955"/>
      <c r="I74" s="2012"/>
      <c r="J74" s="1955"/>
      <c r="K74" s="1974"/>
      <c r="L74" s="1959"/>
      <c r="M74" s="1969"/>
      <c r="N74" s="1947"/>
      <c r="O74" s="1957"/>
      <c r="P74" s="1953"/>
      <c r="Q74" s="94"/>
      <c r="R74" s="1601" t="s">
        <v>325</v>
      </c>
      <c r="S74" s="918"/>
      <c r="T74" s="921"/>
      <c r="U74" s="921"/>
      <c r="V74" s="4"/>
      <c r="W74" s="4"/>
      <c r="X74" s="4"/>
      <c r="Y74" s="4"/>
      <c r="Z74" s="4"/>
      <c r="AA74" s="4"/>
      <c r="AB74" s="4"/>
      <c r="AC74" s="4"/>
      <c r="AD74" s="4"/>
      <c r="AE74" s="4"/>
      <c r="AF74" s="4"/>
      <c r="AG74" s="4"/>
      <c r="AH74" s="4"/>
      <c r="AI74" s="4"/>
      <c r="AJ74" s="4"/>
      <c r="AK74" s="4"/>
      <c r="AL74" s="4"/>
      <c r="AM74" s="4"/>
      <c r="AN74" s="4"/>
      <c r="AO74" s="4"/>
    </row>
    <row r="75" spans="1:41" s="9" customFormat="1" ht="18" hidden="1" customHeight="1" thickTop="1" thickBot="1">
      <c r="A75" s="1997"/>
      <c r="B75" s="1998"/>
      <c r="C75" s="1998"/>
      <c r="D75" s="1998"/>
      <c r="E75" s="1999"/>
      <c r="F75" s="1955"/>
      <c r="G75" s="1974"/>
      <c r="H75" s="1955"/>
      <c r="I75" s="2012"/>
      <c r="J75" s="1955"/>
      <c r="K75" s="1974"/>
      <c r="L75" s="1959"/>
      <c r="M75" s="1969"/>
      <c r="N75" s="1947"/>
      <c r="O75" s="1957"/>
      <c r="P75" s="1953"/>
      <c r="Q75" s="94"/>
      <c r="R75" s="1601" t="s">
        <v>325</v>
      </c>
      <c r="S75" s="918"/>
      <c r="T75" s="921"/>
      <c r="U75" s="921"/>
      <c r="V75" s="4"/>
      <c r="W75" s="4"/>
      <c r="X75" s="4"/>
      <c r="Y75" s="4"/>
      <c r="Z75" s="4"/>
      <c r="AA75" s="4"/>
      <c r="AB75" s="4"/>
      <c r="AC75" s="4"/>
      <c r="AD75" s="4"/>
      <c r="AE75" s="4"/>
      <c r="AF75" s="4"/>
      <c r="AG75" s="4"/>
      <c r="AH75" s="4"/>
      <c r="AI75" s="4"/>
      <c r="AJ75" s="4"/>
      <c r="AK75" s="4"/>
      <c r="AL75" s="4"/>
      <c r="AM75" s="4"/>
      <c r="AN75" s="4"/>
      <c r="AO75" s="4"/>
    </row>
    <row r="76" spans="1:41" s="9" customFormat="1" ht="18" hidden="1" customHeight="1" thickTop="1" thickBot="1">
      <c r="A76" s="1997"/>
      <c r="B76" s="1998"/>
      <c r="C76" s="1998"/>
      <c r="D76" s="1998"/>
      <c r="E76" s="1999"/>
      <c r="F76" s="1955"/>
      <c r="G76" s="1974"/>
      <c r="H76" s="1955"/>
      <c r="I76" s="2012"/>
      <c r="J76" s="1955"/>
      <c r="K76" s="1974"/>
      <c r="L76" s="1959"/>
      <c r="M76" s="1969"/>
      <c r="N76" s="1947"/>
      <c r="O76" s="1957"/>
      <c r="P76" s="1953"/>
      <c r="Q76" s="94"/>
      <c r="R76" s="1601" t="s">
        <v>325</v>
      </c>
      <c r="S76" s="918"/>
      <c r="T76" s="921"/>
      <c r="U76" s="921"/>
      <c r="V76" s="4"/>
      <c r="W76" s="4"/>
      <c r="X76" s="4"/>
      <c r="Y76" s="4"/>
      <c r="Z76" s="4"/>
      <c r="AA76" s="4"/>
      <c r="AB76" s="4"/>
      <c r="AC76" s="4"/>
      <c r="AD76" s="4"/>
      <c r="AE76" s="4"/>
      <c r="AF76" s="4"/>
      <c r="AG76" s="4"/>
      <c r="AH76" s="4"/>
      <c r="AI76" s="4"/>
      <c r="AJ76" s="4"/>
      <c r="AK76" s="4"/>
      <c r="AL76" s="4"/>
      <c r="AM76" s="4"/>
      <c r="AN76" s="4"/>
      <c r="AO76" s="4"/>
    </row>
    <row r="77" spans="1:41" s="9" customFormat="1" ht="18" hidden="1" customHeight="1" thickTop="1" thickBot="1">
      <c r="A77" s="1997"/>
      <c r="B77" s="1998"/>
      <c r="C77" s="1998"/>
      <c r="D77" s="1998"/>
      <c r="E77" s="1999"/>
      <c r="F77" s="1955"/>
      <c r="G77" s="1974"/>
      <c r="H77" s="1955"/>
      <c r="I77" s="2012"/>
      <c r="J77" s="1955"/>
      <c r="K77" s="1974"/>
      <c r="L77" s="1959"/>
      <c r="M77" s="1969"/>
      <c r="N77" s="1947"/>
      <c r="O77" s="1957"/>
      <c r="P77" s="1953"/>
      <c r="Q77" s="94"/>
      <c r="R77" s="1601" t="s">
        <v>325</v>
      </c>
      <c r="S77" s="918"/>
      <c r="T77" s="921"/>
      <c r="U77" s="921"/>
      <c r="V77" s="4"/>
      <c r="W77" s="4"/>
      <c r="X77" s="4"/>
      <c r="Y77" s="4"/>
      <c r="Z77" s="4"/>
      <c r="AA77" s="4"/>
      <c r="AB77" s="4"/>
      <c r="AC77" s="4"/>
      <c r="AD77" s="4"/>
      <c r="AE77" s="4"/>
      <c r="AF77" s="4"/>
      <c r="AG77" s="4"/>
      <c r="AH77" s="4"/>
      <c r="AI77" s="4"/>
      <c r="AJ77" s="4"/>
      <c r="AK77" s="4"/>
      <c r="AL77" s="4"/>
      <c r="AM77" s="4"/>
      <c r="AN77" s="4"/>
      <c r="AO77" s="4"/>
    </row>
    <row r="78" spans="1:41" s="9" customFormat="1" ht="18" hidden="1" customHeight="1" thickTop="1" thickBot="1">
      <c r="A78" s="1997"/>
      <c r="B78" s="1998"/>
      <c r="C78" s="1998"/>
      <c r="D78" s="1998"/>
      <c r="E78" s="1999"/>
      <c r="F78" s="1955"/>
      <c r="G78" s="1974"/>
      <c r="H78" s="1955"/>
      <c r="I78" s="2012"/>
      <c r="J78" s="1955"/>
      <c r="K78" s="1974"/>
      <c r="L78" s="1959"/>
      <c r="M78" s="1969"/>
      <c r="N78" s="1947"/>
      <c r="O78" s="1957"/>
      <c r="P78" s="1953"/>
      <c r="Q78" s="94"/>
      <c r="R78" s="1601" t="s">
        <v>325</v>
      </c>
      <c r="S78" s="918"/>
      <c r="T78" s="921"/>
      <c r="U78" s="921"/>
      <c r="V78" s="4"/>
      <c r="W78" s="4"/>
      <c r="X78" s="4"/>
      <c r="Y78" s="4"/>
      <c r="Z78" s="4"/>
      <c r="AA78" s="4"/>
      <c r="AB78" s="4"/>
      <c r="AC78" s="4"/>
      <c r="AD78" s="4"/>
      <c r="AE78" s="4"/>
      <c r="AF78" s="4"/>
      <c r="AG78" s="4"/>
      <c r="AH78" s="4"/>
      <c r="AI78" s="4"/>
      <c r="AJ78" s="4"/>
      <c r="AK78" s="4"/>
      <c r="AL78" s="4"/>
      <c r="AM78" s="4"/>
      <c r="AN78" s="4"/>
      <c r="AO78" s="4"/>
    </row>
    <row r="79" spans="1:41" s="9" customFormat="1" ht="18" hidden="1" customHeight="1" thickTop="1" thickBot="1">
      <c r="A79" s="1997"/>
      <c r="B79" s="1998"/>
      <c r="C79" s="1998"/>
      <c r="D79" s="1998"/>
      <c r="E79" s="1999"/>
      <c r="F79" s="1955"/>
      <c r="G79" s="1974"/>
      <c r="H79" s="1955"/>
      <c r="I79" s="2012"/>
      <c r="J79" s="1955"/>
      <c r="K79" s="1974"/>
      <c r="L79" s="1959"/>
      <c r="M79" s="1969"/>
      <c r="N79" s="1947"/>
      <c r="O79" s="1957"/>
      <c r="P79" s="1953"/>
      <c r="Q79" s="94"/>
      <c r="R79" s="1601" t="s">
        <v>325</v>
      </c>
      <c r="S79" s="918"/>
      <c r="T79" s="921"/>
      <c r="U79" s="921"/>
      <c r="V79" s="4"/>
      <c r="W79" s="4"/>
      <c r="X79" s="4"/>
      <c r="Y79" s="4"/>
      <c r="Z79" s="4"/>
      <c r="AA79" s="4"/>
      <c r="AB79" s="4"/>
      <c r="AC79" s="4"/>
      <c r="AD79" s="4"/>
      <c r="AE79" s="4"/>
      <c r="AF79" s="4"/>
      <c r="AG79" s="4"/>
      <c r="AH79" s="4"/>
      <c r="AI79" s="4"/>
      <c r="AJ79" s="4"/>
      <c r="AK79" s="4"/>
      <c r="AL79" s="4"/>
      <c r="AM79" s="4"/>
      <c r="AN79" s="4"/>
      <c r="AO79" s="4"/>
    </row>
    <row r="80" spans="1:41" s="9" customFormat="1" ht="18" hidden="1" customHeight="1" thickTop="1" thickBot="1">
      <c r="A80" s="1997"/>
      <c r="B80" s="1998"/>
      <c r="C80" s="1998"/>
      <c r="D80" s="1998"/>
      <c r="E80" s="1999"/>
      <c r="F80" s="1955"/>
      <c r="G80" s="1974"/>
      <c r="H80" s="1955"/>
      <c r="I80" s="2012"/>
      <c r="J80" s="1955"/>
      <c r="K80" s="1974"/>
      <c r="L80" s="1959"/>
      <c r="M80" s="1969"/>
      <c r="N80" s="1947"/>
      <c r="O80" s="1957"/>
      <c r="P80" s="1953"/>
      <c r="Q80" s="94"/>
      <c r="R80" s="1601" t="s">
        <v>325</v>
      </c>
      <c r="S80" s="918"/>
      <c r="T80" s="921"/>
      <c r="U80" s="921"/>
      <c r="V80" s="4"/>
      <c r="W80" s="4"/>
      <c r="X80" s="4"/>
      <c r="Y80" s="4"/>
      <c r="Z80" s="4"/>
      <c r="AA80" s="4"/>
      <c r="AB80" s="4"/>
      <c r="AC80" s="4"/>
      <c r="AD80" s="4"/>
      <c r="AE80" s="4"/>
      <c r="AF80" s="4"/>
      <c r="AG80" s="4"/>
      <c r="AH80" s="4"/>
      <c r="AI80" s="4"/>
      <c r="AJ80" s="4"/>
      <c r="AK80" s="4"/>
      <c r="AL80" s="4"/>
      <c r="AM80" s="4"/>
      <c r="AN80" s="4"/>
      <c r="AO80" s="4"/>
    </row>
    <row r="81" spans="1:41" s="9" customFormat="1" ht="18" hidden="1" customHeight="1" thickTop="1" thickBot="1">
      <c r="A81" s="1997"/>
      <c r="B81" s="1998"/>
      <c r="C81" s="1998"/>
      <c r="D81" s="1998"/>
      <c r="E81" s="1999"/>
      <c r="F81" s="1955"/>
      <c r="G81" s="1974"/>
      <c r="H81" s="1955"/>
      <c r="I81" s="2012"/>
      <c r="J81" s="1955"/>
      <c r="K81" s="1974"/>
      <c r="L81" s="1959"/>
      <c r="M81" s="1969"/>
      <c r="N81" s="1947"/>
      <c r="O81" s="1957"/>
      <c r="P81" s="1953"/>
      <c r="Q81" s="94"/>
      <c r="R81" s="1601" t="s">
        <v>325</v>
      </c>
      <c r="S81" s="918"/>
      <c r="T81" s="921"/>
      <c r="U81" s="921"/>
      <c r="V81" s="4"/>
      <c r="W81" s="4"/>
      <c r="X81" s="4"/>
      <c r="Y81" s="4"/>
      <c r="Z81" s="4"/>
      <c r="AA81" s="4"/>
      <c r="AB81" s="4"/>
      <c r="AC81" s="4"/>
      <c r="AD81" s="4"/>
      <c r="AE81" s="4"/>
      <c r="AF81" s="4"/>
      <c r="AG81" s="4"/>
      <c r="AH81" s="4"/>
      <c r="AI81" s="4"/>
      <c r="AJ81" s="4"/>
      <c r="AK81" s="4"/>
      <c r="AL81" s="4"/>
      <c r="AM81" s="4"/>
      <c r="AN81" s="4"/>
      <c r="AO81" s="4"/>
    </row>
    <row r="82" spans="1:41" s="9" customFormat="1" ht="18" hidden="1" customHeight="1" thickTop="1" thickBot="1">
      <c r="A82" s="1997"/>
      <c r="B82" s="1998"/>
      <c r="C82" s="1998"/>
      <c r="D82" s="1998"/>
      <c r="E82" s="1999"/>
      <c r="F82" s="1955"/>
      <c r="G82" s="1974"/>
      <c r="H82" s="1955"/>
      <c r="I82" s="2012"/>
      <c r="J82" s="1955"/>
      <c r="K82" s="1974"/>
      <c r="L82" s="1959"/>
      <c r="M82" s="1969"/>
      <c r="N82" s="1947"/>
      <c r="O82" s="1957"/>
      <c r="P82" s="1953"/>
      <c r="Q82" s="94"/>
      <c r="R82" s="1601" t="s">
        <v>325</v>
      </c>
      <c r="S82" s="918"/>
      <c r="T82" s="921"/>
      <c r="U82" s="921"/>
      <c r="V82" s="4"/>
      <c r="W82" s="4"/>
      <c r="X82" s="4"/>
      <c r="Y82" s="4"/>
      <c r="Z82" s="4"/>
      <c r="AA82" s="4"/>
      <c r="AB82" s="4"/>
      <c r="AC82" s="4"/>
      <c r="AD82" s="4"/>
      <c r="AE82" s="4"/>
      <c r="AF82" s="4"/>
      <c r="AG82" s="4"/>
      <c r="AH82" s="4"/>
      <c r="AI82" s="4"/>
      <c r="AJ82" s="4"/>
      <c r="AK82" s="4"/>
      <c r="AL82" s="4"/>
      <c r="AM82" s="4"/>
      <c r="AN82" s="4"/>
      <c r="AO82" s="4"/>
    </row>
    <row r="83" spans="1:41" s="9" customFormat="1" ht="18" hidden="1" customHeight="1" thickTop="1" thickBot="1">
      <c r="A83" s="1997"/>
      <c r="B83" s="1998"/>
      <c r="C83" s="1998"/>
      <c r="D83" s="1998"/>
      <c r="E83" s="1999"/>
      <c r="F83" s="1955"/>
      <c r="G83" s="1974"/>
      <c r="H83" s="1955"/>
      <c r="I83" s="2012"/>
      <c r="J83" s="1955"/>
      <c r="K83" s="1974"/>
      <c r="L83" s="1959"/>
      <c r="M83" s="1969"/>
      <c r="N83" s="1947"/>
      <c r="O83" s="1957"/>
      <c r="P83" s="1953"/>
      <c r="Q83" s="94"/>
      <c r="R83" s="1601" t="s">
        <v>325</v>
      </c>
      <c r="S83" s="918"/>
      <c r="T83" s="921"/>
      <c r="U83" s="921"/>
      <c r="V83" s="4"/>
      <c r="W83" s="4"/>
      <c r="X83" s="4"/>
      <c r="Y83" s="4"/>
      <c r="Z83" s="4"/>
      <c r="AA83" s="4"/>
      <c r="AB83" s="4"/>
      <c r="AC83" s="4"/>
      <c r="AD83" s="4"/>
      <c r="AE83" s="4"/>
      <c r="AF83" s="4"/>
      <c r="AG83" s="4"/>
      <c r="AH83" s="4"/>
      <c r="AI83" s="4"/>
      <c r="AJ83" s="4"/>
      <c r="AK83" s="4"/>
      <c r="AL83" s="4"/>
      <c r="AM83" s="4"/>
      <c r="AN83" s="4"/>
      <c r="AO83" s="4"/>
    </row>
    <row r="84" spans="1:41" s="9" customFormat="1" ht="18" hidden="1" customHeight="1" thickTop="1" thickBot="1">
      <c r="A84" s="1997"/>
      <c r="B84" s="1998"/>
      <c r="C84" s="1998"/>
      <c r="D84" s="1998"/>
      <c r="E84" s="1999"/>
      <c r="F84" s="1955"/>
      <c r="G84" s="1974"/>
      <c r="H84" s="1955"/>
      <c r="I84" s="2012"/>
      <c r="J84" s="1955"/>
      <c r="K84" s="1974"/>
      <c r="L84" s="1959"/>
      <c r="M84" s="1969"/>
      <c r="N84" s="1947"/>
      <c r="O84" s="1957"/>
      <c r="P84" s="1953"/>
      <c r="Q84" s="94"/>
      <c r="R84" s="1601" t="s">
        <v>325</v>
      </c>
      <c r="S84" s="918"/>
      <c r="T84" s="921"/>
      <c r="U84" s="921"/>
      <c r="V84" s="4"/>
      <c r="W84" s="4"/>
      <c r="X84" s="4"/>
      <c r="Y84" s="4"/>
      <c r="Z84" s="4"/>
      <c r="AA84" s="4"/>
      <c r="AB84" s="4"/>
      <c r="AC84" s="4"/>
      <c r="AD84" s="4"/>
      <c r="AE84" s="4"/>
      <c r="AF84" s="4"/>
      <c r="AG84" s="4"/>
      <c r="AH84" s="4"/>
      <c r="AI84" s="4"/>
      <c r="AJ84" s="4"/>
      <c r="AK84" s="4"/>
      <c r="AL84" s="4"/>
      <c r="AM84" s="4"/>
      <c r="AN84" s="4"/>
      <c r="AO84" s="4"/>
    </row>
    <row r="85" spans="1:41" s="9" customFormat="1" ht="18" hidden="1" customHeight="1" thickTop="1" thickBot="1">
      <c r="A85" s="1997"/>
      <c r="B85" s="1998"/>
      <c r="C85" s="1998"/>
      <c r="D85" s="1998"/>
      <c r="E85" s="1999"/>
      <c r="F85" s="1955"/>
      <c r="G85" s="1974"/>
      <c r="H85" s="1955"/>
      <c r="I85" s="2012"/>
      <c r="J85" s="1955"/>
      <c r="K85" s="1974"/>
      <c r="L85" s="1959"/>
      <c r="M85" s="1969"/>
      <c r="N85" s="1947"/>
      <c r="O85" s="1957"/>
      <c r="P85" s="1953"/>
      <c r="Q85" s="94"/>
      <c r="R85" s="1601" t="s">
        <v>325</v>
      </c>
      <c r="S85" s="918"/>
      <c r="T85" s="921"/>
      <c r="U85" s="921"/>
      <c r="V85" s="4"/>
      <c r="W85" s="4"/>
      <c r="X85" s="4"/>
      <c r="Y85" s="4"/>
      <c r="Z85" s="4"/>
      <c r="AA85" s="4"/>
      <c r="AB85" s="4"/>
      <c r="AC85" s="4"/>
      <c r="AD85" s="4"/>
      <c r="AE85" s="4"/>
      <c r="AF85" s="4"/>
      <c r="AG85" s="4"/>
      <c r="AH85" s="4"/>
      <c r="AI85" s="4"/>
      <c r="AJ85" s="4"/>
      <c r="AK85" s="4"/>
      <c r="AL85" s="4"/>
      <c r="AM85" s="4"/>
      <c r="AN85" s="4"/>
      <c r="AO85" s="4"/>
    </row>
    <row r="86" spans="1:41" s="9" customFormat="1" ht="18" hidden="1" customHeight="1" thickTop="1" thickBot="1">
      <c r="A86" s="1997"/>
      <c r="B86" s="1998"/>
      <c r="C86" s="1998"/>
      <c r="D86" s="1998"/>
      <c r="E86" s="1999"/>
      <c r="F86" s="1955"/>
      <c r="G86" s="1974"/>
      <c r="H86" s="1955"/>
      <c r="I86" s="2012"/>
      <c r="J86" s="1955"/>
      <c r="K86" s="1974"/>
      <c r="L86" s="1959"/>
      <c r="M86" s="1969"/>
      <c r="N86" s="1947"/>
      <c r="O86" s="1957"/>
      <c r="P86" s="1953"/>
      <c r="Q86" s="94"/>
      <c r="R86" s="1601" t="s">
        <v>325</v>
      </c>
      <c r="S86" s="918"/>
      <c r="T86" s="921"/>
      <c r="U86" s="921"/>
      <c r="V86" s="4"/>
      <c r="W86" s="4"/>
      <c r="X86" s="4"/>
      <c r="Y86" s="4"/>
      <c r="Z86" s="4"/>
      <c r="AA86" s="4"/>
      <c r="AB86" s="4"/>
      <c r="AC86" s="4"/>
      <c r="AD86" s="4"/>
      <c r="AE86" s="4"/>
      <c r="AF86" s="4"/>
      <c r="AG86" s="4"/>
      <c r="AH86" s="4"/>
      <c r="AI86" s="4"/>
      <c r="AJ86" s="4"/>
      <c r="AK86" s="4"/>
      <c r="AL86" s="4"/>
      <c r="AM86" s="4"/>
      <c r="AN86" s="4"/>
      <c r="AO86" s="4"/>
    </row>
    <row r="87" spans="1:41" s="9" customFormat="1" ht="18" hidden="1" customHeight="1" thickTop="1" thickBot="1">
      <c r="A87" s="1997"/>
      <c r="B87" s="1998"/>
      <c r="C87" s="1998"/>
      <c r="D87" s="1998"/>
      <c r="E87" s="1999"/>
      <c r="F87" s="1955"/>
      <c r="G87" s="1974"/>
      <c r="H87" s="1955"/>
      <c r="I87" s="2012"/>
      <c r="J87" s="1955"/>
      <c r="K87" s="1974"/>
      <c r="L87" s="1959"/>
      <c r="M87" s="1969"/>
      <c r="N87" s="1947"/>
      <c r="O87" s="1957"/>
      <c r="P87" s="1953"/>
      <c r="Q87" s="94"/>
      <c r="R87" s="1601" t="s">
        <v>325</v>
      </c>
      <c r="S87" s="918"/>
      <c r="T87" s="921"/>
      <c r="U87" s="921"/>
      <c r="V87" s="4"/>
      <c r="W87" s="4"/>
      <c r="X87" s="4"/>
      <c r="Y87" s="4"/>
      <c r="Z87" s="4"/>
      <c r="AA87" s="4"/>
      <c r="AB87" s="4"/>
      <c r="AC87" s="4"/>
      <c r="AD87" s="4"/>
      <c r="AE87" s="4"/>
      <c r="AF87" s="4"/>
      <c r="AG87" s="4"/>
      <c r="AH87" s="4"/>
      <c r="AI87" s="4"/>
      <c r="AJ87" s="4"/>
      <c r="AK87" s="4"/>
      <c r="AL87" s="4"/>
      <c r="AM87" s="4"/>
      <c r="AN87" s="4"/>
      <c r="AO87" s="4"/>
    </row>
    <row r="88" spans="1:41" s="9" customFormat="1" ht="18" hidden="1" customHeight="1" thickTop="1" thickBot="1">
      <c r="A88" s="1997"/>
      <c r="B88" s="1998"/>
      <c r="C88" s="1998"/>
      <c r="D88" s="1998"/>
      <c r="E88" s="1999"/>
      <c r="F88" s="1955"/>
      <c r="G88" s="1974"/>
      <c r="H88" s="1955"/>
      <c r="I88" s="2012"/>
      <c r="J88" s="1955"/>
      <c r="K88" s="1974"/>
      <c r="L88" s="1959"/>
      <c r="M88" s="1969"/>
      <c r="N88" s="1947"/>
      <c r="O88" s="1957"/>
      <c r="P88" s="1953"/>
      <c r="Q88" s="94"/>
      <c r="R88" s="1601" t="s">
        <v>325</v>
      </c>
      <c r="S88" s="918"/>
      <c r="T88" s="921"/>
      <c r="U88" s="921"/>
      <c r="V88" s="4"/>
      <c r="W88" s="4"/>
      <c r="X88" s="4"/>
      <c r="Y88" s="4"/>
      <c r="Z88" s="4"/>
      <c r="AA88" s="4"/>
      <c r="AB88" s="4"/>
      <c r="AC88" s="4"/>
      <c r="AD88" s="4"/>
      <c r="AE88" s="4"/>
      <c r="AF88" s="4"/>
      <c r="AG88" s="4"/>
      <c r="AH88" s="4"/>
      <c r="AI88" s="4"/>
      <c r="AJ88" s="4"/>
      <c r="AK88" s="4"/>
      <c r="AL88" s="4"/>
      <c r="AM88" s="4"/>
      <c r="AN88" s="4"/>
      <c r="AO88" s="4"/>
    </row>
    <row r="89" spans="1:41" s="9" customFormat="1" ht="18" hidden="1" customHeight="1" thickTop="1" thickBot="1">
      <c r="A89" s="1997"/>
      <c r="B89" s="1998"/>
      <c r="C89" s="1998"/>
      <c r="D89" s="1998"/>
      <c r="E89" s="1999"/>
      <c r="F89" s="1955"/>
      <c r="G89" s="1974"/>
      <c r="H89" s="1955"/>
      <c r="I89" s="2012"/>
      <c r="J89" s="1955"/>
      <c r="K89" s="1974"/>
      <c r="L89" s="1959"/>
      <c r="M89" s="1969"/>
      <c r="N89" s="1947"/>
      <c r="O89" s="1957"/>
      <c r="P89" s="1953"/>
      <c r="Q89" s="94"/>
      <c r="R89" s="1601" t="s">
        <v>325</v>
      </c>
      <c r="S89" s="918"/>
      <c r="T89" s="921"/>
      <c r="U89" s="921"/>
      <c r="V89" s="4"/>
      <c r="W89" s="4"/>
      <c r="X89" s="4"/>
      <c r="Y89" s="4"/>
      <c r="Z89" s="4"/>
      <c r="AA89" s="4"/>
      <c r="AB89" s="4"/>
      <c r="AC89" s="4"/>
      <c r="AD89" s="4"/>
      <c r="AE89" s="4"/>
      <c r="AF89" s="4"/>
      <c r="AG89" s="4"/>
      <c r="AH89" s="4"/>
      <c r="AI89" s="4"/>
      <c r="AJ89" s="4"/>
      <c r="AK89" s="4"/>
      <c r="AL89" s="4"/>
      <c r="AM89" s="4"/>
      <c r="AN89" s="4"/>
      <c r="AO89" s="4"/>
    </row>
    <row r="90" spans="1:41" s="9" customFormat="1" ht="18" hidden="1" customHeight="1" thickTop="1" thickBot="1">
      <c r="A90" s="1997"/>
      <c r="B90" s="1998"/>
      <c r="C90" s="1998"/>
      <c r="D90" s="1998"/>
      <c r="E90" s="1999"/>
      <c r="F90" s="1955"/>
      <c r="G90" s="1974"/>
      <c r="H90" s="1955"/>
      <c r="I90" s="2012"/>
      <c r="J90" s="1955"/>
      <c r="K90" s="1974"/>
      <c r="L90" s="1959"/>
      <c r="M90" s="1969"/>
      <c r="N90" s="1947"/>
      <c r="O90" s="1957"/>
      <c r="P90" s="1953"/>
      <c r="Q90" s="94"/>
      <c r="R90" s="1601" t="s">
        <v>325</v>
      </c>
      <c r="S90" s="918"/>
      <c r="T90" s="921"/>
      <c r="U90" s="921"/>
      <c r="V90" s="4"/>
      <c r="W90" s="4"/>
      <c r="X90" s="4"/>
      <c r="Y90" s="4"/>
      <c r="Z90" s="4"/>
      <c r="AA90" s="4"/>
      <c r="AB90" s="4"/>
      <c r="AC90" s="4"/>
      <c r="AD90" s="4"/>
      <c r="AE90" s="4"/>
      <c r="AF90" s="4"/>
      <c r="AG90" s="4"/>
      <c r="AH90" s="4"/>
      <c r="AI90" s="4"/>
      <c r="AJ90" s="4"/>
      <c r="AK90" s="4"/>
      <c r="AL90" s="4"/>
      <c r="AM90" s="4"/>
      <c r="AN90" s="4"/>
      <c r="AO90" s="4"/>
    </row>
    <row r="91" spans="1:41" s="9" customFormat="1" ht="18" hidden="1" customHeight="1" thickTop="1" thickBot="1">
      <c r="A91" s="1997"/>
      <c r="B91" s="1998"/>
      <c r="C91" s="1998"/>
      <c r="D91" s="1998"/>
      <c r="E91" s="1999"/>
      <c r="F91" s="1955"/>
      <c r="G91" s="1974"/>
      <c r="H91" s="1955"/>
      <c r="I91" s="2012"/>
      <c r="J91" s="1955"/>
      <c r="K91" s="1974"/>
      <c r="L91" s="1959"/>
      <c r="M91" s="1969"/>
      <c r="N91" s="1947"/>
      <c r="O91" s="1957"/>
      <c r="P91" s="1953"/>
      <c r="Q91" s="94"/>
      <c r="R91" s="1601" t="s">
        <v>325</v>
      </c>
      <c r="S91" s="918"/>
      <c r="T91" s="921"/>
      <c r="U91" s="921"/>
      <c r="V91" s="4"/>
      <c r="W91" s="4"/>
      <c r="X91" s="4"/>
      <c r="Y91" s="4"/>
      <c r="Z91" s="4"/>
      <c r="AA91" s="4"/>
      <c r="AB91" s="4"/>
      <c r="AC91" s="4"/>
      <c r="AD91" s="4"/>
      <c r="AE91" s="4"/>
      <c r="AF91" s="4"/>
      <c r="AG91" s="4"/>
      <c r="AH91" s="4"/>
      <c r="AI91" s="4"/>
      <c r="AJ91" s="4"/>
      <c r="AK91" s="4"/>
      <c r="AL91" s="4"/>
      <c r="AM91" s="4"/>
      <c r="AN91" s="4"/>
      <c r="AO91" s="4"/>
    </row>
    <row r="92" spans="1:41" s="9" customFormat="1" ht="9.75" customHeight="1" thickTop="1" thickBot="1">
      <c r="A92" s="1997"/>
      <c r="B92" s="1998"/>
      <c r="C92" s="1998"/>
      <c r="D92" s="1998"/>
      <c r="E92" s="1999"/>
      <c r="F92" s="1955"/>
      <c r="G92" s="1974"/>
      <c r="H92" s="1955"/>
      <c r="I92" s="2012"/>
      <c r="J92" s="1955"/>
      <c r="K92" s="1974"/>
      <c r="L92" s="1959"/>
      <c r="M92" s="1969"/>
      <c r="N92" s="1947"/>
      <c r="O92" s="1957"/>
      <c r="P92" s="1953"/>
      <c r="Q92" s="94"/>
      <c r="R92" s="1601" t="s">
        <v>325</v>
      </c>
      <c r="S92" s="918"/>
      <c r="T92" s="921"/>
      <c r="U92" s="921"/>
      <c r="V92" s="4"/>
      <c r="W92" s="4"/>
      <c r="X92" s="4"/>
      <c r="Y92" s="4"/>
      <c r="Z92" s="4"/>
      <c r="AA92" s="4"/>
      <c r="AB92" s="4"/>
      <c r="AC92" s="4"/>
      <c r="AD92" s="4"/>
      <c r="AE92" s="4"/>
      <c r="AF92" s="4"/>
      <c r="AG92" s="4"/>
      <c r="AH92" s="4"/>
      <c r="AI92" s="4"/>
      <c r="AJ92" s="4"/>
      <c r="AK92" s="4"/>
      <c r="AL92" s="4"/>
      <c r="AM92" s="4"/>
      <c r="AN92" s="4"/>
      <c r="AO92" s="4"/>
    </row>
    <row r="93" spans="1:41" s="9" customFormat="1" ht="18" customHeight="1" thickTop="1" thickBot="1">
      <c r="A93" s="29" t="s">
        <v>395</v>
      </c>
      <c r="B93" s="30"/>
      <c r="C93" s="30"/>
      <c r="D93" s="31"/>
      <c r="E93" s="1602" t="s">
        <v>325</v>
      </c>
      <c r="F93" s="1602" t="s">
        <v>325</v>
      </c>
      <c r="G93" s="1602" t="s">
        <v>325</v>
      </c>
      <c r="H93" s="1602" t="s">
        <v>325</v>
      </c>
      <c r="I93" s="1602" t="s">
        <v>325</v>
      </c>
      <c r="J93" s="1602" t="s">
        <v>325</v>
      </c>
      <c r="K93" s="1602" t="s">
        <v>325</v>
      </c>
      <c r="L93" s="1602" t="s">
        <v>325</v>
      </c>
      <c r="M93" s="1602" t="s">
        <v>325</v>
      </c>
      <c r="N93" s="1602" t="s">
        <v>325</v>
      </c>
      <c r="O93" s="1602"/>
      <c r="P93" s="1602" t="s">
        <v>325</v>
      </c>
      <c r="Q93" s="1602" t="s">
        <v>325</v>
      </c>
      <c r="R93" s="1602" t="s">
        <v>396</v>
      </c>
      <c r="S93" s="1603"/>
      <c r="T93" s="1602" t="s">
        <v>396</v>
      </c>
      <c r="U93" s="1602" t="s">
        <v>396</v>
      </c>
    </row>
    <row r="94" spans="1:41" s="9" customFormat="1" ht="18" customHeight="1" thickTop="1">
      <c r="A94" s="28"/>
      <c r="B94" s="32"/>
      <c r="C94" s="32"/>
      <c r="D94" s="32"/>
      <c r="E94" s="32"/>
      <c r="F94" s="32"/>
      <c r="G94" s="32"/>
      <c r="H94" s="32"/>
      <c r="I94" s="32"/>
      <c r="J94" s="32"/>
      <c r="K94" s="32"/>
      <c r="L94" s="32"/>
      <c r="M94" s="32"/>
      <c r="N94" s="32"/>
      <c r="O94" s="32"/>
      <c r="P94" s="32"/>
      <c r="Q94" s="32"/>
      <c r="R94" s="32"/>
      <c r="S94" s="32"/>
    </row>
    <row r="95" spans="1:41" s="9" customFormat="1" ht="18" customHeight="1" thickBot="1">
      <c r="A95" s="11"/>
      <c r="B95" s="11"/>
      <c r="C95" s="11"/>
      <c r="D95" s="11"/>
      <c r="E95" s="33"/>
      <c r="F95" s="34"/>
      <c r="G95" s="34"/>
      <c r="H95" s="11"/>
      <c r="I95" s="11"/>
      <c r="J95" s="11"/>
      <c r="K95" s="11"/>
      <c r="L95" s="35"/>
      <c r="M95" s="35"/>
      <c r="N95" s="11"/>
      <c r="O95" s="11"/>
      <c r="P95" s="11"/>
      <c r="Q95" s="11"/>
      <c r="R95" s="11"/>
      <c r="S95" s="11"/>
    </row>
    <row r="96" spans="1:41" s="9" customFormat="1" ht="18" customHeight="1" thickTop="1" thickBot="1">
      <c r="A96" s="11"/>
      <c r="B96" s="129" t="s">
        <v>398</v>
      </c>
      <c r="C96" s="130" t="s">
        <v>399</v>
      </c>
      <c r="D96" s="131"/>
      <c r="E96" s="132" t="s">
        <v>400</v>
      </c>
      <c r="F96" s="132" t="s">
        <v>401</v>
      </c>
      <c r="G96" s="132" t="s">
        <v>402</v>
      </c>
      <c r="H96" s="133" t="s">
        <v>403</v>
      </c>
      <c r="I96" s="133" t="s">
        <v>404</v>
      </c>
      <c r="J96" s="134"/>
      <c r="K96" s="135"/>
      <c r="L96" s="148" t="s">
        <v>405</v>
      </c>
      <c r="M96" s="148" t="s">
        <v>406</v>
      </c>
      <c r="N96" s="149" t="s">
        <v>408</v>
      </c>
      <c r="O96" s="502" t="s">
        <v>415</v>
      </c>
      <c r="P96" s="503" t="s">
        <v>688</v>
      </c>
      <c r="Q96" s="504" t="s">
        <v>408</v>
      </c>
    </row>
    <row r="97" spans="1:21" s="9" customFormat="1" ht="18" customHeight="1" thickTop="1" thickBot="1">
      <c r="A97" s="11"/>
      <c r="B97" s="136" t="s">
        <v>409</v>
      </c>
      <c r="C97" s="1625" t="s">
        <v>325</v>
      </c>
      <c r="D97" s="134"/>
      <c r="E97" s="137" t="s">
        <v>410</v>
      </c>
      <c r="F97" s="1608" t="s">
        <v>325</v>
      </c>
      <c r="G97" s="1609" t="s">
        <v>325</v>
      </c>
      <c r="H97" s="1610" t="s">
        <v>325</v>
      </c>
      <c r="I97" s="138" t="str">
        <f>IF(F97&lt;=G97,"within compliance","out of compliance")</f>
        <v>within compliance</v>
      </c>
      <c r="J97" s="139"/>
      <c r="K97" s="140"/>
      <c r="L97" s="494" t="s">
        <v>411</v>
      </c>
      <c r="M97" s="495">
        <v>0.18</v>
      </c>
      <c r="N97" s="1605" t="s">
        <v>325</v>
      </c>
      <c r="O97" s="505" t="s">
        <v>418</v>
      </c>
      <c r="P97" s="1087" t="s">
        <v>904</v>
      </c>
      <c r="Q97" s="1604" t="s">
        <v>325</v>
      </c>
    </row>
    <row r="98" spans="1:21" s="9" customFormat="1" ht="18" customHeight="1" thickBot="1">
      <c r="A98" s="11"/>
      <c r="B98" s="136" t="s">
        <v>412</v>
      </c>
      <c r="C98" s="1626" t="s">
        <v>325</v>
      </c>
      <c r="D98" s="139"/>
      <c r="E98" s="141" t="s">
        <v>413</v>
      </c>
      <c r="F98" s="1611" t="s">
        <v>325</v>
      </c>
      <c r="G98" s="1612" t="s">
        <v>325</v>
      </c>
      <c r="H98" s="1613" t="s">
        <v>325</v>
      </c>
      <c r="I98" s="138" t="str">
        <f>IF(F98&lt;=G98,"within compliance","out of compliance")</f>
        <v>within compliance</v>
      </c>
      <c r="J98" s="139"/>
      <c r="K98" s="140"/>
      <c r="L98" s="496" t="s">
        <v>414</v>
      </c>
      <c r="M98" s="497">
        <v>0.03</v>
      </c>
      <c r="N98" s="1606" t="s">
        <v>325</v>
      </c>
      <c r="O98" s="1975" t="s">
        <v>225</v>
      </c>
      <c r="P98" s="1976"/>
      <c r="Q98" s="1963"/>
    </row>
    <row r="99" spans="1:21" s="9" customFormat="1" ht="18" customHeight="1" thickBot="1">
      <c r="A99" s="11"/>
      <c r="B99" s="142" t="str">
        <f>IF(C98&lt;=C97,"within compliance","out of compliance")</f>
        <v>within compliance</v>
      </c>
      <c r="C99" s="143"/>
      <c r="D99" s="144"/>
      <c r="E99" s="141" t="s">
        <v>416</v>
      </c>
      <c r="F99" s="1611" t="s">
        <v>325</v>
      </c>
      <c r="G99" s="1612" t="s">
        <v>325</v>
      </c>
      <c r="H99" s="1613" t="s">
        <v>325</v>
      </c>
      <c r="I99" s="138" t="str">
        <f>IF(F99&lt;=G99,"within compliance","out of compliance")</f>
        <v>within compliance</v>
      </c>
      <c r="J99" s="139"/>
      <c r="K99" s="145"/>
      <c r="L99" s="513" t="s">
        <v>417</v>
      </c>
      <c r="M99" s="514">
        <v>0.03</v>
      </c>
      <c r="N99" s="1607" t="s">
        <v>325</v>
      </c>
      <c r="O99" s="1977"/>
      <c r="P99" s="1978"/>
      <c r="Q99" s="1964"/>
    </row>
    <row r="100" spans="1:21" s="9" customFormat="1" ht="18" customHeight="1" thickBot="1">
      <c r="A100" s="5"/>
      <c r="B100" s="178" t="s">
        <v>223</v>
      </c>
      <c r="C100" s="1627" t="s">
        <v>325</v>
      </c>
      <c r="D100" s="144"/>
      <c r="E100" s="82" t="s">
        <v>34</v>
      </c>
      <c r="F100" s="1611" t="s">
        <v>325</v>
      </c>
      <c r="G100" s="1612" t="s">
        <v>325</v>
      </c>
      <c r="H100" s="1613" t="s">
        <v>325</v>
      </c>
      <c r="I100" s="1982" t="s">
        <v>167</v>
      </c>
      <c r="J100" s="1983"/>
      <c r="K100" s="146"/>
      <c r="L100" s="1965" t="s">
        <v>483</v>
      </c>
      <c r="M100" s="1966"/>
      <c r="N100" s="1966"/>
      <c r="O100" s="1967"/>
      <c r="P100" s="488"/>
      <c r="Q100" s="488"/>
      <c r="R100" s="489"/>
      <c r="S100" s="489"/>
      <c r="T100" s="379"/>
      <c r="U100" s="1044"/>
    </row>
    <row r="101" spans="1:21" s="9" customFormat="1" ht="18" customHeight="1" thickTop="1">
      <c r="A101" s="177"/>
      <c r="B101" s="1622" t="s">
        <v>298</v>
      </c>
      <c r="C101" s="179"/>
      <c r="D101" s="180"/>
      <c r="E101" s="175" t="s">
        <v>35</v>
      </c>
      <c r="F101" s="1614" t="s">
        <v>325</v>
      </c>
      <c r="G101" s="1615" t="s">
        <v>325</v>
      </c>
      <c r="H101" s="1616" t="s">
        <v>325</v>
      </c>
      <c r="I101" s="170"/>
      <c r="J101" s="171"/>
      <c r="K101" s="147"/>
      <c r="L101" s="500" t="s">
        <v>537</v>
      </c>
      <c r="M101" s="629" t="s">
        <v>273</v>
      </c>
      <c r="N101" s="506" t="s">
        <v>856</v>
      </c>
      <c r="O101" s="507"/>
      <c r="P101" s="490"/>
      <c r="Q101" s="490"/>
      <c r="R101" s="83"/>
      <c r="S101" s="83"/>
      <c r="T101" s="4"/>
      <c r="U101" s="4"/>
    </row>
    <row r="102" spans="1:21" s="9" customFormat="1" ht="18" customHeight="1">
      <c r="A102" s="177"/>
      <c r="B102" s="1623" t="s">
        <v>299</v>
      </c>
      <c r="C102" s="181"/>
      <c r="D102" s="182"/>
      <c r="E102" s="176" t="s">
        <v>184</v>
      </c>
      <c r="F102" s="1617"/>
      <c r="G102" s="1615" t="s">
        <v>325</v>
      </c>
      <c r="H102" s="1618"/>
      <c r="I102" s="172"/>
      <c r="J102" s="172"/>
      <c r="K102" s="147"/>
      <c r="L102" s="1450" t="s">
        <v>875</v>
      </c>
      <c r="M102" s="626" t="s">
        <v>886</v>
      </c>
      <c r="N102" s="508" t="s">
        <v>895</v>
      </c>
      <c r="O102" s="511"/>
      <c r="P102" s="486"/>
      <c r="Q102" s="486"/>
      <c r="R102" s="83"/>
      <c r="S102" s="83"/>
      <c r="T102" s="4"/>
      <c r="U102" s="4"/>
    </row>
    <row r="103" spans="1:21" ht="16.5" thickBot="1">
      <c r="A103" s="174"/>
      <c r="B103" s="1624" t="s">
        <v>300</v>
      </c>
      <c r="C103" s="183"/>
      <c r="D103" s="184"/>
      <c r="E103" s="36"/>
      <c r="F103" s="36"/>
      <c r="G103" s="37"/>
      <c r="H103" s="38" t="s">
        <v>419</v>
      </c>
      <c r="I103" s="39"/>
      <c r="J103" s="39"/>
      <c r="K103" s="40"/>
      <c r="L103" s="1450" t="s">
        <v>876</v>
      </c>
      <c r="M103" s="626" t="s">
        <v>887</v>
      </c>
      <c r="N103" s="508"/>
      <c r="O103" s="509"/>
      <c r="P103" s="487"/>
      <c r="Q103" s="487"/>
      <c r="R103" s="174"/>
      <c r="S103" s="891"/>
    </row>
    <row r="104" spans="1:21" ht="26.25" thickBot="1">
      <c r="A104" s="36"/>
      <c r="B104" s="1621" t="s">
        <v>855</v>
      </c>
      <c r="C104" s="41"/>
      <c r="D104" s="41"/>
      <c r="E104" s="41"/>
      <c r="F104" s="41"/>
      <c r="G104" s="41"/>
      <c r="H104" s="38" t="s">
        <v>355</v>
      </c>
      <c r="I104" s="40"/>
      <c r="J104" s="40"/>
      <c r="K104" s="40"/>
      <c r="L104" s="1451" t="s">
        <v>877</v>
      </c>
      <c r="M104" s="627" t="s">
        <v>888</v>
      </c>
      <c r="N104" s="512" t="s">
        <v>857</v>
      </c>
      <c r="O104" s="510"/>
      <c r="P104" s="379"/>
      <c r="Q104" s="379"/>
      <c r="R104" s="379"/>
      <c r="S104" s="890"/>
    </row>
    <row r="105" spans="1:21" ht="25.5" thickTop="1" thickBot="1">
      <c r="A105" s="36"/>
      <c r="B105" s="36"/>
      <c r="D105" s="114"/>
      <c r="E105" s="1619" t="s">
        <v>535</v>
      </c>
      <c r="F105" s="2005" t="s">
        <v>171</v>
      </c>
      <c r="G105" s="2006"/>
      <c r="H105" s="2006"/>
      <c r="I105" s="2006"/>
      <c r="J105" s="1"/>
      <c r="K105" s="1"/>
      <c r="L105" s="1450" t="s">
        <v>878</v>
      </c>
      <c r="M105" s="627" t="s">
        <v>894</v>
      </c>
      <c r="N105" s="1459"/>
      <c r="O105" s="1459"/>
      <c r="P105" s="379"/>
      <c r="Q105" s="379"/>
      <c r="R105" s="379"/>
      <c r="S105" s="890"/>
      <c r="T105" s="379"/>
      <c r="U105" s="1044"/>
    </row>
    <row r="106" spans="1:21" ht="17.25" thickTop="1" thickBot="1">
      <c r="A106" s="36"/>
      <c r="B106" s="630" t="s">
        <v>538</v>
      </c>
      <c r="C106" s="631" t="s">
        <v>539</v>
      </c>
      <c r="D106" s="114"/>
      <c r="E106" s="1620" t="s">
        <v>536</v>
      </c>
      <c r="F106" s="107"/>
      <c r="G106" s="107"/>
      <c r="H106" s="95" t="s">
        <v>420</v>
      </c>
      <c r="I106" s="109" t="s">
        <v>421</v>
      </c>
      <c r="J106" s="1"/>
      <c r="K106" s="1"/>
      <c r="L106" s="1450" t="s">
        <v>879</v>
      </c>
      <c r="M106" s="626" t="s">
        <v>900</v>
      </c>
      <c r="N106" s="1459"/>
      <c r="O106" s="1459"/>
      <c r="P106" s="152"/>
      <c r="Q106" s="75"/>
      <c r="R106" s="36"/>
      <c r="S106" s="889"/>
    </row>
    <row r="107" spans="1:21" ht="19.5" thickTop="1" thickBot="1">
      <c r="A107" s="36"/>
      <c r="B107" s="632" t="s">
        <v>398</v>
      </c>
      <c r="C107" s="610"/>
      <c r="D107" s="114"/>
      <c r="E107" s="110"/>
      <c r="F107" s="111" t="s">
        <v>397</v>
      </c>
      <c r="G107" s="111" t="s">
        <v>422</v>
      </c>
      <c r="H107" s="111" t="s">
        <v>423</v>
      </c>
      <c r="I107" s="112" t="s">
        <v>424</v>
      </c>
      <c r="J107" s="1"/>
      <c r="K107" s="1"/>
      <c r="L107" s="1450" t="s">
        <v>905</v>
      </c>
      <c r="M107" s="627" t="s">
        <v>889</v>
      </c>
      <c r="N107" s="1460"/>
      <c r="O107" s="1459"/>
      <c r="Q107" s="36"/>
      <c r="R107" s="36"/>
      <c r="S107" s="889"/>
    </row>
    <row r="108" spans="1:21" ht="19.5" thickTop="1" thickBot="1">
      <c r="A108" s="36"/>
      <c r="B108" s="632" t="s">
        <v>409</v>
      </c>
      <c r="C108" s="1628" t="s">
        <v>325</v>
      </c>
      <c r="D108" s="115"/>
      <c r="E108" s="106" t="s">
        <v>425</v>
      </c>
      <c r="F108" s="1630" t="s">
        <v>172</v>
      </c>
      <c r="G108" s="1630" t="s">
        <v>172</v>
      </c>
      <c r="H108" s="1631" t="s">
        <v>325</v>
      </c>
      <c r="I108" s="2002" t="s">
        <v>292</v>
      </c>
      <c r="J108" s="1"/>
      <c r="K108" s="1"/>
      <c r="L108" s="1450" t="s">
        <v>880</v>
      </c>
      <c r="M108" s="1456" t="s">
        <v>890</v>
      </c>
      <c r="N108" s="1460"/>
      <c r="O108" s="1459"/>
      <c r="Q108" s="36"/>
      <c r="R108" s="36"/>
      <c r="S108" s="889"/>
    </row>
    <row r="109" spans="1:21" ht="24.75" thickBot="1">
      <c r="A109" s="36"/>
      <c r="B109" s="632" t="s">
        <v>412</v>
      </c>
      <c r="C109" s="1628" t="s">
        <v>325</v>
      </c>
      <c r="D109" s="105"/>
      <c r="E109" s="106" t="s">
        <v>426</v>
      </c>
      <c r="F109" s="1630" t="s">
        <v>172</v>
      </c>
      <c r="G109" s="1630" t="s">
        <v>172</v>
      </c>
      <c r="H109" s="1631" t="s">
        <v>325</v>
      </c>
      <c r="I109" s="2003"/>
      <c r="J109" s="1"/>
      <c r="K109" s="1"/>
      <c r="L109" s="1452" t="s">
        <v>881</v>
      </c>
      <c r="M109" s="627" t="s">
        <v>892</v>
      </c>
      <c r="N109" s="1457"/>
      <c r="O109" s="1458"/>
      <c r="Q109" s="36"/>
      <c r="R109" s="36"/>
      <c r="S109" s="889"/>
    </row>
    <row r="110" spans="1:21" ht="18.75" thickBot="1">
      <c r="A110" s="36"/>
      <c r="B110" s="610" t="str">
        <f>IF(C109&lt;=C108,"within compliance","out of compliance")</f>
        <v>within compliance</v>
      </c>
      <c r="C110" s="564"/>
      <c r="D110" s="116"/>
      <c r="E110" s="106" t="s">
        <v>38</v>
      </c>
      <c r="F110" s="1630" t="s">
        <v>172</v>
      </c>
      <c r="G110" s="1630" t="s">
        <v>172</v>
      </c>
      <c r="H110" s="1631" t="s">
        <v>325</v>
      </c>
      <c r="I110" s="2003"/>
      <c r="J110" s="1"/>
      <c r="K110" s="1"/>
      <c r="L110" s="1452" t="s">
        <v>882</v>
      </c>
      <c r="M110" s="626" t="s">
        <v>891</v>
      </c>
      <c r="N110" s="156"/>
      <c r="O110" s="156"/>
      <c r="Q110" s="36"/>
      <c r="R110" s="36"/>
      <c r="S110" s="889"/>
    </row>
    <row r="111" spans="1:21" ht="19.5" thickTop="1" thickBot="1">
      <c r="A111" s="36"/>
      <c r="B111" s="633" t="s">
        <v>223</v>
      </c>
      <c r="C111" s="1629" t="s">
        <v>325</v>
      </c>
      <c r="D111" s="117"/>
      <c r="E111" s="106" t="s">
        <v>40</v>
      </c>
      <c r="F111" s="1630" t="s">
        <v>172</v>
      </c>
      <c r="G111" s="1630" t="s">
        <v>172</v>
      </c>
      <c r="H111" s="1631" t="s">
        <v>325</v>
      </c>
      <c r="I111" s="2003"/>
      <c r="J111" s="1"/>
      <c r="K111" s="1"/>
      <c r="L111" s="1450" t="s">
        <v>883</v>
      </c>
      <c r="M111" s="1455" t="s">
        <v>901</v>
      </c>
      <c r="N111" s="156"/>
      <c r="O111" s="156"/>
      <c r="Q111" s="36"/>
      <c r="R111" s="36"/>
      <c r="S111" s="889"/>
    </row>
    <row r="112" spans="1:21" ht="17.25" thickTop="1" thickBot="1">
      <c r="A112" s="36"/>
      <c r="B112" s="1984" t="s">
        <v>549</v>
      </c>
      <c r="C112" s="1984"/>
      <c r="D112" s="117"/>
      <c r="E112" s="106" t="s">
        <v>428</v>
      </c>
      <c r="F112" s="1630" t="s">
        <v>172</v>
      </c>
      <c r="G112" s="1630" t="s">
        <v>172</v>
      </c>
      <c r="H112" s="1631" t="s">
        <v>325</v>
      </c>
      <c r="I112" s="2003"/>
      <c r="J112" s="1"/>
      <c r="K112" s="1"/>
      <c r="L112" s="1450" t="s">
        <v>884</v>
      </c>
      <c r="M112" s="626"/>
      <c r="N112" s="153"/>
      <c r="O112" s="153"/>
      <c r="Q112" s="36"/>
      <c r="R112" s="36"/>
      <c r="S112" s="889"/>
    </row>
    <row r="113" spans="1:19" ht="17.25" thickTop="1" thickBot="1">
      <c r="A113" s="36"/>
      <c r="B113" s="1985"/>
      <c r="C113" s="1985"/>
      <c r="D113" s="117"/>
      <c r="E113" s="106" t="s">
        <v>429</v>
      </c>
      <c r="F113" s="1630" t="s">
        <v>172</v>
      </c>
      <c r="G113" s="1630" t="s">
        <v>172</v>
      </c>
      <c r="H113" s="1631" t="s">
        <v>325</v>
      </c>
      <c r="I113" s="2003"/>
      <c r="J113" s="1"/>
      <c r="K113" s="1"/>
      <c r="L113" s="1454" t="s">
        <v>885</v>
      </c>
      <c r="M113" s="493"/>
      <c r="N113" s="154"/>
      <c r="O113" s="154"/>
      <c r="Q113" s="36"/>
      <c r="R113" s="36"/>
      <c r="S113" s="889"/>
    </row>
    <row r="114" spans="1:19" ht="17.25" thickTop="1" thickBot="1">
      <c r="A114" s="36"/>
      <c r="B114" s="1985"/>
      <c r="C114" s="1985"/>
      <c r="D114" s="117"/>
      <c r="E114" s="106" t="s">
        <v>430</v>
      </c>
      <c r="F114" s="1630" t="s">
        <v>172</v>
      </c>
      <c r="G114" s="1630" t="s">
        <v>172</v>
      </c>
      <c r="H114" s="1631" t="s">
        <v>325</v>
      </c>
      <c r="I114" s="2003"/>
      <c r="J114" s="1"/>
      <c r="K114" s="1"/>
      <c r="L114" s="1449"/>
      <c r="M114" s="501" t="s">
        <v>274</v>
      </c>
      <c r="N114" s="155"/>
      <c r="O114" s="155"/>
      <c r="P114" s="117"/>
      <c r="Q114" s="36"/>
      <c r="R114" s="36"/>
      <c r="S114" s="889"/>
    </row>
    <row r="115" spans="1:19" ht="17.25" thickTop="1" thickBot="1">
      <c r="A115" s="36"/>
      <c r="B115" s="1986"/>
      <c r="C115" s="1986"/>
      <c r="D115" s="117"/>
      <c r="E115" s="106" t="s">
        <v>41</v>
      </c>
      <c r="F115" s="1630" t="s">
        <v>172</v>
      </c>
      <c r="G115" s="1630" t="s">
        <v>172</v>
      </c>
      <c r="H115" s="1631" t="s">
        <v>325</v>
      </c>
      <c r="I115" s="2003"/>
      <c r="J115" s="1"/>
      <c r="K115" s="1"/>
      <c r="L115" s="1449"/>
      <c r="M115" s="628" t="s">
        <v>893</v>
      </c>
      <c r="P115" s="117"/>
      <c r="Q115" s="36"/>
      <c r="R115" s="36"/>
      <c r="S115" s="889"/>
    </row>
    <row r="116" spans="1:19" ht="17.25" thickTop="1" thickBot="1">
      <c r="A116" s="36"/>
      <c r="B116" s="1986"/>
      <c r="C116" s="1986"/>
      <c r="D116" s="117"/>
      <c r="E116" s="106" t="s">
        <v>42</v>
      </c>
      <c r="F116" s="1630" t="s">
        <v>172</v>
      </c>
      <c r="G116" s="1630" t="s">
        <v>172</v>
      </c>
      <c r="H116" s="1631" t="s">
        <v>325</v>
      </c>
      <c r="I116" s="2003"/>
      <c r="J116" s="1"/>
      <c r="K116" s="1"/>
      <c r="M116" s="1453" t="s">
        <v>852</v>
      </c>
      <c r="P116" s="117"/>
      <c r="Q116" s="36"/>
      <c r="R116" s="36"/>
      <c r="S116" s="889"/>
    </row>
    <row r="117" spans="1:19" ht="17.25" thickTop="1" thickBot="1">
      <c r="A117" s="36"/>
      <c r="B117" s="1921"/>
      <c r="C117" s="1921"/>
      <c r="D117" s="117"/>
      <c r="E117" s="106" t="s">
        <v>43</v>
      </c>
      <c r="F117" s="1630" t="s">
        <v>172</v>
      </c>
      <c r="G117" s="1630" t="s">
        <v>172</v>
      </c>
      <c r="H117" s="1631" t="s">
        <v>325</v>
      </c>
      <c r="I117" s="2003"/>
      <c r="J117" s="1"/>
      <c r="K117" s="1"/>
      <c r="M117" s="1453" t="s">
        <v>853</v>
      </c>
      <c r="P117" s="117"/>
      <c r="Q117" s="36"/>
      <c r="R117" s="36"/>
      <c r="S117" s="889"/>
    </row>
    <row r="118" spans="1:19" ht="17.25" thickTop="1" thickBot="1">
      <c r="A118" s="36"/>
      <c r="B118" s="1921"/>
      <c r="C118" s="1921"/>
      <c r="D118" s="117"/>
      <c r="E118" s="106" t="s">
        <v>44</v>
      </c>
      <c r="F118" s="1630" t="s">
        <v>172</v>
      </c>
      <c r="G118" s="1630" t="s">
        <v>172</v>
      </c>
      <c r="H118" s="1631" t="s">
        <v>325</v>
      </c>
      <c r="I118" s="2003"/>
      <c r="J118" s="1"/>
      <c r="K118" s="1"/>
      <c r="M118" s="1453" t="s">
        <v>854</v>
      </c>
      <c r="P118" s="117"/>
      <c r="Q118" s="36"/>
      <c r="R118" s="36"/>
      <c r="S118" s="889"/>
    </row>
    <row r="119" spans="1:19" ht="17.25" thickTop="1" thickBot="1">
      <c r="A119" s="36"/>
      <c r="B119" s="1921"/>
      <c r="C119" s="1921"/>
      <c r="D119" s="117"/>
      <c r="E119" s="106" t="s">
        <v>45</v>
      </c>
      <c r="F119" s="1630" t="s">
        <v>172</v>
      </c>
      <c r="G119" s="1630" t="s">
        <v>172</v>
      </c>
      <c r="H119" s="1631" t="s">
        <v>325</v>
      </c>
      <c r="I119" s="2004"/>
      <c r="J119" s="1"/>
      <c r="K119" s="1"/>
      <c r="M119" s="1489" t="s">
        <v>906</v>
      </c>
      <c r="P119" s="117"/>
      <c r="Q119" s="36"/>
      <c r="R119" s="36"/>
      <c r="S119" s="889"/>
    </row>
    <row r="120" spans="1:19" ht="17.25" thickTop="1" thickBot="1">
      <c r="A120" s="36"/>
      <c r="B120" s="1921"/>
      <c r="C120" s="1921"/>
      <c r="D120" s="117"/>
      <c r="E120" s="100" t="s">
        <v>39</v>
      </c>
      <c r="F120" s="1631" t="s">
        <v>325</v>
      </c>
      <c r="G120" s="1631" t="s">
        <v>325</v>
      </c>
      <c r="H120" s="1631" t="s">
        <v>325</v>
      </c>
      <c r="I120" s="108">
        <f>SUM(I108:I119)</f>
        <v>0</v>
      </c>
      <c r="J120" s="1"/>
      <c r="K120" s="1"/>
      <c r="M120" s="1493" t="s">
        <v>934</v>
      </c>
      <c r="P120" s="117"/>
      <c r="Q120" s="36"/>
      <c r="R120" s="36"/>
      <c r="S120" s="889"/>
    </row>
    <row r="121" spans="1:19" ht="15.75" thickTop="1">
      <c r="A121" s="36"/>
      <c r="B121" s="1921"/>
      <c r="C121" s="1921"/>
      <c r="D121" s="36"/>
      <c r="E121" s="42"/>
      <c r="F121" s="101"/>
      <c r="G121" s="101"/>
      <c r="H121" s="101"/>
      <c r="I121" s="102"/>
      <c r="J121" s="102"/>
      <c r="K121" s="113"/>
      <c r="L121" s="113"/>
      <c r="N121" s="36"/>
      <c r="O121" s="36"/>
      <c r="P121" s="36"/>
      <c r="Q121" s="36"/>
      <c r="R121" s="36"/>
      <c r="S121" s="889"/>
    </row>
    <row r="122" spans="1:19" ht="15.75">
      <c r="A122" s="36"/>
      <c r="D122" s="36"/>
      <c r="E122" s="42"/>
      <c r="F122" s="101"/>
      <c r="G122" s="101"/>
      <c r="H122" s="101"/>
      <c r="I122" s="102"/>
      <c r="J122" s="163"/>
      <c r="K122" s="1971"/>
      <c r="L122" s="1971"/>
      <c r="M122" s="128"/>
      <c r="N122" s="36"/>
      <c r="O122" s="36"/>
      <c r="P122" s="36"/>
      <c r="Q122" s="36"/>
      <c r="R122" s="36"/>
      <c r="S122" s="889"/>
    </row>
    <row r="123" spans="1:19" ht="15.75">
      <c r="A123" s="36"/>
      <c r="D123" s="36"/>
      <c r="E123" s="1979"/>
      <c r="F123" s="1980"/>
      <c r="G123" s="1980"/>
      <c r="H123" s="1980"/>
      <c r="I123" s="1981"/>
      <c r="J123" s="128"/>
      <c r="K123" s="1972"/>
      <c r="L123" s="1972"/>
      <c r="M123" s="159"/>
      <c r="N123" s="36"/>
      <c r="O123" s="36"/>
      <c r="P123" s="36"/>
      <c r="Q123" s="36"/>
      <c r="R123" s="36"/>
      <c r="S123" s="889"/>
    </row>
    <row r="124" spans="1:19" ht="15.75">
      <c r="A124" s="36"/>
      <c r="D124" s="36"/>
      <c r="E124" s="84"/>
      <c r="F124" s="161"/>
      <c r="G124" s="84"/>
      <c r="H124" s="159"/>
      <c r="I124" s="103"/>
      <c r="J124" s="160"/>
      <c r="K124" s="1972"/>
      <c r="L124" s="1972"/>
      <c r="M124" s="159"/>
      <c r="N124" s="36"/>
      <c r="O124" s="36"/>
      <c r="P124" s="36"/>
      <c r="Q124" s="36"/>
      <c r="R124" s="36"/>
      <c r="S124" s="889"/>
    </row>
    <row r="125" spans="1:19" ht="15.75">
      <c r="A125" s="36"/>
      <c r="D125" s="36"/>
      <c r="E125" s="165"/>
      <c r="F125" s="165"/>
      <c r="G125" s="169"/>
      <c r="H125" s="104"/>
      <c r="I125" s="104"/>
      <c r="J125" s="164"/>
      <c r="K125" s="1972"/>
      <c r="L125" s="1972"/>
      <c r="M125" s="166"/>
      <c r="N125" s="36"/>
      <c r="O125" s="36"/>
      <c r="P125" s="36"/>
      <c r="Q125" s="36"/>
      <c r="R125" s="36"/>
      <c r="S125" s="889"/>
    </row>
    <row r="126" spans="1:19" ht="15">
      <c r="A126" s="36"/>
      <c r="D126" s="36"/>
      <c r="E126" s="167"/>
      <c r="F126" s="168"/>
      <c r="G126" s="168"/>
      <c r="H126" s="168"/>
      <c r="I126" s="168"/>
      <c r="J126" s="1945"/>
      <c r="K126" s="168"/>
      <c r="L126" s="168"/>
      <c r="M126" s="168"/>
      <c r="N126" s="36"/>
      <c r="O126" s="36"/>
      <c r="P126" s="36"/>
      <c r="Q126" s="36"/>
      <c r="R126" s="36"/>
      <c r="S126" s="889"/>
    </row>
    <row r="127" spans="1:19" ht="15">
      <c r="A127" s="36"/>
      <c r="B127" s="36"/>
      <c r="C127" s="36"/>
      <c r="D127" s="36"/>
      <c r="E127" s="167"/>
      <c r="F127" s="168"/>
      <c r="G127" s="168"/>
      <c r="H127" s="168"/>
      <c r="I127" s="168"/>
      <c r="J127" s="1945"/>
      <c r="K127" s="168"/>
      <c r="L127" s="168"/>
      <c r="M127" s="168"/>
      <c r="N127" s="36"/>
      <c r="O127" s="36"/>
      <c r="P127" s="36"/>
      <c r="Q127" s="36"/>
      <c r="R127" s="36"/>
      <c r="S127" s="889"/>
    </row>
    <row r="128" spans="1:19" ht="15">
      <c r="A128" s="36"/>
      <c r="B128" s="36"/>
      <c r="C128" s="36"/>
      <c r="D128" s="36"/>
      <c r="E128" s="167"/>
      <c r="F128" s="168"/>
      <c r="G128" s="168"/>
      <c r="H128" s="168"/>
      <c r="I128" s="168"/>
      <c r="J128" s="1945"/>
      <c r="K128" s="168"/>
      <c r="L128" s="168"/>
      <c r="M128" s="168"/>
      <c r="N128" s="36"/>
      <c r="O128" s="36"/>
      <c r="P128" s="36"/>
      <c r="Q128" s="36"/>
      <c r="R128" s="36"/>
      <c r="S128" s="889"/>
    </row>
    <row r="129" spans="1:19" ht="15">
      <c r="A129" s="36"/>
      <c r="B129" s="36"/>
      <c r="C129" s="36"/>
      <c r="D129" s="36"/>
      <c r="E129" s="167"/>
      <c r="F129" s="168"/>
      <c r="G129" s="168"/>
      <c r="H129" s="168"/>
      <c r="I129" s="168"/>
      <c r="J129" s="1945"/>
      <c r="K129" s="168"/>
      <c r="L129" s="168"/>
      <c r="M129" s="168"/>
      <c r="N129" s="36"/>
      <c r="O129" s="36"/>
      <c r="P129" s="36"/>
      <c r="Q129" s="36"/>
      <c r="R129" s="36"/>
      <c r="S129" s="889"/>
    </row>
    <row r="130" spans="1:19" ht="15">
      <c r="A130" s="36"/>
      <c r="B130" s="36"/>
      <c r="C130" s="36"/>
      <c r="D130" s="36"/>
      <c r="E130" s="167"/>
      <c r="F130" s="168"/>
      <c r="G130" s="168"/>
      <c r="H130" s="168"/>
      <c r="I130" s="168"/>
      <c r="J130" s="1945"/>
      <c r="K130" s="168"/>
      <c r="L130" s="168"/>
      <c r="M130" s="168"/>
      <c r="N130" s="36"/>
      <c r="O130" s="36"/>
      <c r="P130" s="36"/>
      <c r="Q130" s="36"/>
      <c r="R130" s="36"/>
      <c r="S130" s="889"/>
    </row>
    <row r="131" spans="1:19" ht="15">
      <c r="A131" s="36"/>
      <c r="B131" s="36"/>
      <c r="C131" s="36"/>
      <c r="D131" s="36"/>
      <c r="E131" s="167"/>
      <c r="F131" s="168"/>
      <c r="G131" s="168"/>
      <c r="H131" s="168"/>
      <c r="I131" s="168"/>
      <c r="J131" s="1945"/>
      <c r="K131" s="168"/>
      <c r="L131" s="168"/>
      <c r="M131" s="168"/>
      <c r="N131" s="36"/>
      <c r="O131" s="36"/>
      <c r="P131" s="36"/>
      <c r="Q131" s="36"/>
      <c r="R131" s="36"/>
      <c r="S131" s="889"/>
    </row>
    <row r="132" spans="1:19" ht="15">
      <c r="A132" s="36"/>
      <c r="B132" s="36"/>
      <c r="C132" s="36"/>
      <c r="D132" s="36"/>
      <c r="E132" s="167"/>
      <c r="F132" s="168"/>
      <c r="G132" s="168"/>
      <c r="H132" s="168"/>
      <c r="I132" s="168"/>
      <c r="J132" s="1945"/>
      <c r="K132" s="168"/>
      <c r="L132" s="168"/>
      <c r="M132" s="168"/>
      <c r="N132" s="36"/>
      <c r="O132" s="36"/>
      <c r="P132" s="36"/>
      <c r="Q132" s="36"/>
      <c r="R132" s="36"/>
      <c r="S132" s="889"/>
    </row>
    <row r="133" spans="1:19" ht="15">
      <c r="A133" s="36"/>
      <c r="B133" s="36"/>
      <c r="C133" s="36"/>
      <c r="D133" s="36"/>
      <c r="E133" s="167"/>
      <c r="F133" s="168"/>
      <c r="G133" s="168"/>
      <c r="H133" s="168"/>
      <c r="I133" s="168"/>
      <c r="J133" s="1945"/>
      <c r="K133" s="168"/>
      <c r="L133" s="168"/>
      <c r="M133" s="168"/>
      <c r="N133" s="36"/>
      <c r="O133" s="36"/>
      <c r="P133" s="36"/>
      <c r="Q133" s="36"/>
      <c r="R133" s="36"/>
      <c r="S133" s="889"/>
    </row>
    <row r="134" spans="1:19" ht="15">
      <c r="A134" s="36"/>
      <c r="B134" s="36"/>
      <c r="C134" s="36"/>
      <c r="D134" s="36"/>
      <c r="E134" s="167"/>
      <c r="F134" s="168"/>
      <c r="G134" s="168"/>
      <c r="H134" s="168"/>
      <c r="I134" s="168"/>
      <c r="J134" s="1945"/>
      <c r="K134" s="168"/>
      <c r="L134" s="168"/>
      <c r="M134" s="168"/>
      <c r="N134" s="36"/>
      <c r="O134" s="36"/>
      <c r="P134" s="36"/>
      <c r="Q134" s="36"/>
      <c r="R134" s="36"/>
      <c r="S134" s="889"/>
    </row>
    <row r="135" spans="1:19" ht="15">
      <c r="A135" s="36"/>
      <c r="B135" s="36"/>
      <c r="C135" s="36"/>
      <c r="D135" s="36"/>
      <c r="E135" s="167"/>
      <c r="F135" s="168"/>
      <c r="G135" s="168"/>
      <c r="H135" s="168"/>
      <c r="I135" s="168"/>
      <c r="J135" s="1945"/>
      <c r="K135" s="168"/>
      <c r="L135" s="168"/>
      <c r="M135" s="168"/>
      <c r="N135" s="36"/>
      <c r="O135" s="36"/>
      <c r="P135" s="36"/>
      <c r="Q135" s="36"/>
      <c r="R135" s="36"/>
      <c r="S135" s="889"/>
    </row>
    <row r="136" spans="1:19" ht="15">
      <c r="A136" s="36"/>
      <c r="B136" s="36"/>
      <c r="C136" s="36"/>
      <c r="D136" s="36"/>
      <c r="E136" s="167"/>
      <c r="F136" s="168"/>
      <c r="G136" s="168"/>
      <c r="H136" s="168"/>
      <c r="I136" s="168"/>
      <c r="J136" s="1945"/>
      <c r="K136" s="168"/>
      <c r="L136" s="168"/>
      <c r="M136" s="168"/>
      <c r="N136" s="36"/>
      <c r="O136" s="36"/>
      <c r="P136" s="36"/>
      <c r="Q136" s="36"/>
      <c r="R136" s="36"/>
      <c r="S136" s="889"/>
    </row>
    <row r="137" spans="1:19" ht="15">
      <c r="A137" s="36"/>
      <c r="B137" s="36"/>
      <c r="C137" s="36"/>
      <c r="D137" s="36"/>
      <c r="E137" s="167"/>
      <c r="F137" s="168"/>
      <c r="G137" s="168"/>
      <c r="H137" s="168"/>
      <c r="I137" s="168"/>
      <c r="J137" s="1945"/>
      <c r="K137" s="168"/>
      <c r="L137" s="168"/>
      <c r="M137" s="168"/>
      <c r="N137" s="36"/>
      <c r="O137" s="36"/>
      <c r="P137" s="36"/>
      <c r="Q137" s="36"/>
      <c r="R137" s="36"/>
      <c r="S137" s="889"/>
    </row>
    <row r="138" spans="1:19" ht="15.75">
      <c r="A138" s="36"/>
      <c r="B138" s="36"/>
      <c r="C138" s="36"/>
      <c r="D138" s="36"/>
      <c r="E138" s="162"/>
      <c r="F138" s="168"/>
      <c r="G138" s="168"/>
      <c r="H138" s="168"/>
      <c r="I138" s="168"/>
      <c r="J138" s="168"/>
      <c r="K138" s="168"/>
      <c r="L138" s="168"/>
      <c r="M138" s="168"/>
      <c r="N138" s="36"/>
      <c r="O138" s="36"/>
      <c r="P138" s="36"/>
      <c r="Q138" s="36"/>
      <c r="R138" s="36"/>
      <c r="S138" s="889"/>
    </row>
    <row r="139" spans="1:19">
      <c r="A139" s="36"/>
      <c r="B139" s="36"/>
      <c r="C139" s="36"/>
      <c r="D139" s="36"/>
      <c r="E139" s="36"/>
      <c r="F139" s="36"/>
      <c r="G139" s="36"/>
      <c r="H139" s="36"/>
      <c r="I139" s="36"/>
      <c r="J139" s="36"/>
      <c r="K139" s="36"/>
      <c r="L139" s="36"/>
      <c r="M139" s="36"/>
      <c r="N139" s="36"/>
      <c r="O139" s="36"/>
      <c r="P139" s="36"/>
      <c r="Q139" s="36"/>
      <c r="R139" s="36"/>
      <c r="S139" s="889"/>
    </row>
    <row r="140" spans="1:19">
      <c r="A140" s="36"/>
      <c r="B140" s="36"/>
      <c r="C140" s="36"/>
      <c r="D140" s="36"/>
      <c r="E140" s="36"/>
      <c r="F140" s="36"/>
      <c r="G140" s="36"/>
      <c r="H140" s="36"/>
      <c r="I140" s="36"/>
      <c r="J140" s="36"/>
      <c r="K140" s="36"/>
      <c r="L140" s="36"/>
      <c r="M140" s="36"/>
      <c r="N140" s="36"/>
      <c r="O140" s="36"/>
      <c r="P140" s="36"/>
      <c r="Q140" s="36"/>
      <c r="R140" s="36"/>
      <c r="S140" s="889"/>
    </row>
    <row r="141" spans="1:19">
      <c r="A141" s="36"/>
      <c r="B141" s="36"/>
      <c r="C141" s="36"/>
      <c r="D141" s="36"/>
      <c r="E141" s="36"/>
      <c r="F141" s="36"/>
      <c r="G141" s="36"/>
      <c r="H141" s="36"/>
      <c r="I141" s="36"/>
      <c r="J141" s="36"/>
      <c r="K141" s="36"/>
      <c r="L141" s="36"/>
      <c r="M141" s="36"/>
      <c r="N141" s="36"/>
      <c r="O141" s="36"/>
      <c r="P141" s="36"/>
      <c r="Q141" s="36"/>
      <c r="R141" s="36"/>
      <c r="S141" s="889"/>
    </row>
    <row r="142" spans="1:19">
      <c r="A142" s="36"/>
      <c r="B142" s="36"/>
      <c r="C142" s="36"/>
      <c r="D142" s="36"/>
      <c r="E142" s="36"/>
      <c r="F142" s="36"/>
      <c r="G142" s="36"/>
      <c r="H142" s="36"/>
      <c r="I142" s="36"/>
      <c r="J142" s="36"/>
      <c r="K142" s="36"/>
      <c r="L142" s="36"/>
      <c r="M142" s="36"/>
      <c r="N142" s="36"/>
      <c r="O142" s="36"/>
      <c r="P142" s="36"/>
      <c r="Q142" s="36"/>
      <c r="R142" s="36"/>
      <c r="S142" s="889"/>
    </row>
    <row r="143" spans="1:19">
      <c r="A143" s="36"/>
      <c r="B143" s="36"/>
      <c r="C143" s="36"/>
      <c r="D143" s="36"/>
      <c r="E143" s="36"/>
      <c r="F143" s="36"/>
      <c r="G143" s="36"/>
      <c r="H143" s="36"/>
      <c r="I143" s="36"/>
      <c r="J143" s="36"/>
      <c r="K143" s="36"/>
      <c r="L143" s="36"/>
      <c r="M143" s="36"/>
      <c r="N143" s="36"/>
      <c r="O143" s="36"/>
      <c r="P143" s="36"/>
      <c r="Q143" s="36"/>
      <c r="R143" s="36"/>
      <c r="S143" s="889"/>
    </row>
  </sheetData>
  <mergeCells count="40">
    <mergeCell ref="T38:T60"/>
    <mergeCell ref="U33:U60"/>
    <mergeCell ref="T17:T37"/>
    <mergeCell ref="A2:C2"/>
    <mergeCell ref="K4:L4"/>
    <mergeCell ref="L11:M11"/>
    <mergeCell ref="N14:O14"/>
    <mergeCell ref="U17:U32"/>
    <mergeCell ref="E123:I123"/>
    <mergeCell ref="I100:J100"/>
    <mergeCell ref="B112:C121"/>
    <mergeCell ref="D2:I3"/>
    <mergeCell ref="B15:D15"/>
    <mergeCell ref="B16:D16"/>
    <mergeCell ref="A17:E92"/>
    <mergeCell ref="F17:F92"/>
    <mergeCell ref="I108:I119"/>
    <mergeCell ref="F105:I105"/>
    <mergeCell ref="G17:G92"/>
    <mergeCell ref="H17:H92"/>
    <mergeCell ref="H9:I10"/>
    <mergeCell ref="C6:E6"/>
    <mergeCell ref="C4:D4"/>
    <mergeCell ref="I17:I92"/>
    <mergeCell ref="J126:J137"/>
    <mergeCell ref="N17:N92"/>
    <mergeCell ref="P14:Q14"/>
    <mergeCell ref="Q17:Q57"/>
    <mergeCell ref="P17:P92"/>
    <mergeCell ref="J17:J92"/>
    <mergeCell ref="O17:O92"/>
    <mergeCell ref="L17:L92"/>
    <mergeCell ref="E14:K14"/>
    <mergeCell ref="Q98:Q99"/>
    <mergeCell ref="L100:O100"/>
    <mergeCell ref="M17:M92"/>
    <mergeCell ref="L122:L125"/>
    <mergeCell ref="K122:K125"/>
    <mergeCell ref="K17:K92"/>
    <mergeCell ref="O98:P99"/>
  </mergeCells>
  <phoneticPr fontId="0" type="noConversion"/>
  <printOptions horizontalCentered="1" verticalCentered="1"/>
  <pageMargins left="0.24" right="0.23" top="0.3" bottom="0.48" header="0.19" footer="0.2"/>
  <pageSetup paperSize="17" scale="50" orientation="landscape" copies="5" r:id="rId1"/>
  <headerFooter alignWithMargins="0">
    <oddFooter>&amp;C&amp;A                                                                 &amp;RFORM 148    
8.07.2025</oddFooter>
  </headerFooter>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5">
    <tabColor theme="9" tint="0.39997558519241921"/>
    <pageSetUpPr fitToPage="1"/>
  </sheetPr>
  <dimension ref="A1:AY104"/>
  <sheetViews>
    <sheetView zoomScale="75" zoomScaleNormal="75" workbookViewId="0">
      <selection activeCell="D4" sqref="D4"/>
    </sheetView>
  </sheetViews>
  <sheetFormatPr defaultColWidth="9" defaultRowHeight="12"/>
  <cols>
    <col min="1" max="1" width="10.5703125" style="8" customWidth="1"/>
    <col min="2" max="2" width="9.28515625" style="44" customWidth="1"/>
    <col min="3" max="3" width="7.42578125" style="44" customWidth="1"/>
    <col min="4" max="4" width="40.5703125" style="44" customWidth="1"/>
    <col min="5" max="5" width="23" style="537" customWidth="1"/>
    <col min="6" max="6" width="32" style="537" customWidth="1"/>
    <col min="7" max="7" width="13.28515625" style="8" customWidth="1"/>
    <col min="8" max="8" width="19.28515625" style="8" customWidth="1"/>
    <col min="9" max="9" width="10.140625" style="8" customWidth="1"/>
    <col min="10" max="10" width="54.85546875" style="8" customWidth="1"/>
    <col min="11" max="11" width="21.28515625" style="8" customWidth="1"/>
    <col min="12" max="12" width="18" style="8" customWidth="1"/>
    <col min="13" max="13" width="17.140625" style="8" customWidth="1"/>
    <col min="14" max="14" width="2.5703125" style="8" customWidth="1"/>
    <col min="15" max="15" width="16" style="8" customWidth="1"/>
    <col min="16" max="16384" width="9" style="8"/>
  </cols>
  <sheetData>
    <row r="1" spans="1:51" ht="24.75">
      <c r="A1" s="45" t="s">
        <v>980</v>
      </c>
      <c r="B1" s="45"/>
      <c r="C1" s="45"/>
      <c r="D1" s="1633"/>
      <c r="E1" s="1634" t="s">
        <v>952</v>
      </c>
      <c r="F1" s="1567"/>
      <c r="G1" s="1567"/>
      <c r="H1" s="1567"/>
      <c r="I1" s="1567"/>
      <c r="J1" s="1567"/>
      <c r="K1" s="46"/>
      <c r="L1" s="536"/>
      <c r="M1" s="47"/>
      <c r="N1" s="47"/>
      <c r="O1" s="48"/>
      <c r="P1" s="48"/>
      <c r="Q1" s="48"/>
      <c r="R1" s="48"/>
      <c r="S1" s="48"/>
      <c r="T1" s="48"/>
      <c r="U1" s="48"/>
      <c r="V1" s="48"/>
      <c r="W1" s="48"/>
      <c r="X1" s="48"/>
      <c r="Y1" s="48"/>
      <c r="Z1" s="48"/>
      <c r="AA1" s="48"/>
      <c r="AB1" s="48"/>
      <c r="AC1" s="48"/>
      <c r="AD1" s="48"/>
      <c r="AE1" s="48"/>
      <c r="AF1" s="48"/>
      <c r="AG1" s="48"/>
      <c r="AH1" s="48"/>
      <c r="AI1" s="48"/>
      <c r="AJ1" s="48"/>
      <c r="AK1" s="48"/>
      <c r="AL1" s="48"/>
      <c r="AM1" s="48"/>
      <c r="AN1" s="48"/>
      <c r="AO1" s="48"/>
      <c r="AP1" s="48"/>
      <c r="AQ1" s="48"/>
      <c r="AR1" s="48"/>
      <c r="AS1" s="48"/>
      <c r="AT1" s="48"/>
      <c r="AU1" s="48"/>
      <c r="AV1" s="48"/>
      <c r="AW1" s="48"/>
      <c r="AX1" s="48"/>
      <c r="AY1" s="48"/>
    </row>
    <row r="2" spans="1:51" ht="18" customHeight="1">
      <c r="A2" s="2" t="s">
        <v>211</v>
      </c>
      <c r="B2" s="2"/>
      <c r="C2" s="2"/>
      <c r="D2" s="2"/>
      <c r="E2" s="49"/>
      <c r="F2" s="49"/>
      <c r="G2" s="36"/>
      <c r="H2" s="42" t="s">
        <v>490</v>
      </c>
      <c r="I2" s="36"/>
      <c r="J2" s="437" t="s">
        <v>499</v>
      </c>
      <c r="K2" s="1635" t="s">
        <v>46</v>
      </c>
      <c r="L2" s="50"/>
      <c r="M2" s="535"/>
      <c r="N2" s="48"/>
      <c r="O2" s="48"/>
      <c r="P2" s="48"/>
      <c r="Q2" s="48"/>
      <c r="R2" s="48"/>
      <c r="S2" s="48"/>
      <c r="T2" s="48"/>
      <c r="U2" s="48"/>
      <c r="V2" s="48"/>
      <c r="W2" s="48"/>
      <c r="X2" s="48"/>
      <c r="Y2" s="48"/>
      <c r="Z2" s="48"/>
      <c r="AA2" s="48"/>
      <c r="AB2" s="48"/>
      <c r="AC2" s="48"/>
      <c r="AD2" s="48"/>
      <c r="AE2" s="48"/>
      <c r="AF2" s="48"/>
      <c r="AG2" s="48"/>
      <c r="AH2" s="48"/>
      <c r="AI2" s="48"/>
      <c r="AJ2" s="48"/>
      <c r="AK2" s="48"/>
      <c r="AL2" s="48"/>
      <c r="AM2" s="48"/>
      <c r="AN2" s="48"/>
      <c r="AO2" s="48"/>
      <c r="AP2" s="48"/>
      <c r="AQ2" s="48"/>
      <c r="AR2" s="48"/>
      <c r="AS2" s="48"/>
      <c r="AT2" s="48"/>
      <c r="AU2" s="48"/>
      <c r="AV2" s="48"/>
      <c r="AW2" s="48"/>
      <c r="AX2" s="48"/>
      <c r="AY2" s="48"/>
    </row>
    <row r="3" spans="1:51" ht="6" customHeight="1">
      <c r="A3" s="48"/>
      <c r="B3" s="51"/>
      <c r="C3" s="51"/>
      <c r="D3" s="51"/>
      <c r="E3" s="48"/>
      <c r="F3" s="48"/>
      <c r="G3" s="48"/>
      <c r="H3" s="48"/>
      <c r="I3" s="48"/>
      <c r="J3" s="49"/>
      <c r="K3" s="1638"/>
      <c r="L3" s="48"/>
      <c r="M3" s="48"/>
      <c r="N3" s="48"/>
      <c r="O3" s="48"/>
      <c r="P3" s="48"/>
      <c r="Q3" s="48"/>
      <c r="R3" s="48"/>
      <c r="S3" s="48"/>
      <c r="T3" s="48"/>
      <c r="U3" s="48"/>
      <c r="V3" s="48"/>
      <c r="W3" s="48"/>
      <c r="X3" s="48"/>
      <c r="Y3" s="48"/>
      <c r="Z3" s="48"/>
      <c r="AA3" s="48"/>
      <c r="AB3" s="48"/>
      <c r="AC3" s="48"/>
      <c r="AD3" s="48"/>
      <c r="AE3" s="48"/>
      <c r="AF3" s="48"/>
      <c r="AG3" s="48"/>
      <c r="AH3" s="48"/>
      <c r="AI3" s="48"/>
      <c r="AJ3" s="48"/>
      <c r="AK3" s="48"/>
      <c r="AL3" s="48"/>
      <c r="AM3" s="48"/>
      <c r="AN3" s="48"/>
      <c r="AO3" s="48"/>
      <c r="AP3" s="48"/>
      <c r="AQ3" s="48"/>
      <c r="AR3" s="48"/>
      <c r="AS3" s="48"/>
      <c r="AT3" s="48"/>
      <c r="AU3" s="48"/>
      <c r="AV3" s="48"/>
      <c r="AW3" s="48"/>
      <c r="AX3" s="48"/>
      <c r="AY3" s="48"/>
    </row>
    <row r="4" spans="1:51" ht="18">
      <c r="A4" s="52" t="s">
        <v>296</v>
      </c>
      <c r="B4" s="52"/>
      <c r="C4" s="52"/>
      <c r="D4" s="1635" t="s">
        <v>46</v>
      </c>
      <c r="E4" s="48"/>
      <c r="F4" s="48"/>
      <c r="G4" s="549" t="s">
        <v>999</v>
      </c>
      <c r="H4" s="6"/>
      <c r="I4" s="6"/>
      <c r="J4" s="54"/>
      <c r="K4" s="1638"/>
      <c r="L4" s="48"/>
      <c r="M4" s="48"/>
      <c r="N4" s="48"/>
      <c r="O4" s="48"/>
      <c r="P4" s="48"/>
      <c r="Q4" s="48"/>
      <c r="R4" s="48"/>
      <c r="S4" s="48"/>
      <c r="T4" s="48"/>
      <c r="U4" s="48"/>
      <c r="V4" s="48"/>
      <c r="W4" s="48"/>
      <c r="X4" s="48"/>
      <c r="Y4" s="48"/>
      <c r="Z4" s="48"/>
      <c r="AA4" s="48"/>
      <c r="AB4" s="48"/>
      <c r="AC4" s="48"/>
      <c r="AD4" s="48"/>
      <c r="AE4" s="48"/>
      <c r="AF4" s="48"/>
      <c r="AG4" s="48"/>
      <c r="AH4" s="48"/>
      <c r="AI4" s="48"/>
      <c r="AJ4" s="48"/>
      <c r="AK4" s="48"/>
      <c r="AL4" s="48"/>
      <c r="AM4" s="48"/>
      <c r="AN4" s="48"/>
      <c r="AO4" s="48"/>
      <c r="AP4" s="48"/>
      <c r="AQ4" s="48"/>
      <c r="AR4" s="48"/>
      <c r="AS4" s="48"/>
      <c r="AT4" s="48"/>
      <c r="AU4" s="48"/>
      <c r="AV4" s="48"/>
      <c r="AW4" s="48"/>
      <c r="AX4" s="48"/>
      <c r="AY4" s="48"/>
    </row>
    <row r="5" spans="1:51" ht="9.6" customHeight="1">
      <c r="A5" s="52"/>
      <c r="B5" s="51"/>
      <c r="C5" s="51"/>
      <c r="D5" s="1636"/>
      <c r="E5" s="52"/>
      <c r="F5" s="52"/>
      <c r="G5" s="2"/>
      <c r="H5" s="2"/>
      <c r="I5" s="2"/>
      <c r="J5" s="49"/>
      <c r="K5" s="1638"/>
      <c r="L5" s="48"/>
      <c r="M5" s="48"/>
      <c r="N5" s="48"/>
      <c r="O5" s="48"/>
      <c r="P5" s="48"/>
      <c r="Q5" s="48"/>
      <c r="R5" s="48"/>
      <c r="S5" s="48"/>
      <c r="T5" s="48"/>
      <c r="U5" s="48"/>
      <c r="V5" s="48"/>
      <c r="W5" s="48"/>
      <c r="X5" s="48"/>
      <c r="Y5" s="48"/>
      <c r="Z5" s="48"/>
      <c r="AA5" s="48"/>
      <c r="AB5" s="48"/>
      <c r="AC5" s="48"/>
      <c r="AD5" s="48"/>
      <c r="AE5" s="48"/>
      <c r="AF5" s="48"/>
      <c r="AG5" s="48"/>
      <c r="AH5" s="48"/>
      <c r="AI5" s="48"/>
      <c r="AJ5" s="48"/>
      <c r="AK5" s="48"/>
      <c r="AL5" s="48"/>
      <c r="AM5" s="48"/>
      <c r="AN5" s="48"/>
      <c r="AO5" s="48"/>
      <c r="AP5" s="48"/>
      <c r="AQ5" s="48"/>
      <c r="AR5" s="48"/>
      <c r="AS5" s="48"/>
      <c r="AT5" s="48"/>
      <c r="AU5" s="48"/>
      <c r="AV5" s="48"/>
      <c r="AW5" s="48"/>
      <c r="AX5" s="48"/>
      <c r="AY5" s="48"/>
    </row>
    <row r="6" spans="1:51" ht="18" customHeight="1">
      <c r="A6" s="52" t="s">
        <v>303</v>
      </c>
      <c r="B6" s="52"/>
      <c r="C6" s="52"/>
      <c r="D6" s="1635" t="s">
        <v>46</v>
      </c>
      <c r="E6" s="48"/>
      <c r="F6" s="48"/>
      <c r="G6" s="55"/>
      <c r="H6" s="55"/>
      <c r="I6" s="55"/>
      <c r="J6" s="49" t="s">
        <v>349</v>
      </c>
      <c r="K6" s="1635" t="s">
        <v>46</v>
      </c>
      <c r="L6" s="3"/>
      <c r="M6" s="48"/>
      <c r="N6" s="48"/>
      <c r="O6" s="48"/>
      <c r="P6" s="48"/>
      <c r="Q6" s="48"/>
      <c r="R6" s="48"/>
      <c r="S6" s="48"/>
      <c r="T6" s="48"/>
      <c r="U6" s="48"/>
      <c r="V6" s="48"/>
      <c r="W6" s="48"/>
      <c r="X6" s="48"/>
      <c r="Y6" s="48"/>
      <c r="Z6" s="48"/>
      <c r="AA6" s="48"/>
      <c r="AB6" s="48"/>
      <c r="AC6" s="48"/>
      <c r="AD6" s="48"/>
      <c r="AE6" s="48"/>
      <c r="AF6" s="48"/>
      <c r="AG6" s="48"/>
      <c r="AH6" s="48"/>
      <c r="AI6" s="48"/>
      <c r="AJ6" s="48"/>
      <c r="AK6" s="48"/>
      <c r="AL6" s="48"/>
      <c r="AM6" s="48"/>
      <c r="AN6" s="48"/>
      <c r="AO6" s="48"/>
      <c r="AP6" s="48"/>
      <c r="AQ6" s="48"/>
      <c r="AR6" s="48"/>
      <c r="AS6" s="48"/>
      <c r="AT6" s="48"/>
      <c r="AU6" s="48"/>
      <c r="AV6" s="48"/>
      <c r="AW6" s="48"/>
      <c r="AX6" s="48"/>
      <c r="AY6" s="48"/>
    </row>
    <row r="7" spans="1:51" ht="18.75">
      <c r="A7" s="48"/>
      <c r="B7" s="51"/>
      <c r="C7" s="51"/>
      <c r="D7" s="1636"/>
      <c r="E7" s="55"/>
      <c r="F7" s="55"/>
      <c r="G7" s="549" t="s">
        <v>1000</v>
      </c>
      <c r="H7" s="534"/>
      <c r="I7" s="534"/>
      <c r="J7" s="49"/>
      <c r="K7" s="1639"/>
      <c r="L7" s="3"/>
      <c r="M7" s="535"/>
      <c r="N7" s="48"/>
      <c r="O7" s="48"/>
      <c r="P7" s="48"/>
      <c r="Q7" s="48"/>
      <c r="R7" s="48"/>
      <c r="S7" s="48"/>
      <c r="T7" s="48"/>
      <c r="U7" s="48"/>
      <c r="V7" s="48"/>
      <c r="W7" s="48"/>
      <c r="X7" s="48"/>
      <c r="Y7" s="48"/>
      <c r="Z7" s="48"/>
      <c r="AA7" s="48"/>
      <c r="AB7" s="48"/>
      <c r="AC7" s="48"/>
      <c r="AD7" s="48"/>
      <c r="AE7" s="48"/>
      <c r="AF7" s="48"/>
      <c r="AG7" s="48"/>
      <c r="AH7" s="48"/>
      <c r="AI7" s="48"/>
      <c r="AJ7" s="48"/>
      <c r="AK7" s="48"/>
      <c r="AL7" s="48"/>
      <c r="AM7" s="48"/>
      <c r="AN7" s="48"/>
      <c r="AO7" s="48"/>
      <c r="AP7" s="48"/>
      <c r="AQ7" s="48"/>
      <c r="AR7" s="48"/>
      <c r="AS7" s="48"/>
      <c r="AT7" s="48"/>
      <c r="AU7" s="48"/>
      <c r="AV7" s="48"/>
      <c r="AW7" s="48"/>
      <c r="AX7" s="48"/>
      <c r="AY7" s="48"/>
    </row>
    <row r="8" spans="1:51" ht="18" customHeight="1">
      <c r="A8" s="52"/>
      <c r="B8" s="56"/>
      <c r="C8" s="56"/>
      <c r="D8" s="1636"/>
      <c r="E8" s="57"/>
      <c r="F8" s="57"/>
      <c r="G8" s="3"/>
      <c r="H8" s="3"/>
      <c r="I8" s="3"/>
      <c r="J8" s="49" t="s">
        <v>47</v>
      </c>
      <c r="K8" s="1635" t="s">
        <v>46</v>
      </c>
      <c r="L8" s="3"/>
      <c r="M8" s="48"/>
      <c r="N8" s="48"/>
      <c r="O8" s="48"/>
      <c r="P8" s="48"/>
      <c r="Q8" s="48"/>
      <c r="R8" s="48"/>
      <c r="S8" s="48"/>
      <c r="T8" s="48"/>
      <c r="U8" s="48"/>
      <c r="V8" s="48"/>
      <c r="W8" s="48"/>
      <c r="X8" s="48"/>
      <c r="Y8" s="48"/>
      <c r="Z8" s="48"/>
      <c r="AA8" s="48"/>
      <c r="AB8" s="48"/>
      <c r="AC8" s="48"/>
      <c r="AD8" s="48"/>
      <c r="AE8" s="48"/>
      <c r="AF8" s="48"/>
      <c r="AG8" s="48"/>
      <c r="AH8" s="48"/>
      <c r="AI8" s="48"/>
      <c r="AJ8" s="48"/>
      <c r="AK8" s="48"/>
      <c r="AL8" s="48"/>
      <c r="AM8" s="48"/>
      <c r="AN8" s="48"/>
      <c r="AO8" s="48"/>
      <c r="AP8" s="48"/>
      <c r="AQ8" s="48"/>
      <c r="AR8" s="48"/>
      <c r="AS8" s="48"/>
      <c r="AT8" s="48"/>
      <c r="AU8" s="48"/>
      <c r="AV8" s="48"/>
      <c r="AW8" s="48"/>
      <c r="AX8" s="48"/>
      <c r="AY8" s="48"/>
    </row>
    <row r="9" spans="1:51" ht="6" customHeight="1">
      <c r="A9" s="52"/>
      <c r="B9" s="51"/>
      <c r="C9" s="51"/>
      <c r="D9" s="1636"/>
      <c r="E9" s="52"/>
      <c r="F9" s="52"/>
      <c r="G9" s="48"/>
      <c r="H9" s="48"/>
      <c r="I9" s="48"/>
      <c r="J9" s="49"/>
      <c r="K9" s="1638"/>
      <c r="L9" s="48"/>
      <c r="M9" s="48"/>
      <c r="N9" s="48"/>
      <c r="O9" s="48"/>
      <c r="P9" s="48"/>
      <c r="Q9" s="48"/>
      <c r="R9" s="48"/>
      <c r="S9" s="48"/>
      <c r="T9" s="48"/>
      <c r="U9" s="48"/>
      <c r="V9" s="48"/>
      <c r="W9" s="48"/>
      <c r="X9" s="48"/>
      <c r="Y9" s="48"/>
      <c r="Z9" s="48"/>
      <c r="AA9" s="48"/>
      <c r="AB9" s="48"/>
      <c r="AC9" s="48"/>
      <c r="AD9" s="48"/>
      <c r="AE9" s="48"/>
      <c r="AF9" s="48"/>
      <c r="AG9" s="48"/>
      <c r="AH9" s="48"/>
      <c r="AI9" s="48"/>
      <c r="AJ9" s="48"/>
      <c r="AK9" s="48"/>
      <c r="AL9" s="48"/>
      <c r="AM9" s="48"/>
      <c r="AN9" s="48"/>
      <c r="AO9" s="48"/>
      <c r="AP9" s="48"/>
      <c r="AQ9" s="48"/>
      <c r="AR9" s="48"/>
      <c r="AS9" s="48"/>
      <c r="AT9" s="48"/>
      <c r="AU9" s="48"/>
      <c r="AV9" s="48"/>
      <c r="AW9" s="48"/>
      <c r="AX9" s="48"/>
      <c r="AY9" s="48"/>
    </row>
    <row r="10" spans="1:51" ht="18">
      <c r="A10" s="52" t="s">
        <v>306</v>
      </c>
      <c r="B10" s="58"/>
      <c r="C10" s="58"/>
      <c r="D10" s="1637" t="s">
        <v>46</v>
      </c>
      <c r="E10" s="59" t="s">
        <v>309</v>
      </c>
      <c r="F10" s="59"/>
      <c r="G10" s="2055" t="s">
        <v>46</v>
      </c>
      <c r="H10" s="2010"/>
      <c r="I10" s="48"/>
      <c r="J10" s="49"/>
      <c r="K10" s="1638"/>
      <c r="L10" s="48"/>
      <c r="M10" s="48"/>
      <c r="N10" s="48"/>
      <c r="O10" s="48"/>
      <c r="P10" s="48"/>
      <c r="Q10" s="48"/>
      <c r="R10" s="48"/>
      <c r="S10" s="48"/>
      <c r="T10" s="48"/>
      <c r="U10" s="48"/>
      <c r="V10" s="48"/>
      <c r="W10" s="48"/>
      <c r="X10" s="48"/>
      <c r="Y10" s="48"/>
      <c r="Z10" s="48"/>
      <c r="AA10" s="48"/>
      <c r="AB10" s="48"/>
      <c r="AC10" s="48"/>
      <c r="AD10" s="48"/>
      <c r="AE10" s="48"/>
      <c r="AF10" s="48"/>
      <c r="AG10" s="48"/>
      <c r="AH10" s="48"/>
      <c r="AI10" s="48"/>
      <c r="AJ10" s="48"/>
      <c r="AK10" s="48"/>
      <c r="AL10" s="48"/>
      <c r="AM10" s="48"/>
      <c r="AN10" s="48"/>
      <c r="AO10" s="48"/>
      <c r="AP10" s="48"/>
      <c r="AQ10" s="48"/>
      <c r="AR10" s="48"/>
      <c r="AS10" s="48"/>
      <c r="AT10" s="48"/>
      <c r="AU10" s="48"/>
      <c r="AV10" s="48"/>
      <c r="AW10" s="48"/>
      <c r="AX10" s="48"/>
      <c r="AY10" s="48"/>
    </row>
    <row r="11" spans="1:51" ht="6" customHeight="1">
      <c r="A11" s="52"/>
      <c r="B11" s="51"/>
      <c r="C11" s="51"/>
      <c r="D11" s="1636"/>
      <c r="E11" s="52"/>
      <c r="F11" s="52"/>
      <c r="G11" s="48"/>
      <c r="H11" s="48"/>
      <c r="I11" s="48"/>
      <c r="J11" s="49"/>
      <c r="K11" s="1638"/>
      <c r="L11" s="48"/>
      <c r="M11" s="48"/>
      <c r="N11" s="48"/>
      <c r="O11" s="48"/>
      <c r="P11" s="48"/>
      <c r="Q11" s="48"/>
      <c r="R11" s="48"/>
      <c r="S11" s="48"/>
      <c r="T11" s="48"/>
      <c r="U11" s="48"/>
      <c r="V11" s="48"/>
      <c r="W11" s="48"/>
      <c r="X11" s="48"/>
      <c r="Y11" s="48"/>
      <c r="Z11" s="48"/>
      <c r="AA11" s="48"/>
      <c r="AB11" s="48"/>
      <c r="AC11" s="48"/>
      <c r="AD11" s="48"/>
      <c r="AE11" s="48"/>
      <c r="AF11" s="48"/>
      <c r="AG11" s="48"/>
      <c r="AH11" s="48"/>
      <c r="AI11" s="48"/>
      <c r="AJ11" s="48"/>
      <c r="AK11" s="48"/>
      <c r="AL11" s="48"/>
      <c r="AM11" s="48"/>
      <c r="AN11" s="48"/>
      <c r="AO11" s="48"/>
      <c r="AP11" s="48"/>
      <c r="AQ11" s="48"/>
      <c r="AR11" s="48"/>
      <c r="AS11" s="48"/>
      <c r="AT11" s="48"/>
      <c r="AU11" s="48"/>
      <c r="AV11" s="48"/>
      <c r="AW11" s="48"/>
      <c r="AX11" s="48"/>
      <c r="AY11" s="48"/>
    </row>
    <row r="12" spans="1:51" ht="18" customHeight="1" thickBot="1">
      <c r="A12" s="52" t="s">
        <v>308</v>
      </c>
      <c r="B12" s="60"/>
      <c r="C12" s="58"/>
      <c r="D12" s="1637" t="s">
        <v>46</v>
      </c>
      <c r="E12" s="48"/>
      <c r="F12" s="48"/>
      <c r="G12" s="61"/>
      <c r="H12" s="61"/>
      <c r="I12" s="61"/>
      <c r="J12" s="49" t="s">
        <v>351</v>
      </c>
      <c r="K12" s="1635" t="s">
        <v>46</v>
      </c>
      <c r="L12" s="2062" t="s">
        <v>582</v>
      </c>
      <c r="M12" s="2063"/>
      <c r="N12" s="48"/>
      <c r="O12" s="48"/>
      <c r="P12" s="48"/>
      <c r="Q12" s="48"/>
      <c r="R12" s="48"/>
      <c r="S12" s="48"/>
      <c r="T12" s="48"/>
      <c r="U12" s="48"/>
      <c r="V12" s="48"/>
      <c r="W12" s="48"/>
      <c r="X12" s="48"/>
      <c r="Y12" s="48"/>
      <c r="Z12" s="48"/>
      <c r="AA12" s="48"/>
      <c r="AB12" s="48"/>
      <c r="AC12" s="48"/>
      <c r="AD12" s="48"/>
      <c r="AE12" s="48"/>
      <c r="AF12" s="48"/>
      <c r="AG12" s="48"/>
      <c r="AH12" s="48"/>
      <c r="AI12" s="48"/>
      <c r="AJ12" s="48"/>
      <c r="AK12" s="48"/>
      <c r="AL12" s="48"/>
      <c r="AM12" s="48"/>
      <c r="AN12" s="48"/>
      <c r="AO12" s="48"/>
      <c r="AP12" s="48"/>
      <c r="AQ12" s="48"/>
      <c r="AR12" s="48"/>
      <c r="AS12" s="48"/>
      <c r="AT12" s="48"/>
      <c r="AU12" s="48"/>
      <c r="AV12" s="48"/>
      <c r="AW12" s="48"/>
      <c r="AX12" s="48"/>
      <c r="AY12" s="48"/>
    </row>
    <row r="13" spans="1:51" ht="13.5" thickTop="1" thickBot="1">
      <c r="A13" s="48"/>
      <c r="B13" s="51"/>
      <c r="C13" s="51"/>
      <c r="D13" s="51"/>
      <c r="E13" s="62"/>
      <c r="F13" s="62"/>
      <c r="G13" s="48"/>
      <c r="H13" s="48"/>
      <c r="I13" s="48"/>
      <c r="J13" s="48"/>
      <c r="K13" s="48"/>
      <c r="L13" s="48"/>
      <c r="M13" s="48"/>
      <c r="N13" s="48"/>
      <c r="O13" s="48"/>
      <c r="P13" s="48"/>
      <c r="Q13" s="48"/>
      <c r="R13" s="48"/>
      <c r="S13" s="48"/>
      <c r="T13" s="48"/>
      <c r="U13" s="48"/>
      <c r="V13" s="48"/>
      <c r="W13" s="48"/>
      <c r="X13" s="48"/>
      <c r="Y13" s="48"/>
      <c r="Z13" s="48"/>
      <c r="AA13" s="48"/>
      <c r="AB13" s="48"/>
      <c r="AC13" s="48"/>
      <c r="AD13" s="48"/>
      <c r="AE13" s="48"/>
      <c r="AF13" s="48"/>
      <c r="AG13" s="48"/>
      <c r="AH13" s="48"/>
      <c r="AI13" s="48"/>
      <c r="AJ13" s="48"/>
      <c r="AK13" s="48"/>
      <c r="AL13" s="48"/>
      <c r="AM13" s="48"/>
      <c r="AN13" s="48"/>
      <c r="AO13" s="48"/>
      <c r="AP13" s="48"/>
      <c r="AQ13" s="48"/>
      <c r="AR13" s="48"/>
      <c r="AS13" s="48"/>
      <c r="AT13" s="48"/>
      <c r="AU13" s="48"/>
      <c r="AV13" s="48"/>
      <c r="AW13" s="48"/>
      <c r="AX13" s="48"/>
      <c r="AY13" s="48"/>
    </row>
    <row r="14" spans="1:51" ht="66.599999999999994" customHeight="1" thickTop="1" thickBot="1">
      <c r="A14" s="538" t="s">
        <v>370</v>
      </c>
      <c r="B14" s="2030" t="s">
        <v>371</v>
      </c>
      <c r="C14" s="2031"/>
      <c r="D14" s="2032"/>
      <c r="E14" s="539" t="s">
        <v>627</v>
      </c>
      <c r="F14" s="539" t="s">
        <v>628</v>
      </c>
      <c r="G14" s="539" t="s">
        <v>48</v>
      </c>
      <c r="H14" s="539" t="s">
        <v>49</v>
      </c>
      <c r="I14" s="539" t="s">
        <v>50</v>
      </c>
      <c r="J14" s="556" t="s">
        <v>51</v>
      </c>
      <c r="K14" s="546" t="s">
        <v>52</v>
      </c>
      <c r="L14" s="519" t="s">
        <v>193</v>
      </c>
      <c r="M14" s="518" t="s">
        <v>212</v>
      </c>
      <c r="N14" s="63"/>
      <c r="O14" s="64"/>
      <c r="P14" s="48"/>
      <c r="Q14" s="48"/>
      <c r="R14" s="48"/>
      <c r="S14" s="48"/>
      <c r="T14" s="48"/>
      <c r="U14" s="48"/>
      <c r="V14" s="48"/>
      <c r="W14" s="48"/>
      <c r="X14" s="48"/>
      <c r="Y14" s="48"/>
      <c r="Z14" s="48"/>
      <c r="AA14" s="48"/>
      <c r="AB14" s="48"/>
      <c r="AC14" s="48"/>
      <c r="AD14" s="48"/>
      <c r="AE14" s="48"/>
      <c r="AF14" s="48"/>
      <c r="AG14" s="48"/>
      <c r="AH14" s="48"/>
      <c r="AI14" s="48"/>
      <c r="AJ14" s="48"/>
      <c r="AK14" s="48"/>
      <c r="AL14" s="48"/>
      <c r="AM14" s="48"/>
      <c r="AN14" s="48"/>
      <c r="AO14" s="48"/>
      <c r="AP14" s="48"/>
      <c r="AQ14" s="48"/>
      <c r="AR14" s="48"/>
      <c r="AS14" s="48"/>
      <c r="AT14" s="48"/>
      <c r="AU14" s="48"/>
      <c r="AV14" s="48"/>
      <c r="AW14" s="48"/>
      <c r="AX14" s="48"/>
      <c r="AY14" s="48"/>
    </row>
    <row r="15" spans="1:51" s="528" customFormat="1" ht="19.5" customHeight="1" thickTop="1" thickBot="1">
      <c r="A15" s="540" t="s">
        <v>382</v>
      </c>
      <c r="B15" s="2033" t="s">
        <v>383</v>
      </c>
      <c r="C15" s="2034"/>
      <c r="D15" s="2035"/>
      <c r="E15" s="541" t="s">
        <v>384</v>
      </c>
      <c r="F15" s="541" t="s">
        <v>385</v>
      </c>
      <c r="G15" s="541" t="s">
        <v>386</v>
      </c>
      <c r="H15" s="541" t="s">
        <v>387</v>
      </c>
      <c r="I15" s="949" t="s">
        <v>388</v>
      </c>
      <c r="J15" s="547" t="s">
        <v>389</v>
      </c>
      <c r="K15" s="547" t="s">
        <v>390</v>
      </c>
      <c r="L15" s="944" t="s">
        <v>391</v>
      </c>
      <c r="M15" s="945" t="s">
        <v>392</v>
      </c>
    </row>
    <row r="16" spans="1:51" ht="16.899999999999999" customHeight="1" thickTop="1">
      <c r="A16" s="67" t="s">
        <v>435</v>
      </c>
      <c r="B16" s="2021" t="s">
        <v>1002</v>
      </c>
      <c r="C16" s="2022"/>
      <c r="D16" s="2023"/>
      <c r="E16" s="2054" t="s">
        <v>918</v>
      </c>
      <c r="F16" s="2051" t="s">
        <v>930</v>
      </c>
      <c r="G16" s="2036" t="s">
        <v>919</v>
      </c>
      <c r="H16" s="2037"/>
      <c r="I16" s="2038"/>
      <c r="J16" s="2056" t="s">
        <v>1003</v>
      </c>
      <c r="K16" s="1640" t="s">
        <v>325</v>
      </c>
      <c r="L16" s="2059" t="s">
        <v>928</v>
      </c>
      <c r="M16" s="2059" t="s">
        <v>929</v>
      </c>
      <c r="N16" s="65"/>
      <c r="O16" s="66"/>
      <c r="P16" s="48"/>
      <c r="Q16" s="48"/>
      <c r="R16" s="48"/>
      <c r="S16" s="48"/>
      <c r="T16" s="48"/>
      <c r="U16" s="48"/>
      <c r="V16" s="48"/>
      <c r="W16" s="48"/>
      <c r="X16" s="48"/>
      <c r="Y16" s="48"/>
      <c r="Z16" s="48"/>
      <c r="AA16" s="48"/>
      <c r="AB16" s="48"/>
      <c r="AC16" s="48"/>
      <c r="AD16" s="48"/>
      <c r="AE16" s="48"/>
      <c r="AF16" s="48"/>
      <c r="AG16" s="48"/>
      <c r="AH16" s="48"/>
      <c r="AI16" s="48"/>
      <c r="AJ16" s="48"/>
      <c r="AK16" s="48"/>
      <c r="AL16" s="48"/>
      <c r="AM16" s="48"/>
      <c r="AN16" s="48"/>
      <c r="AO16" s="48"/>
      <c r="AP16" s="48"/>
      <c r="AQ16" s="48"/>
      <c r="AR16" s="48"/>
      <c r="AS16" s="48"/>
      <c r="AT16" s="48"/>
      <c r="AU16" s="48"/>
      <c r="AV16" s="48"/>
      <c r="AW16" s="48"/>
      <c r="AX16" s="48"/>
      <c r="AY16" s="48"/>
    </row>
    <row r="17" spans="1:51" ht="15" customHeight="1">
      <c r="A17" s="67" t="s">
        <v>53</v>
      </c>
      <c r="B17" s="2024"/>
      <c r="C17" s="2025"/>
      <c r="D17" s="2026"/>
      <c r="E17" s="2052"/>
      <c r="F17" s="2052"/>
      <c r="G17" s="2039"/>
      <c r="H17" s="2040"/>
      <c r="I17" s="2041"/>
      <c r="J17" s="2057"/>
      <c r="K17" s="1641" t="s">
        <v>325</v>
      </c>
      <c r="L17" s="2060"/>
      <c r="M17" s="2060"/>
      <c r="N17" s="65"/>
      <c r="O17" s="66"/>
      <c r="P17" s="48"/>
      <c r="Q17" s="48"/>
      <c r="R17" s="48"/>
      <c r="S17" s="48"/>
      <c r="T17" s="48"/>
      <c r="U17" s="48"/>
      <c r="V17" s="48"/>
      <c r="W17" s="48"/>
      <c r="X17" s="48"/>
      <c r="Y17" s="48"/>
      <c r="Z17" s="48"/>
      <c r="AA17" s="48"/>
      <c r="AB17" s="48"/>
      <c r="AC17" s="48"/>
      <c r="AD17" s="48"/>
      <c r="AE17" s="48"/>
      <c r="AF17" s="48"/>
      <c r="AG17" s="48"/>
      <c r="AH17" s="48"/>
      <c r="AI17" s="48"/>
      <c r="AJ17" s="48"/>
      <c r="AK17" s="48"/>
      <c r="AL17" s="48"/>
      <c r="AM17" s="48"/>
      <c r="AN17" s="48"/>
      <c r="AO17" s="48"/>
      <c r="AP17" s="48"/>
      <c r="AQ17" s="48"/>
      <c r="AR17" s="48"/>
      <c r="AS17" s="48"/>
      <c r="AT17" s="48"/>
      <c r="AU17" s="48"/>
      <c r="AV17" s="48"/>
      <c r="AW17" s="48"/>
      <c r="AX17" s="48"/>
      <c r="AY17" s="48"/>
    </row>
    <row r="18" spans="1:51" ht="16.5" customHeight="1">
      <c r="A18" s="67" t="s">
        <v>436</v>
      </c>
      <c r="B18" s="2024"/>
      <c r="C18" s="2025"/>
      <c r="D18" s="2026"/>
      <c r="E18" s="2052"/>
      <c r="F18" s="2052"/>
      <c r="G18" s="2039"/>
      <c r="H18" s="2040"/>
      <c r="I18" s="2041"/>
      <c r="J18" s="2057"/>
      <c r="K18" s="1641" t="s">
        <v>325</v>
      </c>
      <c r="L18" s="2060"/>
      <c r="M18" s="2060"/>
      <c r="N18" s="65"/>
      <c r="O18" s="66"/>
      <c r="P18" s="48"/>
      <c r="Q18" s="48"/>
      <c r="R18" s="48"/>
      <c r="S18" s="48"/>
      <c r="T18" s="48"/>
      <c r="U18" s="48"/>
      <c r="V18" s="48"/>
      <c r="W18" s="48"/>
      <c r="X18" s="48"/>
      <c r="Y18" s="48"/>
      <c r="Z18" s="48"/>
      <c r="AA18" s="48"/>
      <c r="AB18" s="48"/>
      <c r="AC18" s="48"/>
      <c r="AD18" s="48"/>
      <c r="AE18" s="48"/>
      <c r="AF18" s="48"/>
      <c r="AG18" s="48"/>
      <c r="AH18" s="48"/>
      <c r="AI18" s="48"/>
      <c r="AJ18" s="48"/>
      <c r="AK18" s="48"/>
      <c r="AL18" s="48"/>
      <c r="AM18" s="48"/>
      <c r="AN18" s="48"/>
      <c r="AO18" s="48"/>
      <c r="AP18" s="48"/>
      <c r="AQ18" s="48"/>
      <c r="AR18" s="48"/>
      <c r="AS18" s="48"/>
      <c r="AT18" s="48"/>
      <c r="AU18" s="48"/>
      <c r="AV18" s="48"/>
      <c r="AW18" s="48"/>
      <c r="AX18" s="48"/>
      <c r="AY18" s="48"/>
    </row>
    <row r="19" spans="1:51" ht="16.5" customHeight="1">
      <c r="A19" s="67" t="s">
        <v>54</v>
      </c>
      <c r="B19" s="2024"/>
      <c r="C19" s="2025"/>
      <c r="D19" s="2026"/>
      <c r="E19" s="2052"/>
      <c r="F19" s="2052"/>
      <c r="G19" s="2039"/>
      <c r="H19" s="2040"/>
      <c r="I19" s="2041"/>
      <c r="J19" s="2057"/>
      <c r="K19" s="1641" t="s">
        <v>325</v>
      </c>
      <c r="L19" s="2060"/>
      <c r="M19" s="2060"/>
      <c r="N19" s="65"/>
      <c r="O19" s="66"/>
      <c r="P19" s="48"/>
      <c r="Q19" s="48"/>
      <c r="R19" s="48"/>
      <c r="S19" s="48"/>
      <c r="T19" s="48"/>
      <c r="U19" s="48"/>
      <c r="V19" s="48"/>
      <c r="W19" s="48"/>
      <c r="X19" s="48"/>
      <c r="Y19" s="48"/>
      <c r="Z19" s="48"/>
      <c r="AA19" s="48"/>
      <c r="AB19" s="48"/>
      <c r="AC19" s="48"/>
      <c r="AD19" s="48"/>
      <c r="AE19" s="48"/>
      <c r="AF19" s="48"/>
      <c r="AG19" s="48"/>
      <c r="AH19" s="48"/>
      <c r="AI19" s="48"/>
      <c r="AJ19" s="48"/>
      <c r="AK19" s="48"/>
      <c r="AL19" s="48"/>
      <c r="AM19" s="48"/>
      <c r="AN19" s="48"/>
      <c r="AO19" s="48"/>
      <c r="AP19" s="48"/>
      <c r="AQ19" s="48"/>
      <c r="AR19" s="48"/>
      <c r="AS19" s="48"/>
      <c r="AT19" s="48"/>
      <c r="AU19" s="48"/>
      <c r="AV19" s="48"/>
      <c r="AW19" s="48"/>
      <c r="AX19" s="48"/>
      <c r="AY19" s="48"/>
    </row>
    <row r="20" spans="1:51" ht="16.5" customHeight="1">
      <c r="A20" s="67" t="s">
        <v>437</v>
      </c>
      <c r="B20" s="2024"/>
      <c r="C20" s="2025"/>
      <c r="D20" s="2026"/>
      <c r="E20" s="2052"/>
      <c r="F20" s="2052"/>
      <c r="G20" s="2039"/>
      <c r="H20" s="2040"/>
      <c r="I20" s="2041"/>
      <c r="J20" s="2057"/>
      <c r="K20" s="1641" t="s">
        <v>325</v>
      </c>
      <c r="L20" s="2060"/>
      <c r="M20" s="2060"/>
      <c r="N20" s="65"/>
      <c r="O20" s="66"/>
      <c r="P20" s="48"/>
      <c r="Q20" s="48"/>
      <c r="R20" s="48"/>
      <c r="S20" s="48"/>
      <c r="T20" s="48"/>
      <c r="U20" s="48"/>
      <c r="V20" s="48"/>
      <c r="W20" s="48"/>
      <c r="X20" s="48"/>
      <c r="Y20" s="48"/>
      <c r="Z20" s="48"/>
      <c r="AA20" s="48"/>
      <c r="AB20" s="48"/>
      <c r="AC20" s="48"/>
      <c r="AD20" s="48"/>
      <c r="AE20" s="48"/>
      <c r="AF20" s="48"/>
      <c r="AG20" s="48"/>
      <c r="AH20" s="48"/>
      <c r="AI20" s="48"/>
      <c r="AJ20" s="48"/>
      <c r="AK20" s="48"/>
      <c r="AL20" s="48"/>
      <c r="AM20" s="48"/>
      <c r="AN20" s="48"/>
      <c r="AO20" s="48"/>
      <c r="AP20" s="48"/>
      <c r="AQ20" s="48"/>
      <c r="AR20" s="48"/>
      <c r="AS20" s="48"/>
      <c r="AT20" s="48"/>
      <c r="AU20" s="48"/>
      <c r="AV20" s="48"/>
      <c r="AW20" s="48"/>
      <c r="AX20" s="48"/>
      <c r="AY20" s="48"/>
    </row>
    <row r="21" spans="1:51" ht="16.5" customHeight="1">
      <c r="A21" s="67" t="s">
        <v>438</v>
      </c>
      <c r="B21" s="2024"/>
      <c r="C21" s="2025"/>
      <c r="D21" s="2026"/>
      <c r="E21" s="2052"/>
      <c r="F21" s="2052"/>
      <c r="G21" s="2039"/>
      <c r="H21" s="2040"/>
      <c r="I21" s="2041"/>
      <c r="J21" s="2057"/>
      <c r="K21" s="1641" t="s">
        <v>325</v>
      </c>
      <c r="L21" s="2060"/>
      <c r="M21" s="2060"/>
      <c r="N21" s="65"/>
      <c r="O21" s="66"/>
      <c r="P21" s="48"/>
      <c r="Q21" s="48"/>
      <c r="R21" s="48"/>
      <c r="S21" s="48"/>
      <c r="T21" s="48"/>
      <c r="U21" s="48"/>
      <c r="V21" s="48"/>
      <c r="W21" s="48"/>
      <c r="X21" s="48"/>
      <c r="Y21" s="48"/>
      <c r="Z21" s="48"/>
      <c r="AA21" s="48"/>
      <c r="AB21" s="48"/>
      <c r="AC21" s="48"/>
      <c r="AD21" s="48"/>
      <c r="AE21" s="48"/>
      <c r="AF21" s="48"/>
      <c r="AG21" s="48"/>
      <c r="AH21" s="48"/>
      <c r="AI21" s="48"/>
      <c r="AJ21" s="48"/>
      <c r="AK21" s="48"/>
      <c r="AL21" s="48"/>
      <c r="AM21" s="48"/>
      <c r="AN21" s="48"/>
      <c r="AO21" s="48"/>
      <c r="AP21" s="48"/>
      <c r="AQ21" s="48"/>
      <c r="AR21" s="48"/>
      <c r="AS21" s="48"/>
      <c r="AT21" s="48"/>
      <c r="AU21" s="48"/>
      <c r="AV21" s="48"/>
      <c r="AW21" s="48"/>
      <c r="AX21" s="48"/>
      <c r="AY21" s="48"/>
    </row>
    <row r="22" spans="1:51" ht="16.5" customHeight="1">
      <c r="A22" s="67" t="s">
        <v>439</v>
      </c>
      <c r="B22" s="2024"/>
      <c r="C22" s="2025"/>
      <c r="D22" s="2026"/>
      <c r="E22" s="2052"/>
      <c r="F22" s="2052"/>
      <c r="G22" s="2039"/>
      <c r="H22" s="2040"/>
      <c r="I22" s="2041"/>
      <c r="J22" s="2057"/>
      <c r="K22" s="1641" t="s">
        <v>325</v>
      </c>
      <c r="L22" s="2060"/>
      <c r="M22" s="2060"/>
      <c r="N22" s="65"/>
      <c r="O22" s="66"/>
      <c r="P22" s="48"/>
      <c r="Q22" s="48"/>
      <c r="R22" s="48"/>
      <c r="S22" s="48"/>
      <c r="T22" s="48"/>
      <c r="U22" s="48"/>
      <c r="V22" s="48"/>
      <c r="W22" s="48"/>
      <c r="X22" s="48"/>
      <c r="Y22" s="48"/>
      <c r="Z22" s="48"/>
      <c r="AA22" s="48"/>
      <c r="AB22" s="48"/>
      <c r="AC22" s="48"/>
      <c r="AD22" s="48"/>
      <c r="AE22" s="48"/>
      <c r="AF22" s="48"/>
      <c r="AG22" s="48"/>
      <c r="AH22" s="48"/>
      <c r="AI22" s="48"/>
      <c r="AJ22" s="48"/>
      <c r="AK22" s="48"/>
      <c r="AL22" s="48"/>
      <c r="AM22" s="48"/>
      <c r="AN22" s="48"/>
      <c r="AO22" s="48"/>
      <c r="AP22" s="48"/>
      <c r="AQ22" s="48"/>
      <c r="AR22" s="48"/>
      <c r="AS22" s="48"/>
      <c r="AT22" s="48"/>
      <c r="AU22" s="48"/>
      <c r="AV22" s="48"/>
      <c r="AW22" s="48"/>
      <c r="AX22" s="48"/>
      <c r="AY22" s="48"/>
    </row>
    <row r="23" spans="1:51" ht="16.5" customHeight="1">
      <c r="A23" s="67" t="s">
        <v>440</v>
      </c>
      <c r="B23" s="2024"/>
      <c r="C23" s="2025"/>
      <c r="D23" s="2026"/>
      <c r="E23" s="2052"/>
      <c r="F23" s="2052"/>
      <c r="G23" s="2039"/>
      <c r="H23" s="2040"/>
      <c r="I23" s="2041"/>
      <c r="J23" s="2057"/>
      <c r="K23" s="1641" t="s">
        <v>325</v>
      </c>
      <c r="L23" s="2060"/>
      <c r="M23" s="2060"/>
      <c r="N23" s="65"/>
      <c r="O23" s="66"/>
      <c r="P23" s="48"/>
      <c r="Q23" s="48"/>
      <c r="R23" s="48"/>
      <c r="S23" s="48"/>
      <c r="T23" s="48"/>
      <c r="U23" s="48"/>
      <c r="V23" s="48"/>
      <c r="W23" s="48"/>
      <c r="X23" s="48"/>
      <c r="Y23" s="48"/>
      <c r="Z23" s="48"/>
      <c r="AA23" s="48"/>
      <c r="AB23" s="48"/>
      <c r="AC23" s="48"/>
      <c r="AD23" s="48"/>
      <c r="AE23" s="48"/>
      <c r="AF23" s="48"/>
      <c r="AG23" s="48"/>
      <c r="AH23" s="48"/>
      <c r="AI23" s="48"/>
      <c r="AJ23" s="48"/>
      <c r="AK23" s="48"/>
      <c r="AL23" s="48"/>
      <c r="AM23" s="48"/>
      <c r="AN23" s="48"/>
      <c r="AO23" s="48"/>
      <c r="AP23" s="48"/>
      <c r="AQ23" s="48"/>
      <c r="AR23" s="48"/>
      <c r="AS23" s="48"/>
      <c r="AT23" s="48"/>
      <c r="AU23" s="48"/>
      <c r="AV23" s="48"/>
      <c r="AW23" s="48"/>
      <c r="AX23" s="48"/>
      <c r="AY23" s="48"/>
    </row>
    <row r="24" spans="1:51" ht="16.5" customHeight="1">
      <c r="A24" s="67" t="s">
        <v>441</v>
      </c>
      <c r="B24" s="2024"/>
      <c r="C24" s="2025"/>
      <c r="D24" s="2026"/>
      <c r="E24" s="2052"/>
      <c r="F24" s="2052"/>
      <c r="G24" s="2039"/>
      <c r="H24" s="2040"/>
      <c r="I24" s="2041"/>
      <c r="J24" s="2057"/>
      <c r="K24" s="1641" t="s">
        <v>325</v>
      </c>
      <c r="L24" s="2060"/>
      <c r="M24" s="2060"/>
      <c r="N24" s="65"/>
      <c r="O24" s="66"/>
      <c r="P24" s="48"/>
      <c r="Q24" s="48"/>
      <c r="R24" s="48"/>
      <c r="S24" s="48"/>
      <c r="T24" s="48"/>
      <c r="U24" s="48"/>
      <c r="V24" s="48"/>
      <c r="W24" s="48"/>
      <c r="X24" s="48"/>
      <c r="Y24" s="48"/>
      <c r="Z24" s="48"/>
      <c r="AA24" s="48"/>
      <c r="AB24" s="48"/>
      <c r="AC24" s="48"/>
      <c r="AD24" s="48"/>
      <c r="AE24" s="48"/>
      <c r="AF24" s="48"/>
      <c r="AG24" s="48"/>
      <c r="AH24" s="48"/>
      <c r="AI24" s="48"/>
      <c r="AJ24" s="48"/>
      <c r="AK24" s="48"/>
      <c r="AL24" s="48"/>
      <c r="AM24" s="48"/>
      <c r="AN24" s="48"/>
      <c r="AO24" s="48"/>
      <c r="AP24" s="48"/>
      <c r="AQ24" s="48"/>
      <c r="AR24" s="48"/>
      <c r="AS24" s="48"/>
      <c r="AT24" s="48"/>
      <c r="AU24" s="48"/>
      <c r="AV24" s="48"/>
      <c r="AW24" s="48"/>
      <c r="AX24" s="48"/>
      <c r="AY24" s="48"/>
    </row>
    <row r="25" spans="1:51" ht="16.5" customHeight="1">
      <c r="A25" s="67" t="s">
        <v>444</v>
      </c>
      <c r="B25" s="2024"/>
      <c r="C25" s="2025"/>
      <c r="D25" s="2026"/>
      <c r="E25" s="2052"/>
      <c r="F25" s="2052"/>
      <c r="G25" s="2039"/>
      <c r="H25" s="2040"/>
      <c r="I25" s="2041"/>
      <c r="J25" s="2057"/>
      <c r="K25" s="1641" t="s">
        <v>325</v>
      </c>
      <c r="L25" s="2060"/>
      <c r="M25" s="2060"/>
      <c r="N25" s="65"/>
      <c r="O25" s="66"/>
      <c r="P25" s="48"/>
      <c r="Q25" s="48"/>
      <c r="R25" s="48"/>
      <c r="S25" s="48"/>
      <c r="T25" s="48"/>
      <c r="U25" s="48"/>
      <c r="V25" s="48"/>
      <c r="W25" s="48"/>
      <c r="X25" s="48"/>
      <c r="Y25" s="48"/>
      <c r="Z25" s="48"/>
      <c r="AA25" s="48"/>
      <c r="AB25" s="48"/>
      <c r="AC25" s="48"/>
      <c r="AD25" s="48"/>
      <c r="AE25" s="48"/>
      <c r="AF25" s="48"/>
      <c r="AG25" s="48"/>
      <c r="AH25" s="48"/>
      <c r="AI25" s="48"/>
      <c r="AJ25" s="48"/>
      <c r="AK25" s="48"/>
      <c r="AL25" s="48"/>
      <c r="AM25" s="48"/>
      <c r="AN25" s="48"/>
      <c r="AO25" s="48"/>
      <c r="AP25" s="48"/>
      <c r="AQ25" s="48"/>
      <c r="AR25" s="48"/>
      <c r="AS25" s="48"/>
      <c r="AT25" s="48"/>
      <c r="AU25" s="48"/>
      <c r="AV25" s="48"/>
      <c r="AW25" s="48"/>
      <c r="AX25" s="48"/>
      <c r="AY25" s="48"/>
    </row>
    <row r="26" spans="1:51" ht="16.5" customHeight="1">
      <c r="A26" s="67" t="s">
        <v>452</v>
      </c>
      <c r="B26" s="2024"/>
      <c r="C26" s="2025"/>
      <c r="D26" s="2026"/>
      <c r="E26" s="2052"/>
      <c r="F26" s="2052"/>
      <c r="G26" s="2039"/>
      <c r="H26" s="2040"/>
      <c r="I26" s="2041"/>
      <c r="J26" s="2057"/>
      <c r="K26" s="1641" t="s">
        <v>325</v>
      </c>
      <c r="L26" s="2060"/>
      <c r="M26" s="2060"/>
      <c r="N26" s="65"/>
      <c r="O26" s="66"/>
      <c r="P26" s="48"/>
      <c r="Q26" s="48"/>
      <c r="R26" s="48"/>
      <c r="S26" s="48"/>
      <c r="T26" s="48"/>
      <c r="U26" s="48"/>
      <c r="V26" s="48"/>
      <c r="W26" s="48"/>
      <c r="X26" s="48"/>
      <c r="Y26" s="48"/>
      <c r="Z26" s="48"/>
      <c r="AA26" s="48"/>
      <c r="AB26" s="48"/>
      <c r="AC26" s="48"/>
      <c r="AD26" s="48"/>
      <c r="AE26" s="48"/>
      <c r="AF26" s="48"/>
      <c r="AG26" s="48"/>
      <c r="AH26" s="48"/>
      <c r="AI26" s="48"/>
      <c r="AJ26" s="48"/>
      <c r="AK26" s="48"/>
      <c r="AL26" s="48"/>
      <c r="AM26" s="48"/>
      <c r="AN26" s="48"/>
      <c r="AO26" s="48"/>
      <c r="AP26" s="48"/>
      <c r="AQ26" s="48"/>
      <c r="AR26" s="48"/>
      <c r="AS26" s="48"/>
      <c r="AT26" s="48"/>
      <c r="AU26" s="48"/>
      <c r="AV26" s="48"/>
      <c r="AW26" s="48"/>
      <c r="AX26" s="48"/>
      <c r="AY26" s="48"/>
    </row>
    <row r="27" spans="1:51" ht="16.5" customHeight="1">
      <c r="A27" s="67" t="s">
        <v>6</v>
      </c>
      <c r="B27" s="2024"/>
      <c r="C27" s="2025"/>
      <c r="D27" s="2026"/>
      <c r="E27" s="2052"/>
      <c r="F27" s="2052"/>
      <c r="G27" s="2039"/>
      <c r="H27" s="2040"/>
      <c r="I27" s="2041"/>
      <c r="J27" s="2057"/>
      <c r="K27" s="1641" t="s">
        <v>325</v>
      </c>
      <c r="L27" s="2060"/>
      <c r="M27" s="2060"/>
      <c r="N27" s="65"/>
      <c r="O27" s="66"/>
      <c r="P27" s="48"/>
      <c r="Q27" s="48"/>
      <c r="R27" s="48"/>
      <c r="S27" s="48"/>
      <c r="T27" s="48"/>
      <c r="U27" s="48"/>
      <c r="V27" s="48"/>
      <c r="W27" s="48"/>
      <c r="X27" s="48"/>
      <c r="Y27" s="48"/>
      <c r="Z27" s="48"/>
      <c r="AA27" s="48"/>
      <c r="AB27" s="48"/>
      <c r="AC27" s="48"/>
      <c r="AD27" s="48"/>
      <c r="AE27" s="48"/>
      <c r="AF27" s="48"/>
      <c r="AG27" s="48"/>
      <c r="AH27" s="48"/>
      <c r="AI27" s="48"/>
      <c r="AJ27" s="48"/>
      <c r="AK27" s="48"/>
      <c r="AL27" s="48"/>
      <c r="AM27" s="48"/>
      <c r="AN27" s="48"/>
      <c r="AO27" s="48"/>
      <c r="AP27" s="48"/>
      <c r="AQ27" s="48"/>
      <c r="AR27" s="48"/>
      <c r="AS27" s="48"/>
      <c r="AT27" s="48"/>
      <c r="AU27" s="48"/>
      <c r="AV27" s="48"/>
      <c r="AW27" s="48"/>
      <c r="AX27" s="48"/>
      <c r="AY27" s="48"/>
    </row>
    <row r="28" spans="1:51" ht="16.5" customHeight="1">
      <c r="A28" s="67" t="s">
        <v>7</v>
      </c>
      <c r="B28" s="2024"/>
      <c r="C28" s="2025"/>
      <c r="D28" s="2026"/>
      <c r="E28" s="2052"/>
      <c r="F28" s="2052"/>
      <c r="G28" s="2039"/>
      <c r="H28" s="2040"/>
      <c r="I28" s="2041"/>
      <c r="J28" s="2057"/>
      <c r="K28" s="1641" t="s">
        <v>325</v>
      </c>
      <c r="L28" s="2060"/>
      <c r="M28" s="2060"/>
      <c r="N28" s="65"/>
      <c r="O28" s="66"/>
      <c r="P28" s="48"/>
      <c r="Q28" s="48"/>
      <c r="R28" s="48"/>
      <c r="S28" s="48"/>
      <c r="T28" s="48"/>
      <c r="U28" s="48"/>
      <c r="V28" s="48"/>
      <c r="W28" s="48"/>
      <c r="X28" s="48"/>
      <c r="Y28" s="48"/>
      <c r="Z28" s="48"/>
      <c r="AA28" s="48"/>
      <c r="AB28" s="48"/>
      <c r="AC28" s="48"/>
      <c r="AD28" s="48"/>
      <c r="AE28" s="48"/>
      <c r="AF28" s="48"/>
      <c r="AG28" s="48"/>
      <c r="AH28" s="48"/>
      <c r="AI28" s="48"/>
      <c r="AJ28" s="48"/>
      <c r="AK28" s="48"/>
      <c r="AL28" s="48"/>
      <c r="AM28" s="48"/>
      <c r="AN28" s="48"/>
      <c r="AO28" s="48"/>
      <c r="AP28" s="48"/>
      <c r="AQ28" s="48"/>
      <c r="AR28" s="48"/>
      <c r="AS28" s="48"/>
      <c r="AT28" s="48"/>
      <c r="AU28" s="48"/>
      <c r="AV28" s="48"/>
      <c r="AW28" s="48"/>
      <c r="AX28" s="48"/>
      <c r="AY28" s="48"/>
    </row>
    <row r="29" spans="1:51" ht="16.5" customHeight="1">
      <c r="A29" s="67" t="s">
        <v>29</v>
      </c>
      <c r="B29" s="2024"/>
      <c r="C29" s="2025"/>
      <c r="D29" s="2026"/>
      <c r="E29" s="2052"/>
      <c r="F29" s="2052"/>
      <c r="G29" s="2039"/>
      <c r="H29" s="2040"/>
      <c r="I29" s="2041"/>
      <c r="J29" s="2057"/>
      <c r="K29" s="1641" t="s">
        <v>325</v>
      </c>
      <c r="L29" s="2060"/>
      <c r="M29" s="2060"/>
      <c r="N29" s="65"/>
      <c r="O29" s="66"/>
      <c r="P29" s="48"/>
      <c r="Q29" s="48"/>
      <c r="R29" s="48"/>
      <c r="S29" s="48"/>
      <c r="T29" s="48"/>
      <c r="U29" s="48"/>
      <c r="V29" s="48"/>
      <c r="W29" s="48"/>
      <c r="X29" s="48"/>
      <c r="Y29" s="48"/>
      <c r="Z29" s="48"/>
      <c r="AA29" s="48"/>
      <c r="AB29" s="48"/>
      <c r="AC29" s="48"/>
      <c r="AD29" s="48"/>
      <c r="AE29" s="48"/>
      <c r="AF29" s="48"/>
      <c r="AG29" s="48"/>
      <c r="AH29" s="48"/>
      <c r="AI29" s="48"/>
      <c r="AJ29" s="48"/>
      <c r="AK29" s="48"/>
      <c r="AL29" s="48"/>
      <c r="AM29" s="48"/>
      <c r="AN29" s="48"/>
      <c r="AO29" s="48"/>
      <c r="AP29" s="48"/>
      <c r="AQ29" s="48"/>
      <c r="AR29" s="48"/>
      <c r="AS29" s="48"/>
      <c r="AT29" s="48"/>
      <c r="AU29" s="48"/>
      <c r="AV29" s="48"/>
      <c r="AW29" s="48"/>
      <c r="AX29" s="48"/>
      <c r="AY29" s="48"/>
    </row>
    <row r="30" spans="1:51" ht="16.5" customHeight="1">
      <c r="A30" s="67" t="s">
        <v>55</v>
      </c>
      <c r="B30" s="2024"/>
      <c r="C30" s="2025"/>
      <c r="D30" s="2026"/>
      <c r="E30" s="2052"/>
      <c r="F30" s="2052"/>
      <c r="G30" s="2039"/>
      <c r="H30" s="2040"/>
      <c r="I30" s="2041"/>
      <c r="J30" s="2057"/>
      <c r="K30" s="1641" t="s">
        <v>325</v>
      </c>
      <c r="L30" s="2060"/>
      <c r="M30" s="2060"/>
      <c r="N30" s="65"/>
      <c r="O30" s="66"/>
      <c r="P30" s="48"/>
      <c r="Q30" s="48"/>
      <c r="R30" s="48"/>
      <c r="S30" s="48"/>
      <c r="T30" s="48"/>
      <c r="U30" s="48"/>
      <c r="V30" s="48"/>
      <c r="W30" s="48"/>
      <c r="X30" s="48"/>
      <c r="Y30" s="48"/>
      <c r="Z30" s="48"/>
      <c r="AA30" s="48"/>
      <c r="AB30" s="48"/>
      <c r="AC30" s="48"/>
      <c r="AD30" s="48"/>
      <c r="AE30" s="48"/>
      <c r="AF30" s="48"/>
      <c r="AG30" s="48"/>
      <c r="AH30" s="48"/>
      <c r="AI30" s="48"/>
      <c r="AJ30" s="48"/>
      <c r="AK30" s="48"/>
      <c r="AL30" s="48"/>
      <c r="AM30" s="48"/>
      <c r="AN30" s="48"/>
      <c r="AO30" s="48"/>
      <c r="AP30" s="48"/>
      <c r="AQ30" s="48"/>
      <c r="AR30" s="48"/>
      <c r="AS30" s="48"/>
      <c r="AT30" s="48"/>
      <c r="AU30" s="48"/>
      <c r="AV30" s="48"/>
      <c r="AW30" s="48"/>
      <c r="AX30" s="48"/>
      <c r="AY30" s="48"/>
    </row>
    <row r="31" spans="1:51" ht="16.5" customHeight="1">
      <c r="A31" s="67" t="s">
        <v>56</v>
      </c>
      <c r="B31" s="2024"/>
      <c r="C31" s="2025"/>
      <c r="D31" s="2026"/>
      <c r="E31" s="2052"/>
      <c r="F31" s="2052"/>
      <c r="G31" s="2039"/>
      <c r="H31" s="2040"/>
      <c r="I31" s="2041"/>
      <c r="J31" s="2057"/>
      <c r="K31" s="1641" t="s">
        <v>325</v>
      </c>
      <c r="L31" s="2060"/>
      <c r="M31" s="2060"/>
      <c r="N31" s="65"/>
      <c r="O31" s="66"/>
      <c r="P31" s="48"/>
      <c r="Q31" s="48"/>
      <c r="R31" s="48"/>
      <c r="S31" s="48"/>
      <c r="T31" s="48"/>
      <c r="U31" s="48"/>
      <c r="V31" s="48"/>
      <c r="W31" s="48"/>
      <c r="X31" s="48"/>
      <c r="Y31" s="48"/>
      <c r="Z31" s="48"/>
      <c r="AA31" s="48"/>
      <c r="AB31" s="48"/>
      <c r="AC31" s="48"/>
      <c r="AD31" s="48"/>
      <c r="AE31" s="48"/>
      <c r="AF31" s="48"/>
      <c r="AG31" s="48"/>
      <c r="AH31" s="48"/>
      <c r="AI31" s="48"/>
      <c r="AJ31" s="48"/>
      <c r="AK31" s="48"/>
      <c r="AL31" s="48"/>
      <c r="AM31" s="48"/>
      <c r="AN31" s="48"/>
      <c r="AO31" s="48"/>
      <c r="AP31" s="48"/>
      <c r="AQ31" s="48"/>
      <c r="AR31" s="48"/>
      <c r="AS31" s="48"/>
      <c r="AT31" s="48"/>
      <c r="AU31" s="48"/>
      <c r="AV31" s="48"/>
      <c r="AW31" s="48"/>
      <c r="AX31" s="48"/>
      <c r="AY31" s="48"/>
    </row>
    <row r="32" spans="1:51" ht="16.5" customHeight="1">
      <c r="A32" s="67" t="s">
        <v>57</v>
      </c>
      <c r="B32" s="2024"/>
      <c r="C32" s="2025"/>
      <c r="D32" s="2026"/>
      <c r="E32" s="2052"/>
      <c r="F32" s="2052"/>
      <c r="G32" s="2039"/>
      <c r="H32" s="2040"/>
      <c r="I32" s="2041"/>
      <c r="J32" s="2057"/>
      <c r="K32" s="1641" t="s">
        <v>325</v>
      </c>
      <c r="L32" s="2060"/>
      <c r="M32" s="2060"/>
      <c r="N32" s="65"/>
      <c r="O32" s="66"/>
      <c r="P32" s="48"/>
      <c r="Q32" s="48"/>
      <c r="R32" s="48"/>
      <c r="S32" s="48"/>
      <c r="T32" s="48"/>
      <c r="U32" s="48"/>
      <c r="V32" s="48"/>
      <c r="W32" s="48"/>
      <c r="X32" s="48"/>
      <c r="Y32" s="48"/>
      <c r="Z32" s="48"/>
      <c r="AA32" s="48"/>
      <c r="AB32" s="48"/>
      <c r="AC32" s="48"/>
      <c r="AD32" s="48"/>
      <c r="AE32" s="48"/>
      <c r="AF32" s="48"/>
      <c r="AG32" s="48"/>
      <c r="AH32" s="48"/>
      <c r="AI32" s="48"/>
      <c r="AJ32" s="48"/>
      <c r="AK32" s="48"/>
      <c r="AL32" s="48"/>
      <c r="AM32" s="48"/>
      <c r="AN32" s="48"/>
      <c r="AO32" s="48"/>
      <c r="AP32" s="48"/>
      <c r="AQ32" s="48"/>
      <c r="AR32" s="48"/>
      <c r="AS32" s="48"/>
      <c r="AT32" s="48"/>
      <c r="AU32" s="48"/>
      <c r="AV32" s="48"/>
      <c r="AW32" s="48"/>
      <c r="AX32" s="48"/>
      <c r="AY32" s="48"/>
    </row>
    <row r="33" spans="1:51" ht="16.5" customHeight="1">
      <c r="A33" s="67"/>
      <c r="B33" s="2024"/>
      <c r="C33" s="2025"/>
      <c r="D33" s="2026"/>
      <c r="E33" s="2052"/>
      <c r="F33" s="2052"/>
      <c r="G33" s="2039"/>
      <c r="H33" s="2040"/>
      <c r="I33" s="2041"/>
      <c r="J33" s="2057"/>
      <c r="K33" s="1641" t="s">
        <v>325</v>
      </c>
      <c r="L33" s="2060"/>
      <c r="M33" s="2060"/>
      <c r="N33" s="65"/>
      <c r="O33" s="66"/>
      <c r="P33" s="48"/>
      <c r="Q33" s="48"/>
      <c r="R33" s="48"/>
      <c r="S33" s="48"/>
      <c r="T33" s="48"/>
      <c r="U33" s="48"/>
      <c r="V33" s="48"/>
      <c r="W33" s="48"/>
      <c r="X33" s="48"/>
      <c r="Y33" s="48"/>
      <c r="Z33" s="48"/>
      <c r="AA33" s="48"/>
      <c r="AB33" s="48"/>
      <c r="AC33" s="48"/>
      <c r="AD33" s="48"/>
      <c r="AE33" s="48"/>
      <c r="AF33" s="48"/>
      <c r="AG33" s="48"/>
      <c r="AH33" s="48"/>
      <c r="AI33" s="48"/>
      <c r="AJ33" s="48"/>
      <c r="AK33" s="48"/>
      <c r="AL33" s="48"/>
      <c r="AM33" s="48"/>
      <c r="AN33" s="48"/>
      <c r="AO33" s="48"/>
      <c r="AP33" s="48"/>
      <c r="AQ33" s="48"/>
      <c r="AR33" s="48"/>
      <c r="AS33" s="48"/>
      <c r="AT33" s="48"/>
      <c r="AU33" s="48"/>
      <c r="AV33" s="48"/>
      <c r="AW33" s="48"/>
      <c r="AX33" s="48"/>
      <c r="AY33" s="48"/>
    </row>
    <row r="34" spans="1:51" ht="16.5" customHeight="1">
      <c r="A34" s="67"/>
      <c r="B34" s="2024"/>
      <c r="C34" s="2025"/>
      <c r="D34" s="2026"/>
      <c r="E34" s="2052"/>
      <c r="F34" s="2052"/>
      <c r="G34" s="2039"/>
      <c r="H34" s="2040"/>
      <c r="I34" s="2041"/>
      <c r="J34" s="2057"/>
      <c r="K34" s="1641" t="s">
        <v>325</v>
      </c>
      <c r="L34" s="2060"/>
      <c r="M34" s="2060"/>
      <c r="N34" s="65"/>
      <c r="O34" s="66"/>
      <c r="P34" s="48"/>
      <c r="Q34" s="48"/>
      <c r="R34" s="48"/>
      <c r="S34" s="48"/>
      <c r="T34" s="48"/>
      <c r="U34" s="48"/>
      <c r="V34" s="48"/>
      <c r="W34" s="48"/>
      <c r="X34" s="48"/>
      <c r="Y34" s="48"/>
      <c r="Z34" s="48"/>
      <c r="AA34" s="48"/>
      <c r="AB34" s="48"/>
      <c r="AC34" s="48"/>
      <c r="AD34" s="48"/>
      <c r="AE34" s="48"/>
      <c r="AF34" s="48"/>
      <c r="AG34" s="48"/>
      <c r="AH34" s="48"/>
      <c r="AI34" s="48"/>
      <c r="AJ34" s="48"/>
      <c r="AK34" s="48"/>
      <c r="AL34" s="48"/>
      <c r="AM34" s="48"/>
      <c r="AN34" s="48"/>
      <c r="AO34" s="48"/>
      <c r="AP34" s="48"/>
      <c r="AQ34" s="48"/>
      <c r="AR34" s="48"/>
      <c r="AS34" s="48"/>
      <c r="AT34" s="48"/>
      <c r="AU34" s="48"/>
      <c r="AV34" s="48"/>
      <c r="AW34" s="48"/>
      <c r="AX34" s="48"/>
      <c r="AY34" s="48"/>
    </row>
    <row r="35" spans="1:51" ht="16.5" customHeight="1">
      <c r="A35" s="67"/>
      <c r="B35" s="2024"/>
      <c r="C35" s="2025"/>
      <c r="D35" s="2026"/>
      <c r="E35" s="2052"/>
      <c r="F35" s="2052"/>
      <c r="G35" s="2039"/>
      <c r="H35" s="2040"/>
      <c r="I35" s="2041"/>
      <c r="J35" s="2057"/>
      <c r="K35" s="1641" t="s">
        <v>325</v>
      </c>
      <c r="L35" s="2060"/>
      <c r="M35" s="2060"/>
      <c r="N35" s="65"/>
      <c r="O35" s="66"/>
      <c r="P35" s="48"/>
      <c r="Q35" s="48"/>
      <c r="R35" s="48"/>
      <c r="S35" s="48"/>
      <c r="T35" s="48"/>
      <c r="U35" s="48"/>
      <c r="V35" s="48"/>
      <c r="W35" s="48"/>
      <c r="X35" s="48"/>
      <c r="Y35" s="48"/>
      <c r="Z35" s="48"/>
      <c r="AA35" s="48"/>
      <c r="AB35" s="48"/>
      <c r="AC35" s="48"/>
      <c r="AD35" s="48"/>
      <c r="AE35" s="48"/>
      <c r="AF35" s="48"/>
      <c r="AG35" s="48"/>
      <c r="AH35" s="48"/>
      <c r="AI35" s="48"/>
      <c r="AJ35" s="48"/>
      <c r="AK35" s="48"/>
      <c r="AL35" s="48"/>
      <c r="AM35" s="48"/>
      <c r="AN35" s="48"/>
      <c r="AO35" s="48"/>
      <c r="AP35" s="48"/>
      <c r="AQ35" s="48"/>
      <c r="AR35" s="48"/>
      <c r="AS35" s="48"/>
      <c r="AT35" s="48"/>
      <c r="AU35" s="48"/>
      <c r="AV35" s="48"/>
      <c r="AW35" s="48"/>
      <c r="AX35" s="48"/>
      <c r="AY35" s="48"/>
    </row>
    <row r="36" spans="1:51" ht="16.5" customHeight="1">
      <c r="A36" s="67"/>
      <c r="B36" s="2024"/>
      <c r="C36" s="2025"/>
      <c r="D36" s="2026"/>
      <c r="E36" s="2052"/>
      <c r="F36" s="2052"/>
      <c r="G36" s="2039"/>
      <c r="H36" s="2040"/>
      <c r="I36" s="2041"/>
      <c r="J36" s="2057"/>
      <c r="K36" s="1641" t="s">
        <v>325</v>
      </c>
      <c r="L36" s="2060"/>
      <c r="M36" s="2060"/>
      <c r="N36" s="65"/>
      <c r="O36" s="66"/>
      <c r="P36" s="48"/>
      <c r="Q36" s="48"/>
      <c r="R36" s="48"/>
      <c r="S36" s="48"/>
      <c r="T36" s="48"/>
      <c r="U36" s="48"/>
      <c r="V36" s="48"/>
      <c r="W36" s="48"/>
      <c r="X36" s="48"/>
      <c r="Y36" s="48"/>
      <c r="Z36" s="48"/>
      <c r="AA36" s="48"/>
      <c r="AB36" s="48"/>
      <c r="AC36" s="48"/>
      <c r="AD36" s="48"/>
      <c r="AE36" s="48"/>
      <c r="AF36" s="48"/>
      <c r="AG36" s="48"/>
      <c r="AH36" s="48"/>
      <c r="AI36" s="48"/>
      <c r="AJ36" s="48"/>
      <c r="AK36" s="48"/>
      <c r="AL36" s="48"/>
      <c r="AM36" s="48"/>
      <c r="AN36" s="48"/>
      <c r="AO36" s="48"/>
      <c r="AP36" s="48"/>
      <c r="AQ36" s="48"/>
      <c r="AR36" s="48"/>
      <c r="AS36" s="48"/>
      <c r="AT36" s="48"/>
      <c r="AU36" s="48"/>
      <c r="AV36" s="48"/>
      <c r="AW36" s="48"/>
      <c r="AX36" s="48"/>
      <c r="AY36" s="48"/>
    </row>
    <row r="37" spans="1:51" ht="16.5" customHeight="1">
      <c r="A37" s="67"/>
      <c r="B37" s="2024"/>
      <c r="C37" s="2025"/>
      <c r="D37" s="2026"/>
      <c r="E37" s="2052"/>
      <c r="F37" s="2052"/>
      <c r="G37" s="2039"/>
      <c r="H37" s="2040"/>
      <c r="I37" s="2041"/>
      <c r="J37" s="2057"/>
      <c r="K37" s="1641" t="s">
        <v>325</v>
      </c>
      <c r="L37" s="2060"/>
      <c r="M37" s="2060"/>
      <c r="N37" s="65"/>
      <c r="O37" s="66"/>
      <c r="P37" s="48"/>
      <c r="Q37" s="48"/>
      <c r="R37" s="48"/>
      <c r="S37" s="48"/>
      <c r="T37" s="48"/>
      <c r="U37" s="48"/>
      <c r="V37" s="48"/>
      <c r="W37" s="48"/>
      <c r="X37" s="48"/>
      <c r="Y37" s="48"/>
      <c r="Z37" s="48"/>
      <c r="AA37" s="48"/>
      <c r="AB37" s="48"/>
      <c r="AC37" s="48"/>
      <c r="AD37" s="48"/>
      <c r="AE37" s="48"/>
      <c r="AF37" s="48"/>
      <c r="AG37" s="48"/>
      <c r="AH37" s="48"/>
      <c r="AI37" s="48"/>
      <c r="AJ37" s="48"/>
      <c r="AK37" s="48"/>
      <c r="AL37" s="48"/>
      <c r="AM37" s="48"/>
      <c r="AN37" s="48"/>
      <c r="AO37" s="48"/>
      <c r="AP37" s="48"/>
      <c r="AQ37" s="48"/>
      <c r="AR37" s="48"/>
      <c r="AS37" s="48"/>
      <c r="AT37" s="48"/>
      <c r="AU37" s="48"/>
      <c r="AV37" s="48"/>
      <c r="AW37" s="48"/>
      <c r="AX37" s="48"/>
      <c r="AY37" s="48"/>
    </row>
    <row r="38" spans="1:51" ht="16.5" customHeight="1">
      <c r="A38" s="67"/>
      <c r="B38" s="2024"/>
      <c r="C38" s="2025"/>
      <c r="D38" s="2026"/>
      <c r="E38" s="2052"/>
      <c r="F38" s="2052"/>
      <c r="G38" s="2039"/>
      <c r="H38" s="2040"/>
      <c r="I38" s="2041"/>
      <c r="J38" s="2057"/>
      <c r="K38" s="1641" t="s">
        <v>325</v>
      </c>
      <c r="L38" s="2060"/>
      <c r="M38" s="2060"/>
      <c r="N38" s="65"/>
      <c r="O38" s="66"/>
      <c r="P38" s="48"/>
      <c r="Q38" s="48"/>
      <c r="R38" s="48"/>
      <c r="S38" s="48"/>
      <c r="T38" s="48"/>
      <c r="U38" s="48"/>
      <c r="V38" s="48"/>
      <c r="W38" s="48"/>
      <c r="X38" s="48"/>
      <c r="Y38" s="48"/>
      <c r="Z38" s="48"/>
      <c r="AA38" s="48"/>
      <c r="AB38" s="48"/>
      <c r="AC38" s="48"/>
      <c r="AD38" s="48"/>
      <c r="AE38" s="48"/>
      <c r="AF38" s="48"/>
      <c r="AG38" s="48"/>
      <c r="AH38" s="48"/>
      <c r="AI38" s="48"/>
      <c r="AJ38" s="48"/>
      <c r="AK38" s="48"/>
      <c r="AL38" s="48"/>
      <c r="AM38" s="48"/>
      <c r="AN38" s="48"/>
      <c r="AO38" s="48"/>
      <c r="AP38" s="48"/>
      <c r="AQ38" s="48"/>
      <c r="AR38" s="48"/>
      <c r="AS38" s="48"/>
      <c r="AT38" s="48"/>
      <c r="AU38" s="48"/>
      <c r="AV38" s="48"/>
      <c r="AW38" s="48"/>
      <c r="AX38" s="48"/>
      <c r="AY38" s="48"/>
    </row>
    <row r="39" spans="1:51" ht="16.5" customHeight="1">
      <c r="A39" s="67"/>
      <c r="B39" s="2024"/>
      <c r="C39" s="2025"/>
      <c r="D39" s="2026"/>
      <c r="E39" s="2052"/>
      <c r="F39" s="2052"/>
      <c r="G39" s="2039"/>
      <c r="H39" s="2040"/>
      <c r="I39" s="2041"/>
      <c r="J39" s="2057"/>
      <c r="K39" s="1641" t="s">
        <v>325</v>
      </c>
      <c r="L39" s="2060"/>
      <c r="M39" s="2060"/>
      <c r="N39" s="65"/>
      <c r="O39" s="66"/>
      <c r="P39" s="48"/>
      <c r="Q39" s="48"/>
      <c r="R39" s="48"/>
      <c r="S39" s="48"/>
      <c r="T39" s="48"/>
      <c r="U39" s="48"/>
      <c r="V39" s="48"/>
      <c r="W39" s="48"/>
      <c r="X39" s="48"/>
      <c r="Y39" s="48"/>
      <c r="Z39" s="48"/>
      <c r="AA39" s="48"/>
      <c r="AB39" s="48"/>
      <c r="AC39" s="48"/>
      <c r="AD39" s="48"/>
      <c r="AE39" s="48"/>
      <c r="AF39" s="48"/>
      <c r="AG39" s="48"/>
      <c r="AH39" s="48"/>
      <c r="AI39" s="48"/>
      <c r="AJ39" s="48"/>
      <c r="AK39" s="48"/>
      <c r="AL39" s="48"/>
      <c r="AM39" s="48"/>
      <c r="AN39" s="48"/>
      <c r="AO39" s="48"/>
      <c r="AP39" s="48"/>
      <c r="AQ39" s="48"/>
      <c r="AR39" s="48"/>
      <c r="AS39" s="48"/>
      <c r="AT39" s="48"/>
      <c r="AU39" s="48"/>
      <c r="AV39" s="48"/>
      <c r="AW39" s="48"/>
      <c r="AX39" s="48"/>
      <c r="AY39" s="48"/>
    </row>
    <row r="40" spans="1:51" ht="16.5" customHeight="1">
      <c r="A40" s="67"/>
      <c r="B40" s="2024"/>
      <c r="C40" s="2025"/>
      <c r="D40" s="2026"/>
      <c r="E40" s="2052"/>
      <c r="F40" s="2052"/>
      <c r="G40" s="2039"/>
      <c r="H40" s="2040"/>
      <c r="I40" s="2041"/>
      <c r="J40" s="2057"/>
      <c r="K40" s="1641" t="s">
        <v>325</v>
      </c>
      <c r="L40" s="2060"/>
      <c r="M40" s="2060"/>
      <c r="N40" s="65"/>
      <c r="O40" s="66"/>
      <c r="P40" s="48"/>
      <c r="Q40" s="48"/>
      <c r="R40" s="48"/>
      <c r="S40" s="48"/>
      <c r="T40" s="48"/>
      <c r="U40" s="48"/>
      <c r="V40" s="48"/>
      <c r="W40" s="48"/>
      <c r="X40" s="48"/>
      <c r="Y40" s="48"/>
      <c r="Z40" s="48"/>
      <c r="AA40" s="48"/>
      <c r="AB40" s="48"/>
      <c r="AC40" s="48"/>
      <c r="AD40" s="48"/>
      <c r="AE40" s="48"/>
      <c r="AF40" s="48"/>
      <c r="AG40" s="48"/>
      <c r="AH40" s="48"/>
      <c r="AI40" s="48"/>
      <c r="AJ40" s="48"/>
      <c r="AK40" s="48"/>
      <c r="AL40" s="48"/>
      <c r="AM40" s="48"/>
      <c r="AN40" s="48"/>
      <c r="AO40" s="48"/>
      <c r="AP40" s="48"/>
      <c r="AQ40" s="48"/>
      <c r="AR40" s="48"/>
      <c r="AS40" s="48"/>
      <c r="AT40" s="48"/>
      <c r="AU40" s="48"/>
      <c r="AV40" s="48"/>
      <c r="AW40" s="48"/>
      <c r="AX40" s="48"/>
      <c r="AY40" s="48"/>
    </row>
    <row r="41" spans="1:51" ht="59.25" customHeight="1" thickBot="1">
      <c r="A41" s="542"/>
      <c r="B41" s="2024"/>
      <c r="C41" s="2025"/>
      <c r="D41" s="2026"/>
      <c r="E41" s="2053"/>
      <c r="F41" s="2053"/>
      <c r="G41" s="2042"/>
      <c r="H41" s="2043"/>
      <c r="I41" s="2044"/>
      <c r="J41" s="2058"/>
      <c r="K41" s="1641" t="s">
        <v>325</v>
      </c>
      <c r="L41" s="2061"/>
      <c r="M41" s="2061"/>
      <c r="N41" s="65"/>
      <c r="O41" s="66"/>
      <c r="P41" s="48"/>
      <c r="Q41" s="48"/>
      <c r="R41" s="48"/>
      <c r="S41" s="48"/>
      <c r="T41" s="48"/>
      <c r="U41" s="48"/>
      <c r="V41" s="48"/>
      <c r="W41" s="48"/>
      <c r="X41" s="48"/>
      <c r="Y41" s="48"/>
      <c r="Z41" s="48"/>
      <c r="AA41" s="48"/>
      <c r="AB41" s="48"/>
      <c r="AC41" s="48"/>
      <c r="AD41" s="48"/>
      <c r="AE41" s="48"/>
      <c r="AF41" s="48"/>
      <c r="AG41" s="48"/>
      <c r="AH41" s="48"/>
      <c r="AI41" s="48"/>
      <c r="AJ41" s="48"/>
      <c r="AK41" s="48"/>
      <c r="AL41" s="48"/>
      <c r="AM41" s="48"/>
      <c r="AN41" s="48"/>
      <c r="AO41" s="48"/>
      <c r="AP41" s="48"/>
      <c r="AQ41" s="48"/>
      <c r="AR41" s="48"/>
      <c r="AS41" s="48"/>
      <c r="AT41" s="48"/>
      <c r="AU41" s="48"/>
      <c r="AV41" s="48"/>
      <c r="AW41" s="48"/>
      <c r="AX41" s="48"/>
      <c r="AY41" s="48"/>
    </row>
    <row r="42" spans="1:51" ht="19.149999999999999" customHeight="1" thickTop="1" thickBot="1">
      <c r="A42" s="543" t="s">
        <v>395</v>
      </c>
      <c r="B42" s="544"/>
      <c r="C42" s="544"/>
      <c r="D42" s="545"/>
      <c r="E42" s="1643" t="s">
        <v>325</v>
      </c>
      <c r="F42" s="1643"/>
      <c r="G42" s="1643" t="s">
        <v>325</v>
      </c>
      <c r="H42" s="1643" t="s">
        <v>325</v>
      </c>
      <c r="I42" s="1643" t="s">
        <v>325</v>
      </c>
      <c r="J42" s="1643" t="s">
        <v>325</v>
      </c>
      <c r="K42" s="1642" t="s">
        <v>1001</v>
      </c>
      <c r="L42" s="941"/>
      <c r="M42" s="942"/>
      <c r="N42" s="66"/>
      <c r="O42" s="66"/>
      <c r="P42" s="48"/>
      <c r="Q42" s="48"/>
      <c r="R42" s="48"/>
      <c r="S42" s="48"/>
      <c r="T42" s="48"/>
      <c r="U42" s="48"/>
      <c r="V42" s="48"/>
      <c r="W42" s="48"/>
      <c r="X42" s="48"/>
      <c r="Y42" s="48"/>
      <c r="Z42" s="48"/>
      <c r="AA42" s="48"/>
      <c r="AB42" s="48"/>
      <c r="AC42" s="48"/>
      <c r="AD42" s="48"/>
      <c r="AE42" s="48"/>
      <c r="AF42" s="48"/>
      <c r="AG42" s="48"/>
      <c r="AH42" s="48"/>
      <c r="AI42" s="48"/>
      <c r="AJ42" s="48"/>
      <c r="AK42" s="48"/>
      <c r="AL42" s="48"/>
      <c r="AM42" s="48"/>
      <c r="AN42" s="48"/>
      <c r="AO42" s="48"/>
      <c r="AP42" s="48"/>
      <c r="AQ42" s="48"/>
      <c r="AR42" s="48"/>
      <c r="AS42" s="48"/>
      <c r="AT42" s="48"/>
      <c r="AU42" s="48"/>
      <c r="AV42" s="48"/>
      <c r="AW42" s="48"/>
      <c r="AX42" s="48"/>
      <c r="AY42" s="48"/>
    </row>
    <row r="43" spans="1:51" ht="21.75" customHeight="1" thickTop="1">
      <c r="A43" s="2048" t="s">
        <v>1004</v>
      </c>
      <c r="B43" s="2048"/>
      <c r="C43" s="68"/>
      <c r="D43" s="68"/>
      <c r="E43" s="48"/>
      <c r="F43" s="48"/>
      <c r="G43" s="49"/>
      <c r="H43" s="49"/>
      <c r="I43" s="49"/>
      <c r="J43" s="48"/>
      <c r="K43" s="48"/>
      <c r="L43" s="48"/>
      <c r="M43" s="48"/>
      <c r="N43" s="48"/>
      <c r="O43" s="48"/>
      <c r="P43" s="48"/>
      <c r="Q43" s="48"/>
      <c r="R43" s="48"/>
      <c r="S43" s="48"/>
      <c r="T43" s="48"/>
      <c r="U43" s="48"/>
      <c r="V43" s="48"/>
      <c r="W43" s="48"/>
      <c r="X43" s="48"/>
      <c r="Y43" s="48"/>
      <c r="Z43" s="48"/>
      <c r="AA43" s="48"/>
      <c r="AB43" s="48"/>
      <c r="AC43" s="48"/>
      <c r="AD43" s="48"/>
      <c r="AE43" s="48"/>
      <c r="AF43" s="48"/>
      <c r="AG43" s="48"/>
      <c r="AH43" s="48"/>
      <c r="AI43" s="48"/>
      <c r="AJ43" s="48"/>
      <c r="AK43" s="48"/>
      <c r="AL43" s="48"/>
      <c r="AM43" s="48"/>
      <c r="AN43" s="48"/>
      <c r="AO43" s="48"/>
      <c r="AP43" s="48"/>
      <c r="AQ43" s="48"/>
      <c r="AR43" s="48"/>
      <c r="AS43" s="48"/>
      <c r="AT43" s="48"/>
      <c r="AU43" s="48"/>
      <c r="AV43" s="48"/>
      <c r="AW43" s="48"/>
      <c r="AX43" s="48"/>
      <c r="AY43" s="48"/>
    </row>
    <row r="44" spans="1:51" ht="15.75">
      <c r="A44" s="2049"/>
      <c r="B44" s="2049"/>
      <c r="C44" s="68"/>
      <c r="D44" s="158" t="s">
        <v>1005</v>
      </c>
      <c r="E44" s="552"/>
      <c r="F44" s="552"/>
      <c r="G44" s="550"/>
      <c r="H44" s="550"/>
      <c r="I44" s="550"/>
      <c r="J44" s="531" t="s">
        <v>635</v>
      </c>
      <c r="K44" s="532"/>
      <c r="L44" s="68"/>
      <c r="M44" s="36"/>
      <c r="N44" s="48"/>
      <c r="O44" s="48"/>
      <c r="P44" s="48"/>
      <c r="Q44" s="48"/>
      <c r="R44" s="48"/>
      <c r="S44" s="48"/>
      <c r="T44" s="48"/>
      <c r="U44" s="48"/>
      <c r="V44" s="48"/>
      <c r="W44" s="48"/>
      <c r="X44" s="48"/>
      <c r="Y44" s="48"/>
      <c r="Z44" s="48"/>
      <c r="AA44" s="48"/>
      <c r="AB44" s="48"/>
      <c r="AC44" s="48"/>
      <c r="AD44" s="48"/>
      <c r="AE44" s="48"/>
      <c r="AF44" s="48"/>
      <c r="AG44" s="48"/>
      <c r="AH44" s="48"/>
      <c r="AI44" s="48"/>
      <c r="AJ44" s="48"/>
      <c r="AK44" s="48"/>
      <c r="AL44" s="48"/>
      <c r="AM44" s="48"/>
      <c r="AN44" s="48"/>
      <c r="AO44" s="48"/>
      <c r="AP44" s="48"/>
      <c r="AQ44" s="48"/>
      <c r="AR44" s="48"/>
      <c r="AS44" s="48"/>
      <c r="AT44" s="48"/>
      <c r="AU44" s="48"/>
      <c r="AV44" s="48"/>
      <c r="AW44" s="48"/>
      <c r="AX44" s="48"/>
      <c r="AY44" s="48"/>
    </row>
    <row r="45" spans="1:51" ht="19.5" customHeight="1" thickBot="1">
      <c r="A45" s="2049"/>
      <c r="B45" s="2049"/>
      <c r="C45" s="2045" t="s">
        <v>631</v>
      </c>
      <c r="D45" s="1680"/>
      <c r="E45" s="2046" t="s">
        <v>495</v>
      </c>
      <c r="F45" s="2046"/>
      <c r="G45" s="2047"/>
      <c r="H45" s="533"/>
      <c r="I45" s="533"/>
      <c r="J45" s="533"/>
      <c r="K45" s="533"/>
      <c r="L45" s="533"/>
      <c r="M45" s="96"/>
      <c r="N45" s="96"/>
      <c r="O45" s="96"/>
      <c r="P45" s="96"/>
      <c r="Q45" s="96"/>
      <c r="R45" s="96"/>
      <c r="S45" s="96"/>
      <c r="T45" s="96"/>
      <c r="U45" s="96"/>
      <c r="V45" s="96"/>
      <c r="W45" s="96"/>
      <c r="X45" s="96"/>
      <c r="Y45" s="96"/>
      <c r="Z45" s="96"/>
      <c r="AA45" s="96"/>
      <c r="AB45" s="96"/>
      <c r="AC45" s="96"/>
      <c r="AD45" s="96"/>
      <c r="AE45" s="96"/>
      <c r="AF45" s="96"/>
      <c r="AG45" s="96"/>
      <c r="AH45" s="96"/>
      <c r="AI45" s="96"/>
      <c r="AJ45" s="96"/>
      <c r="AK45" s="96"/>
      <c r="AL45" s="96"/>
      <c r="AM45" s="96"/>
      <c r="AN45" s="96"/>
      <c r="AO45" s="96"/>
      <c r="AP45" s="48"/>
      <c r="AQ45" s="48"/>
      <c r="AR45" s="48"/>
      <c r="AS45" s="48"/>
      <c r="AT45" s="48"/>
      <c r="AU45" s="48"/>
      <c r="AV45" s="48"/>
      <c r="AW45" s="48"/>
      <c r="AX45" s="48"/>
      <c r="AY45" s="48"/>
    </row>
    <row r="46" spans="1:51" ht="27" customHeight="1" thickBot="1">
      <c r="A46" s="2049"/>
      <c r="B46" s="2049"/>
      <c r="C46" s="68"/>
      <c r="D46" s="68" t="s">
        <v>636</v>
      </c>
      <c r="E46" s="1644" t="s">
        <v>325</v>
      </c>
      <c r="F46" s="1645"/>
      <c r="G46" s="1646"/>
      <c r="H46" s="2050" t="s">
        <v>642</v>
      </c>
      <c r="I46" s="1742"/>
      <c r="J46" s="1648" t="s">
        <v>643</v>
      </c>
      <c r="K46" s="74" t="s">
        <v>59</v>
      </c>
      <c r="L46" s="99" t="s">
        <v>399</v>
      </c>
      <c r="N46" s="48"/>
      <c r="O46" s="48"/>
      <c r="P46" s="48"/>
      <c r="Q46" s="48"/>
      <c r="R46" s="48"/>
      <c r="S46" s="48"/>
      <c r="T46" s="48"/>
      <c r="U46" s="48"/>
      <c r="V46" s="48"/>
      <c r="W46" s="48"/>
      <c r="X46" s="48"/>
      <c r="Y46" s="48"/>
      <c r="Z46" s="48"/>
      <c r="AA46" s="48"/>
      <c r="AB46" s="48"/>
      <c r="AC46" s="48"/>
      <c r="AD46" s="48"/>
      <c r="AE46" s="48"/>
      <c r="AF46" s="48"/>
      <c r="AG46" s="48"/>
      <c r="AH46" s="48"/>
      <c r="AI46" s="48"/>
      <c r="AJ46" s="48"/>
      <c r="AK46" s="48"/>
      <c r="AL46" s="48"/>
      <c r="AM46" s="48"/>
      <c r="AN46" s="48"/>
      <c r="AO46" s="48"/>
      <c r="AP46" s="48"/>
      <c r="AQ46" s="48"/>
      <c r="AR46" s="48"/>
      <c r="AS46" s="48"/>
      <c r="AT46" s="48"/>
      <c r="AU46" s="48"/>
      <c r="AV46" s="48"/>
      <c r="AW46" s="48"/>
      <c r="AX46" s="48"/>
      <c r="AY46" s="48"/>
    </row>
    <row r="47" spans="1:51" ht="16.5" customHeight="1" thickTop="1" thickBot="1">
      <c r="A47" s="2049"/>
      <c r="B47" s="2049"/>
      <c r="C47" s="68"/>
      <c r="D47" s="1647" t="s">
        <v>637</v>
      </c>
      <c r="E47" s="548"/>
      <c r="F47" s="548"/>
      <c r="H47" s="965" t="s">
        <v>1006</v>
      </c>
      <c r="I47" s="530"/>
      <c r="J47" s="966"/>
      <c r="K47" s="515" t="s">
        <v>409</v>
      </c>
      <c r="L47" s="1649" t="s">
        <v>325</v>
      </c>
      <c r="N47" s="48"/>
      <c r="O47" s="48"/>
      <c r="P47" s="48"/>
      <c r="Q47" s="48"/>
      <c r="R47" s="48"/>
      <c r="S47" s="48"/>
      <c r="T47" s="48"/>
      <c r="U47" s="48"/>
      <c r="V47" s="48"/>
      <c r="W47" s="48"/>
      <c r="X47" s="48"/>
      <c r="Y47" s="48"/>
      <c r="Z47" s="48"/>
      <c r="AA47" s="48"/>
      <c r="AB47" s="48"/>
      <c r="AC47" s="48"/>
      <c r="AD47" s="48"/>
      <c r="AE47" s="48"/>
      <c r="AF47" s="48"/>
      <c r="AG47" s="48"/>
      <c r="AH47" s="48"/>
      <c r="AI47" s="48"/>
      <c r="AJ47" s="48"/>
      <c r="AK47" s="48"/>
      <c r="AL47" s="48"/>
      <c r="AM47" s="48"/>
      <c r="AN47" s="48"/>
      <c r="AO47" s="48"/>
      <c r="AP47" s="48"/>
      <c r="AQ47" s="48"/>
      <c r="AR47" s="48"/>
      <c r="AS47" s="48"/>
      <c r="AT47" s="48"/>
      <c r="AU47" s="48"/>
      <c r="AV47" s="48"/>
      <c r="AW47" s="48"/>
      <c r="AX47" s="48"/>
      <c r="AY47" s="48"/>
    </row>
    <row r="48" spans="1:51" ht="18.75" thickBot="1">
      <c r="A48" s="2049"/>
      <c r="B48" s="2049"/>
      <c r="C48" s="97"/>
      <c r="D48" s="1520"/>
      <c r="E48" s="69"/>
      <c r="F48" s="1520"/>
      <c r="G48" s="1520"/>
      <c r="H48" s="1519"/>
      <c r="I48" s="48"/>
      <c r="J48" s="48"/>
      <c r="K48" s="516" t="s">
        <v>412</v>
      </c>
      <c r="L48" s="1650" t="s">
        <v>325</v>
      </c>
      <c r="N48" s="48"/>
      <c r="O48" s="48"/>
      <c r="P48" s="48"/>
      <c r="Q48" s="48"/>
      <c r="R48" s="48"/>
      <c r="S48" s="48"/>
      <c r="T48" s="48"/>
      <c r="U48" s="48"/>
      <c r="V48" s="48"/>
      <c r="W48" s="48"/>
      <c r="X48" s="48"/>
      <c r="Y48" s="48"/>
      <c r="Z48" s="48"/>
      <c r="AA48" s="48"/>
      <c r="AB48" s="48"/>
      <c r="AC48" s="48"/>
      <c r="AD48" s="48"/>
      <c r="AE48" s="48"/>
      <c r="AF48" s="48"/>
      <c r="AG48" s="48"/>
      <c r="AH48" s="48"/>
      <c r="AI48" s="48"/>
      <c r="AJ48" s="48"/>
      <c r="AK48" s="48"/>
      <c r="AL48" s="48"/>
      <c r="AM48" s="48"/>
      <c r="AN48" s="48"/>
      <c r="AO48" s="48"/>
      <c r="AP48" s="48"/>
      <c r="AQ48" s="48"/>
      <c r="AR48" s="48"/>
      <c r="AS48" s="48"/>
      <c r="AT48" s="48"/>
      <c r="AU48" s="48"/>
      <c r="AV48" s="48"/>
      <c r="AW48" s="48"/>
      <c r="AX48" s="48"/>
      <c r="AY48" s="48"/>
    </row>
    <row r="49" spans="1:51" ht="19.5" thickTop="1" thickBot="1">
      <c r="A49" s="2049"/>
      <c r="B49" s="2049"/>
      <c r="C49" s="97"/>
      <c r="D49" s="2027" t="s">
        <v>497</v>
      </c>
      <c r="E49" s="2028"/>
      <c r="F49" s="2028"/>
      <c r="G49" s="2028"/>
      <c r="H49" s="2028"/>
      <c r="I49" s="2028"/>
      <c r="J49" s="2029"/>
      <c r="K49" s="2064" t="s">
        <v>498</v>
      </c>
      <c r="L49" s="2065"/>
      <c r="M49" s="551"/>
      <c r="N49" s="48"/>
      <c r="O49" s="48"/>
      <c r="P49" s="48"/>
      <c r="Q49" s="48"/>
      <c r="R49" s="48"/>
      <c r="S49" s="48"/>
      <c r="T49" s="48"/>
      <c r="U49" s="48"/>
      <c r="V49" s="48"/>
      <c r="W49" s="48"/>
      <c r="X49" s="48"/>
      <c r="Y49" s="48"/>
      <c r="Z49" s="48"/>
      <c r="AA49" s="48"/>
      <c r="AB49" s="48"/>
      <c r="AC49" s="48"/>
      <c r="AD49" s="48"/>
      <c r="AE49" s="48"/>
      <c r="AF49" s="48"/>
      <c r="AG49" s="48"/>
      <c r="AH49" s="48"/>
      <c r="AI49" s="48"/>
      <c r="AJ49" s="48"/>
      <c r="AK49" s="48"/>
      <c r="AL49" s="48"/>
      <c r="AM49" s="48"/>
      <c r="AN49" s="48"/>
      <c r="AO49" s="48"/>
      <c r="AP49" s="48"/>
      <c r="AQ49" s="48"/>
      <c r="AR49" s="48"/>
      <c r="AS49" s="48"/>
      <c r="AT49" s="48"/>
      <c r="AU49" s="48"/>
      <c r="AV49" s="48"/>
      <c r="AW49" s="48"/>
      <c r="AX49" s="48"/>
      <c r="AY49" s="48"/>
    </row>
    <row r="50" spans="1:51" ht="16.5" thickBot="1">
      <c r="A50" s="2049"/>
      <c r="B50" s="2049"/>
      <c r="C50" s="97"/>
      <c r="I50" s="48"/>
      <c r="J50" s="48"/>
      <c r="K50" s="517" t="s">
        <v>175</v>
      </c>
      <c r="L50" s="1651" t="s">
        <v>325</v>
      </c>
      <c r="N50" s="48"/>
      <c r="O50" s="48"/>
      <c r="P50" s="48"/>
      <c r="Q50" s="48"/>
      <c r="R50" s="48"/>
      <c r="S50" s="48"/>
      <c r="T50" s="48"/>
      <c r="U50" s="48"/>
      <c r="V50" s="48"/>
      <c r="W50" s="48"/>
      <c r="X50" s="48"/>
      <c r="Y50" s="48"/>
      <c r="Z50" s="48"/>
      <c r="AA50" s="48"/>
      <c r="AB50" s="48"/>
      <c r="AC50" s="48"/>
      <c r="AD50" s="48"/>
      <c r="AE50" s="48"/>
      <c r="AF50" s="48"/>
      <c r="AG50" s="48"/>
      <c r="AH50" s="48"/>
      <c r="AI50" s="48"/>
      <c r="AJ50" s="48"/>
      <c r="AK50" s="48"/>
      <c r="AL50" s="48"/>
      <c r="AM50" s="48"/>
      <c r="AN50" s="48"/>
      <c r="AO50" s="48"/>
      <c r="AP50" s="48"/>
      <c r="AQ50" s="48"/>
      <c r="AR50" s="48"/>
      <c r="AS50" s="48"/>
      <c r="AT50" s="48"/>
      <c r="AU50" s="48"/>
      <c r="AV50" s="48"/>
      <c r="AW50" s="48"/>
      <c r="AX50" s="48"/>
      <c r="AY50" s="48"/>
    </row>
    <row r="51" spans="1:51" s="555" customFormat="1" ht="21" customHeight="1">
      <c r="A51" s="2049"/>
      <c r="B51" s="2049"/>
      <c r="C51" s="97"/>
      <c r="D51" s="98"/>
      <c r="E51" s="97"/>
      <c r="F51" s="97"/>
      <c r="G51" s="97"/>
      <c r="H51" s="97"/>
      <c r="I51" s="97"/>
      <c r="J51" s="97"/>
      <c r="K51" s="97"/>
      <c r="N51" s="97"/>
      <c r="O51" s="97"/>
      <c r="P51" s="97"/>
      <c r="Q51" s="97"/>
      <c r="R51" s="97"/>
      <c r="S51" s="97"/>
      <c r="T51" s="97"/>
      <c r="U51" s="97"/>
      <c r="V51" s="97"/>
      <c r="W51" s="97"/>
      <c r="X51" s="97"/>
      <c r="Y51" s="97"/>
      <c r="Z51" s="97"/>
      <c r="AA51" s="97"/>
      <c r="AB51" s="97"/>
      <c r="AC51" s="97"/>
      <c r="AD51" s="97"/>
      <c r="AE51" s="97"/>
      <c r="AF51" s="97"/>
      <c r="AG51" s="97"/>
      <c r="AH51" s="97"/>
      <c r="AI51" s="97"/>
      <c r="AJ51" s="97"/>
      <c r="AK51" s="97"/>
      <c r="AL51" s="97"/>
      <c r="AM51" s="97"/>
      <c r="AN51" s="97"/>
      <c r="AO51" s="97"/>
      <c r="AP51" s="97"/>
      <c r="AQ51" s="97"/>
      <c r="AR51" s="97"/>
      <c r="AS51" s="97"/>
      <c r="AT51" s="97"/>
      <c r="AU51" s="97"/>
      <c r="AV51" s="97"/>
      <c r="AW51" s="97"/>
      <c r="AX51" s="97"/>
      <c r="AY51" s="97"/>
    </row>
    <row r="52" spans="1:51">
      <c r="A52" s="97"/>
      <c r="B52" s="68"/>
      <c r="C52" s="68"/>
      <c r="D52" s="68"/>
      <c r="E52" s="553"/>
      <c r="F52" s="553"/>
      <c r="G52" s="553"/>
      <c r="H52" s="553"/>
      <c r="I52" s="553"/>
      <c r="J52" s="553"/>
      <c r="K52" s="553"/>
      <c r="L52" s="554"/>
      <c r="M52" s="553"/>
      <c r="N52" s="554"/>
      <c r="O52" s="48"/>
      <c r="P52" s="48"/>
      <c r="Q52" s="48"/>
      <c r="R52" s="48"/>
      <c r="S52" s="48"/>
      <c r="T52" s="48"/>
      <c r="U52" s="48"/>
      <c r="V52" s="48"/>
      <c r="W52" s="48"/>
      <c r="X52" s="48"/>
      <c r="Y52" s="48"/>
      <c r="Z52" s="48"/>
      <c r="AA52" s="48"/>
      <c r="AB52" s="48"/>
      <c r="AC52" s="48"/>
      <c r="AD52" s="48"/>
      <c r="AE52" s="48"/>
      <c r="AF52" s="48"/>
      <c r="AG52" s="48"/>
      <c r="AH52" s="48"/>
      <c r="AI52" s="48"/>
      <c r="AJ52" s="48"/>
      <c r="AK52" s="48"/>
      <c r="AL52" s="48"/>
      <c r="AM52" s="48"/>
      <c r="AN52" s="48"/>
      <c r="AO52" s="48"/>
      <c r="AP52" s="48"/>
      <c r="AQ52" s="48"/>
      <c r="AR52" s="48"/>
      <c r="AS52" s="48"/>
      <c r="AT52" s="48"/>
      <c r="AU52" s="48"/>
      <c r="AV52" s="48"/>
      <c r="AW52" s="48"/>
      <c r="AX52" s="48"/>
      <c r="AY52" s="48"/>
    </row>
    <row r="53" spans="1:51" ht="15.75">
      <c r="A53" s="48"/>
      <c r="B53" s="68"/>
      <c r="C53" s="68"/>
      <c r="D53" s="1558"/>
      <c r="E53" s="1542"/>
      <c r="F53" s="1824"/>
      <c r="G53" s="1824"/>
      <c r="H53" s="1824"/>
      <c r="I53" s="1501"/>
      <c r="J53" s="221"/>
      <c r="K53" s="43"/>
      <c r="L53" s="43"/>
      <c r="M53" s="43"/>
      <c r="N53" s="70"/>
      <c r="O53" s="48"/>
      <c r="P53" s="48"/>
      <c r="Q53" s="48"/>
      <c r="R53" s="48"/>
      <c r="S53" s="48"/>
      <c r="T53" s="48"/>
      <c r="U53" s="48"/>
      <c r="V53" s="48"/>
      <c r="W53" s="48"/>
      <c r="X53" s="48"/>
      <c r="Y53" s="48"/>
      <c r="Z53" s="48"/>
      <c r="AA53" s="48"/>
      <c r="AB53" s="48"/>
      <c r="AC53" s="48"/>
      <c r="AD53" s="48"/>
      <c r="AE53" s="48"/>
      <c r="AF53" s="48"/>
      <c r="AG53" s="48"/>
      <c r="AH53" s="48"/>
      <c r="AI53" s="48"/>
      <c r="AJ53" s="48"/>
      <c r="AK53" s="48"/>
      <c r="AL53" s="48"/>
      <c r="AM53" s="48"/>
      <c r="AN53" s="48"/>
      <c r="AO53" s="48"/>
      <c r="AP53" s="48"/>
      <c r="AQ53" s="48"/>
      <c r="AR53" s="48"/>
      <c r="AS53" s="48"/>
      <c r="AT53" s="48"/>
      <c r="AU53" s="48"/>
      <c r="AV53" s="48"/>
      <c r="AW53" s="48"/>
      <c r="AX53" s="48"/>
      <c r="AY53" s="48"/>
    </row>
    <row r="54" spans="1:51" ht="15">
      <c r="A54" s="1514"/>
      <c r="B54" s="68"/>
      <c r="C54" s="68"/>
      <c r="D54" s="1559"/>
      <c r="E54" s="1511"/>
      <c r="F54" s="1822"/>
      <c r="G54" s="1822"/>
      <c r="H54" s="1822"/>
      <c r="I54" s="1543"/>
      <c r="J54" s="221"/>
      <c r="K54" s="48"/>
      <c r="L54" s="48"/>
      <c r="M54" s="48"/>
      <c r="N54" s="48"/>
      <c r="O54" s="48"/>
      <c r="P54" s="48"/>
      <c r="Q54" s="48"/>
      <c r="R54" s="48"/>
      <c r="S54" s="48"/>
      <c r="T54" s="48"/>
      <c r="U54" s="48"/>
      <c r="V54" s="48"/>
      <c r="W54" s="48"/>
      <c r="X54" s="48"/>
      <c r="Y54" s="48"/>
      <c r="Z54" s="48"/>
      <c r="AA54" s="48"/>
      <c r="AB54" s="48"/>
      <c r="AC54" s="48"/>
      <c r="AD54" s="48"/>
      <c r="AE54" s="48"/>
      <c r="AF54" s="48"/>
      <c r="AG54" s="48"/>
      <c r="AH54" s="48"/>
      <c r="AI54" s="48"/>
      <c r="AJ54" s="48"/>
      <c r="AK54" s="48"/>
      <c r="AL54" s="48"/>
      <c r="AM54" s="48"/>
      <c r="AN54" s="48"/>
      <c r="AO54" s="48"/>
      <c r="AP54" s="48"/>
      <c r="AQ54" s="48"/>
      <c r="AR54" s="48"/>
      <c r="AS54" s="48"/>
      <c r="AT54" s="48"/>
      <c r="AU54" s="48"/>
      <c r="AV54" s="48"/>
      <c r="AW54" s="48"/>
      <c r="AX54" s="48"/>
      <c r="AY54" s="48"/>
    </row>
    <row r="55" spans="1:51" ht="15.75" customHeight="1">
      <c r="A55" s="48"/>
      <c r="B55" s="68"/>
      <c r="C55" s="68"/>
      <c r="D55" s="1559"/>
      <c r="E55" s="1822"/>
      <c r="F55" s="1822"/>
      <c r="G55" s="1822"/>
      <c r="H55" s="1822"/>
      <c r="I55" s="1544"/>
      <c r="J55" s="1512"/>
      <c r="K55" s="48"/>
      <c r="L55" s="48"/>
      <c r="M55" s="48"/>
      <c r="N55" s="48"/>
      <c r="O55" s="48"/>
      <c r="P55" s="48"/>
      <c r="Q55" s="48"/>
      <c r="R55" s="48"/>
      <c r="S55" s="48"/>
      <c r="T55" s="48"/>
      <c r="U55" s="48"/>
      <c r="V55" s="48"/>
      <c r="W55" s="48"/>
      <c r="X55" s="48"/>
      <c r="Y55" s="48"/>
      <c r="Z55" s="48"/>
      <c r="AA55" s="48"/>
      <c r="AB55" s="48"/>
      <c r="AC55" s="48"/>
      <c r="AD55" s="48"/>
      <c r="AE55" s="48"/>
      <c r="AF55" s="48"/>
      <c r="AG55" s="48"/>
      <c r="AH55" s="48"/>
      <c r="AI55" s="48"/>
      <c r="AJ55" s="48"/>
      <c r="AK55" s="48"/>
      <c r="AL55" s="48"/>
      <c r="AM55" s="48"/>
      <c r="AN55" s="48"/>
      <c r="AO55" s="48"/>
      <c r="AP55" s="48"/>
      <c r="AQ55" s="48"/>
      <c r="AR55" s="48"/>
      <c r="AS55" s="48"/>
      <c r="AT55" s="48"/>
      <c r="AU55" s="48"/>
      <c r="AV55" s="48"/>
      <c r="AW55" s="48"/>
      <c r="AX55" s="48"/>
      <c r="AY55" s="48"/>
    </row>
    <row r="56" spans="1:51" ht="15.75" customHeight="1">
      <c r="A56" s="53"/>
      <c r="B56" s="53"/>
      <c r="C56" s="68"/>
      <c r="D56" s="1559"/>
      <c r="E56" s="1511"/>
      <c r="F56" s="1511"/>
      <c r="G56" s="1821"/>
      <c r="H56" s="1822"/>
      <c r="I56" s="1544"/>
      <c r="J56" s="1512"/>
      <c r="K56" s="48"/>
      <c r="L56" s="48"/>
      <c r="M56" s="48"/>
      <c r="N56" s="48"/>
      <c r="O56" s="48"/>
      <c r="P56" s="48"/>
      <c r="Q56" s="48"/>
      <c r="R56" s="48"/>
      <c r="S56" s="48"/>
      <c r="T56" s="48"/>
      <c r="U56" s="48"/>
      <c r="V56" s="48"/>
      <c r="W56" s="48"/>
      <c r="X56" s="48"/>
      <c r="Y56" s="48"/>
      <c r="Z56" s="48"/>
      <c r="AA56" s="48"/>
      <c r="AB56" s="48"/>
      <c r="AC56" s="48"/>
      <c r="AD56" s="48"/>
      <c r="AE56" s="48"/>
      <c r="AF56" s="48"/>
      <c r="AG56" s="48"/>
      <c r="AH56" s="48"/>
      <c r="AI56" s="48"/>
      <c r="AJ56" s="48"/>
      <c r="AK56" s="48"/>
      <c r="AL56" s="48"/>
      <c r="AM56" s="48"/>
      <c r="AN56" s="48"/>
      <c r="AO56" s="48"/>
      <c r="AP56" s="48"/>
      <c r="AQ56" s="48"/>
      <c r="AR56" s="48"/>
      <c r="AS56" s="48"/>
      <c r="AT56" s="48"/>
      <c r="AU56" s="48"/>
      <c r="AV56" s="48"/>
      <c r="AW56" s="48"/>
      <c r="AX56" s="48"/>
      <c r="AY56" s="48"/>
    </row>
    <row r="57" spans="1:51" ht="15.75" customHeight="1">
      <c r="A57" s="48"/>
      <c r="B57" s="68"/>
      <c r="C57" s="68"/>
      <c r="D57" s="1559"/>
      <c r="E57" s="732"/>
      <c r="F57" s="1512"/>
      <c r="G57" s="1512"/>
      <c r="H57" s="1512"/>
      <c r="I57" s="1512"/>
      <c r="J57" s="221"/>
      <c r="K57" s="48"/>
      <c r="L57" s="48"/>
      <c r="M57" s="48"/>
      <c r="N57" s="48"/>
      <c r="O57" s="48"/>
      <c r="P57" s="48"/>
      <c r="Q57" s="48"/>
      <c r="R57" s="48"/>
      <c r="S57" s="48"/>
      <c r="T57" s="48"/>
      <c r="U57" s="48"/>
      <c r="V57" s="48"/>
      <c r="W57" s="48"/>
      <c r="X57" s="48"/>
      <c r="Y57" s="48"/>
      <c r="Z57" s="48"/>
      <c r="AA57" s="48"/>
      <c r="AB57" s="48"/>
      <c r="AC57" s="48"/>
      <c r="AD57" s="48"/>
      <c r="AE57" s="48"/>
      <c r="AF57" s="48"/>
      <c r="AG57" s="48"/>
      <c r="AH57" s="48"/>
      <c r="AI57" s="48"/>
      <c r="AJ57" s="48"/>
      <c r="AK57" s="48"/>
      <c r="AL57" s="48"/>
      <c r="AM57" s="48"/>
      <c r="AN57" s="48"/>
      <c r="AO57" s="48"/>
      <c r="AP57" s="48"/>
      <c r="AQ57" s="48"/>
      <c r="AR57" s="48"/>
      <c r="AS57" s="48"/>
      <c r="AT57" s="48"/>
      <c r="AU57" s="48"/>
      <c r="AV57" s="48"/>
      <c r="AW57" s="48"/>
      <c r="AX57" s="48"/>
      <c r="AY57" s="48"/>
    </row>
    <row r="58" spans="1:51" ht="15.75" customHeight="1">
      <c r="A58" s="72"/>
      <c r="B58" s="68"/>
      <c r="C58" s="68"/>
      <c r="D58" s="1559"/>
      <c r="E58" s="1542"/>
      <c r="F58" s="1824"/>
      <c r="G58" s="1823"/>
      <c r="H58" s="1823"/>
      <c r="I58" s="1501"/>
      <c r="J58" s="221"/>
      <c r="K58" s="48"/>
      <c r="L58" s="48"/>
      <c r="M58" s="48"/>
      <c r="N58" s="48"/>
      <c r="O58" s="48"/>
      <c r="P58" s="48"/>
      <c r="Q58" s="48"/>
      <c r="R58" s="48"/>
      <c r="S58" s="48"/>
      <c r="T58" s="48"/>
      <c r="U58" s="48"/>
      <c r="V58" s="48"/>
      <c r="W58" s="48"/>
      <c r="X58" s="48"/>
      <c r="Y58" s="48"/>
      <c r="Z58" s="48"/>
      <c r="AA58" s="48"/>
      <c r="AB58" s="48"/>
      <c r="AC58" s="48"/>
      <c r="AD58" s="48"/>
      <c r="AE58" s="48"/>
      <c r="AF58" s="48"/>
      <c r="AG58" s="48"/>
      <c r="AH58" s="48"/>
      <c r="AI58" s="48"/>
      <c r="AJ58" s="48"/>
      <c r="AK58" s="48"/>
      <c r="AL58" s="48"/>
      <c r="AM58" s="48"/>
      <c r="AN58" s="48"/>
      <c r="AO58" s="48"/>
      <c r="AP58" s="48"/>
      <c r="AQ58" s="48"/>
      <c r="AR58" s="48"/>
      <c r="AS58" s="48"/>
      <c r="AT58" s="48"/>
      <c r="AU58" s="48"/>
      <c r="AV58" s="48"/>
      <c r="AW58" s="48"/>
      <c r="AX58" s="48"/>
      <c r="AY58" s="48"/>
    </row>
    <row r="59" spans="1:51" ht="15.75" customHeight="1">
      <c r="A59" s="48"/>
      <c r="B59" s="68"/>
      <c r="C59" s="68"/>
      <c r="D59" s="1559"/>
      <c r="E59" s="1511"/>
      <c r="F59" s="1822"/>
      <c r="G59" s="1822"/>
      <c r="H59" s="1822"/>
      <c r="I59" s="1543"/>
      <c r="J59" s="221"/>
      <c r="K59" s="48"/>
      <c r="L59" s="48"/>
      <c r="M59" s="48"/>
      <c r="N59" s="48"/>
      <c r="O59" s="48"/>
      <c r="P59" s="48"/>
      <c r="Q59" s="48"/>
      <c r="R59" s="48"/>
      <c r="S59" s="48"/>
      <c r="T59" s="48"/>
      <c r="U59" s="48"/>
      <c r="V59" s="48"/>
      <c r="W59" s="48"/>
      <c r="X59" s="48"/>
      <c r="Y59" s="48"/>
      <c r="Z59" s="48"/>
      <c r="AA59" s="48"/>
      <c r="AB59" s="48"/>
      <c r="AC59" s="48"/>
      <c r="AD59" s="48"/>
      <c r="AE59" s="48"/>
      <c r="AF59" s="48"/>
      <c r="AG59" s="48"/>
      <c r="AH59" s="48"/>
      <c r="AI59" s="48"/>
      <c r="AJ59" s="48"/>
      <c r="AK59" s="48"/>
      <c r="AL59" s="48"/>
      <c r="AM59" s="48"/>
      <c r="AN59" s="48"/>
      <c r="AO59" s="48"/>
      <c r="AP59" s="48"/>
      <c r="AQ59" s="48"/>
      <c r="AR59" s="48"/>
      <c r="AS59" s="48"/>
      <c r="AT59" s="48"/>
      <c r="AU59" s="48"/>
      <c r="AV59" s="48"/>
      <c r="AW59" s="48"/>
      <c r="AX59" s="48"/>
      <c r="AY59" s="48"/>
    </row>
    <row r="60" spans="1:51" ht="15.75" customHeight="1">
      <c r="A60" s="48"/>
      <c r="B60" s="48"/>
      <c r="C60" s="68"/>
      <c r="D60" s="1559"/>
      <c r="E60" s="1822"/>
      <c r="F60" s="1822"/>
      <c r="G60" s="1822"/>
      <c r="H60" s="1822"/>
      <c r="I60" s="1544"/>
      <c r="J60" s="221"/>
      <c r="K60" s="48"/>
      <c r="L60" s="48"/>
      <c r="M60" s="48"/>
      <c r="N60" s="48"/>
      <c r="O60" s="48"/>
      <c r="P60" s="48"/>
      <c r="Q60" s="48"/>
      <c r="R60" s="48"/>
      <c r="S60" s="48"/>
      <c r="T60" s="48"/>
      <c r="U60" s="48"/>
      <c r="V60" s="48"/>
      <c r="W60" s="48"/>
      <c r="X60" s="48"/>
      <c r="Y60" s="48"/>
      <c r="Z60" s="48"/>
      <c r="AA60" s="48"/>
      <c r="AB60" s="48"/>
      <c r="AC60" s="48"/>
      <c r="AD60" s="48"/>
      <c r="AE60" s="48"/>
      <c r="AF60" s="48"/>
      <c r="AG60" s="48"/>
      <c r="AH60" s="48"/>
      <c r="AI60" s="48"/>
      <c r="AJ60" s="48"/>
      <c r="AK60" s="48"/>
      <c r="AL60" s="48"/>
      <c r="AM60" s="48"/>
      <c r="AN60" s="48"/>
      <c r="AO60" s="48"/>
      <c r="AP60" s="48"/>
      <c r="AQ60" s="48"/>
      <c r="AR60" s="48"/>
      <c r="AS60" s="48"/>
      <c r="AT60" s="48"/>
      <c r="AU60" s="48"/>
      <c r="AV60" s="48"/>
      <c r="AW60" s="48"/>
      <c r="AX60" s="48"/>
      <c r="AY60" s="48"/>
    </row>
    <row r="61" spans="1:51" ht="15.75" customHeight="1">
      <c r="A61" s="48"/>
      <c r="B61" s="68"/>
      <c r="C61" s="68"/>
      <c r="D61" s="1559"/>
      <c r="E61" s="1511"/>
      <c r="F61" s="1511"/>
      <c r="G61" s="1821"/>
      <c r="H61" s="1822"/>
      <c r="I61" s="1544"/>
      <c r="J61" s="221"/>
      <c r="K61" s="48"/>
      <c r="L61" s="48"/>
      <c r="M61" s="48"/>
      <c r="N61" s="48"/>
      <c r="O61" s="48"/>
      <c r="P61" s="48"/>
      <c r="Q61" s="48"/>
      <c r="R61" s="48"/>
      <c r="S61" s="48"/>
      <c r="T61" s="48"/>
      <c r="U61" s="48"/>
      <c r="V61" s="48"/>
      <c r="W61" s="48"/>
      <c r="X61" s="48"/>
      <c r="Y61" s="48"/>
      <c r="Z61" s="48"/>
      <c r="AA61" s="48"/>
      <c r="AB61" s="48"/>
      <c r="AC61" s="48"/>
      <c r="AD61" s="48"/>
      <c r="AE61" s="48"/>
      <c r="AF61" s="48"/>
      <c r="AG61" s="48"/>
      <c r="AH61" s="48"/>
      <c r="AI61" s="48"/>
      <c r="AJ61" s="48"/>
      <c r="AK61" s="48"/>
      <c r="AL61" s="48"/>
      <c r="AM61" s="48"/>
      <c r="AN61" s="48"/>
      <c r="AO61" s="48"/>
      <c r="AP61" s="48"/>
      <c r="AQ61" s="48"/>
      <c r="AR61" s="48"/>
      <c r="AS61" s="48"/>
      <c r="AT61" s="48"/>
      <c r="AU61" s="48"/>
      <c r="AV61" s="48"/>
      <c r="AW61" s="48"/>
      <c r="AX61" s="48"/>
      <c r="AY61" s="48"/>
    </row>
    <row r="62" spans="1:51" ht="15.75" customHeight="1">
      <c r="A62" s="48"/>
      <c r="B62" s="68"/>
      <c r="C62" s="68"/>
      <c r="D62" s="1559"/>
      <c r="E62" s="1541"/>
      <c r="F62" s="221"/>
      <c r="G62" s="221"/>
      <c r="H62" s="221"/>
      <c r="I62" s="221"/>
      <c r="J62" s="221"/>
      <c r="K62" s="48"/>
      <c r="L62" s="48"/>
      <c r="M62" s="48"/>
      <c r="N62" s="48"/>
      <c r="O62" s="48"/>
      <c r="P62" s="48"/>
      <c r="Q62" s="48"/>
      <c r="R62" s="48"/>
      <c r="S62" s="48"/>
      <c r="T62" s="48"/>
      <c r="U62" s="48"/>
      <c r="V62" s="48"/>
      <c r="W62" s="48"/>
      <c r="X62" s="48"/>
      <c r="Y62" s="48"/>
      <c r="Z62" s="48"/>
      <c r="AA62" s="48"/>
      <c r="AB62" s="48"/>
      <c r="AC62" s="48"/>
      <c r="AD62" s="48"/>
      <c r="AE62" s="48"/>
      <c r="AF62" s="48"/>
      <c r="AG62" s="48"/>
      <c r="AH62" s="48"/>
      <c r="AI62" s="48"/>
      <c r="AJ62" s="48"/>
      <c r="AK62" s="48"/>
      <c r="AL62" s="48"/>
      <c r="AM62" s="48"/>
      <c r="AN62" s="48"/>
      <c r="AO62" s="48"/>
      <c r="AP62" s="48"/>
      <c r="AQ62" s="48"/>
      <c r="AR62" s="48"/>
      <c r="AS62" s="48"/>
      <c r="AT62" s="48"/>
      <c r="AU62" s="48"/>
      <c r="AV62" s="48"/>
      <c r="AW62" s="48"/>
      <c r="AX62" s="48"/>
      <c r="AY62" s="48"/>
    </row>
    <row r="63" spans="1:51" ht="15.75" customHeight="1">
      <c r="A63" s="48"/>
      <c r="B63" s="68"/>
      <c r="C63" s="68"/>
      <c r="D63" s="1559"/>
      <c r="E63" s="659"/>
      <c r="F63" s="1823"/>
      <c r="G63" s="1823"/>
      <c r="H63" s="1823"/>
      <c r="I63" s="1546"/>
      <c r="J63" s="221"/>
      <c r="K63" s="48"/>
      <c r="L63" s="48"/>
      <c r="M63" s="48"/>
      <c r="N63" s="48"/>
      <c r="O63" s="48"/>
      <c r="P63" s="48"/>
      <c r="Q63" s="48"/>
      <c r="R63" s="48"/>
      <c r="S63" s="48"/>
      <c r="T63" s="48"/>
      <c r="U63" s="48"/>
      <c r="V63" s="48"/>
      <c r="W63" s="48"/>
      <c r="X63" s="48"/>
      <c r="Y63" s="48"/>
      <c r="Z63" s="48"/>
      <c r="AA63" s="48"/>
      <c r="AB63" s="48"/>
      <c r="AC63" s="48"/>
      <c r="AD63" s="48"/>
      <c r="AE63" s="48"/>
      <c r="AF63" s="48"/>
      <c r="AG63" s="48"/>
      <c r="AH63" s="48"/>
      <c r="AI63" s="48"/>
      <c r="AJ63" s="48"/>
      <c r="AK63" s="48"/>
      <c r="AL63" s="48"/>
      <c r="AM63" s="48"/>
      <c r="AN63" s="48"/>
      <c r="AO63" s="48"/>
      <c r="AP63" s="48"/>
      <c r="AQ63" s="48"/>
      <c r="AR63" s="48"/>
      <c r="AS63" s="48"/>
      <c r="AT63" s="48"/>
      <c r="AU63" s="48"/>
      <c r="AV63" s="48"/>
      <c r="AW63" s="48"/>
      <c r="AX63" s="48"/>
      <c r="AY63" s="48"/>
    </row>
    <row r="64" spans="1:51">
      <c r="A64" s="48"/>
      <c r="B64" s="68"/>
      <c r="C64" s="68"/>
      <c r="D64" s="68"/>
      <c r="E64" s="48"/>
      <c r="F64" s="48"/>
      <c r="G64" s="48"/>
      <c r="H64" s="48"/>
      <c r="I64" s="48"/>
      <c r="J64" s="48"/>
      <c r="K64" s="48"/>
      <c r="L64" s="48"/>
      <c r="M64" s="48"/>
      <c r="N64" s="48"/>
      <c r="O64" s="48"/>
      <c r="P64" s="48"/>
      <c r="Q64" s="48"/>
      <c r="R64" s="48"/>
      <c r="S64" s="48"/>
      <c r="T64" s="48"/>
      <c r="U64" s="48"/>
      <c r="V64" s="48"/>
      <c r="W64" s="48"/>
      <c r="X64" s="48"/>
      <c r="Y64" s="48"/>
      <c r="Z64" s="48"/>
      <c r="AA64" s="48"/>
      <c r="AB64" s="48"/>
      <c r="AC64" s="48"/>
      <c r="AD64" s="48"/>
      <c r="AE64" s="48"/>
      <c r="AF64" s="48"/>
      <c r="AG64" s="48"/>
      <c r="AH64" s="48"/>
      <c r="AI64" s="48"/>
      <c r="AJ64" s="48"/>
      <c r="AK64" s="48"/>
      <c r="AL64" s="48"/>
      <c r="AM64" s="48"/>
      <c r="AN64" s="48"/>
      <c r="AO64" s="48"/>
      <c r="AP64" s="48"/>
      <c r="AQ64" s="48"/>
      <c r="AR64" s="48"/>
      <c r="AS64" s="48"/>
      <c r="AT64" s="48"/>
      <c r="AU64" s="48"/>
      <c r="AV64" s="48"/>
      <c r="AW64" s="48"/>
      <c r="AX64" s="48"/>
      <c r="AY64" s="48"/>
    </row>
    <row r="65" spans="1:51">
      <c r="A65" s="48"/>
      <c r="B65" s="68"/>
      <c r="C65" s="68"/>
      <c r="D65" s="68"/>
      <c r="E65" s="48"/>
      <c r="F65" s="48"/>
      <c r="G65" s="48"/>
      <c r="H65" s="48"/>
      <c r="I65" s="48"/>
      <c r="J65" s="48"/>
      <c r="K65" s="48"/>
      <c r="L65" s="48"/>
      <c r="M65" s="48"/>
      <c r="N65" s="48"/>
      <c r="O65" s="48"/>
      <c r="P65" s="48"/>
      <c r="Q65" s="48"/>
      <c r="R65" s="48"/>
      <c r="S65" s="48"/>
      <c r="T65" s="48"/>
      <c r="U65" s="48"/>
      <c r="V65" s="48"/>
      <c r="W65" s="48"/>
      <c r="X65" s="48"/>
      <c r="Y65" s="48"/>
      <c r="Z65" s="48"/>
      <c r="AA65" s="48"/>
      <c r="AB65" s="48"/>
      <c r="AC65" s="48"/>
      <c r="AD65" s="48"/>
      <c r="AE65" s="48"/>
      <c r="AF65" s="48"/>
      <c r="AG65" s="48"/>
      <c r="AH65" s="48"/>
      <c r="AI65" s="48"/>
      <c r="AJ65" s="48"/>
      <c r="AK65" s="48"/>
      <c r="AL65" s="48"/>
      <c r="AM65" s="48"/>
      <c r="AN65" s="48"/>
      <c r="AO65" s="48"/>
      <c r="AP65" s="48"/>
      <c r="AQ65" s="48"/>
      <c r="AR65" s="48"/>
      <c r="AS65" s="48"/>
      <c r="AT65" s="48"/>
      <c r="AU65" s="48"/>
      <c r="AV65" s="48"/>
      <c r="AW65" s="48"/>
      <c r="AX65" s="48"/>
      <c r="AY65" s="48"/>
    </row>
    <row r="66" spans="1:51">
      <c r="A66" s="48"/>
      <c r="B66" s="68"/>
      <c r="C66" s="68"/>
      <c r="D66" s="68"/>
      <c r="E66" s="48"/>
      <c r="F66" s="48"/>
      <c r="G66" s="48"/>
      <c r="H66" s="48"/>
      <c r="I66" s="48"/>
      <c r="J66" s="48"/>
      <c r="K66" s="48"/>
      <c r="L66" s="48"/>
      <c r="M66" s="48"/>
      <c r="N66" s="48"/>
      <c r="O66" s="48"/>
      <c r="P66" s="48"/>
      <c r="Q66" s="48"/>
      <c r="R66" s="48"/>
      <c r="S66" s="48"/>
      <c r="T66" s="48"/>
      <c r="U66" s="48"/>
      <c r="V66" s="48"/>
      <c r="W66" s="48"/>
      <c r="X66" s="48"/>
      <c r="Y66" s="48"/>
      <c r="Z66" s="48"/>
      <c r="AA66" s="48"/>
      <c r="AB66" s="48"/>
      <c r="AC66" s="48"/>
      <c r="AD66" s="48"/>
      <c r="AE66" s="48"/>
      <c r="AF66" s="48"/>
      <c r="AG66" s="48"/>
      <c r="AH66" s="48"/>
      <c r="AI66" s="48"/>
      <c r="AJ66" s="48"/>
      <c r="AK66" s="48"/>
      <c r="AL66" s="48"/>
      <c r="AM66" s="48"/>
      <c r="AN66" s="48"/>
      <c r="AO66" s="48"/>
      <c r="AP66" s="48"/>
      <c r="AQ66" s="48"/>
      <c r="AR66" s="48"/>
      <c r="AS66" s="48"/>
      <c r="AT66" s="48"/>
      <c r="AU66" s="48"/>
      <c r="AV66" s="48"/>
      <c r="AW66" s="48"/>
      <c r="AX66" s="48"/>
      <c r="AY66" s="48"/>
    </row>
    <row r="67" spans="1:51">
      <c r="A67" s="48"/>
      <c r="B67" s="68"/>
      <c r="C67" s="68"/>
      <c r="D67" s="68"/>
      <c r="E67" s="48"/>
      <c r="F67" s="48"/>
      <c r="G67" s="48"/>
      <c r="H67" s="48"/>
      <c r="I67" s="48"/>
      <c r="J67" s="48"/>
      <c r="K67" s="48"/>
      <c r="L67" s="48"/>
      <c r="M67" s="48"/>
      <c r="N67" s="48"/>
      <c r="O67" s="48"/>
      <c r="P67" s="48"/>
      <c r="Q67" s="48"/>
      <c r="R67" s="48"/>
      <c r="S67" s="48"/>
      <c r="T67" s="48"/>
      <c r="U67" s="48"/>
      <c r="V67" s="48"/>
      <c r="W67" s="48"/>
      <c r="X67" s="48"/>
      <c r="Y67" s="48"/>
      <c r="Z67" s="48"/>
      <c r="AA67" s="48"/>
      <c r="AB67" s="48"/>
      <c r="AC67" s="48"/>
      <c r="AD67" s="48"/>
      <c r="AE67" s="48"/>
      <c r="AF67" s="48"/>
      <c r="AG67" s="48"/>
      <c r="AH67" s="48"/>
      <c r="AI67" s="48"/>
      <c r="AJ67" s="48"/>
      <c r="AK67" s="48"/>
      <c r="AL67" s="48"/>
      <c r="AM67" s="48"/>
      <c r="AN67" s="48"/>
      <c r="AO67" s="48"/>
      <c r="AP67" s="48"/>
      <c r="AQ67" s="48"/>
      <c r="AR67" s="48"/>
      <c r="AS67" s="48"/>
      <c r="AT67" s="48"/>
      <c r="AU67" s="48"/>
      <c r="AV67" s="48"/>
      <c r="AW67" s="48"/>
      <c r="AX67" s="48"/>
      <c r="AY67" s="48"/>
    </row>
    <row r="68" spans="1:51">
      <c r="A68" s="48"/>
      <c r="B68" s="68"/>
      <c r="C68" s="68"/>
      <c r="D68" s="68"/>
      <c r="E68" s="48"/>
      <c r="F68" s="48"/>
      <c r="G68" s="48"/>
      <c r="H68" s="48"/>
      <c r="I68" s="48"/>
      <c r="J68" s="48"/>
      <c r="K68" s="48"/>
      <c r="L68" s="48"/>
      <c r="M68" s="48"/>
      <c r="N68" s="48"/>
      <c r="O68" s="48"/>
      <c r="P68" s="48"/>
      <c r="Q68" s="48"/>
      <c r="R68" s="48"/>
      <c r="S68" s="48"/>
      <c r="T68" s="48"/>
      <c r="U68" s="48"/>
      <c r="V68" s="48"/>
      <c r="W68" s="48"/>
      <c r="X68" s="48"/>
      <c r="Y68" s="48"/>
      <c r="Z68" s="48"/>
      <c r="AA68" s="48"/>
      <c r="AB68" s="48"/>
      <c r="AC68" s="48"/>
      <c r="AD68" s="48"/>
      <c r="AE68" s="48"/>
      <c r="AF68" s="48"/>
      <c r="AG68" s="48"/>
      <c r="AH68" s="48"/>
      <c r="AI68" s="48"/>
      <c r="AJ68" s="48"/>
      <c r="AK68" s="48"/>
      <c r="AL68" s="48"/>
      <c r="AM68" s="48"/>
      <c r="AN68" s="48"/>
      <c r="AO68" s="48"/>
      <c r="AP68" s="48"/>
      <c r="AQ68" s="48"/>
      <c r="AR68" s="48"/>
      <c r="AS68" s="48"/>
      <c r="AT68" s="48"/>
      <c r="AU68" s="48"/>
      <c r="AV68" s="48"/>
      <c r="AW68" s="48"/>
      <c r="AX68" s="48"/>
      <c r="AY68" s="48"/>
    </row>
    <row r="69" spans="1:51">
      <c r="A69" s="48"/>
      <c r="B69" s="68"/>
      <c r="C69" s="68"/>
      <c r="D69" s="68"/>
      <c r="E69" s="48"/>
      <c r="F69" s="48"/>
      <c r="G69" s="48"/>
      <c r="H69" s="48"/>
      <c r="I69" s="48"/>
      <c r="J69" s="48"/>
      <c r="K69" s="48"/>
      <c r="L69" s="48"/>
      <c r="M69" s="48"/>
      <c r="N69" s="48"/>
      <c r="O69" s="48"/>
      <c r="P69" s="48"/>
      <c r="Q69" s="48"/>
      <c r="R69" s="48"/>
      <c r="S69" s="48"/>
      <c r="T69" s="48"/>
      <c r="U69" s="48"/>
      <c r="V69" s="48"/>
      <c r="W69" s="48"/>
      <c r="X69" s="48"/>
      <c r="Y69" s="48"/>
      <c r="Z69" s="48"/>
      <c r="AA69" s="48"/>
      <c r="AB69" s="48"/>
      <c r="AC69" s="48"/>
      <c r="AD69" s="48"/>
      <c r="AE69" s="48"/>
      <c r="AF69" s="48"/>
      <c r="AG69" s="48"/>
      <c r="AH69" s="48"/>
      <c r="AI69" s="48"/>
      <c r="AJ69" s="48"/>
      <c r="AK69" s="48"/>
      <c r="AL69" s="48"/>
      <c r="AM69" s="48"/>
      <c r="AN69" s="48"/>
      <c r="AO69" s="48"/>
      <c r="AP69" s="48"/>
      <c r="AQ69" s="48"/>
      <c r="AR69" s="48"/>
      <c r="AS69" s="48"/>
      <c r="AT69" s="48"/>
      <c r="AU69" s="48"/>
      <c r="AV69" s="48"/>
      <c r="AW69" s="48"/>
      <c r="AX69" s="48"/>
      <c r="AY69" s="48"/>
    </row>
    <row r="70" spans="1:51">
      <c r="A70" s="48"/>
      <c r="B70" s="68"/>
      <c r="C70" s="68"/>
      <c r="D70" s="68"/>
      <c r="E70" s="48"/>
      <c r="F70" s="48"/>
      <c r="G70" s="48"/>
      <c r="H70" s="48"/>
      <c r="I70" s="48"/>
      <c r="J70" s="48"/>
      <c r="K70" s="48"/>
      <c r="L70" s="48"/>
      <c r="M70" s="48"/>
      <c r="N70" s="48"/>
      <c r="O70" s="48"/>
      <c r="P70" s="48"/>
      <c r="Q70" s="48"/>
      <c r="R70" s="48"/>
      <c r="S70" s="48"/>
      <c r="T70" s="48"/>
      <c r="U70" s="48"/>
      <c r="V70" s="48"/>
      <c r="W70" s="48"/>
      <c r="X70" s="48"/>
      <c r="Y70" s="48"/>
      <c r="Z70" s="48"/>
      <c r="AA70" s="48"/>
      <c r="AB70" s="48"/>
      <c r="AC70" s="48"/>
      <c r="AD70" s="48"/>
      <c r="AE70" s="48"/>
      <c r="AF70" s="48"/>
      <c r="AG70" s="48"/>
      <c r="AH70" s="48"/>
      <c r="AI70" s="48"/>
      <c r="AJ70" s="48"/>
      <c r="AK70" s="48"/>
      <c r="AL70" s="48"/>
      <c r="AM70" s="48"/>
      <c r="AN70" s="48"/>
      <c r="AO70" s="48"/>
      <c r="AP70" s="48"/>
      <c r="AQ70" s="48"/>
      <c r="AR70" s="48"/>
      <c r="AS70" s="48"/>
      <c r="AT70" s="48"/>
      <c r="AU70" s="48"/>
      <c r="AV70" s="48"/>
      <c r="AW70" s="48"/>
      <c r="AX70" s="48"/>
      <c r="AY70" s="48"/>
    </row>
    <row r="71" spans="1:51">
      <c r="A71" s="53"/>
      <c r="B71" s="68"/>
      <c r="C71" s="68"/>
      <c r="D71" s="68"/>
      <c r="E71" s="48"/>
      <c r="F71" s="48"/>
      <c r="G71" s="48"/>
      <c r="H71" s="48"/>
      <c r="I71" s="48"/>
      <c r="J71" s="48"/>
      <c r="K71" s="48"/>
      <c r="L71" s="48"/>
      <c r="M71" s="48"/>
      <c r="N71" s="48"/>
      <c r="O71" s="48"/>
      <c r="P71" s="48"/>
      <c r="Q71" s="48"/>
      <c r="R71" s="48"/>
      <c r="S71" s="48"/>
      <c r="T71" s="48"/>
      <c r="U71" s="48"/>
      <c r="V71" s="48"/>
      <c r="W71" s="48"/>
      <c r="X71" s="48"/>
      <c r="Y71" s="48"/>
      <c r="Z71" s="48"/>
      <c r="AA71" s="48"/>
      <c r="AB71" s="48"/>
      <c r="AC71" s="48"/>
      <c r="AD71" s="48"/>
      <c r="AE71" s="48"/>
      <c r="AF71" s="48"/>
      <c r="AG71" s="48"/>
      <c r="AH71" s="48"/>
      <c r="AI71" s="48"/>
      <c r="AJ71" s="48"/>
      <c r="AK71" s="48"/>
      <c r="AL71" s="48"/>
      <c r="AM71" s="48"/>
      <c r="AN71" s="48"/>
      <c r="AO71" s="48"/>
      <c r="AP71" s="48"/>
      <c r="AQ71" s="48"/>
      <c r="AR71" s="48"/>
      <c r="AS71" s="48"/>
      <c r="AT71" s="48"/>
      <c r="AU71" s="48"/>
      <c r="AV71" s="48"/>
      <c r="AW71" s="48"/>
      <c r="AX71" s="48"/>
      <c r="AY71" s="48"/>
    </row>
    <row r="72" spans="1:51">
      <c r="A72" s="48"/>
      <c r="B72" s="68"/>
      <c r="C72" s="68"/>
      <c r="D72" s="68"/>
      <c r="E72" s="48"/>
      <c r="F72" s="48"/>
      <c r="G72" s="48"/>
      <c r="H72" s="48"/>
      <c r="I72" s="48"/>
      <c r="J72" s="48"/>
      <c r="K72" s="48"/>
      <c r="L72" s="48"/>
      <c r="M72" s="48"/>
      <c r="N72" s="48"/>
      <c r="O72" s="48"/>
      <c r="P72" s="48"/>
      <c r="Q72" s="48"/>
      <c r="R72" s="48"/>
      <c r="S72" s="48"/>
      <c r="T72" s="48"/>
      <c r="U72" s="48"/>
      <c r="V72" s="48"/>
      <c r="W72" s="48"/>
      <c r="X72" s="48"/>
      <c r="Y72" s="48"/>
      <c r="Z72" s="48"/>
      <c r="AA72" s="48"/>
      <c r="AB72" s="48"/>
      <c r="AC72" s="48"/>
      <c r="AD72" s="48"/>
      <c r="AE72" s="48"/>
      <c r="AF72" s="48"/>
      <c r="AG72" s="48"/>
      <c r="AH72" s="48"/>
      <c r="AI72" s="48"/>
      <c r="AJ72" s="48"/>
      <c r="AK72" s="48"/>
      <c r="AL72" s="48"/>
      <c r="AM72" s="48"/>
      <c r="AN72" s="48"/>
      <c r="AO72" s="48"/>
      <c r="AP72" s="48"/>
      <c r="AQ72" s="48"/>
      <c r="AR72" s="48"/>
      <c r="AS72" s="48"/>
      <c r="AT72" s="48"/>
      <c r="AU72" s="48"/>
      <c r="AV72" s="48"/>
      <c r="AW72" s="48"/>
      <c r="AX72" s="48"/>
      <c r="AY72" s="48"/>
    </row>
    <row r="73" spans="1:51">
      <c r="A73" s="48"/>
      <c r="B73" s="68"/>
      <c r="C73" s="68"/>
      <c r="D73" s="68"/>
      <c r="E73" s="48"/>
      <c r="F73" s="48"/>
      <c r="G73" s="48"/>
      <c r="H73" s="48"/>
      <c r="I73" s="48"/>
      <c r="J73" s="48"/>
      <c r="K73" s="48"/>
      <c r="L73" s="48"/>
      <c r="M73" s="48"/>
      <c r="N73" s="48"/>
      <c r="O73" s="48"/>
      <c r="P73" s="48"/>
      <c r="Q73" s="48"/>
      <c r="R73" s="48"/>
      <c r="S73" s="48"/>
      <c r="T73" s="48"/>
      <c r="U73" s="48"/>
      <c r="V73" s="48"/>
      <c r="W73" s="48"/>
      <c r="X73" s="48"/>
      <c r="Y73" s="48"/>
      <c r="Z73" s="48"/>
      <c r="AA73" s="48"/>
      <c r="AB73" s="48"/>
      <c r="AC73" s="48"/>
      <c r="AD73" s="48"/>
      <c r="AE73" s="48"/>
      <c r="AF73" s="48"/>
      <c r="AG73" s="48"/>
      <c r="AH73" s="48"/>
      <c r="AI73" s="48"/>
      <c r="AJ73" s="48"/>
      <c r="AK73" s="48"/>
      <c r="AL73" s="48"/>
      <c r="AM73" s="48"/>
      <c r="AN73" s="48"/>
      <c r="AO73" s="48"/>
      <c r="AP73" s="48"/>
      <c r="AQ73" s="48"/>
      <c r="AR73" s="48"/>
      <c r="AS73" s="48"/>
      <c r="AT73" s="48"/>
      <c r="AU73" s="48"/>
      <c r="AV73" s="48"/>
      <c r="AW73" s="48"/>
      <c r="AX73" s="48"/>
      <c r="AY73" s="48"/>
    </row>
    <row r="74" spans="1:51">
      <c r="A74" s="48"/>
      <c r="B74" s="68"/>
      <c r="C74" s="68"/>
      <c r="D74" s="68"/>
      <c r="E74" s="48"/>
      <c r="F74" s="48"/>
      <c r="G74" s="48"/>
      <c r="H74" s="48"/>
      <c r="I74" s="48"/>
      <c r="J74" s="48"/>
      <c r="K74" s="48"/>
      <c r="L74" s="48"/>
      <c r="M74" s="48"/>
      <c r="N74" s="48"/>
      <c r="O74" s="48"/>
      <c r="P74" s="48"/>
      <c r="Q74" s="48"/>
      <c r="R74" s="48"/>
      <c r="S74" s="48"/>
      <c r="T74" s="48"/>
      <c r="U74" s="48"/>
      <c r="V74" s="48"/>
      <c r="W74" s="48"/>
      <c r="X74" s="48"/>
      <c r="Y74" s="48"/>
      <c r="Z74" s="48"/>
      <c r="AA74" s="48"/>
      <c r="AB74" s="48"/>
      <c r="AC74" s="48"/>
      <c r="AD74" s="48"/>
      <c r="AE74" s="48"/>
      <c r="AF74" s="48"/>
      <c r="AG74" s="48"/>
      <c r="AH74" s="48"/>
      <c r="AI74" s="48"/>
      <c r="AJ74" s="48"/>
      <c r="AK74" s="48"/>
      <c r="AL74" s="48"/>
      <c r="AM74" s="48"/>
      <c r="AN74" s="48"/>
      <c r="AO74" s="48"/>
      <c r="AP74" s="48"/>
      <c r="AQ74" s="48"/>
      <c r="AR74" s="48"/>
      <c r="AS74" s="48"/>
      <c r="AT74" s="48"/>
      <c r="AU74" s="48"/>
      <c r="AV74" s="48"/>
      <c r="AW74" s="48"/>
      <c r="AX74" s="48"/>
      <c r="AY74" s="48"/>
    </row>
    <row r="75" spans="1:51">
      <c r="A75" s="48"/>
      <c r="B75" s="68"/>
      <c r="C75" s="68"/>
      <c r="D75" s="68"/>
      <c r="E75" s="48"/>
      <c r="F75" s="48"/>
      <c r="G75" s="48"/>
      <c r="H75" s="48"/>
      <c r="I75" s="48"/>
      <c r="J75" s="48"/>
      <c r="K75" s="48"/>
      <c r="L75" s="48"/>
      <c r="M75" s="48"/>
      <c r="N75" s="48"/>
      <c r="O75" s="48"/>
      <c r="P75" s="48"/>
      <c r="Q75" s="48"/>
      <c r="R75" s="48"/>
      <c r="S75" s="48"/>
      <c r="T75" s="48"/>
      <c r="U75" s="48"/>
      <c r="V75" s="48"/>
      <c r="W75" s="48"/>
      <c r="X75" s="48"/>
      <c r="Y75" s="48"/>
      <c r="Z75" s="48"/>
      <c r="AA75" s="48"/>
      <c r="AB75" s="48"/>
      <c r="AC75" s="48"/>
      <c r="AD75" s="48"/>
      <c r="AE75" s="48"/>
      <c r="AF75" s="48"/>
      <c r="AG75" s="48"/>
      <c r="AH75" s="48"/>
      <c r="AI75" s="48"/>
      <c r="AJ75" s="48"/>
      <c r="AK75" s="48"/>
      <c r="AL75" s="48"/>
      <c r="AM75" s="48"/>
      <c r="AN75" s="48"/>
      <c r="AO75" s="48"/>
      <c r="AP75" s="48"/>
      <c r="AQ75" s="48"/>
      <c r="AR75" s="48"/>
      <c r="AS75" s="48"/>
      <c r="AT75" s="48"/>
      <c r="AU75" s="48"/>
      <c r="AV75" s="48"/>
      <c r="AW75" s="48"/>
      <c r="AX75" s="48"/>
      <c r="AY75" s="48"/>
    </row>
    <row r="76" spans="1:51">
      <c r="A76" s="48"/>
      <c r="B76" s="68"/>
      <c r="C76" s="68"/>
      <c r="D76" s="68"/>
      <c r="E76" s="48"/>
      <c r="F76" s="48"/>
      <c r="G76" s="48"/>
      <c r="H76" s="48"/>
      <c r="I76" s="48"/>
      <c r="J76" s="48"/>
      <c r="K76" s="48"/>
      <c r="L76" s="48"/>
      <c r="M76" s="48"/>
      <c r="N76" s="48"/>
      <c r="O76" s="48"/>
      <c r="P76" s="48"/>
      <c r="Q76" s="48"/>
      <c r="R76" s="48"/>
      <c r="S76" s="48"/>
      <c r="T76" s="48"/>
      <c r="U76" s="48"/>
      <c r="V76" s="48"/>
      <c r="W76" s="48"/>
      <c r="X76" s="48"/>
      <c r="Y76" s="48"/>
      <c r="Z76" s="48"/>
      <c r="AA76" s="48"/>
      <c r="AB76" s="48"/>
      <c r="AC76" s="48"/>
      <c r="AD76" s="48"/>
      <c r="AE76" s="48"/>
      <c r="AF76" s="48"/>
      <c r="AG76" s="48"/>
      <c r="AH76" s="48"/>
      <c r="AI76" s="48"/>
      <c r="AJ76" s="48"/>
      <c r="AK76" s="48"/>
      <c r="AL76" s="48"/>
      <c r="AM76" s="48"/>
      <c r="AN76" s="48"/>
      <c r="AO76" s="48"/>
      <c r="AP76" s="48"/>
      <c r="AQ76" s="48"/>
      <c r="AR76" s="48"/>
      <c r="AS76" s="48"/>
      <c r="AT76" s="48"/>
      <c r="AU76" s="48"/>
      <c r="AV76" s="48"/>
      <c r="AW76" s="48"/>
      <c r="AX76" s="48"/>
      <c r="AY76" s="48"/>
    </row>
    <row r="77" spans="1:51">
      <c r="A77" s="48"/>
      <c r="B77" s="68"/>
      <c r="C77" s="68"/>
      <c r="D77" s="68"/>
      <c r="E77" s="48"/>
      <c r="F77" s="48"/>
      <c r="G77" s="48"/>
      <c r="H77" s="48"/>
      <c r="I77" s="48"/>
      <c r="J77" s="48"/>
      <c r="K77" s="48"/>
      <c r="L77" s="48"/>
      <c r="M77" s="48"/>
      <c r="N77" s="48"/>
      <c r="O77" s="48"/>
      <c r="P77" s="48"/>
      <c r="Q77" s="48"/>
      <c r="R77" s="48"/>
      <c r="S77" s="48"/>
      <c r="T77" s="48"/>
      <c r="U77" s="48"/>
      <c r="V77" s="48"/>
      <c r="W77" s="48"/>
      <c r="X77" s="48"/>
      <c r="Y77" s="48"/>
      <c r="Z77" s="48"/>
      <c r="AA77" s="48"/>
      <c r="AB77" s="48"/>
      <c r="AC77" s="48"/>
      <c r="AD77" s="48"/>
      <c r="AE77" s="48"/>
      <c r="AF77" s="48"/>
      <c r="AG77" s="48"/>
      <c r="AH77" s="48"/>
      <c r="AI77" s="48"/>
      <c r="AJ77" s="48"/>
      <c r="AK77" s="48"/>
      <c r="AL77" s="48"/>
      <c r="AM77" s="48"/>
      <c r="AN77" s="48"/>
      <c r="AO77" s="48"/>
      <c r="AP77" s="48"/>
      <c r="AQ77" s="48"/>
      <c r="AR77" s="48"/>
      <c r="AS77" s="48"/>
      <c r="AT77" s="48"/>
      <c r="AU77" s="48"/>
      <c r="AV77" s="48"/>
      <c r="AW77" s="48"/>
      <c r="AX77" s="48"/>
      <c r="AY77" s="48"/>
    </row>
    <row r="78" spans="1:51">
      <c r="A78" s="48"/>
      <c r="B78" s="68"/>
      <c r="C78" s="68"/>
      <c r="D78" s="68"/>
      <c r="E78" s="48"/>
      <c r="F78" s="48"/>
      <c r="G78" s="48"/>
      <c r="H78" s="48"/>
      <c r="I78" s="48"/>
      <c r="J78" s="48"/>
      <c r="K78" s="48"/>
      <c r="L78" s="48"/>
      <c r="M78" s="48"/>
      <c r="N78" s="48"/>
      <c r="O78" s="48"/>
      <c r="P78" s="48"/>
      <c r="Q78" s="48"/>
      <c r="R78" s="48"/>
      <c r="S78" s="48"/>
      <c r="T78" s="48"/>
      <c r="U78" s="48"/>
      <c r="V78" s="48"/>
      <c r="W78" s="48"/>
      <c r="X78" s="48"/>
      <c r="Y78" s="48"/>
      <c r="Z78" s="48"/>
      <c r="AA78" s="48"/>
      <c r="AB78" s="48"/>
      <c r="AC78" s="48"/>
      <c r="AD78" s="48"/>
      <c r="AE78" s="48"/>
      <c r="AF78" s="48"/>
      <c r="AG78" s="48"/>
      <c r="AH78" s="48"/>
      <c r="AI78" s="48"/>
      <c r="AJ78" s="48"/>
      <c r="AK78" s="48"/>
      <c r="AL78" s="48"/>
      <c r="AM78" s="48"/>
      <c r="AN78" s="48"/>
      <c r="AO78" s="48"/>
      <c r="AP78" s="48"/>
      <c r="AQ78" s="48"/>
      <c r="AR78" s="48"/>
      <c r="AS78" s="48"/>
      <c r="AT78" s="48"/>
      <c r="AU78" s="48"/>
      <c r="AV78" s="48"/>
      <c r="AW78" s="48"/>
      <c r="AX78" s="48"/>
      <c r="AY78" s="48"/>
    </row>
    <row r="79" spans="1:51">
      <c r="A79" s="48"/>
      <c r="B79" s="68"/>
      <c r="C79" s="68"/>
      <c r="D79" s="68"/>
      <c r="E79" s="48"/>
      <c r="F79" s="48"/>
      <c r="G79" s="48"/>
      <c r="H79" s="48"/>
      <c r="I79" s="48"/>
      <c r="J79" s="48"/>
      <c r="K79" s="48"/>
      <c r="L79" s="48"/>
      <c r="M79" s="48"/>
      <c r="N79" s="48"/>
      <c r="O79" s="48"/>
      <c r="P79" s="48"/>
      <c r="Q79" s="48"/>
      <c r="R79" s="48"/>
      <c r="S79" s="48"/>
      <c r="T79" s="48"/>
      <c r="U79" s="48"/>
      <c r="V79" s="48"/>
      <c r="W79" s="48"/>
      <c r="X79" s="48"/>
      <c r="Y79" s="48"/>
      <c r="Z79" s="48"/>
      <c r="AA79" s="48"/>
      <c r="AB79" s="48"/>
      <c r="AC79" s="48"/>
      <c r="AD79" s="48"/>
      <c r="AE79" s="48"/>
      <c r="AF79" s="48"/>
      <c r="AG79" s="48"/>
      <c r="AH79" s="48"/>
      <c r="AI79" s="48"/>
      <c r="AJ79" s="48"/>
      <c r="AK79" s="48"/>
      <c r="AL79" s="48"/>
      <c r="AM79" s="48"/>
      <c r="AN79" s="48"/>
      <c r="AO79" s="48"/>
      <c r="AP79" s="48"/>
      <c r="AQ79" s="48"/>
      <c r="AR79" s="48"/>
      <c r="AS79" s="48"/>
      <c r="AT79" s="48"/>
      <c r="AU79" s="48"/>
      <c r="AV79" s="48"/>
      <c r="AW79" s="48"/>
      <c r="AX79" s="48"/>
      <c r="AY79" s="48"/>
    </row>
    <row r="80" spans="1:51">
      <c r="A80" s="48"/>
      <c r="B80" s="68"/>
      <c r="C80" s="68"/>
      <c r="D80" s="68"/>
      <c r="E80" s="48"/>
      <c r="F80" s="48"/>
      <c r="G80" s="48"/>
      <c r="H80" s="48"/>
      <c r="I80" s="48"/>
      <c r="J80" s="48"/>
      <c r="K80" s="48"/>
      <c r="L80" s="48"/>
      <c r="M80" s="48"/>
      <c r="N80" s="48"/>
      <c r="O80" s="48"/>
      <c r="P80" s="48"/>
      <c r="Q80" s="48"/>
      <c r="R80" s="48"/>
      <c r="S80" s="48"/>
      <c r="T80" s="48"/>
      <c r="U80" s="48"/>
      <c r="V80" s="48"/>
      <c r="W80" s="48"/>
      <c r="X80" s="48"/>
      <c r="Y80" s="48"/>
      <c r="Z80" s="48"/>
      <c r="AA80" s="48"/>
      <c r="AB80" s="48"/>
      <c r="AC80" s="48"/>
      <c r="AD80" s="48"/>
      <c r="AE80" s="48"/>
      <c r="AF80" s="48"/>
      <c r="AG80" s="48"/>
      <c r="AH80" s="48"/>
      <c r="AI80" s="48"/>
      <c r="AJ80" s="48"/>
      <c r="AK80" s="48"/>
      <c r="AL80" s="48"/>
      <c r="AM80" s="48"/>
      <c r="AN80" s="48"/>
      <c r="AO80" s="48"/>
      <c r="AP80" s="48"/>
      <c r="AQ80" s="48"/>
      <c r="AR80" s="48"/>
      <c r="AS80" s="48"/>
      <c r="AT80" s="48"/>
      <c r="AU80" s="48"/>
      <c r="AV80" s="48"/>
      <c r="AW80" s="48"/>
      <c r="AX80" s="48"/>
      <c r="AY80" s="48"/>
    </row>
    <row r="81" spans="1:51">
      <c r="A81" s="48"/>
      <c r="B81" s="68"/>
      <c r="C81" s="68"/>
      <c r="D81" s="68"/>
      <c r="E81" s="48"/>
      <c r="F81" s="48"/>
      <c r="G81" s="48"/>
      <c r="H81" s="48"/>
      <c r="I81" s="48"/>
      <c r="J81" s="48"/>
      <c r="K81" s="48"/>
      <c r="L81" s="48"/>
      <c r="M81" s="48"/>
      <c r="N81" s="48"/>
      <c r="O81" s="48"/>
      <c r="P81" s="48"/>
      <c r="Q81" s="48"/>
      <c r="R81" s="48"/>
      <c r="S81" s="48"/>
      <c r="T81" s="48"/>
      <c r="U81" s="48"/>
      <c r="V81" s="48"/>
      <c r="W81" s="48"/>
      <c r="X81" s="48"/>
      <c r="Y81" s="48"/>
      <c r="Z81" s="48"/>
      <c r="AA81" s="48"/>
      <c r="AB81" s="48"/>
      <c r="AC81" s="48"/>
      <c r="AD81" s="48"/>
      <c r="AE81" s="48"/>
      <c r="AF81" s="48"/>
      <c r="AG81" s="48"/>
      <c r="AH81" s="48"/>
      <c r="AI81" s="48"/>
      <c r="AJ81" s="48"/>
      <c r="AK81" s="48"/>
      <c r="AL81" s="48"/>
      <c r="AM81" s="48"/>
      <c r="AN81" s="48"/>
      <c r="AO81" s="48"/>
      <c r="AP81" s="48"/>
      <c r="AQ81" s="48"/>
      <c r="AR81" s="48"/>
      <c r="AS81" s="48"/>
      <c r="AT81" s="48"/>
      <c r="AU81" s="48"/>
      <c r="AV81" s="48"/>
      <c r="AW81" s="48"/>
      <c r="AX81" s="48"/>
      <c r="AY81" s="48"/>
    </row>
    <row r="82" spans="1:51">
      <c r="A82" s="48"/>
      <c r="B82" s="68"/>
      <c r="C82" s="68"/>
      <c r="D82" s="68"/>
      <c r="E82" s="48"/>
      <c r="F82" s="48"/>
      <c r="G82" s="48"/>
      <c r="H82" s="48"/>
      <c r="I82" s="48"/>
      <c r="J82" s="48"/>
      <c r="K82" s="48"/>
      <c r="L82" s="48"/>
      <c r="M82" s="48"/>
      <c r="N82" s="48"/>
      <c r="O82" s="48"/>
      <c r="P82" s="48"/>
      <c r="Q82" s="48"/>
      <c r="R82" s="48"/>
      <c r="S82" s="48"/>
      <c r="T82" s="48"/>
      <c r="U82" s="48"/>
      <c r="V82" s="48"/>
      <c r="W82" s="48"/>
      <c r="X82" s="48"/>
      <c r="Y82" s="48"/>
      <c r="Z82" s="48"/>
      <c r="AA82" s="48"/>
      <c r="AB82" s="48"/>
      <c r="AC82" s="48"/>
      <c r="AD82" s="48"/>
      <c r="AE82" s="48"/>
      <c r="AF82" s="48"/>
      <c r="AG82" s="48"/>
      <c r="AH82" s="48"/>
      <c r="AI82" s="48"/>
      <c r="AJ82" s="48"/>
      <c r="AK82" s="48"/>
      <c r="AL82" s="48"/>
      <c r="AM82" s="48"/>
      <c r="AN82" s="48"/>
      <c r="AO82" s="48"/>
      <c r="AP82" s="48"/>
      <c r="AQ82" s="48"/>
      <c r="AR82" s="48"/>
      <c r="AS82" s="48"/>
      <c r="AT82" s="48"/>
      <c r="AU82" s="48"/>
      <c r="AV82" s="48"/>
      <c r="AW82" s="48"/>
      <c r="AX82" s="48"/>
      <c r="AY82" s="48"/>
    </row>
    <row r="83" spans="1:51">
      <c r="A83" s="48"/>
      <c r="B83" s="68"/>
      <c r="C83" s="68"/>
      <c r="D83" s="68"/>
      <c r="E83" s="48"/>
      <c r="F83" s="48"/>
      <c r="G83" s="48"/>
      <c r="H83" s="48"/>
      <c r="I83" s="48"/>
      <c r="J83" s="48"/>
      <c r="K83" s="48"/>
      <c r="L83" s="48"/>
      <c r="M83" s="48"/>
      <c r="N83" s="48"/>
      <c r="O83" s="48"/>
      <c r="P83" s="48"/>
      <c r="Q83" s="48"/>
      <c r="R83" s="48"/>
      <c r="S83" s="48"/>
      <c r="T83" s="48"/>
      <c r="U83" s="48"/>
      <c r="V83" s="48"/>
      <c r="W83" s="48"/>
      <c r="X83" s="48"/>
      <c r="Y83" s="48"/>
      <c r="Z83" s="48"/>
      <c r="AA83" s="48"/>
      <c r="AB83" s="48"/>
      <c r="AC83" s="48"/>
      <c r="AD83" s="48"/>
      <c r="AE83" s="48"/>
      <c r="AF83" s="48"/>
      <c r="AG83" s="48"/>
      <c r="AH83" s="48"/>
      <c r="AI83" s="48"/>
      <c r="AJ83" s="48"/>
      <c r="AK83" s="48"/>
      <c r="AL83" s="48"/>
      <c r="AM83" s="48"/>
      <c r="AN83" s="48"/>
      <c r="AO83" s="48"/>
      <c r="AP83" s="48"/>
      <c r="AQ83" s="48"/>
      <c r="AR83" s="48"/>
      <c r="AS83" s="48"/>
      <c r="AT83" s="48"/>
      <c r="AU83" s="48"/>
      <c r="AV83" s="48"/>
      <c r="AW83" s="48"/>
      <c r="AX83" s="48"/>
      <c r="AY83" s="48"/>
    </row>
    <row r="84" spans="1:51">
      <c r="A84" s="48"/>
      <c r="B84" s="68"/>
      <c r="C84" s="68"/>
      <c r="D84" s="68"/>
      <c r="E84" s="48"/>
      <c r="F84" s="48"/>
      <c r="G84" s="48"/>
      <c r="H84" s="48"/>
      <c r="I84" s="48"/>
      <c r="J84" s="48"/>
      <c r="K84" s="48"/>
      <c r="L84" s="48"/>
      <c r="M84" s="48"/>
      <c r="N84" s="48"/>
      <c r="O84" s="48"/>
      <c r="P84" s="48"/>
      <c r="Q84" s="48"/>
      <c r="R84" s="48"/>
      <c r="S84" s="48"/>
      <c r="T84" s="48"/>
      <c r="U84" s="48"/>
      <c r="V84" s="48"/>
      <c r="W84" s="48"/>
      <c r="X84" s="48"/>
      <c r="Y84" s="48"/>
      <c r="Z84" s="48"/>
      <c r="AA84" s="48"/>
      <c r="AB84" s="48"/>
      <c r="AC84" s="48"/>
      <c r="AD84" s="48"/>
      <c r="AE84" s="48"/>
      <c r="AF84" s="48"/>
      <c r="AG84" s="48"/>
      <c r="AH84" s="48"/>
      <c r="AI84" s="48"/>
      <c r="AJ84" s="48"/>
      <c r="AK84" s="48"/>
      <c r="AL84" s="48"/>
      <c r="AM84" s="48"/>
      <c r="AN84" s="48"/>
      <c r="AO84" s="48"/>
      <c r="AP84" s="48"/>
      <c r="AQ84" s="48"/>
      <c r="AR84" s="48"/>
      <c r="AS84" s="48"/>
      <c r="AT84" s="48"/>
      <c r="AU84" s="48"/>
      <c r="AV84" s="48"/>
      <c r="AW84" s="48"/>
      <c r="AX84" s="48"/>
      <c r="AY84" s="48"/>
    </row>
    <row r="85" spans="1:51">
      <c r="A85" s="48"/>
      <c r="B85" s="68"/>
      <c r="C85" s="68"/>
      <c r="D85" s="68"/>
      <c r="E85" s="48"/>
      <c r="F85" s="48"/>
      <c r="G85" s="48"/>
      <c r="H85" s="48"/>
      <c r="I85" s="48"/>
      <c r="J85" s="48"/>
      <c r="K85" s="48"/>
      <c r="L85" s="48"/>
      <c r="M85" s="48"/>
      <c r="N85" s="48"/>
      <c r="O85" s="48"/>
      <c r="P85" s="48"/>
      <c r="Q85" s="48"/>
      <c r="R85" s="48"/>
      <c r="S85" s="48"/>
      <c r="T85" s="48"/>
      <c r="U85" s="48"/>
      <c r="V85" s="48"/>
      <c r="W85" s="48"/>
      <c r="X85" s="48"/>
      <c r="Y85" s="48"/>
      <c r="Z85" s="48"/>
      <c r="AA85" s="48"/>
      <c r="AB85" s="48"/>
      <c r="AC85" s="48"/>
      <c r="AD85" s="48"/>
      <c r="AE85" s="48"/>
      <c r="AF85" s="48"/>
      <c r="AG85" s="48"/>
      <c r="AH85" s="48"/>
      <c r="AI85" s="48"/>
      <c r="AJ85" s="48"/>
      <c r="AK85" s="48"/>
      <c r="AL85" s="48"/>
      <c r="AM85" s="48"/>
      <c r="AN85" s="48"/>
      <c r="AO85" s="48"/>
      <c r="AP85" s="48"/>
      <c r="AQ85" s="48"/>
      <c r="AR85" s="48"/>
      <c r="AS85" s="48"/>
      <c r="AT85" s="48"/>
      <c r="AU85" s="48"/>
      <c r="AV85" s="48"/>
      <c r="AW85" s="48"/>
      <c r="AX85" s="48"/>
      <c r="AY85" s="48"/>
    </row>
    <row r="104" spans="3:3">
      <c r="C104" s="44">
        <f>ROUND(SUM(E99:I99,J99:J99)*10%,0)</f>
        <v>0</v>
      </c>
    </row>
  </sheetData>
  <mergeCells count="26">
    <mergeCell ref="M16:M41"/>
    <mergeCell ref="L12:M12"/>
    <mergeCell ref="K49:L49"/>
    <mergeCell ref="L16:L41"/>
    <mergeCell ref="E60:H60"/>
    <mergeCell ref="G10:H10"/>
    <mergeCell ref="J16:J41"/>
    <mergeCell ref="G61:H61"/>
    <mergeCell ref="F63:H63"/>
    <mergeCell ref="F53:H53"/>
    <mergeCell ref="F54:H54"/>
    <mergeCell ref="E55:H55"/>
    <mergeCell ref="G56:H56"/>
    <mergeCell ref="F58:H58"/>
    <mergeCell ref="F59:H59"/>
    <mergeCell ref="B16:D41"/>
    <mergeCell ref="D49:J49"/>
    <mergeCell ref="B14:D14"/>
    <mergeCell ref="B15:D15"/>
    <mergeCell ref="G16:I41"/>
    <mergeCell ref="C45:D45"/>
    <mergeCell ref="E45:G45"/>
    <mergeCell ref="A43:B51"/>
    <mergeCell ref="H46:I46"/>
    <mergeCell ref="F16:F41"/>
    <mergeCell ref="E16:E41"/>
  </mergeCells>
  <printOptions horizontalCentered="1" verticalCentered="1"/>
  <pageMargins left="0.24" right="0.23" top="0.3" bottom="0.48" header="0.19" footer="0.2"/>
  <pageSetup paperSize="17" scale="66" orientation="landscape" copies="5" r:id="rId1"/>
  <headerFooter alignWithMargins="0">
    <oddFooter>&amp;C&amp;A                                                                 &amp;RFORM 148    
8.07.2025</oddFooter>
  </headerFooter>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D1258D3-5957-4C56-A45D-1449E489F929}">
  <sheetPr>
    <tabColor theme="9" tint="0.39997558519241921"/>
  </sheetPr>
  <dimension ref="A1:Z46"/>
  <sheetViews>
    <sheetView zoomScaleNormal="100" workbookViewId="0">
      <selection activeCell="B50" sqref="B50"/>
    </sheetView>
  </sheetViews>
  <sheetFormatPr defaultColWidth="8.85546875" defaultRowHeight="15"/>
  <cols>
    <col min="1" max="1" width="13.140625" style="871" customWidth="1"/>
    <col min="2" max="2" width="120.140625" style="871" customWidth="1"/>
    <col min="3" max="8" width="12.7109375" style="1019" customWidth="1"/>
    <col min="9" max="9" width="21.7109375" style="871" customWidth="1"/>
    <col min="10" max="254" width="8.85546875" style="871"/>
    <col min="255" max="255" width="13.140625" style="871" customWidth="1"/>
    <col min="256" max="256" width="43.42578125" style="871" customWidth="1"/>
    <col min="257" max="257" width="17.5703125" style="871" customWidth="1"/>
    <col min="258" max="258" width="12.42578125" style="871" customWidth="1"/>
    <col min="259" max="259" width="13.7109375" style="871" customWidth="1"/>
    <col min="260" max="260" width="14.140625" style="871" customWidth="1"/>
    <col min="261" max="261" width="11.5703125" style="871" customWidth="1"/>
    <col min="262" max="262" width="12.28515625" style="871" customWidth="1"/>
    <col min="263" max="263" width="14.42578125" style="871" customWidth="1"/>
    <col min="264" max="264" width="17.5703125" style="871" customWidth="1"/>
    <col min="265" max="265" width="13.42578125" style="871" customWidth="1"/>
    <col min="266" max="510" width="8.85546875" style="871"/>
    <col min="511" max="511" width="13.140625" style="871" customWidth="1"/>
    <col min="512" max="512" width="43.42578125" style="871" customWidth="1"/>
    <col min="513" max="513" width="17.5703125" style="871" customWidth="1"/>
    <col min="514" max="514" width="12.42578125" style="871" customWidth="1"/>
    <col min="515" max="515" width="13.7109375" style="871" customWidth="1"/>
    <col min="516" max="516" width="14.140625" style="871" customWidth="1"/>
    <col min="517" max="517" width="11.5703125" style="871" customWidth="1"/>
    <col min="518" max="518" width="12.28515625" style="871" customWidth="1"/>
    <col min="519" max="519" width="14.42578125" style="871" customWidth="1"/>
    <col min="520" max="520" width="17.5703125" style="871" customWidth="1"/>
    <col min="521" max="521" width="13.42578125" style="871" customWidth="1"/>
    <col min="522" max="766" width="8.85546875" style="871"/>
    <col min="767" max="767" width="13.140625" style="871" customWidth="1"/>
    <col min="768" max="768" width="43.42578125" style="871" customWidth="1"/>
    <col min="769" max="769" width="17.5703125" style="871" customWidth="1"/>
    <col min="770" max="770" width="12.42578125" style="871" customWidth="1"/>
    <col min="771" max="771" width="13.7109375" style="871" customWidth="1"/>
    <col min="772" max="772" width="14.140625" style="871" customWidth="1"/>
    <col min="773" max="773" width="11.5703125" style="871" customWidth="1"/>
    <col min="774" max="774" width="12.28515625" style="871" customWidth="1"/>
    <col min="775" max="775" width="14.42578125" style="871" customWidth="1"/>
    <col min="776" max="776" width="17.5703125" style="871" customWidth="1"/>
    <col min="777" max="777" width="13.42578125" style="871" customWidth="1"/>
    <col min="778" max="1022" width="8.85546875" style="871"/>
    <col min="1023" max="1023" width="13.140625" style="871" customWidth="1"/>
    <col min="1024" max="1024" width="43.42578125" style="871" customWidth="1"/>
    <col min="1025" max="1025" width="17.5703125" style="871" customWidth="1"/>
    <col min="1026" max="1026" width="12.42578125" style="871" customWidth="1"/>
    <col min="1027" max="1027" width="13.7109375" style="871" customWidth="1"/>
    <col min="1028" max="1028" width="14.140625" style="871" customWidth="1"/>
    <col min="1029" max="1029" width="11.5703125" style="871" customWidth="1"/>
    <col min="1030" max="1030" width="12.28515625" style="871" customWidth="1"/>
    <col min="1031" max="1031" width="14.42578125" style="871" customWidth="1"/>
    <col min="1032" max="1032" width="17.5703125" style="871" customWidth="1"/>
    <col min="1033" max="1033" width="13.42578125" style="871" customWidth="1"/>
    <col min="1034" max="1278" width="8.85546875" style="871"/>
    <col min="1279" max="1279" width="13.140625" style="871" customWidth="1"/>
    <col min="1280" max="1280" width="43.42578125" style="871" customWidth="1"/>
    <col min="1281" max="1281" width="17.5703125" style="871" customWidth="1"/>
    <col min="1282" max="1282" width="12.42578125" style="871" customWidth="1"/>
    <col min="1283" max="1283" width="13.7109375" style="871" customWidth="1"/>
    <col min="1284" max="1284" width="14.140625" style="871" customWidth="1"/>
    <col min="1285" max="1285" width="11.5703125" style="871" customWidth="1"/>
    <col min="1286" max="1286" width="12.28515625" style="871" customWidth="1"/>
    <col min="1287" max="1287" width="14.42578125" style="871" customWidth="1"/>
    <col min="1288" max="1288" width="17.5703125" style="871" customWidth="1"/>
    <col min="1289" max="1289" width="13.42578125" style="871" customWidth="1"/>
    <col min="1290" max="1534" width="8.85546875" style="871"/>
    <col min="1535" max="1535" width="13.140625" style="871" customWidth="1"/>
    <col min="1536" max="1536" width="43.42578125" style="871" customWidth="1"/>
    <col min="1537" max="1537" width="17.5703125" style="871" customWidth="1"/>
    <col min="1538" max="1538" width="12.42578125" style="871" customWidth="1"/>
    <col min="1539" max="1539" width="13.7109375" style="871" customWidth="1"/>
    <col min="1540" max="1540" width="14.140625" style="871" customWidth="1"/>
    <col min="1541" max="1541" width="11.5703125" style="871" customWidth="1"/>
    <col min="1542" max="1542" width="12.28515625" style="871" customWidth="1"/>
    <col min="1543" max="1543" width="14.42578125" style="871" customWidth="1"/>
    <col min="1544" max="1544" width="17.5703125" style="871" customWidth="1"/>
    <col min="1545" max="1545" width="13.42578125" style="871" customWidth="1"/>
    <col min="1546" max="1790" width="8.85546875" style="871"/>
    <col min="1791" max="1791" width="13.140625" style="871" customWidth="1"/>
    <col min="1792" max="1792" width="43.42578125" style="871" customWidth="1"/>
    <col min="1793" max="1793" width="17.5703125" style="871" customWidth="1"/>
    <col min="1794" max="1794" width="12.42578125" style="871" customWidth="1"/>
    <col min="1795" max="1795" width="13.7109375" style="871" customWidth="1"/>
    <col min="1796" max="1796" width="14.140625" style="871" customWidth="1"/>
    <col min="1797" max="1797" width="11.5703125" style="871" customWidth="1"/>
    <col min="1798" max="1798" width="12.28515625" style="871" customWidth="1"/>
    <col min="1799" max="1799" width="14.42578125" style="871" customWidth="1"/>
    <col min="1800" max="1800" width="17.5703125" style="871" customWidth="1"/>
    <col min="1801" max="1801" width="13.42578125" style="871" customWidth="1"/>
    <col min="1802" max="2046" width="8.85546875" style="871"/>
    <col min="2047" max="2047" width="13.140625" style="871" customWidth="1"/>
    <col min="2048" max="2048" width="43.42578125" style="871" customWidth="1"/>
    <col min="2049" max="2049" width="17.5703125" style="871" customWidth="1"/>
    <col min="2050" max="2050" width="12.42578125" style="871" customWidth="1"/>
    <col min="2051" max="2051" width="13.7109375" style="871" customWidth="1"/>
    <col min="2052" max="2052" width="14.140625" style="871" customWidth="1"/>
    <col min="2053" max="2053" width="11.5703125" style="871" customWidth="1"/>
    <col min="2054" max="2054" width="12.28515625" style="871" customWidth="1"/>
    <col min="2055" max="2055" width="14.42578125" style="871" customWidth="1"/>
    <col min="2056" max="2056" width="17.5703125" style="871" customWidth="1"/>
    <col min="2057" max="2057" width="13.42578125" style="871" customWidth="1"/>
    <col min="2058" max="2302" width="8.85546875" style="871"/>
    <col min="2303" max="2303" width="13.140625" style="871" customWidth="1"/>
    <col min="2304" max="2304" width="43.42578125" style="871" customWidth="1"/>
    <col min="2305" max="2305" width="17.5703125" style="871" customWidth="1"/>
    <col min="2306" max="2306" width="12.42578125" style="871" customWidth="1"/>
    <col min="2307" max="2307" width="13.7109375" style="871" customWidth="1"/>
    <col min="2308" max="2308" width="14.140625" style="871" customWidth="1"/>
    <col min="2309" max="2309" width="11.5703125" style="871" customWidth="1"/>
    <col min="2310" max="2310" width="12.28515625" style="871" customWidth="1"/>
    <col min="2311" max="2311" width="14.42578125" style="871" customWidth="1"/>
    <col min="2312" max="2312" width="17.5703125" style="871" customWidth="1"/>
    <col min="2313" max="2313" width="13.42578125" style="871" customWidth="1"/>
    <col min="2314" max="2558" width="8.85546875" style="871"/>
    <col min="2559" max="2559" width="13.140625" style="871" customWidth="1"/>
    <col min="2560" max="2560" width="43.42578125" style="871" customWidth="1"/>
    <col min="2561" max="2561" width="17.5703125" style="871" customWidth="1"/>
    <col min="2562" max="2562" width="12.42578125" style="871" customWidth="1"/>
    <col min="2563" max="2563" width="13.7109375" style="871" customWidth="1"/>
    <col min="2564" max="2564" width="14.140625" style="871" customWidth="1"/>
    <col min="2565" max="2565" width="11.5703125" style="871" customWidth="1"/>
    <col min="2566" max="2566" width="12.28515625" style="871" customWidth="1"/>
    <col min="2567" max="2567" width="14.42578125" style="871" customWidth="1"/>
    <col min="2568" max="2568" width="17.5703125" style="871" customWidth="1"/>
    <col min="2569" max="2569" width="13.42578125" style="871" customWidth="1"/>
    <col min="2570" max="2814" width="8.85546875" style="871"/>
    <col min="2815" max="2815" width="13.140625" style="871" customWidth="1"/>
    <col min="2816" max="2816" width="43.42578125" style="871" customWidth="1"/>
    <col min="2817" max="2817" width="17.5703125" style="871" customWidth="1"/>
    <col min="2818" max="2818" width="12.42578125" style="871" customWidth="1"/>
    <col min="2819" max="2819" width="13.7109375" style="871" customWidth="1"/>
    <col min="2820" max="2820" width="14.140625" style="871" customWidth="1"/>
    <col min="2821" max="2821" width="11.5703125" style="871" customWidth="1"/>
    <col min="2822" max="2822" width="12.28515625" style="871" customWidth="1"/>
    <col min="2823" max="2823" width="14.42578125" style="871" customWidth="1"/>
    <col min="2824" max="2824" width="17.5703125" style="871" customWidth="1"/>
    <col min="2825" max="2825" width="13.42578125" style="871" customWidth="1"/>
    <col min="2826" max="3070" width="8.85546875" style="871"/>
    <col min="3071" max="3071" width="13.140625" style="871" customWidth="1"/>
    <col min="3072" max="3072" width="43.42578125" style="871" customWidth="1"/>
    <col min="3073" max="3073" width="17.5703125" style="871" customWidth="1"/>
    <col min="3074" max="3074" width="12.42578125" style="871" customWidth="1"/>
    <col min="3075" max="3075" width="13.7109375" style="871" customWidth="1"/>
    <col min="3076" max="3076" width="14.140625" style="871" customWidth="1"/>
    <col min="3077" max="3077" width="11.5703125" style="871" customWidth="1"/>
    <col min="3078" max="3078" width="12.28515625" style="871" customWidth="1"/>
    <col min="3079" max="3079" width="14.42578125" style="871" customWidth="1"/>
    <col min="3080" max="3080" width="17.5703125" style="871" customWidth="1"/>
    <col min="3081" max="3081" width="13.42578125" style="871" customWidth="1"/>
    <col min="3082" max="3326" width="8.85546875" style="871"/>
    <col min="3327" max="3327" width="13.140625" style="871" customWidth="1"/>
    <col min="3328" max="3328" width="43.42578125" style="871" customWidth="1"/>
    <col min="3329" max="3329" width="17.5703125" style="871" customWidth="1"/>
    <col min="3330" max="3330" width="12.42578125" style="871" customWidth="1"/>
    <col min="3331" max="3331" width="13.7109375" style="871" customWidth="1"/>
    <col min="3332" max="3332" width="14.140625" style="871" customWidth="1"/>
    <col min="3333" max="3333" width="11.5703125" style="871" customWidth="1"/>
    <col min="3334" max="3334" width="12.28515625" style="871" customWidth="1"/>
    <col min="3335" max="3335" width="14.42578125" style="871" customWidth="1"/>
    <col min="3336" max="3336" width="17.5703125" style="871" customWidth="1"/>
    <col min="3337" max="3337" width="13.42578125" style="871" customWidth="1"/>
    <col min="3338" max="3582" width="8.85546875" style="871"/>
    <col min="3583" max="3583" width="13.140625" style="871" customWidth="1"/>
    <col min="3584" max="3584" width="43.42578125" style="871" customWidth="1"/>
    <col min="3585" max="3585" width="17.5703125" style="871" customWidth="1"/>
    <col min="3586" max="3586" width="12.42578125" style="871" customWidth="1"/>
    <col min="3587" max="3587" width="13.7109375" style="871" customWidth="1"/>
    <col min="3588" max="3588" width="14.140625" style="871" customWidth="1"/>
    <col min="3589" max="3589" width="11.5703125" style="871" customWidth="1"/>
    <col min="3590" max="3590" width="12.28515625" style="871" customWidth="1"/>
    <col min="3591" max="3591" width="14.42578125" style="871" customWidth="1"/>
    <col min="3592" max="3592" width="17.5703125" style="871" customWidth="1"/>
    <col min="3593" max="3593" width="13.42578125" style="871" customWidth="1"/>
    <col min="3594" max="3838" width="8.85546875" style="871"/>
    <col min="3839" max="3839" width="13.140625" style="871" customWidth="1"/>
    <col min="3840" max="3840" width="43.42578125" style="871" customWidth="1"/>
    <col min="3841" max="3841" width="17.5703125" style="871" customWidth="1"/>
    <col min="3842" max="3842" width="12.42578125" style="871" customWidth="1"/>
    <col min="3843" max="3843" width="13.7109375" style="871" customWidth="1"/>
    <col min="3844" max="3844" width="14.140625" style="871" customWidth="1"/>
    <col min="3845" max="3845" width="11.5703125" style="871" customWidth="1"/>
    <col min="3846" max="3846" width="12.28515625" style="871" customWidth="1"/>
    <col min="3847" max="3847" width="14.42578125" style="871" customWidth="1"/>
    <col min="3848" max="3848" width="17.5703125" style="871" customWidth="1"/>
    <col min="3849" max="3849" width="13.42578125" style="871" customWidth="1"/>
    <col min="3850" max="4094" width="8.85546875" style="871"/>
    <col min="4095" max="4095" width="13.140625" style="871" customWidth="1"/>
    <col min="4096" max="4096" width="43.42578125" style="871" customWidth="1"/>
    <col min="4097" max="4097" width="17.5703125" style="871" customWidth="1"/>
    <col min="4098" max="4098" width="12.42578125" style="871" customWidth="1"/>
    <col min="4099" max="4099" width="13.7109375" style="871" customWidth="1"/>
    <col min="4100" max="4100" width="14.140625" style="871" customWidth="1"/>
    <col min="4101" max="4101" width="11.5703125" style="871" customWidth="1"/>
    <col min="4102" max="4102" width="12.28515625" style="871" customWidth="1"/>
    <col min="4103" max="4103" width="14.42578125" style="871" customWidth="1"/>
    <col min="4104" max="4104" width="17.5703125" style="871" customWidth="1"/>
    <col min="4105" max="4105" width="13.42578125" style="871" customWidth="1"/>
    <col min="4106" max="4350" width="8.85546875" style="871"/>
    <col min="4351" max="4351" width="13.140625" style="871" customWidth="1"/>
    <col min="4352" max="4352" width="43.42578125" style="871" customWidth="1"/>
    <col min="4353" max="4353" width="17.5703125" style="871" customWidth="1"/>
    <col min="4354" max="4354" width="12.42578125" style="871" customWidth="1"/>
    <col min="4355" max="4355" width="13.7109375" style="871" customWidth="1"/>
    <col min="4356" max="4356" width="14.140625" style="871" customWidth="1"/>
    <col min="4357" max="4357" width="11.5703125" style="871" customWidth="1"/>
    <col min="4358" max="4358" width="12.28515625" style="871" customWidth="1"/>
    <col min="4359" max="4359" width="14.42578125" style="871" customWidth="1"/>
    <col min="4360" max="4360" width="17.5703125" style="871" customWidth="1"/>
    <col min="4361" max="4361" width="13.42578125" style="871" customWidth="1"/>
    <col min="4362" max="4606" width="8.85546875" style="871"/>
    <col min="4607" max="4607" width="13.140625" style="871" customWidth="1"/>
    <col min="4608" max="4608" width="43.42578125" style="871" customWidth="1"/>
    <col min="4609" max="4609" width="17.5703125" style="871" customWidth="1"/>
    <col min="4610" max="4610" width="12.42578125" style="871" customWidth="1"/>
    <col min="4611" max="4611" width="13.7109375" style="871" customWidth="1"/>
    <col min="4612" max="4612" width="14.140625" style="871" customWidth="1"/>
    <col min="4613" max="4613" width="11.5703125" style="871" customWidth="1"/>
    <col min="4614" max="4614" width="12.28515625" style="871" customWidth="1"/>
    <col min="4615" max="4615" width="14.42578125" style="871" customWidth="1"/>
    <col min="4616" max="4616" width="17.5703125" style="871" customWidth="1"/>
    <col min="4617" max="4617" width="13.42578125" style="871" customWidth="1"/>
    <col min="4618" max="4862" width="8.85546875" style="871"/>
    <col min="4863" max="4863" width="13.140625" style="871" customWidth="1"/>
    <col min="4864" max="4864" width="43.42578125" style="871" customWidth="1"/>
    <col min="4865" max="4865" width="17.5703125" style="871" customWidth="1"/>
    <col min="4866" max="4866" width="12.42578125" style="871" customWidth="1"/>
    <col min="4867" max="4867" width="13.7109375" style="871" customWidth="1"/>
    <col min="4868" max="4868" width="14.140625" style="871" customWidth="1"/>
    <col min="4869" max="4869" width="11.5703125" style="871" customWidth="1"/>
    <col min="4870" max="4870" width="12.28515625" style="871" customWidth="1"/>
    <col min="4871" max="4871" width="14.42578125" style="871" customWidth="1"/>
    <col min="4872" max="4872" width="17.5703125" style="871" customWidth="1"/>
    <col min="4873" max="4873" width="13.42578125" style="871" customWidth="1"/>
    <col min="4874" max="5118" width="8.85546875" style="871"/>
    <col min="5119" max="5119" width="13.140625" style="871" customWidth="1"/>
    <col min="5120" max="5120" width="43.42578125" style="871" customWidth="1"/>
    <col min="5121" max="5121" width="17.5703125" style="871" customWidth="1"/>
    <col min="5122" max="5122" width="12.42578125" style="871" customWidth="1"/>
    <col min="5123" max="5123" width="13.7109375" style="871" customWidth="1"/>
    <col min="5124" max="5124" width="14.140625" style="871" customWidth="1"/>
    <col min="5125" max="5125" width="11.5703125" style="871" customWidth="1"/>
    <col min="5126" max="5126" width="12.28515625" style="871" customWidth="1"/>
    <col min="5127" max="5127" width="14.42578125" style="871" customWidth="1"/>
    <col min="5128" max="5128" width="17.5703125" style="871" customWidth="1"/>
    <col min="5129" max="5129" width="13.42578125" style="871" customWidth="1"/>
    <col min="5130" max="5374" width="8.85546875" style="871"/>
    <col min="5375" max="5375" width="13.140625" style="871" customWidth="1"/>
    <col min="5376" max="5376" width="43.42578125" style="871" customWidth="1"/>
    <col min="5377" max="5377" width="17.5703125" style="871" customWidth="1"/>
    <col min="5378" max="5378" width="12.42578125" style="871" customWidth="1"/>
    <col min="5379" max="5379" width="13.7109375" style="871" customWidth="1"/>
    <col min="5380" max="5380" width="14.140625" style="871" customWidth="1"/>
    <col min="5381" max="5381" width="11.5703125" style="871" customWidth="1"/>
    <col min="5382" max="5382" width="12.28515625" style="871" customWidth="1"/>
    <col min="5383" max="5383" width="14.42578125" style="871" customWidth="1"/>
    <col min="5384" max="5384" width="17.5703125" style="871" customWidth="1"/>
    <col min="5385" max="5385" width="13.42578125" style="871" customWidth="1"/>
    <col min="5386" max="5630" width="8.85546875" style="871"/>
    <col min="5631" max="5631" width="13.140625" style="871" customWidth="1"/>
    <col min="5632" max="5632" width="43.42578125" style="871" customWidth="1"/>
    <col min="5633" max="5633" width="17.5703125" style="871" customWidth="1"/>
    <col min="5634" max="5634" width="12.42578125" style="871" customWidth="1"/>
    <col min="5635" max="5635" width="13.7109375" style="871" customWidth="1"/>
    <col min="5636" max="5636" width="14.140625" style="871" customWidth="1"/>
    <col min="5637" max="5637" width="11.5703125" style="871" customWidth="1"/>
    <col min="5638" max="5638" width="12.28515625" style="871" customWidth="1"/>
    <col min="5639" max="5639" width="14.42578125" style="871" customWidth="1"/>
    <col min="5640" max="5640" width="17.5703125" style="871" customWidth="1"/>
    <col min="5641" max="5641" width="13.42578125" style="871" customWidth="1"/>
    <col min="5642" max="5886" width="8.85546875" style="871"/>
    <col min="5887" max="5887" width="13.140625" style="871" customWidth="1"/>
    <col min="5888" max="5888" width="43.42578125" style="871" customWidth="1"/>
    <col min="5889" max="5889" width="17.5703125" style="871" customWidth="1"/>
    <col min="5890" max="5890" width="12.42578125" style="871" customWidth="1"/>
    <col min="5891" max="5891" width="13.7109375" style="871" customWidth="1"/>
    <col min="5892" max="5892" width="14.140625" style="871" customWidth="1"/>
    <col min="5893" max="5893" width="11.5703125" style="871" customWidth="1"/>
    <col min="5894" max="5894" width="12.28515625" style="871" customWidth="1"/>
    <col min="5895" max="5895" width="14.42578125" style="871" customWidth="1"/>
    <col min="5896" max="5896" width="17.5703125" style="871" customWidth="1"/>
    <col min="5897" max="5897" width="13.42578125" style="871" customWidth="1"/>
    <col min="5898" max="6142" width="8.85546875" style="871"/>
    <col min="6143" max="6143" width="13.140625" style="871" customWidth="1"/>
    <col min="6144" max="6144" width="43.42578125" style="871" customWidth="1"/>
    <col min="6145" max="6145" width="17.5703125" style="871" customWidth="1"/>
    <col min="6146" max="6146" width="12.42578125" style="871" customWidth="1"/>
    <col min="6147" max="6147" width="13.7109375" style="871" customWidth="1"/>
    <col min="6148" max="6148" width="14.140625" style="871" customWidth="1"/>
    <col min="6149" max="6149" width="11.5703125" style="871" customWidth="1"/>
    <col min="6150" max="6150" width="12.28515625" style="871" customWidth="1"/>
    <col min="6151" max="6151" width="14.42578125" style="871" customWidth="1"/>
    <col min="6152" max="6152" width="17.5703125" style="871" customWidth="1"/>
    <col min="6153" max="6153" width="13.42578125" style="871" customWidth="1"/>
    <col min="6154" max="6398" width="8.85546875" style="871"/>
    <col min="6399" max="6399" width="13.140625" style="871" customWidth="1"/>
    <col min="6400" max="6400" width="43.42578125" style="871" customWidth="1"/>
    <col min="6401" max="6401" width="17.5703125" style="871" customWidth="1"/>
    <col min="6402" max="6402" width="12.42578125" style="871" customWidth="1"/>
    <col min="6403" max="6403" width="13.7109375" style="871" customWidth="1"/>
    <col min="6404" max="6404" width="14.140625" style="871" customWidth="1"/>
    <col min="6405" max="6405" width="11.5703125" style="871" customWidth="1"/>
    <col min="6406" max="6406" width="12.28515625" style="871" customWidth="1"/>
    <col min="6407" max="6407" width="14.42578125" style="871" customWidth="1"/>
    <col min="6408" max="6408" width="17.5703125" style="871" customWidth="1"/>
    <col min="6409" max="6409" width="13.42578125" style="871" customWidth="1"/>
    <col min="6410" max="6654" width="8.85546875" style="871"/>
    <col min="6655" max="6655" width="13.140625" style="871" customWidth="1"/>
    <col min="6656" max="6656" width="43.42578125" style="871" customWidth="1"/>
    <col min="6657" max="6657" width="17.5703125" style="871" customWidth="1"/>
    <col min="6658" max="6658" width="12.42578125" style="871" customWidth="1"/>
    <col min="6659" max="6659" width="13.7109375" style="871" customWidth="1"/>
    <col min="6660" max="6660" width="14.140625" style="871" customWidth="1"/>
    <col min="6661" max="6661" width="11.5703125" style="871" customWidth="1"/>
    <col min="6662" max="6662" width="12.28515625" style="871" customWidth="1"/>
    <col min="6663" max="6663" width="14.42578125" style="871" customWidth="1"/>
    <col min="6664" max="6664" width="17.5703125" style="871" customWidth="1"/>
    <col min="6665" max="6665" width="13.42578125" style="871" customWidth="1"/>
    <col min="6666" max="6910" width="8.85546875" style="871"/>
    <col min="6911" max="6911" width="13.140625" style="871" customWidth="1"/>
    <col min="6912" max="6912" width="43.42578125" style="871" customWidth="1"/>
    <col min="6913" max="6913" width="17.5703125" style="871" customWidth="1"/>
    <col min="6914" max="6914" width="12.42578125" style="871" customWidth="1"/>
    <col min="6915" max="6915" width="13.7109375" style="871" customWidth="1"/>
    <col min="6916" max="6916" width="14.140625" style="871" customWidth="1"/>
    <col min="6917" max="6917" width="11.5703125" style="871" customWidth="1"/>
    <col min="6918" max="6918" width="12.28515625" style="871" customWidth="1"/>
    <col min="6919" max="6919" width="14.42578125" style="871" customWidth="1"/>
    <col min="6920" max="6920" width="17.5703125" style="871" customWidth="1"/>
    <col min="6921" max="6921" width="13.42578125" style="871" customWidth="1"/>
    <col min="6922" max="7166" width="8.85546875" style="871"/>
    <col min="7167" max="7167" width="13.140625" style="871" customWidth="1"/>
    <col min="7168" max="7168" width="43.42578125" style="871" customWidth="1"/>
    <col min="7169" max="7169" width="17.5703125" style="871" customWidth="1"/>
    <col min="7170" max="7170" width="12.42578125" style="871" customWidth="1"/>
    <col min="7171" max="7171" width="13.7109375" style="871" customWidth="1"/>
    <col min="7172" max="7172" width="14.140625" style="871" customWidth="1"/>
    <col min="7173" max="7173" width="11.5703125" style="871" customWidth="1"/>
    <col min="7174" max="7174" width="12.28515625" style="871" customWidth="1"/>
    <col min="7175" max="7175" width="14.42578125" style="871" customWidth="1"/>
    <col min="7176" max="7176" width="17.5703125" style="871" customWidth="1"/>
    <col min="7177" max="7177" width="13.42578125" style="871" customWidth="1"/>
    <col min="7178" max="7422" width="8.85546875" style="871"/>
    <col min="7423" max="7423" width="13.140625" style="871" customWidth="1"/>
    <col min="7424" max="7424" width="43.42578125" style="871" customWidth="1"/>
    <col min="7425" max="7425" width="17.5703125" style="871" customWidth="1"/>
    <col min="7426" max="7426" width="12.42578125" style="871" customWidth="1"/>
    <col min="7427" max="7427" width="13.7109375" style="871" customWidth="1"/>
    <col min="7428" max="7428" width="14.140625" style="871" customWidth="1"/>
    <col min="7429" max="7429" width="11.5703125" style="871" customWidth="1"/>
    <col min="7430" max="7430" width="12.28515625" style="871" customWidth="1"/>
    <col min="7431" max="7431" width="14.42578125" style="871" customWidth="1"/>
    <col min="7432" max="7432" width="17.5703125" style="871" customWidth="1"/>
    <col min="7433" max="7433" width="13.42578125" style="871" customWidth="1"/>
    <col min="7434" max="7678" width="8.85546875" style="871"/>
    <col min="7679" max="7679" width="13.140625" style="871" customWidth="1"/>
    <col min="7680" max="7680" width="43.42578125" style="871" customWidth="1"/>
    <col min="7681" max="7681" width="17.5703125" style="871" customWidth="1"/>
    <col min="7682" max="7682" width="12.42578125" style="871" customWidth="1"/>
    <col min="7683" max="7683" width="13.7109375" style="871" customWidth="1"/>
    <col min="7684" max="7684" width="14.140625" style="871" customWidth="1"/>
    <col min="7685" max="7685" width="11.5703125" style="871" customWidth="1"/>
    <col min="7686" max="7686" width="12.28515625" style="871" customWidth="1"/>
    <col min="7687" max="7687" width="14.42578125" style="871" customWidth="1"/>
    <col min="7688" max="7688" width="17.5703125" style="871" customWidth="1"/>
    <col min="7689" max="7689" width="13.42578125" style="871" customWidth="1"/>
    <col min="7690" max="7934" width="8.85546875" style="871"/>
    <col min="7935" max="7935" width="13.140625" style="871" customWidth="1"/>
    <col min="7936" max="7936" width="43.42578125" style="871" customWidth="1"/>
    <col min="7937" max="7937" width="17.5703125" style="871" customWidth="1"/>
    <col min="7938" max="7938" width="12.42578125" style="871" customWidth="1"/>
    <col min="7939" max="7939" width="13.7109375" style="871" customWidth="1"/>
    <col min="7940" max="7940" width="14.140625" style="871" customWidth="1"/>
    <col min="7941" max="7941" width="11.5703125" style="871" customWidth="1"/>
    <col min="7942" max="7942" width="12.28515625" style="871" customWidth="1"/>
    <col min="7943" max="7943" width="14.42578125" style="871" customWidth="1"/>
    <col min="7944" max="7944" width="17.5703125" style="871" customWidth="1"/>
    <col min="7945" max="7945" width="13.42578125" style="871" customWidth="1"/>
    <col min="7946" max="8190" width="8.85546875" style="871"/>
    <col min="8191" max="8191" width="13.140625" style="871" customWidth="1"/>
    <col min="8192" max="8192" width="43.42578125" style="871" customWidth="1"/>
    <col min="8193" max="8193" width="17.5703125" style="871" customWidth="1"/>
    <col min="8194" max="8194" width="12.42578125" style="871" customWidth="1"/>
    <col min="8195" max="8195" width="13.7109375" style="871" customWidth="1"/>
    <col min="8196" max="8196" width="14.140625" style="871" customWidth="1"/>
    <col min="8197" max="8197" width="11.5703125" style="871" customWidth="1"/>
    <col min="8198" max="8198" width="12.28515625" style="871" customWidth="1"/>
    <col min="8199" max="8199" width="14.42578125" style="871" customWidth="1"/>
    <col min="8200" max="8200" width="17.5703125" style="871" customWidth="1"/>
    <col min="8201" max="8201" width="13.42578125" style="871" customWidth="1"/>
    <col min="8202" max="8446" width="8.85546875" style="871"/>
    <col min="8447" max="8447" width="13.140625" style="871" customWidth="1"/>
    <col min="8448" max="8448" width="43.42578125" style="871" customWidth="1"/>
    <col min="8449" max="8449" width="17.5703125" style="871" customWidth="1"/>
    <col min="8450" max="8450" width="12.42578125" style="871" customWidth="1"/>
    <col min="8451" max="8451" width="13.7109375" style="871" customWidth="1"/>
    <col min="8452" max="8452" width="14.140625" style="871" customWidth="1"/>
    <col min="8453" max="8453" width="11.5703125" style="871" customWidth="1"/>
    <col min="8454" max="8454" width="12.28515625" style="871" customWidth="1"/>
    <col min="8455" max="8455" width="14.42578125" style="871" customWidth="1"/>
    <col min="8456" max="8456" width="17.5703125" style="871" customWidth="1"/>
    <col min="8457" max="8457" width="13.42578125" style="871" customWidth="1"/>
    <col min="8458" max="8702" width="8.85546875" style="871"/>
    <col min="8703" max="8703" width="13.140625" style="871" customWidth="1"/>
    <col min="8704" max="8704" width="43.42578125" style="871" customWidth="1"/>
    <col min="8705" max="8705" width="17.5703125" style="871" customWidth="1"/>
    <col min="8706" max="8706" width="12.42578125" style="871" customWidth="1"/>
    <col min="8707" max="8707" width="13.7109375" style="871" customWidth="1"/>
    <col min="8708" max="8708" width="14.140625" style="871" customWidth="1"/>
    <col min="8709" max="8709" width="11.5703125" style="871" customWidth="1"/>
    <col min="8710" max="8710" width="12.28515625" style="871" customWidth="1"/>
    <col min="8711" max="8711" width="14.42578125" style="871" customWidth="1"/>
    <col min="8712" max="8712" width="17.5703125" style="871" customWidth="1"/>
    <col min="8713" max="8713" width="13.42578125" style="871" customWidth="1"/>
    <col min="8714" max="8958" width="8.85546875" style="871"/>
    <col min="8959" max="8959" width="13.140625" style="871" customWidth="1"/>
    <col min="8960" max="8960" width="43.42578125" style="871" customWidth="1"/>
    <col min="8961" max="8961" width="17.5703125" style="871" customWidth="1"/>
    <col min="8962" max="8962" width="12.42578125" style="871" customWidth="1"/>
    <col min="8963" max="8963" width="13.7109375" style="871" customWidth="1"/>
    <col min="8964" max="8964" width="14.140625" style="871" customWidth="1"/>
    <col min="8965" max="8965" width="11.5703125" style="871" customWidth="1"/>
    <col min="8966" max="8966" width="12.28515625" style="871" customWidth="1"/>
    <col min="8967" max="8967" width="14.42578125" style="871" customWidth="1"/>
    <col min="8968" max="8968" width="17.5703125" style="871" customWidth="1"/>
    <col min="8969" max="8969" width="13.42578125" style="871" customWidth="1"/>
    <col min="8970" max="9214" width="8.85546875" style="871"/>
    <col min="9215" max="9215" width="13.140625" style="871" customWidth="1"/>
    <col min="9216" max="9216" width="43.42578125" style="871" customWidth="1"/>
    <col min="9217" max="9217" width="17.5703125" style="871" customWidth="1"/>
    <col min="9218" max="9218" width="12.42578125" style="871" customWidth="1"/>
    <col min="9219" max="9219" width="13.7109375" style="871" customWidth="1"/>
    <col min="9220" max="9220" width="14.140625" style="871" customWidth="1"/>
    <col min="9221" max="9221" width="11.5703125" style="871" customWidth="1"/>
    <col min="9222" max="9222" width="12.28515625" style="871" customWidth="1"/>
    <col min="9223" max="9223" width="14.42578125" style="871" customWidth="1"/>
    <col min="9224" max="9224" width="17.5703125" style="871" customWidth="1"/>
    <col min="9225" max="9225" width="13.42578125" style="871" customWidth="1"/>
    <col min="9226" max="9470" width="8.85546875" style="871"/>
    <col min="9471" max="9471" width="13.140625" style="871" customWidth="1"/>
    <col min="9472" max="9472" width="43.42578125" style="871" customWidth="1"/>
    <col min="9473" max="9473" width="17.5703125" style="871" customWidth="1"/>
    <col min="9474" max="9474" width="12.42578125" style="871" customWidth="1"/>
    <col min="9475" max="9475" width="13.7109375" style="871" customWidth="1"/>
    <col min="9476" max="9476" width="14.140625" style="871" customWidth="1"/>
    <col min="9477" max="9477" width="11.5703125" style="871" customWidth="1"/>
    <col min="9478" max="9478" width="12.28515625" style="871" customWidth="1"/>
    <col min="9479" max="9479" width="14.42578125" style="871" customWidth="1"/>
    <col min="9480" max="9480" width="17.5703125" style="871" customWidth="1"/>
    <col min="9481" max="9481" width="13.42578125" style="871" customWidth="1"/>
    <col min="9482" max="9726" width="8.85546875" style="871"/>
    <col min="9727" max="9727" width="13.140625" style="871" customWidth="1"/>
    <col min="9728" max="9728" width="43.42578125" style="871" customWidth="1"/>
    <col min="9729" max="9729" width="17.5703125" style="871" customWidth="1"/>
    <col min="9730" max="9730" width="12.42578125" style="871" customWidth="1"/>
    <col min="9731" max="9731" width="13.7109375" style="871" customWidth="1"/>
    <col min="9732" max="9732" width="14.140625" style="871" customWidth="1"/>
    <col min="9733" max="9733" width="11.5703125" style="871" customWidth="1"/>
    <col min="9734" max="9734" width="12.28515625" style="871" customWidth="1"/>
    <col min="9735" max="9735" width="14.42578125" style="871" customWidth="1"/>
    <col min="9736" max="9736" width="17.5703125" style="871" customWidth="1"/>
    <col min="9737" max="9737" width="13.42578125" style="871" customWidth="1"/>
    <col min="9738" max="9982" width="8.85546875" style="871"/>
    <col min="9983" max="9983" width="13.140625" style="871" customWidth="1"/>
    <col min="9984" max="9984" width="43.42578125" style="871" customWidth="1"/>
    <col min="9985" max="9985" width="17.5703125" style="871" customWidth="1"/>
    <col min="9986" max="9986" width="12.42578125" style="871" customWidth="1"/>
    <col min="9987" max="9987" width="13.7109375" style="871" customWidth="1"/>
    <col min="9988" max="9988" width="14.140625" style="871" customWidth="1"/>
    <col min="9989" max="9989" width="11.5703125" style="871" customWidth="1"/>
    <col min="9990" max="9990" width="12.28515625" style="871" customWidth="1"/>
    <col min="9991" max="9991" width="14.42578125" style="871" customWidth="1"/>
    <col min="9992" max="9992" width="17.5703125" style="871" customWidth="1"/>
    <col min="9993" max="9993" width="13.42578125" style="871" customWidth="1"/>
    <col min="9994" max="10238" width="8.85546875" style="871"/>
    <col min="10239" max="10239" width="13.140625" style="871" customWidth="1"/>
    <col min="10240" max="10240" width="43.42578125" style="871" customWidth="1"/>
    <col min="10241" max="10241" width="17.5703125" style="871" customWidth="1"/>
    <col min="10242" max="10242" width="12.42578125" style="871" customWidth="1"/>
    <col min="10243" max="10243" width="13.7109375" style="871" customWidth="1"/>
    <col min="10244" max="10244" width="14.140625" style="871" customWidth="1"/>
    <col min="10245" max="10245" width="11.5703125" style="871" customWidth="1"/>
    <col min="10246" max="10246" width="12.28515625" style="871" customWidth="1"/>
    <col min="10247" max="10247" width="14.42578125" style="871" customWidth="1"/>
    <col min="10248" max="10248" width="17.5703125" style="871" customWidth="1"/>
    <col min="10249" max="10249" width="13.42578125" style="871" customWidth="1"/>
    <col min="10250" max="10494" width="8.85546875" style="871"/>
    <col min="10495" max="10495" width="13.140625" style="871" customWidth="1"/>
    <col min="10496" max="10496" width="43.42578125" style="871" customWidth="1"/>
    <col min="10497" max="10497" width="17.5703125" style="871" customWidth="1"/>
    <col min="10498" max="10498" width="12.42578125" style="871" customWidth="1"/>
    <col min="10499" max="10499" width="13.7109375" style="871" customWidth="1"/>
    <col min="10500" max="10500" width="14.140625" style="871" customWidth="1"/>
    <col min="10501" max="10501" width="11.5703125" style="871" customWidth="1"/>
    <col min="10502" max="10502" width="12.28515625" style="871" customWidth="1"/>
    <col min="10503" max="10503" width="14.42578125" style="871" customWidth="1"/>
    <col min="10504" max="10504" width="17.5703125" style="871" customWidth="1"/>
    <col min="10505" max="10505" width="13.42578125" style="871" customWidth="1"/>
    <col min="10506" max="10750" width="8.85546875" style="871"/>
    <col min="10751" max="10751" width="13.140625" style="871" customWidth="1"/>
    <col min="10752" max="10752" width="43.42578125" style="871" customWidth="1"/>
    <col min="10753" max="10753" width="17.5703125" style="871" customWidth="1"/>
    <col min="10754" max="10754" width="12.42578125" style="871" customWidth="1"/>
    <col min="10755" max="10755" width="13.7109375" style="871" customWidth="1"/>
    <col min="10756" max="10756" width="14.140625" style="871" customWidth="1"/>
    <col min="10757" max="10757" width="11.5703125" style="871" customWidth="1"/>
    <col min="10758" max="10758" width="12.28515625" style="871" customWidth="1"/>
    <col min="10759" max="10759" width="14.42578125" style="871" customWidth="1"/>
    <col min="10760" max="10760" width="17.5703125" style="871" customWidth="1"/>
    <col min="10761" max="10761" width="13.42578125" style="871" customWidth="1"/>
    <col min="10762" max="11006" width="8.85546875" style="871"/>
    <col min="11007" max="11007" width="13.140625" style="871" customWidth="1"/>
    <col min="11008" max="11008" width="43.42578125" style="871" customWidth="1"/>
    <col min="11009" max="11009" width="17.5703125" style="871" customWidth="1"/>
    <col min="11010" max="11010" width="12.42578125" style="871" customWidth="1"/>
    <col min="11011" max="11011" width="13.7109375" style="871" customWidth="1"/>
    <col min="11012" max="11012" width="14.140625" style="871" customWidth="1"/>
    <col min="11013" max="11013" width="11.5703125" style="871" customWidth="1"/>
    <col min="11014" max="11014" width="12.28515625" style="871" customWidth="1"/>
    <col min="11015" max="11015" width="14.42578125" style="871" customWidth="1"/>
    <col min="11016" max="11016" width="17.5703125" style="871" customWidth="1"/>
    <col min="11017" max="11017" width="13.42578125" style="871" customWidth="1"/>
    <col min="11018" max="11262" width="8.85546875" style="871"/>
    <col min="11263" max="11263" width="13.140625" style="871" customWidth="1"/>
    <col min="11264" max="11264" width="43.42578125" style="871" customWidth="1"/>
    <col min="11265" max="11265" width="17.5703125" style="871" customWidth="1"/>
    <col min="11266" max="11266" width="12.42578125" style="871" customWidth="1"/>
    <col min="11267" max="11267" width="13.7109375" style="871" customWidth="1"/>
    <col min="11268" max="11268" width="14.140625" style="871" customWidth="1"/>
    <col min="11269" max="11269" width="11.5703125" style="871" customWidth="1"/>
    <col min="11270" max="11270" width="12.28515625" style="871" customWidth="1"/>
    <col min="11271" max="11271" width="14.42578125" style="871" customWidth="1"/>
    <col min="11272" max="11272" width="17.5703125" style="871" customWidth="1"/>
    <col min="11273" max="11273" width="13.42578125" style="871" customWidth="1"/>
    <col min="11274" max="11518" width="8.85546875" style="871"/>
    <col min="11519" max="11519" width="13.140625" style="871" customWidth="1"/>
    <col min="11520" max="11520" width="43.42578125" style="871" customWidth="1"/>
    <col min="11521" max="11521" width="17.5703125" style="871" customWidth="1"/>
    <col min="11522" max="11522" width="12.42578125" style="871" customWidth="1"/>
    <col min="11523" max="11523" width="13.7109375" style="871" customWidth="1"/>
    <col min="11524" max="11524" width="14.140625" style="871" customWidth="1"/>
    <col min="11525" max="11525" width="11.5703125" style="871" customWidth="1"/>
    <col min="11526" max="11526" width="12.28515625" style="871" customWidth="1"/>
    <col min="11527" max="11527" width="14.42578125" style="871" customWidth="1"/>
    <col min="11528" max="11528" width="17.5703125" style="871" customWidth="1"/>
    <col min="11529" max="11529" width="13.42578125" style="871" customWidth="1"/>
    <col min="11530" max="11774" width="8.85546875" style="871"/>
    <col min="11775" max="11775" width="13.140625" style="871" customWidth="1"/>
    <col min="11776" max="11776" width="43.42578125" style="871" customWidth="1"/>
    <col min="11777" max="11777" width="17.5703125" style="871" customWidth="1"/>
    <col min="11778" max="11778" width="12.42578125" style="871" customWidth="1"/>
    <col min="11779" max="11779" width="13.7109375" style="871" customWidth="1"/>
    <col min="11780" max="11780" width="14.140625" style="871" customWidth="1"/>
    <col min="11781" max="11781" width="11.5703125" style="871" customWidth="1"/>
    <col min="11782" max="11782" width="12.28515625" style="871" customWidth="1"/>
    <col min="11783" max="11783" width="14.42578125" style="871" customWidth="1"/>
    <col min="11784" max="11784" width="17.5703125" style="871" customWidth="1"/>
    <col min="11785" max="11785" width="13.42578125" style="871" customWidth="1"/>
    <col min="11786" max="12030" width="8.85546875" style="871"/>
    <col min="12031" max="12031" width="13.140625" style="871" customWidth="1"/>
    <col min="12032" max="12032" width="43.42578125" style="871" customWidth="1"/>
    <col min="12033" max="12033" width="17.5703125" style="871" customWidth="1"/>
    <col min="12034" max="12034" width="12.42578125" style="871" customWidth="1"/>
    <col min="12035" max="12035" width="13.7109375" style="871" customWidth="1"/>
    <col min="12036" max="12036" width="14.140625" style="871" customWidth="1"/>
    <col min="12037" max="12037" width="11.5703125" style="871" customWidth="1"/>
    <col min="12038" max="12038" width="12.28515625" style="871" customWidth="1"/>
    <col min="12039" max="12039" width="14.42578125" style="871" customWidth="1"/>
    <col min="12040" max="12040" width="17.5703125" style="871" customWidth="1"/>
    <col min="12041" max="12041" width="13.42578125" style="871" customWidth="1"/>
    <col min="12042" max="12286" width="8.85546875" style="871"/>
    <col min="12287" max="12287" width="13.140625" style="871" customWidth="1"/>
    <col min="12288" max="12288" width="43.42578125" style="871" customWidth="1"/>
    <col min="12289" max="12289" width="17.5703125" style="871" customWidth="1"/>
    <col min="12290" max="12290" width="12.42578125" style="871" customWidth="1"/>
    <col min="12291" max="12291" width="13.7109375" style="871" customWidth="1"/>
    <col min="12292" max="12292" width="14.140625" style="871" customWidth="1"/>
    <col min="12293" max="12293" width="11.5703125" style="871" customWidth="1"/>
    <col min="12294" max="12294" width="12.28515625" style="871" customWidth="1"/>
    <col min="12295" max="12295" width="14.42578125" style="871" customWidth="1"/>
    <col min="12296" max="12296" width="17.5703125" style="871" customWidth="1"/>
    <col min="12297" max="12297" width="13.42578125" style="871" customWidth="1"/>
    <col min="12298" max="12542" width="8.85546875" style="871"/>
    <col min="12543" max="12543" width="13.140625" style="871" customWidth="1"/>
    <col min="12544" max="12544" width="43.42578125" style="871" customWidth="1"/>
    <col min="12545" max="12545" width="17.5703125" style="871" customWidth="1"/>
    <col min="12546" max="12546" width="12.42578125" style="871" customWidth="1"/>
    <col min="12547" max="12547" width="13.7109375" style="871" customWidth="1"/>
    <col min="12548" max="12548" width="14.140625" style="871" customWidth="1"/>
    <col min="12549" max="12549" width="11.5703125" style="871" customWidth="1"/>
    <col min="12550" max="12550" width="12.28515625" style="871" customWidth="1"/>
    <col min="12551" max="12551" width="14.42578125" style="871" customWidth="1"/>
    <col min="12552" max="12552" width="17.5703125" style="871" customWidth="1"/>
    <col min="12553" max="12553" width="13.42578125" style="871" customWidth="1"/>
    <col min="12554" max="12798" width="8.85546875" style="871"/>
    <col min="12799" max="12799" width="13.140625" style="871" customWidth="1"/>
    <col min="12800" max="12800" width="43.42578125" style="871" customWidth="1"/>
    <col min="12801" max="12801" width="17.5703125" style="871" customWidth="1"/>
    <col min="12802" max="12802" width="12.42578125" style="871" customWidth="1"/>
    <col min="12803" max="12803" width="13.7109375" style="871" customWidth="1"/>
    <col min="12804" max="12804" width="14.140625" style="871" customWidth="1"/>
    <col min="12805" max="12805" width="11.5703125" style="871" customWidth="1"/>
    <col min="12806" max="12806" width="12.28515625" style="871" customWidth="1"/>
    <col min="12807" max="12807" width="14.42578125" style="871" customWidth="1"/>
    <col min="12808" max="12808" width="17.5703125" style="871" customWidth="1"/>
    <col min="12809" max="12809" width="13.42578125" style="871" customWidth="1"/>
    <col min="12810" max="13054" width="8.85546875" style="871"/>
    <col min="13055" max="13055" width="13.140625" style="871" customWidth="1"/>
    <col min="13056" max="13056" width="43.42578125" style="871" customWidth="1"/>
    <col min="13057" max="13057" width="17.5703125" style="871" customWidth="1"/>
    <col min="13058" max="13058" width="12.42578125" style="871" customWidth="1"/>
    <col min="13059" max="13059" width="13.7109375" style="871" customWidth="1"/>
    <col min="13060" max="13060" width="14.140625" style="871" customWidth="1"/>
    <col min="13061" max="13061" width="11.5703125" style="871" customWidth="1"/>
    <col min="13062" max="13062" width="12.28515625" style="871" customWidth="1"/>
    <col min="13063" max="13063" width="14.42578125" style="871" customWidth="1"/>
    <col min="13064" max="13064" width="17.5703125" style="871" customWidth="1"/>
    <col min="13065" max="13065" width="13.42578125" style="871" customWidth="1"/>
    <col min="13066" max="13310" width="8.85546875" style="871"/>
    <col min="13311" max="13311" width="13.140625" style="871" customWidth="1"/>
    <col min="13312" max="13312" width="43.42578125" style="871" customWidth="1"/>
    <col min="13313" max="13313" width="17.5703125" style="871" customWidth="1"/>
    <col min="13314" max="13314" width="12.42578125" style="871" customWidth="1"/>
    <col min="13315" max="13315" width="13.7109375" style="871" customWidth="1"/>
    <col min="13316" max="13316" width="14.140625" style="871" customWidth="1"/>
    <col min="13317" max="13317" width="11.5703125" style="871" customWidth="1"/>
    <col min="13318" max="13318" width="12.28515625" style="871" customWidth="1"/>
    <col min="13319" max="13319" width="14.42578125" style="871" customWidth="1"/>
    <col min="13320" max="13320" width="17.5703125" style="871" customWidth="1"/>
    <col min="13321" max="13321" width="13.42578125" style="871" customWidth="1"/>
    <col min="13322" max="13566" width="8.85546875" style="871"/>
    <col min="13567" max="13567" width="13.140625" style="871" customWidth="1"/>
    <col min="13568" max="13568" width="43.42578125" style="871" customWidth="1"/>
    <col min="13569" max="13569" width="17.5703125" style="871" customWidth="1"/>
    <col min="13570" max="13570" width="12.42578125" style="871" customWidth="1"/>
    <col min="13571" max="13571" width="13.7109375" style="871" customWidth="1"/>
    <col min="13572" max="13572" width="14.140625" style="871" customWidth="1"/>
    <col min="13573" max="13573" width="11.5703125" style="871" customWidth="1"/>
    <col min="13574" max="13574" width="12.28515625" style="871" customWidth="1"/>
    <col min="13575" max="13575" width="14.42578125" style="871" customWidth="1"/>
    <col min="13576" max="13576" width="17.5703125" style="871" customWidth="1"/>
    <col min="13577" max="13577" width="13.42578125" style="871" customWidth="1"/>
    <col min="13578" max="13822" width="8.85546875" style="871"/>
    <col min="13823" max="13823" width="13.140625" style="871" customWidth="1"/>
    <col min="13824" max="13824" width="43.42578125" style="871" customWidth="1"/>
    <col min="13825" max="13825" width="17.5703125" style="871" customWidth="1"/>
    <col min="13826" max="13826" width="12.42578125" style="871" customWidth="1"/>
    <col min="13827" max="13827" width="13.7109375" style="871" customWidth="1"/>
    <col min="13828" max="13828" width="14.140625" style="871" customWidth="1"/>
    <col min="13829" max="13829" width="11.5703125" style="871" customWidth="1"/>
    <col min="13830" max="13830" width="12.28515625" style="871" customWidth="1"/>
    <col min="13831" max="13831" width="14.42578125" style="871" customWidth="1"/>
    <col min="13832" max="13832" width="17.5703125" style="871" customWidth="1"/>
    <col min="13833" max="13833" width="13.42578125" style="871" customWidth="1"/>
    <col min="13834" max="14078" width="8.85546875" style="871"/>
    <col min="14079" max="14079" width="13.140625" style="871" customWidth="1"/>
    <col min="14080" max="14080" width="43.42578125" style="871" customWidth="1"/>
    <col min="14081" max="14081" width="17.5703125" style="871" customWidth="1"/>
    <col min="14082" max="14082" width="12.42578125" style="871" customWidth="1"/>
    <col min="14083" max="14083" width="13.7109375" style="871" customWidth="1"/>
    <col min="14084" max="14084" width="14.140625" style="871" customWidth="1"/>
    <col min="14085" max="14085" width="11.5703125" style="871" customWidth="1"/>
    <col min="14086" max="14086" width="12.28515625" style="871" customWidth="1"/>
    <col min="14087" max="14087" width="14.42578125" style="871" customWidth="1"/>
    <col min="14088" max="14088" width="17.5703125" style="871" customWidth="1"/>
    <col min="14089" max="14089" width="13.42578125" style="871" customWidth="1"/>
    <col min="14090" max="14334" width="8.85546875" style="871"/>
    <col min="14335" max="14335" width="13.140625" style="871" customWidth="1"/>
    <col min="14336" max="14336" width="43.42578125" style="871" customWidth="1"/>
    <col min="14337" max="14337" width="17.5703125" style="871" customWidth="1"/>
    <col min="14338" max="14338" width="12.42578125" style="871" customWidth="1"/>
    <col min="14339" max="14339" width="13.7109375" style="871" customWidth="1"/>
    <col min="14340" max="14340" width="14.140625" style="871" customWidth="1"/>
    <col min="14341" max="14341" width="11.5703125" style="871" customWidth="1"/>
    <col min="14342" max="14342" width="12.28515625" style="871" customWidth="1"/>
    <col min="14343" max="14343" width="14.42578125" style="871" customWidth="1"/>
    <col min="14344" max="14344" width="17.5703125" style="871" customWidth="1"/>
    <col min="14345" max="14345" width="13.42578125" style="871" customWidth="1"/>
    <col min="14346" max="14590" width="8.85546875" style="871"/>
    <col min="14591" max="14591" width="13.140625" style="871" customWidth="1"/>
    <col min="14592" max="14592" width="43.42578125" style="871" customWidth="1"/>
    <col min="14593" max="14593" width="17.5703125" style="871" customWidth="1"/>
    <col min="14594" max="14594" width="12.42578125" style="871" customWidth="1"/>
    <col min="14595" max="14595" width="13.7109375" style="871" customWidth="1"/>
    <col min="14596" max="14596" width="14.140625" style="871" customWidth="1"/>
    <col min="14597" max="14597" width="11.5703125" style="871" customWidth="1"/>
    <col min="14598" max="14598" width="12.28515625" style="871" customWidth="1"/>
    <col min="14599" max="14599" width="14.42578125" style="871" customWidth="1"/>
    <col min="14600" max="14600" width="17.5703125" style="871" customWidth="1"/>
    <col min="14601" max="14601" width="13.42578125" style="871" customWidth="1"/>
    <col min="14602" max="14846" width="8.85546875" style="871"/>
    <col min="14847" max="14847" width="13.140625" style="871" customWidth="1"/>
    <col min="14848" max="14848" width="43.42578125" style="871" customWidth="1"/>
    <col min="14849" max="14849" width="17.5703125" style="871" customWidth="1"/>
    <col min="14850" max="14850" width="12.42578125" style="871" customWidth="1"/>
    <col min="14851" max="14851" width="13.7109375" style="871" customWidth="1"/>
    <col min="14852" max="14852" width="14.140625" style="871" customWidth="1"/>
    <col min="14853" max="14853" width="11.5703125" style="871" customWidth="1"/>
    <col min="14854" max="14854" width="12.28515625" style="871" customWidth="1"/>
    <col min="14855" max="14855" width="14.42578125" style="871" customWidth="1"/>
    <col min="14856" max="14856" width="17.5703125" style="871" customWidth="1"/>
    <col min="14857" max="14857" width="13.42578125" style="871" customWidth="1"/>
    <col min="14858" max="15102" width="8.85546875" style="871"/>
    <col min="15103" max="15103" width="13.140625" style="871" customWidth="1"/>
    <col min="15104" max="15104" width="43.42578125" style="871" customWidth="1"/>
    <col min="15105" max="15105" width="17.5703125" style="871" customWidth="1"/>
    <col min="15106" max="15106" width="12.42578125" style="871" customWidth="1"/>
    <col min="15107" max="15107" width="13.7109375" style="871" customWidth="1"/>
    <col min="15108" max="15108" width="14.140625" style="871" customWidth="1"/>
    <col min="15109" max="15109" width="11.5703125" style="871" customWidth="1"/>
    <col min="15110" max="15110" width="12.28515625" style="871" customWidth="1"/>
    <col min="15111" max="15111" width="14.42578125" style="871" customWidth="1"/>
    <col min="15112" max="15112" width="17.5703125" style="871" customWidth="1"/>
    <col min="15113" max="15113" width="13.42578125" style="871" customWidth="1"/>
    <col min="15114" max="15358" width="8.85546875" style="871"/>
    <col min="15359" max="15359" width="13.140625" style="871" customWidth="1"/>
    <col min="15360" max="15360" width="43.42578125" style="871" customWidth="1"/>
    <col min="15361" max="15361" width="17.5703125" style="871" customWidth="1"/>
    <col min="15362" max="15362" width="12.42578125" style="871" customWidth="1"/>
    <col min="15363" max="15363" width="13.7109375" style="871" customWidth="1"/>
    <col min="15364" max="15364" width="14.140625" style="871" customWidth="1"/>
    <col min="15365" max="15365" width="11.5703125" style="871" customWidth="1"/>
    <col min="15366" max="15366" width="12.28515625" style="871" customWidth="1"/>
    <col min="15367" max="15367" width="14.42578125" style="871" customWidth="1"/>
    <col min="15368" max="15368" width="17.5703125" style="871" customWidth="1"/>
    <col min="15369" max="15369" width="13.42578125" style="871" customWidth="1"/>
    <col min="15370" max="15614" width="8.85546875" style="871"/>
    <col min="15615" max="15615" width="13.140625" style="871" customWidth="1"/>
    <col min="15616" max="15616" width="43.42578125" style="871" customWidth="1"/>
    <col min="15617" max="15617" width="17.5703125" style="871" customWidth="1"/>
    <col min="15618" max="15618" width="12.42578125" style="871" customWidth="1"/>
    <col min="15619" max="15619" width="13.7109375" style="871" customWidth="1"/>
    <col min="15620" max="15620" width="14.140625" style="871" customWidth="1"/>
    <col min="15621" max="15621" width="11.5703125" style="871" customWidth="1"/>
    <col min="15622" max="15622" width="12.28515625" style="871" customWidth="1"/>
    <col min="15623" max="15623" width="14.42578125" style="871" customWidth="1"/>
    <col min="15624" max="15624" width="17.5703125" style="871" customWidth="1"/>
    <col min="15625" max="15625" width="13.42578125" style="871" customWidth="1"/>
    <col min="15626" max="15870" width="8.85546875" style="871"/>
    <col min="15871" max="15871" width="13.140625" style="871" customWidth="1"/>
    <col min="15872" max="15872" width="43.42578125" style="871" customWidth="1"/>
    <col min="15873" max="15873" width="17.5703125" style="871" customWidth="1"/>
    <col min="15874" max="15874" width="12.42578125" style="871" customWidth="1"/>
    <col min="15875" max="15875" width="13.7109375" style="871" customWidth="1"/>
    <col min="15876" max="15876" width="14.140625" style="871" customWidth="1"/>
    <col min="15877" max="15877" width="11.5703125" style="871" customWidth="1"/>
    <col min="15878" max="15878" width="12.28515625" style="871" customWidth="1"/>
    <col min="15879" max="15879" width="14.42578125" style="871" customWidth="1"/>
    <col min="15880" max="15880" width="17.5703125" style="871" customWidth="1"/>
    <col min="15881" max="15881" width="13.42578125" style="871" customWidth="1"/>
    <col min="15882" max="16126" width="8.85546875" style="871"/>
    <col min="16127" max="16127" width="13.140625" style="871" customWidth="1"/>
    <col min="16128" max="16128" width="43.42578125" style="871" customWidth="1"/>
    <col min="16129" max="16129" width="17.5703125" style="871" customWidth="1"/>
    <col min="16130" max="16130" width="12.42578125" style="871" customWidth="1"/>
    <col min="16131" max="16131" width="13.7109375" style="871" customWidth="1"/>
    <col min="16132" max="16132" width="14.140625" style="871" customWidth="1"/>
    <col min="16133" max="16133" width="11.5703125" style="871" customWidth="1"/>
    <col min="16134" max="16134" width="12.28515625" style="871" customWidth="1"/>
    <col min="16135" max="16135" width="14.42578125" style="871" customWidth="1"/>
    <col min="16136" max="16136" width="17.5703125" style="871" customWidth="1"/>
    <col min="16137" max="16137" width="13.42578125" style="871" customWidth="1"/>
    <col min="16138" max="16384" width="8.85546875" style="871"/>
  </cols>
  <sheetData>
    <row r="1" spans="1:14" ht="20.25">
      <c r="A1" s="1013" t="str">
        <f>'APD 150 Pg1'!A1</f>
        <v>Oregon Department of Human Services</v>
      </c>
      <c r="C1" s="2067" t="s">
        <v>967</v>
      </c>
      <c r="D1" s="2067"/>
      <c r="E1" s="2067"/>
      <c r="F1" s="2067"/>
      <c r="G1" s="2067"/>
      <c r="H1" s="2067"/>
      <c r="J1" s="1267" t="str">
        <f>'COVID-ARP'!G1</f>
        <v>Approved By:</v>
      </c>
      <c r="K1" s="1657" t="s">
        <v>46</v>
      </c>
    </row>
    <row r="2" spans="1:14" ht="18">
      <c r="A2" s="1014" t="str">
        <f>'APD 150 Pg1'!A2</f>
        <v>Aging and People with Disabilities</v>
      </c>
      <c r="B2" s="1014"/>
      <c r="C2" s="993"/>
      <c r="D2" s="2068" t="s">
        <v>489</v>
      </c>
      <c r="E2" s="2068"/>
      <c r="F2" s="2068"/>
      <c r="G2" s="2068"/>
      <c r="H2" s="2068"/>
      <c r="J2" s="1268" t="s">
        <v>349</v>
      </c>
      <c r="K2" s="1657" t="s">
        <v>46</v>
      </c>
    </row>
    <row r="3" spans="1:14" ht="18">
      <c r="A3" s="1045" t="e">
        <f>#REF!</f>
        <v>#REF!</v>
      </c>
      <c r="B3" s="1652" t="s">
        <v>46</v>
      </c>
      <c r="C3" s="993"/>
      <c r="D3" s="993"/>
      <c r="E3" s="993"/>
      <c r="F3" s="993"/>
      <c r="G3" s="1018" t="s">
        <v>741</v>
      </c>
      <c r="H3" s="1018"/>
      <c r="J3" s="1019"/>
      <c r="K3" s="1658"/>
    </row>
    <row r="4" spans="1:14" ht="15.75">
      <c r="A4" s="1039" t="str">
        <f>'APD 150 Pg1'!A6:B6</f>
        <v xml:space="preserve">AAA Name:  </v>
      </c>
      <c r="B4" s="1652" t="s">
        <v>46</v>
      </c>
      <c r="C4" s="993"/>
      <c r="D4" s="993"/>
      <c r="E4" s="871"/>
      <c r="F4" s="871"/>
      <c r="G4" s="2069" t="s">
        <v>683</v>
      </c>
      <c r="H4" s="2070"/>
      <c r="J4" s="1268" t="str">
        <f>'COVID-ARP'!G4</f>
        <v>Prepared By:</v>
      </c>
      <c r="K4" s="1657" t="s">
        <v>46</v>
      </c>
    </row>
    <row r="5" spans="1:14" ht="15.75">
      <c r="A5" s="1048"/>
      <c r="B5" s="1059"/>
      <c r="C5" s="993"/>
      <c r="D5" s="993"/>
      <c r="E5" s="1030" t="str">
        <f>'APD 150 Pg1'!H10</f>
        <v xml:space="preserve">   Fiscal Year:      </v>
      </c>
      <c r="F5" s="993"/>
      <c r="G5" s="1652" t="s">
        <v>46</v>
      </c>
      <c r="H5" s="993"/>
      <c r="J5" s="1268" t="str">
        <f>'COVID-ARP'!G5</f>
        <v>Phone:</v>
      </c>
      <c r="K5" s="1657" t="s">
        <v>46</v>
      </c>
    </row>
    <row r="6" spans="1:14" ht="16.5" thickBot="1">
      <c r="A6" s="1049" t="s">
        <v>708</v>
      </c>
      <c r="B6" s="1171" t="s">
        <v>709</v>
      </c>
      <c r="C6" s="993"/>
      <c r="D6" s="993"/>
      <c r="E6" s="993" t="str">
        <f>'APD 150 Pg1'!H11</f>
        <v>Biennial Year:</v>
      </c>
      <c r="F6" s="993"/>
      <c r="G6" s="1652" t="s">
        <v>46</v>
      </c>
      <c r="H6" s="993"/>
      <c r="K6" s="1658"/>
    </row>
    <row r="7" spans="1:14" ht="16.5" thickTop="1" thickBot="1">
      <c r="A7" s="982"/>
      <c r="B7" s="1269"/>
      <c r="C7" s="1112"/>
      <c r="D7" s="1112"/>
      <c r="E7" s="1112"/>
      <c r="F7" s="1112"/>
      <c r="G7" s="1112"/>
      <c r="H7" s="1112"/>
      <c r="I7" s="1098"/>
    </row>
    <row r="8" spans="1:14" ht="15.75" thickBot="1">
      <c r="A8" s="1049"/>
      <c r="B8" s="1269"/>
      <c r="C8" s="1113" t="s">
        <v>705</v>
      </c>
      <c r="D8" s="1113" t="s">
        <v>705</v>
      </c>
      <c r="E8" s="1113" t="s">
        <v>705</v>
      </c>
      <c r="F8" s="1113" t="s">
        <v>705</v>
      </c>
      <c r="G8" s="1113" t="s">
        <v>705</v>
      </c>
      <c r="H8" s="1072" t="s">
        <v>705</v>
      </c>
      <c r="I8" s="1880" t="s">
        <v>942</v>
      </c>
    </row>
    <row r="9" spans="1:14" ht="13.5" customHeight="1" thickBot="1">
      <c r="A9" s="982"/>
      <c r="B9" s="1017" t="s">
        <v>742</v>
      </c>
      <c r="C9" s="1113" t="s">
        <v>664</v>
      </c>
      <c r="D9" s="1113" t="s">
        <v>664</v>
      </c>
      <c r="E9" s="1113" t="s">
        <v>664</v>
      </c>
      <c r="F9" s="1113" t="s">
        <v>664</v>
      </c>
      <c r="G9" s="1113" t="s">
        <v>664</v>
      </c>
      <c r="H9" s="1072" t="s">
        <v>680</v>
      </c>
      <c r="I9" s="1881"/>
    </row>
    <row r="10" spans="1:14" ht="15.75" thickBot="1">
      <c r="A10" s="982"/>
      <c r="B10" s="1268" t="s">
        <v>743</v>
      </c>
      <c r="C10" s="1073" t="s">
        <v>650</v>
      </c>
      <c r="D10" s="1073" t="s">
        <v>651</v>
      </c>
      <c r="E10" s="1073" t="s">
        <v>652</v>
      </c>
      <c r="F10" s="1073" t="s">
        <v>698</v>
      </c>
      <c r="G10" s="1073" t="s">
        <v>415</v>
      </c>
      <c r="H10" s="1074" t="s">
        <v>932</v>
      </c>
      <c r="I10" s="1111" t="s">
        <v>679</v>
      </c>
    </row>
    <row r="11" spans="1:14" ht="16.5" thickTop="1" thickBot="1">
      <c r="A11" s="1064" t="s">
        <v>686</v>
      </c>
      <c r="B11" s="1065"/>
      <c r="C11" s="1082"/>
      <c r="D11" s="1082"/>
      <c r="E11" s="1082"/>
      <c r="F11" s="1082"/>
      <c r="G11" s="1082"/>
      <c r="H11" s="1082"/>
      <c r="I11" s="1083"/>
    </row>
    <row r="12" spans="1:14" ht="17.25" customHeight="1">
      <c r="A12" s="983" t="s">
        <v>294</v>
      </c>
      <c r="B12" s="1066" t="s">
        <v>1007</v>
      </c>
      <c r="C12" s="1060" t="s">
        <v>687</v>
      </c>
      <c r="D12" s="1060" t="s">
        <v>687</v>
      </c>
      <c r="E12" s="1060" t="s">
        <v>687</v>
      </c>
      <c r="F12" s="1060" t="s">
        <v>687</v>
      </c>
      <c r="G12" s="1060" t="s">
        <v>687</v>
      </c>
      <c r="H12" s="1653" t="s">
        <v>325</v>
      </c>
      <c r="I12" s="1653" t="s">
        <v>325</v>
      </c>
      <c r="J12" s="1056"/>
      <c r="K12" s="1056"/>
      <c r="L12" s="1056"/>
      <c r="M12" s="1056"/>
      <c r="N12" s="1057"/>
    </row>
    <row r="13" spans="1:14" ht="72.75" customHeight="1">
      <c r="A13" s="983" t="s">
        <v>66</v>
      </c>
      <c r="B13" s="1067" t="s">
        <v>1008</v>
      </c>
      <c r="C13" s="1060" t="s">
        <v>687</v>
      </c>
      <c r="D13" s="1060" t="s">
        <v>687</v>
      </c>
      <c r="E13" s="1060" t="s">
        <v>687</v>
      </c>
      <c r="F13" s="1088"/>
      <c r="G13" s="1088"/>
      <c r="H13" s="1653" t="s">
        <v>325</v>
      </c>
      <c r="I13" s="1653" t="s">
        <v>325</v>
      </c>
    </row>
    <row r="14" spans="1:14" ht="28.5" customHeight="1">
      <c r="A14" s="1185" t="s">
        <v>694</v>
      </c>
      <c r="B14" s="1186" t="s">
        <v>721</v>
      </c>
      <c r="C14" s="1060" t="s">
        <v>687</v>
      </c>
      <c r="D14" s="1060" t="s">
        <v>687</v>
      </c>
      <c r="E14" s="1060" t="s">
        <v>687</v>
      </c>
      <c r="F14" s="1060" t="s">
        <v>687</v>
      </c>
      <c r="G14" s="1060" t="s">
        <v>687</v>
      </c>
      <c r="H14" s="1653" t="s">
        <v>325</v>
      </c>
      <c r="I14" s="1653"/>
    </row>
    <row r="15" spans="1:14" ht="15.75">
      <c r="A15" s="983" t="s">
        <v>464</v>
      </c>
      <c r="B15" s="1075" t="s">
        <v>1009</v>
      </c>
      <c r="C15" s="1653" t="s">
        <v>325</v>
      </c>
      <c r="D15" s="1653" t="s">
        <v>325</v>
      </c>
      <c r="E15" s="1653" t="s">
        <v>325</v>
      </c>
      <c r="F15" s="1653" t="s">
        <v>325</v>
      </c>
      <c r="G15" s="1653" t="s">
        <v>325</v>
      </c>
      <c r="H15" s="1653" t="s">
        <v>325</v>
      </c>
      <c r="I15" s="1653" t="s">
        <v>325</v>
      </c>
    </row>
    <row r="16" spans="1:14" ht="2.25" customHeight="1">
      <c r="A16" s="983" t="s">
        <v>465</v>
      </c>
      <c r="B16" s="1075"/>
      <c r="C16" s="1654"/>
      <c r="D16" s="1654"/>
      <c r="E16" s="1654"/>
      <c r="F16" s="1654"/>
      <c r="G16" s="1654"/>
      <c r="H16" s="1654"/>
      <c r="I16" s="1655"/>
    </row>
    <row r="17" spans="1:26" ht="15.75">
      <c r="A17" s="1015" t="s">
        <v>465</v>
      </c>
      <c r="B17" s="1076" t="s">
        <v>1010</v>
      </c>
      <c r="C17" s="1653" t="s">
        <v>325</v>
      </c>
      <c r="D17" s="1653" t="s">
        <v>325</v>
      </c>
      <c r="E17" s="1653" t="s">
        <v>325</v>
      </c>
      <c r="F17" s="1653" t="s">
        <v>325</v>
      </c>
      <c r="G17" s="1653" t="s">
        <v>325</v>
      </c>
      <c r="H17" s="1653" t="s">
        <v>325</v>
      </c>
      <c r="I17" s="1653" t="s">
        <v>325</v>
      </c>
    </row>
    <row r="18" spans="1:26" ht="18" customHeight="1">
      <c r="A18" s="1015" t="s">
        <v>612</v>
      </c>
      <c r="B18" s="1659" t="s">
        <v>1011</v>
      </c>
      <c r="C18" s="1653" t="s">
        <v>325</v>
      </c>
      <c r="D18" s="1653" t="s">
        <v>325</v>
      </c>
      <c r="E18" s="1653" t="s">
        <v>325</v>
      </c>
      <c r="F18" s="1653" t="s">
        <v>325</v>
      </c>
      <c r="G18" s="1653" t="s">
        <v>325</v>
      </c>
      <c r="H18" s="1653" t="s">
        <v>325</v>
      </c>
      <c r="I18" s="1653" t="s">
        <v>325</v>
      </c>
      <c r="L18" s="2066"/>
      <c r="M18" s="2066"/>
      <c r="N18" s="2066"/>
      <c r="O18" s="2066"/>
      <c r="P18" s="2066"/>
      <c r="Q18" s="2066"/>
      <c r="R18" s="2066"/>
      <c r="S18" s="2066"/>
      <c r="T18" s="2066"/>
      <c r="U18" s="2066"/>
      <c r="V18" s="2066"/>
      <c r="W18" s="2066"/>
      <c r="X18" s="2066"/>
      <c r="Y18" s="2066"/>
      <c r="Z18" s="2066"/>
    </row>
    <row r="19" spans="1:26" ht="1.5" customHeight="1">
      <c r="A19" s="976"/>
      <c r="B19" s="1077"/>
      <c r="C19" s="1080"/>
      <c r="D19" s="1080"/>
      <c r="E19" s="1080"/>
      <c r="F19" s="1080"/>
      <c r="G19" s="1080"/>
      <c r="H19" s="1080"/>
      <c r="I19" s="1084"/>
      <c r="L19" s="2066"/>
      <c r="M19" s="2066"/>
      <c r="N19" s="2066"/>
      <c r="O19" s="2066"/>
      <c r="P19" s="2066"/>
      <c r="Q19" s="2066"/>
      <c r="R19" s="2066"/>
      <c r="S19" s="2066"/>
      <c r="T19" s="2066"/>
      <c r="U19" s="2066"/>
      <c r="V19" s="2066"/>
      <c r="W19" s="2066"/>
      <c r="X19" s="2066"/>
      <c r="Y19" s="2066"/>
      <c r="Z19" s="2066"/>
    </row>
    <row r="20" spans="1:26" ht="15.75">
      <c r="A20" s="1015" t="s">
        <v>665</v>
      </c>
      <c r="B20" s="1660" t="s">
        <v>1012</v>
      </c>
      <c r="C20" s="1060" t="s">
        <v>687</v>
      </c>
      <c r="D20" s="1060" t="s">
        <v>687</v>
      </c>
      <c r="E20" s="1060" t="s">
        <v>687</v>
      </c>
      <c r="F20" s="1060" t="s">
        <v>687</v>
      </c>
      <c r="G20" s="1060" t="s">
        <v>687</v>
      </c>
      <c r="H20" s="1060" t="s">
        <v>687</v>
      </c>
      <c r="I20" s="1653" t="s">
        <v>325</v>
      </c>
      <c r="L20" s="2066"/>
      <c r="M20" s="2066"/>
      <c r="N20" s="2066"/>
      <c r="O20" s="2066"/>
      <c r="P20" s="2066"/>
      <c r="Q20" s="2066"/>
      <c r="R20" s="2066"/>
      <c r="S20" s="2066"/>
      <c r="T20" s="2066"/>
      <c r="U20" s="2066"/>
      <c r="V20" s="2066"/>
      <c r="W20" s="2066"/>
      <c r="X20" s="2066"/>
      <c r="Y20" s="2066"/>
      <c r="Z20" s="2066"/>
    </row>
    <row r="21" spans="1:26" ht="15.75">
      <c r="A21" s="1015" t="s">
        <v>666</v>
      </c>
      <c r="B21" s="1660" t="s">
        <v>1013</v>
      </c>
      <c r="C21" s="1060" t="s">
        <v>687</v>
      </c>
      <c r="D21" s="1060" t="s">
        <v>687</v>
      </c>
      <c r="E21" s="1060" t="s">
        <v>687</v>
      </c>
      <c r="F21" s="1060" t="s">
        <v>687</v>
      </c>
      <c r="G21" s="1060" t="s">
        <v>687</v>
      </c>
      <c r="H21" s="1060" t="s">
        <v>687</v>
      </c>
      <c r="I21" s="1653" t="s">
        <v>325</v>
      </c>
      <c r="L21" s="2066"/>
      <c r="M21" s="2066"/>
      <c r="N21" s="2066"/>
      <c r="O21" s="2066"/>
      <c r="P21" s="2066"/>
      <c r="Q21" s="2066"/>
      <c r="R21" s="2066"/>
      <c r="S21" s="2066"/>
      <c r="T21" s="2066"/>
      <c r="U21" s="2066"/>
      <c r="V21" s="2066"/>
      <c r="W21" s="2066"/>
      <c r="X21" s="2066"/>
      <c r="Y21" s="2066"/>
      <c r="Z21" s="2066"/>
    </row>
    <row r="22" spans="1:26" ht="1.5" customHeight="1">
      <c r="A22" s="976"/>
      <c r="B22" s="1078"/>
      <c r="C22" s="1081"/>
      <c r="D22" s="1081"/>
      <c r="E22" s="1081"/>
      <c r="F22" s="1081"/>
      <c r="G22" s="1081"/>
      <c r="H22" s="1081"/>
      <c r="I22" s="1656"/>
      <c r="L22" s="2066"/>
      <c r="M22" s="2066"/>
      <c r="N22" s="2066"/>
      <c r="O22" s="2066"/>
      <c r="P22" s="2066"/>
      <c r="Q22" s="2066"/>
      <c r="R22" s="2066"/>
      <c r="S22" s="2066"/>
      <c r="T22" s="2066"/>
      <c r="U22" s="2066"/>
      <c r="V22" s="2066"/>
      <c r="W22" s="2066"/>
      <c r="X22" s="2066"/>
      <c r="Y22" s="2066"/>
      <c r="Z22" s="2066"/>
    </row>
    <row r="23" spans="1:26" ht="15.75">
      <c r="A23" s="1015" t="s">
        <v>667</v>
      </c>
      <c r="B23" s="1661" t="s">
        <v>1014</v>
      </c>
      <c r="C23" s="1653" t="s">
        <v>325</v>
      </c>
      <c r="D23" s="1653" t="s">
        <v>325</v>
      </c>
      <c r="E23" s="1653" t="s">
        <v>325</v>
      </c>
      <c r="F23" s="1653" t="s">
        <v>325</v>
      </c>
      <c r="G23" s="1653" t="s">
        <v>325</v>
      </c>
      <c r="H23" s="1653" t="s">
        <v>325</v>
      </c>
      <c r="I23" s="1653" t="s">
        <v>325</v>
      </c>
      <c r="L23" s="2066"/>
      <c r="M23" s="2066"/>
      <c r="N23" s="2066"/>
      <c r="O23" s="2066"/>
      <c r="P23" s="2066"/>
      <c r="Q23" s="2066"/>
      <c r="R23" s="2066"/>
      <c r="S23" s="2066"/>
      <c r="T23" s="2066"/>
      <c r="U23" s="2066"/>
      <c r="V23" s="2066"/>
      <c r="W23" s="2066"/>
      <c r="X23" s="2066"/>
      <c r="Y23" s="2066"/>
      <c r="Z23" s="2066"/>
    </row>
    <row r="24" spans="1:26" ht="15.75">
      <c r="A24" s="1015" t="s">
        <v>668</v>
      </c>
      <c r="B24" s="1661" t="s">
        <v>1015</v>
      </c>
      <c r="C24" s="1653" t="s">
        <v>325</v>
      </c>
      <c r="D24" s="1653" t="s">
        <v>325</v>
      </c>
      <c r="E24" s="1653" t="s">
        <v>325</v>
      </c>
      <c r="F24" s="1653" t="s">
        <v>325</v>
      </c>
      <c r="G24" s="1653" t="s">
        <v>325</v>
      </c>
      <c r="H24" s="1653" t="s">
        <v>325</v>
      </c>
      <c r="I24" s="1653" t="s">
        <v>325</v>
      </c>
    </row>
    <row r="25" spans="1:26" ht="15.75">
      <c r="A25" s="1015" t="s">
        <v>669</v>
      </c>
      <c r="B25" s="1061" t="s">
        <v>1016</v>
      </c>
      <c r="C25" s="1653" t="s">
        <v>325</v>
      </c>
      <c r="D25" s="1653" t="s">
        <v>325</v>
      </c>
      <c r="E25" s="1653" t="s">
        <v>325</v>
      </c>
      <c r="F25" s="1653" t="s">
        <v>325</v>
      </c>
      <c r="G25" s="1653" t="s">
        <v>325</v>
      </c>
      <c r="H25" s="1653" t="s">
        <v>325</v>
      </c>
      <c r="I25" s="1653" t="s">
        <v>325</v>
      </c>
      <c r="J25" s="1062"/>
      <c r="K25" s="1062"/>
      <c r="L25" s="1062"/>
      <c r="M25" s="1063"/>
    </row>
    <row r="26" spans="1:26" ht="16.5" thickBot="1">
      <c r="A26" s="975"/>
      <c r="B26" s="1662" t="s">
        <v>1017</v>
      </c>
      <c r="C26" s="1653" t="s">
        <v>325</v>
      </c>
      <c r="D26" s="1653" t="s">
        <v>325</v>
      </c>
      <c r="E26" s="1653" t="s">
        <v>325</v>
      </c>
      <c r="F26" s="1653" t="s">
        <v>325</v>
      </c>
      <c r="G26" s="1653" t="s">
        <v>325</v>
      </c>
      <c r="H26" s="1653" t="s">
        <v>325</v>
      </c>
      <c r="I26" s="1653" t="s">
        <v>325</v>
      </c>
    </row>
    <row r="27" spans="1:26" ht="41.25" customHeight="1" thickBot="1">
      <c r="A27" s="1006"/>
      <c r="B27" s="1051"/>
      <c r="C27" s="1113" t="s">
        <v>705</v>
      </c>
      <c r="D27" s="1113" t="s">
        <v>705</v>
      </c>
      <c r="E27" s="1113" t="s">
        <v>705</v>
      </c>
      <c r="F27" s="1113" t="s">
        <v>705</v>
      </c>
      <c r="G27" s="1113" t="s">
        <v>705</v>
      </c>
      <c r="H27" s="1072" t="s">
        <v>705</v>
      </c>
      <c r="I27" s="1187" t="str">
        <f>I8</f>
        <v xml:space="preserve"> ARP</v>
      </c>
    </row>
    <row r="28" spans="1:26" ht="49.5" thickTop="1">
      <c r="A28" s="1071" t="s">
        <v>370</v>
      </c>
      <c r="B28" s="1070" t="s">
        <v>1018</v>
      </c>
      <c r="C28" s="1073" t="s">
        <v>650</v>
      </c>
      <c r="D28" s="1073" t="s">
        <v>651</v>
      </c>
      <c r="E28" s="1073" t="s">
        <v>652</v>
      </c>
      <c r="F28" s="1073" t="s">
        <v>698</v>
      </c>
      <c r="G28" s="1073" t="s">
        <v>415</v>
      </c>
      <c r="H28" s="1074" t="s">
        <v>932</v>
      </c>
      <c r="I28" s="1188" t="s">
        <v>722</v>
      </c>
    </row>
    <row r="29" spans="1:26" ht="15.75">
      <c r="A29" s="979"/>
      <c r="B29" s="1448" t="s">
        <v>851</v>
      </c>
      <c r="C29" s="1060" t="s">
        <v>687</v>
      </c>
      <c r="D29" s="1060" t="s">
        <v>687</v>
      </c>
      <c r="E29" s="1060" t="s">
        <v>687</v>
      </c>
      <c r="F29" s="1060" t="s">
        <v>687</v>
      </c>
      <c r="G29" s="1060" t="s">
        <v>687</v>
      </c>
      <c r="H29" s="1653" t="s">
        <v>325</v>
      </c>
      <c r="I29" s="1653" t="s">
        <v>325</v>
      </c>
      <c r="J29" s="1658"/>
    </row>
    <row r="30" spans="1:26" ht="15.75">
      <c r="A30" s="979" t="str">
        <f>'Service Category Lookup Val '!A11</f>
        <v>05</v>
      </c>
      <c r="B30" s="1085" t="str">
        <f>'Service Category Lookup Val '!D11</f>
        <v>Adult Day Care</v>
      </c>
      <c r="C30" s="1060" t="s">
        <v>687</v>
      </c>
      <c r="D30" s="1060" t="s">
        <v>687</v>
      </c>
      <c r="E30" s="1060" t="s">
        <v>687</v>
      </c>
      <c r="F30" s="1060" t="s">
        <v>687</v>
      </c>
      <c r="G30" s="1060" t="s">
        <v>687</v>
      </c>
      <c r="H30" s="1653" t="s">
        <v>325</v>
      </c>
      <c r="I30" s="1653" t="s">
        <v>325</v>
      </c>
      <c r="J30" s="1658"/>
    </row>
    <row r="31" spans="1:26" ht="15.75">
      <c r="A31" s="979" t="str">
        <f>'Service Category Lookup Val '!A12</f>
        <v>06</v>
      </c>
      <c r="B31" s="1085" t="str">
        <f>'Service Category Lookup Val '!D12</f>
        <v>Case Management</v>
      </c>
      <c r="C31" s="1060" t="s">
        <v>687</v>
      </c>
      <c r="D31" s="1060" t="s">
        <v>687</v>
      </c>
      <c r="E31" s="1060" t="s">
        <v>687</v>
      </c>
      <c r="F31" s="1060" t="s">
        <v>687</v>
      </c>
      <c r="G31" s="1060" t="s">
        <v>687</v>
      </c>
      <c r="H31" s="1653" t="s">
        <v>325</v>
      </c>
      <c r="I31" s="1653" t="s">
        <v>325</v>
      </c>
      <c r="J31" s="1658"/>
    </row>
    <row r="32" spans="1:26" ht="15.75">
      <c r="A32" s="980" t="s">
        <v>39</v>
      </c>
      <c r="B32" s="1086"/>
      <c r="C32" s="1653" t="s">
        <v>325</v>
      </c>
      <c r="D32" s="1653" t="s">
        <v>325</v>
      </c>
      <c r="E32" s="1653" t="s">
        <v>325</v>
      </c>
      <c r="F32" s="1653" t="s">
        <v>325</v>
      </c>
      <c r="G32" s="1653" t="s">
        <v>325</v>
      </c>
      <c r="H32" s="1653" t="s">
        <v>325</v>
      </c>
      <c r="I32" s="1653" t="s">
        <v>325</v>
      </c>
      <c r="J32" s="1653" t="s">
        <v>325</v>
      </c>
    </row>
    <row r="33" spans="3:10" customFormat="1" ht="12">
      <c r="C33" s="1020"/>
      <c r="D33" s="1020"/>
      <c r="E33" s="1020"/>
      <c r="F33" s="1020"/>
      <c r="G33" s="1020"/>
      <c r="H33" s="1020"/>
    </row>
    <row r="34" spans="3:10" ht="60">
      <c r="C34" s="1021"/>
      <c r="D34" s="1270" t="s">
        <v>744</v>
      </c>
      <c r="E34" s="995" t="s">
        <v>406</v>
      </c>
      <c r="F34" s="994" t="s">
        <v>408</v>
      </c>
      <c r="G34" s="1540" t="s">
        <v>931</v>
      </c>
      <c r="H34" s="1021"/>
      <c r="I34" s="1021"/>
      <c r="J34" s="1021"/>
    </row>
    <row r="35" spans="3:10" ht="15.75">
      <c r="C35" s="1022"/>
      <c r="D35" s="1009" t="s">
        <v>411</v>
      </c>
      <c r="E35" s="996">
        <v>0.18</v>
      </c>
      <c r="F35" s="1653" t="s">
        <v>325</v>
      </c>
      <c r="G35" s="997"/>
      <c r="H35" s="1022"/>
      <c r="I35" s="1022"/>
      <c r="J35" s="1022"/>
    </row>
    <row r="36" spans="3:10" ht="15.75">
      <c r="C36" s="1023"/>
      <c r="D36" s="1010" t="s">
        <v>414</v>
      </c>
      <c r="E36" s="999">
        <v>0.03</v>
      </c>
      <c r="F36" s="1653" t="s">
        <v>325</v>
      </c>
      <c r="G36" s="998"/>
      <c r="H36" s="1023"/>
      <c r="I36" s="1023"/>
      <c r="J36" s="1023"/>
    </row>
    <row r="37" spans="3:10" ht="15.75">
      <c r="C37" s="1024"/>
      <c r="D37" s="1011" t="s">
        <v>417</v>
      </c>
      <c r="E37" s="1000">
        <v>0.03</v>
      </c>
      <c r="F37" s="1653" t="s">
        <v>325</v>
      </c>
      <c r="G37" s="977"/>
      <c r="H37" s="1024"/>
      <c r="I37" s="1024"/>
      <c r="J37" s="1024"/>
    </row>
    <row r="38" spans="3:10">
      <c r="C38" s="1025"/>
      <c r="D38" s="993"/>
      <c r="E38" s="993"/>
      <c r="F38" s="993"/>
      <c r="G38" s="1012"/>
      <c r="H38" s="1025"/>
      <c r="I38" s="1025"/>
      <c r="J38" s="1025"/>
    </row>
    <row r="39" spans="3:10">
      <c r="C39" s="1001"/>
      <c r="D39" s="1001"/>
      <c r="E39" s="1194" t="s">
        <v>705</v>
      </c>
      <c r="F39" s="1193" t="s">
        <v>707</v>
      </c>
      <c r="G39" s="1233" t="s">
        <v>726</v>
      </c>
      <c r="H39" s="1189" t="s">
        <v>682</v>
      </c>
    </row>
    <row r="40" spans="3:10">
      <c r="C40" s="1001" t="s">
        <v>398</v>
      </c>
      <c r="D40" s="1001" t="s">
        <v>656</v>
      </c>
      <c r="E40" s="1036" t="s">
        <v>653</v>
      </c>
      <c r="F40" s="1036" t="s">
        <v>653</v>
      </c>
      <c r="G40" s="1190" t="s">
        <v>653</v>
      </c>
      <c r="H40" s="1190" t="s">
        <v>653</v>
      </c>
    </row>
    <row r="41" spans="3:10" ht="15.75">
      <c r="C41" s="978" t="s">
        <v>409</v>
      </c>
      <c r="D41" s="1653" t="s">
        <v>325</v>
      </c>
      <c r="E41" s="1653" t="s">
        <v>325</v>
      </c>
      <c r="F41" s="1653" t="s">
        <v>325</v>
      </c>
      <c r="G41" s="1663"/>
      <c r="H41" s="1191" t="s">
        <v>681</v>
      </c>
    </row>
    <row r="42" spans="3:10" ht="15.75">
      <c r="C42" s="1003" t="s">
        <v>412</v>
      </c>
      <c r="D42" s="1653" t="s">
        <v>325</v>
      </c>
      <c r="E42" s="1653" t="s">
        <v>325</v>
      </c>
      <c r="F42" s="1663"/>
      <c r="G42" s="1663"/>
      <c r="H42" s="1191" t="s">
        <v>651</v>
      </c>
    </row>
    <row r="43" spans="3:10" ht="18.75" thickBot="1">
      <c r="C43" s="1008" t="str">
        <f>IF(D42&lt;=D41,"within compliance","out of compliance")</f>
        <v>within compliance</v>
      </c>
      <c r="D43" s="1664"/>
      <c r="E43" s="1653" t="s">
        <v>325</v>
      </c>
      <c r="F43" s="1663"/>
      <c r="G43" s="1653" t="s">
        <v>325</v>
      </c>
      <c r="H43" s="1192" t="s">
        <v>652</v>
      </c>
    </row>
    <row r="44" spans="3:10" ht="15.75">
      <c r="C44" s="1004" t="s">
        <v>223</v>
      </c>
      <c r="D44" s="1653" t="s">
        <v>325</v>
      </c>
      <c r="E44" s="1653" t="s">
        <v>325</v>
      </c>
      <c r="F44" s="1663"/>
      <c r="G44" s="1663"/>
      <c r="H44" s="1192" t="s">
        <v>415</v>
      </c>
    </row>
    <row r="45" spans="3:10" ht="15.75">
      <c r="C45" s="993"/>
      <c r="D45" s="1665"/>
      <c r="E45" s="1653" t="s">
        <v>325</v>
      </c>
      <c r="F45" s="1653" t="s">
        <v>325</v>
      </c>
      <c r="G45" s="1653" t="s">
        <v>325</v>
      </c>
      <c r="H45" s="1027"/>
    </row>
    <row r="46" spans="3:10" ht="15.75">
      <c r="C46" s="993"/>
      <c r="D46" s="993"/>
      <c r="E46" s="1103" t="s">
        <v>696</v>
      </c>
      <c r="F46" s="1653" t="s">
        <v>325</v>
      </c>
      <c r="G46" s="1026"/>
      <c r="H46" s="1026"/>
    </row>
  </sheetData>
  <mergeCells count="10">
    <mergeCell ref="L22:Z22"/>
    <mergeCell ref="L23:Z23"/>
    <mergeCell ref="C1:H1"/>
    <mergeCell ref="L18:Z18"/>
    <mergeCell ref="L19:Z19"/>
    <mergeCell ref="L20:Z20"/>
    <mergeCell ref="L21:Z21"/>
    <mergeCell ref="D2:H2"/>
    <mergeCell ref="G4:H4"/>
    <mergeCell ref="I8:I9"/>
  </mergeCells>
  <pageMargins left="0.7" right="0.7" top="0.75" bottom="0.75" header="0.3" footer="0.3"/>
  <pageSetup scale="25" orientation="portrait" r:id="rId1"/>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tabColor rgb="FFFFC000"/>
    <pageSetUpPr fitToPage="1"/>
  </sheetPr>
  <dimension ref="A1:BA89"/>
  <sheetViews>
    <sheetView topLeftCell="A13" zoomScale="75" zoomScaleNormal="75" zoomScalePageLayoutView="75" workbookViewId="0">
      <selection activeCell="O11" sqref="O11"/>
    </sheetView>
  </sheetViews>
  <sheetFormatPr defaultColWidth="9" defaultRowHeight="12"/>
  <cols>
    <col min="1" max="1" width="20.5703125" style="734" customWidth="1"/>
    <col min="2" max="2" width="13.5703125" style="210" customWidth="1"/>
    <col min="3" max="3" width="7.42578125" style="210" customWidth="1"/>
    <col min="4" max="4" width="22.28515625" style="210" customWidth="1"/>
    <col min="5" max="6" width="16.5703125" style="210" customWidth="1"/>
    <col min="7" max="7" width="17.7109375" style="210" customWidth="1"/>
    <col min="8" max="8" width="16.5703125" style="210" customWidth="1"/>
    <col min="9" max="9" width="18.85546875" style="210" customWidth="1"/>
    <col min="10" max="13" width="16.5703125" style="210" customWidth="1"/>
    <col min="14" max="14" width="8" style="210" customWidth="1"/>
    <col min="15" max="15" width="20.7109375" style="210" customWidth="1"/>
    <col min="16" max="16" width="16.85546875" style="210" customWidth="1"/>
    <col min="17" max="17" width="16" style="210" customWidth="1"/>
    <col min="18" max="16384" width="9" style="210"/>
  </cols>
  <sheetData>
    <row r="1" spans="1:53" s="151" customFormat="1" ht="22.5">
      <c r="A1" s="407" t="str">
        <f>'APD 150 Pg1'!A1</f>
        <v>Oregon Department of Human Services</v>
      </c>
      <c r="B1" s="1129"/>
      <c r="C1" s="1567"/>
      <c r="D1" s="1632"/>
      <c r="E1" s="1666" t="s">
        <v>953</v>
      </c>
      <c r="G1" s="1568"/>
      <c r="H1" s="1568"/>
      <c r="I1" s="1568"/>
      <c r="J1" s="1568"/>
      <c r="K1" s="1568"/>
      <c r="M1" s="408"/>
      <c r="N1" s="319"/>
      <c r="O1" s="319"/>
      <c r="P1" s="296"/>
      <c r="Q1" s="296"/>
      <c r="R1" s="296"/>
      <c r="S1" s="296"/>
      <c r="T1" s="296"/>
      <c r="U1" s="296"/>
      <c r="V1" s="296"/>
      <c r="W1" s="296"/>
      <c r="X1" s="296"/>
      <c r="Y1" s="296"/>
      <c r="Z1" s="296"/>
      <c r="AA1" s="296"/>
      <c r="AB1" s="296"/>
      <c r="AC1" s="296"/>
      <c r="AD1" s="296"/>
      <c r="AE1" s="296"/>
      <c r="AF1" s="296"/>
      <c r="AG1" s="296"/>
      <c r="AH1" s="296"/>
      <c r="AI1" s="296"/>
      <c r="AJ1" s="296"/>
      <c r="AK1" s="296"/>
      <c r="AL1" s="296"/>
      <c r="AM1" s="296"/>
      <c r="AN1" s="296"/>
      <c r="AO1" s="296"/>
      <c r="AP1" s="296"/>
      <c r="AQ1" s="296"/>
      <c r="AR1" s="296"/>
      <c r="AS1" s="296"/>
      <c r="AT1" s="296"/>
      <c r="AU1" s="296"/>
      <c r="AV1" s="296"/>
      <c r="AW1" s="296"/>
      <c r="AX1" s="296"/>
      <c r="AY1" s="296"/>
      <c r="AZ1" s="296"/>
      <c r="BA1" s="296"/>
    </row>
    <row r="2" spans="1:53" s="151" customFormat="1" ht="18" customHeight="1">
      <c r="A2" s="1838" t="str">
        <f>'APD 150 Pg1'!A2</f>
        <v>Aging and People with Disabilities</v>
      </c>
      <c r="B2" s="1737"/>
      <c r="C2" s="1839"/>
      <c r="D2" s="407"/>
      <c r="E2" s="1862" t="s">
        <v>489</v>
      </c>
      <c r="F2" s="1863"/>
      <c r="G2" s="1863"/>
      <c r="H2" s="1863"/>
      <c r="I2" s="1863"/>
      <c r="J2" s="1863"/>
      <c r="K2" s="379"/>
      <c r="L2" s="1838"/>
      <c r="M2" s="1838"/>
      <c r="N2" s="296"/>
      <c r="O2" s="296"/>
      <c r="P2" s="296"/>
      <c r="Q2" s="296"/>
      <c r="R2" s="296"/>
      <c r="S2" s="296"/>
      <c r="T2" s="296"/>
      <c r="U2" s="296"/>
      <c r="V2" s="296"/>
      <c r="W2" s="296"/>
      <c r="X2" s="296"/>
      <c r="Y2" s="296"/>
      <c r="Z2" s="296"/>
      <c r="AA2" s="296"/>
      <c r="AB2" s="296"/>
      <c r="AC2" s="296"/>
      <c r="AD2" s="296"/>
      <c r="AE2" s="296"/>
      <c r="AF2" s="296"/>
      <c r="AG2" s="296"/>
      <c r="AH2" s="296"/>
      <c r="AI2" s="296"/>
      <c r="AJ2" s="296"/>
      <c r="AK2" s="296"/>
      <c r="AL2" s="296"/>
      <c r="AM2" s="296"/>
      <c r="AN2" s="296"/>
      <c r="AO2" s="296"/>
      <c r="AP2" s="296"/>
      <c r="AQ2" s="296"/>
      <c r="AR2" s="296"/>
      <c r="AS2" s="296"/>
      <c r="AT2" s="296"/>
      <c r="AU2" s="296"/>
      <c r="AV2" s="296"/>
      <c r="AW2" s="296"/>
      <c r="AX2" s="296"/>
      <c r="AY2" s="296"/>
      <c r="AZ2" s="296"/>
      <c r="BA2" s="296"/>
    </row>
    <row r="3" spans="1:53" s="226" customFormat="1" ht="19.5" customHeight="1">
      <c r="A3" s="312"/>
      <c r="B3" s="312"/>
      <c r="C3" s="312"/>
      <c r="D3" s="240"/>
      <c r="E3" s="240"/>
      <c r="F3" s="240"/>
      <c r="G3" s="1864"/>
      <c r="H3" s="1813"/>
      <c r="I3" s="498"/>
      <c r="J3" s="498"/>
      <c r="K3" s="391"/>
      <c r="L3" s="228"/>
      <c r="M3" s="240"/>
      <c r="N3" s="7"/>
      <c r="O3" s="7"/>
      <c r="P3" s="227"/>
      <c r="Q3" s="7"/>
    </row>
    <row r="4" spans="1:53" s="314" customFormat="1" ht="20.25">
      <c r="A4" s="312" t="str">
        <f>'APD 150 Pg1'!A4:C4</f>
        <v>AAA District Number:</v>
      </c>
      <c r="B4" s="656" t="str">
        <f>'APD 150 Pg1'!C4</f>
        <v>Select</v>
      </c>
      <c r="C4" s="656"/>
      <c r="E4" s="666"/>
      <c r="F4" s="666"/>
      <c r="G4" s="2075" t="s">
        <v>555</v>
      </c>
      <c r="H4" s="2076"/>
      <c r="I4" s="677"/>
      <c r="J4" s="296"/>
      <c r="K4" s="297" t="str">
        <f>'APD 150 Pg1'!O4</f>
        <v>Approved By:</v>
      </c>
      <c r="L4" s="656" t="str">
        <f>'APD 150 Pg1'!P4</f>
        <v>Select</v>
      </c>
      <c r="M4" s="286"/>
      <c r="P4" s="311"/>
      <c r="Q4" s="311"/>
      <c r="R4" s="315"/>
    </row>
    <row r="5" spans="1:53" s="226" customFormat="1" ht="18" customHeight="1">
      <c r="A5" s="312"/>
      <c r="B5" s="312"/>
      <c r="C5" s="240"/>
      <c r="D5" s="240"/>
      <c r="E5" s="240"/>
      <c r="F5" s="240"/>
      <c r="G5" s="1841" t="s">
        <v>563</v>
      </c>
      <c r="H5" s="1742"/>
      <c r="P5" s="240"/>
      <c r="Q5" s="240"/>
      <c r="R5" s="255"/>
    </row>
    <row r="6" spans="1:53" s="226" customFormat="1" ht="18">
      <c r="A6" s="743" t="str">
        <f>'APD 150 Pg1'!A6:B6</f>
        <v xml:space="preserve">AAA Name:  </v>
      </c>
      <c r="B6" s="1855" t="str">
        <f>'APD 150 Pg1'!C6</f>
        <v>Select</v>
      </c>
      <c r="C6" s="1856"/>
      <c r="D6" s="1856"/>
      <c r="E6" s="1856"/>
      <c r="F6" s="1856"/>
      <c r="G6" s="151"/>
      <c r="H6" s="305"/>
      <c r="I6" s="313"/>
      <c r="J6" s="296"/>
      <c r="K6" s="297" t="str">
        <f>'APD 150 Pg1'!O6</f>
        <v>Date:</v>
      </c>
      <c r="L6" s="1857">
        <f>'APD 150 Pg1'!P6</f>
        <v>45869</v>
      </c>
      <c r="M6" s="1858"/>
      <c r="P6" s="255"/>
      <c r="Q6" s="240"/>
      <c r="R6" s="255"/>
    </row>
    <row r="7" spans="1:53" s="226" customFormat="1" ht="18.75" customHeight="1">
      <c r="A7" s="743"/>
      <c r="B7" s="240"/>
      <c r="C7" s="240"/>
      <c r="D7" s="240"/>
      <c r="E7" s="240"/>
      <c r="F7" s="240"/>
      <c r="G7" s="255"/>
      <c r="H7" s="255"/>
      <c r="I7" s="413"/>
      <c r="J7" s="1859" t="s">
        <v>580</v>
      </c>
      <c r="K7" s="1680"/>
      <c r="L7" s="749" t="str">
        <f>'APD 150 Pg1'!P9</f>
        <v>Select</v>
      </c>
      <c r="M7" s="749"/>
      <c r="P7" s="312"/>
      <c r="Q7" s="240"/>
      <c r="R7" s="255"/>
    </row>
    <row r="8" spans="1:53" s="226" customFormat="1" ht="18">
      <c r="A8" s="744"/>
      <c r="B8" s="240"/>
      <c r="C8" s="240"/>
      <c r="D8" s="409"/>
      <c r="E8" s="409"/>
      <c r="F8" s="409"/>
      <c r="G8" s="394"/>
      <c r="H8" s="468"/>
      <c r="I8" s="658"/>
      <c r="J8" s="296"/>
      <c r="K8" s="391" t="str">
        <f>'APD 150 Pg1'!O9</f>
        <v>Prepared By:</v>
      </c>
      <c r="L8" s="287" t="str">
        <f>'APD 150 Pg1'!P9</f>
        <v>Select</v>
      </c>
      <c r="M8" s="287"/>
      <c r="P8" s="240"/>
      <c r="Q8" s="240"/>
      <c r="R8" s="255"/>
    </row>
    <row r="9" spans="1:53" s="226" customFormat="1" ht="20.100000000000001" customHeight="1">
      <c r="A9" s="744" t="str">
        <f>'APD 150 Pg1'!A9</f>
        <v xml:space="preserve">Final Report?  </v>
      </c>
      <c r="B9" s="286" t="str">
        <f>'APD 150 Pg1'!C9</f>
        <v>Select</v>
      </c>
      <c r="C9" s="240"/>
      <c r="D9" s="410"/>
      <c r="E9" s="410"/>
      <c r="F9" s="1840" t="str">
        <f>'APD 150 Pg1'!H7</f>
        <v>Month Ending:</v>
      </c>
      <c r="G9" s="1815"/>
      <c r="H9" s="759">
        <f>'APD 150 Pg1'!J7</f>
        <v>45869</v>
      </c>
      <c r="I9" s="758"/>
      <c r="J9" s="151"/>
      <c r="K9" s="391"/>
      <c r="L9" s="334"/>
      <c r="M9" s="313"/>
      <c r="P9" s="316"/>
      <c r="Q9" s="316"/>
      <c r="R9" s="255"/>
    </row>
    <row r="10" spans="1:53" s="226" customFormat="1" ht="20.100000000000001" customHeight="1">
      <c r="A10" s="744" t="str">
        <f>'APD 150 Pg1'!A10</f>
        <v>Audited?</v>
      </c>
      <c r="B10" s="412" t="str">
        <f>'APD 150 Pg1'!C10</f>
        <v>Select</v>
      </c>
      <c r="C10" s="240"/>
      <c r="D10" s="410"/>
      <c r="E10" s="410"/>
      <c r="F10" s="757"/>
      <c r="G10" s="306"/>
      <c r="H10" s="306"/>
      <c r="I10" s="306"/>
      <c r="J10" s="151"/>
      <c r="K10" s="297" t="str">
        <f>'APD 150 Pg1'!O10</f>
        <v>Phone:</v>
      </c>
      <c r="L10" s="287" t="str">
        <f>'APD 150 Pg1'!P10</f>
        <v>Select</v>
      </c>
      <c r="M10" s="287"/>
      <c r="P10" s="240"/>
      <c r="Q10" s="240"/>
      <c r="R10" s="255"/>
    </row>
    <row r="11" spans="1:53" s="226" customFormat="1" ht="20.100000000000001" customHeight="1">
      <c r="A11" s="744" t="str">
        <f>'APD 150 Pg1'!A11</f>
        <v>A-133 Submitted?</v>
      </c>
      <c r="B11" s="411" t="str">
        <f>'APD 150 Pg1'!C11</f>
        <v>Select</v>
      </c>
      <c r="D11" s="410"/>
      <c r="F11" s="1539"/>
      <c r="G11" s="1560" t="str">
        <f>'APD 150 Pg1'!H10</f>
        <v xml:space="preserve">   Fiscal Year:      </v>
      </c>
      <c r="H11" s="2077" t="str">
        <f>'APD 150 Pg1'!I10</f>
        <v xml:space="preserve">  July 1, 2025 thru June 30, 2026</v>
      </c>
      <c r="I11" s="2078"/>
      <c r="J11" s="105"/>
      <c r="K11" s="240"/>
      <c r="L11" s="240"/>
      <c r="M11" s="240"/>
      <c r="P11" s="240"/>
      <c r="Q11" s="240"/>
      <c r="R11" s="255"/>
    </row>
    <row r="12" spans="1:53" s="226" customFormat="1" ht="20.100000000000001" customHeight="1">
      <c r="A12" s="744" t="str">
        <f>'APD 150 Pg1'!A12</f>
        <v>Cash or Accrual?</v>
      </c>
      <c r="B12" s="286" t="str">
        <f>'APD 150 Pg1'!C12</f>
        <v>Select</v>
      </c>
      <c r="C12" s="240"/>
      <c r="D12" s="410"/>
      <c r="E12" s="410"/>
      <c r="F12" s="410"/>
      <c r="G12" s="1561" t="str">
        <f>'APD 150 Pg1'!H11</f>
        <v>Biennial Year:</v>
      </c>
      <c r="H12" s="105" t="str">
        <f>'APD 150 Pg1'!I11</f>
        <v xml:space="preserve">  July 1, 2025 thru June 30, 2027</v>
      </c>
      <c r="I12" s="1562"/>
      <c r="J12" s="1562"/>
      <c r="K12" s="240"/>
      <c r="L12" s="240"/>
      <c r="M12" s="240"/>
      <c r="P12" s="240"/>
      <c r="Q12" s="240"/>
      <c r="R12" s="255"/>
    </row>
    <row r="13" spans="1:53" s="226" customFormat="1" ht="20.25">
      <c r="A13" s="312"/>
      <c r="B13" s="240"/>
      <c r="C13" s="240"/>
      <c r="D13" s="310"/>
      <c r="E13" s="310"/>
      <c r="F13" s="310"/>
      <c r="G13" s="524" t="str">
        <f>'APD 150 Pg1'!H13</f>
        <v xml:space="preserve">Contract:   </v>
      </c>
      <c r="H13" s="364" t="str">
        <f>'APD 150 Pg1'!I13</f>
        <v>Select</v>
      </c>
      <c r="I13" s="657"/>
      <c r="J13" s="241"/>
      <c r="K13" s="241"/>
      <c r="L13" s="230"/>
      <c r="M13" s="754"/>
      <c r="N13" s="19"/>
      <c r="O13" s="19"/>
      <c r="P13" s="262"/>
      <c r="Q13" s="7"/>
    </row>
    <row r="14" spans="1:53" s="151" customFormat="1" ht="21" thickBot="1">
      <c r="A14" s="320"/>
      <c r="B14" s="296"/>
      <c r="C14" s="296"/>
      <c r="D14" s="321"/>
      <c r="E14" s="321"/>
      <c r="F14" s="321"/>
      <c r="G14" s="296"/>
      <c r="H14" s="296"/>
      <c r="I14" s="296"/>
      <c r="J14" s="296"/>
      <c r="K14" s="320"/>
      <c r="L14" s="1860" t="s">
        <v>582</v>
      </c>
      <c r="M14" s="1861"/>
      <c r="N14" s="296"/>
      <c r="O14" s="296"/>
      <c r="P14" s="296"/>
      <c r="Q14" s="296"/>
      <c r="R14" s="296"/>
      <c r="S14" s="296"/>
      <c r="T14" s="296"/>
      <c r="U14" s="296"/>
      <c r="V14" s="296"/>
      <c r="W14" s="296"/>
      <c r="X14" s="296"/>
      <c r="Y14" s="296"/>
      <c r="Z14" s="296"/>
      <c r="AA14" s="296"/>
      <c r="AB14" s="296"/>
      <c r="AC14" s="296"/>
      <c r="AD14" s="296"/>
      <c r="AE14" s="296"/>
      <c r="AF14" s="296"/>
      <c r="AG14" s="296"/>
      <c r="AH14" s="296"/>
      <c r="AI14" s="296"/>
      <c r="AJ14" s="296"/>
      <c r="AK14" s="296"/>
      <c r="AL14" s="296"/>
      <c r="AM14" s="296"/>
      <c r="AN14" s="296"/>
      <c r="AO14" s="296"/>
      <c r="AP14" s="296"/>
      <c r="AQ14" s="296"/>
      <c r="AR14" s="296"/>
      <c r="AS14" s="296"/>
      <c r="AT14" s="296"/>
      <c r="AU14" s="296"/>
      <c r="AV14" s="296"/>
      <c r="AW14" s="296"/>
      <c r="AX14" s="296"/>
      <c r="AY14" s="296"/>
      <c r="AZ14" s="296"/>
      <c r="BA14" s="296"/>
    </row>
    <row r="15" spans="1:53" s="673" customFormat="1" ht="84" customHeight="1" thickTop="1" thickBot="1">
      <c r="A15" s="729" t="s">
        <v>370</v>
      </c>
      <c r="B15" s="1850" t="s">
        <v>371</v>
      </c>
      <c r="C15" s="1851"/>
      <c r="D15" s="1852"/>
      <c r="E15" s="667" t="s">
        <v>559</v>
      </c>
      <c r="F15" s="667" t="s">
        <v>560</v>
      </c>
      <c r="G15" s="474" t="s">
        <v>561</v>
      </c>
      <c r="H15" s="474" t="s">
        <v>540</v>
      </c>
      <c r="I15" s="73" t="s">
        <v>50</v>
      </c>
      <c r="J15" s="640" t="s">
        <v>51</v>
      </c>
      <c r="K15" s="447" t="s">
        <v>52</v>
      </c>
      <c r="L15" s="519" t="s">
        <v>193</v>
      </c>
      <c r="M15" s="518" t="s">
        <v>212</v>
      </c>
      <c r="N15" s="212"/>
      <c r="O15" s="212"/>
      <c r="P15" s="212"/>
      <c r="Q15" s="213"/>
      <c r="R15" s="664"/>
      <c r="S15" s="664"/>
      <c r="T15" s="664"/>
      <c r="U15" s="664"/>
      <c r="V15" s="664"/>
      <c r="W15" s="664"/>
      <c r="X15" s="664"/>
      <c r="Y15" s="664"/>
      <c r="Z15" s="664"/>
      <c r="AA15" s="664"/>
      <c r="AB15" s="664"/>
      <c r="AC15" s="664"/>
      <c r="AD15" s="664"/>
      <c r="AE15" s="664"/>
      <c r="AF15" s="664"/>
      <c r="AG15" s="664"/>
      <c r="AH15" s="664"/>
      <c r="AI15" s="664"/>
      <c r="AJ15" s="664"/>
      <c r="AK15" s="664"/>
      <c r="AL15" s="664"/>
      <c r="AM15" s="664"/>
      <c r="AN15" s="664"/>
      <c r="AO15" s="664"/>
      <c r="AP15" s="664"/>
      <c r="AQ15" s="664"/>
      <c r="AR15" s="664"/>
      <c r="AS15" s="664"/>
      <c r="AT15" s="664"/>
      <c r="AU15" s="664"/>
      <c r="AV15" s="664"/>
      <c r="AW15" s="664"/>
      <c r="AX15" s="664"/>
      <c r="AY15" s="664"/>
      <c r="AZ15" s="664"/>
      <c r="BA15" s="664"/>
    </row>
    <row r="16" spans="1:53" s="214" customFormat="1" ht="19.899999999999999" customHeight="1" thickTop="1" thickBot="1">
      <c r="A16" s="730" t="s">
        <v>382</v>
      </c>
      <c r="B16" s="1867" t="s">
        <v>383</v>
      </c>
      <c r="C16" s="1868"/>
      <c r="D16" s="1869"/>
      <c r="E16" s="206" t="s">
        <v>384</v>
      </c>
      <c r="F16" s="206" t="s">
        <v>385</v>
      </c>
      <c r="G16" s="946" t="s">
        <v>386</v>
      </c>
      <c r="H16" s="947" t="s">
        <v>387</v>
      </c>
      <c r="I16" s="948" t="s">
        <v>388</v>
      </c>
      <c r="J16" s="947" t="s">
        <v>389</v>
      </c>
      <c r="K16" s="943" t="s">
        <v>390</v>
      </c>
      <c r="L16" s="750" t="s">
        <v>391</v>
      </c>
      <c r="M16" s="751" t="s">
        <v>392</v>
      </c>
    </row>
    <row r="17" spans="1:53" s="220" customFormat="1" ht="16.899999999999999" customHeight="1" thickTop="1">
      <c r="A17" s="731" t="str">
        <f>'Service Category Lookup Val '!A4</f>
        <v>01</v>
      </c>
      <c r="B17" s="1870" t="str">
        <f>'Service Category Lookup Val '!C4</f>
        <v>Personal Care</v>
      </c>
      <c r="C17" s="1871"/>
      <c r="D17" s="1871"/>
      <c r="E17" s="674"/>
      <c r="F17" s="753"/>
      <c r="G17" s="752"/>
      <c r="H17" s="752"/>
      <c r="I17" s="752"/>
      <c r="J17" s="675"/>
      <c r="K17" s="647">
        <f>+E17+F17+I17+J17</f>
        <v>0</v>
      </c>
      <c r="L17" s="725"/>
      <c r="M17" s="726"/>
      <c r="N17" s="216"/>
      <c r="O17" s="216"/>
      <c r="P17" s="216"/>
      <c r="Q17" s="217"/>
      <c r="R17" s="218"/>
      <c r="S17" s="218"/>
      <c r="T17" s="218"/>
      <c r="U17" s="218"/>
      <c r="V17" s="218"/>
      <c r="W17" s="218"/>
      <c r="X17" s="218"/>
      <c r="Y17" s="218"/>
      <c r="Z17" s="218"/>
      <c r="AA17" s="218"/>
      <c r="AB17" s="218"/>
      <c r="AC17" s="218"/>
      <c r="AD17" s="218"/>
      <c r="AE17" s="218"/>
      <c r="AF17" s="218"/>
      <c r="AG17" s="218"/>
      <c r="AH17" s="218"/>
      <c r="AI17" s="218"/>
      <c r="AJ17" s="218"/>
      <c r="AK17" s="218"/>
      <c r="AL17" s="218"/>
      <c r="AM17" s="218"/>
      <c r="AN17" s="218"/>
      <c r="AO17" s="218"/>
      <c r="AP17" s="218"/>
      <c r="AQ17" s="218"/>
      <c r="AR17" s="218"/>
      <c r="AS17" s="218"/>
      <c r="AT17" s="218"/>
      <c r="AU17" s="218"/>
      <c r="AV17" s="218"/>
      <c r="AW17" s="218"/>
      <c r="AX17" s="218"/>
      <c r="AY17" s="218"/>
      <c r="AZ17" s="218"/>
      <c r="BA17" s="218"/>
    </row>
    <row r="18" spans="1:53" s="220" customFormat="1" ht="15" customHeight="1">
      <c r="A18" s="731" t="str">
        <f>'Service Category Lookup Val '!A5</f>
        <v>01a</v>
      </c>
      <c r="B18" s="1826" t="str">
        <f>'Service Category Lookup Val '!C5</f>
        <v>Personal Care - HCW</v>
      </c>
      <c r="C18" s="1827"/>
      <c r="D18" s="1827"/>
      <c r="E18" s="674">
        <v>-22330</v>
      </c>
      <c r="F18" s="753"/>
      <c r="G18" s="676"/>
      <c r="H18" s="676"/>
      <c r="I18" s="676"/>
      <c r="J18" s="675">
        <v>22330</v>
      </c>
      <c r="K18" s="647">
        <f t="shared" ref="K18:K36" si="0">+E18+F18+I18+J18</f>
        <v>0</v>
      </c>
      <c r="L18" s="727"/>
      <c r="M18" s="728"/>
      <c r="N18" s="642"/>
      <c r="O18" s="216"/>
      <c r="P18" s="216"/>
      <c r="Q18" s="217"/>
      <c r="R18" s="218"/>
      <c r="S18" s="218"/>
      <c r="T18" s="218"/>
      <c r="U18" s="218"/>
      <c r="V18" s="218"/>
      <c r="W18" s="218"/>
      <c r="X18" s="218"/>
      <c r="Y18" s="218"/>
      <c r="Z18" s="218"/>
      <c r="AA18" s="218"/>
      <c r="AB18" s="218"/>
      <c r="AC18" s="218"/>
      <c r="AD18" s="218"/>
      <c r="AE18" s="218"/>
      <c r="AF18" s="218"/>
      <c r="AG18" s="218"/>
      <c r="AH18" s="218"/>
      <c r="AI18" s="218"/>
      <c r="AJ18" s="218"/>
      <c r="AK18" s="218"/>
      <c r="AL18" s="218"/>
      <c r="AM18" s="218"/>
      <c r="AN18" s="218"/>
      <c r="AO18" s="218"/>
      <c r="AP18" s="218"/>
      <c r="AQ18" s="218"/>
      <c r="AR18" s="218"/>
      <c r="AS18" s="218"/>
      <c r="AT18" s="218"/>
      <c r="AU18" s="218"/>
      <c r="AV18" s="218"/>
      <c r="AW18" s="218"/>
      <c r="AX18" s="218"/>
      <c r="AY18" s="218"/>
      <c r="AZ18" s="218"/>
      <c r="BA18" s="218"/>
    </row>
    <row r="19" spans="1:53" s="220" customFormat="1" ht="18">
      <c r="A19" s="731" t="str">
        <f>'Service Category Lookup Val '!A6</f>
        <v>02</v>
      </c>
      <c r="B19" s="1826" t="str">
        <f>'Service Category Lookup Val '!C6</f>
        <v>Homemaker/Home Care</v>
      </c>
      <c r="C19" s="1827"/>
      <c r="D19" s="1827"/>
      <c r="E19" s="674"/>
      <c r="F19" s="753"/>
      <c r="G19" s="676"/>
      <c r="H19" s="676"/>
      <c r="I19" s="676"/>
      <c r="J19" s="675"/>
      <c r="K19" s="647">
        <f t="shared" si="0"/>
        <v>0</v>
      </c>
      <c r="L19" s="727"/>
      <c r="M19" s="728"/>
      <c r="N19" s="216"/>
      <c r="O19" s="216"/>
      <c r="P19" s="216"/>
      <c r="Q19" s="217"/>
      <c r="R19" s="218"/>
      <c r="S19" s="218"/>
      <c r="T19" s="218"/>
      <c r="U19" s="218"/>
      <c r="V19" s="218"/>
      <c r="W19" s="218"/>
      <c r="X19" s="218"/>
      <c r="Y19" s="218"/>
      <c r="Z19" s="218"/>
      <c r="AA19" s="218"/>
      <c r="AB19" s="218"/>
      <c r="AC19" s="218"/>
      <c r="AD19" s="218"/>
      <c r="AE19" s="218"/>
      <c r="AF19" s="218"/>
      <c r="AG19" s="218"/>
      <c r="AH19" s="218"/>
      <c r="AI19" s="218"/>
      <c r="AJ19" s="218"/>
      <c r="AK19" s="218"/>
      <c r="AL19" s="218"/>
      <c r="AM19" s="218"/>
      <c r="AN19" s="218"/>
      <c r="AO19" s="218"/>
      <c r="AP19" s="218"/>
      <c r="AQ19" s="218"/>
      <c r="AR19" s="218"/>
      <c r="AS19" s="218"/>
      <c r="AT19" s="218"/>
      <c r="AU19" s="218"/>
      <c r="AV19" s="218"/>
      <c r="AW19" s="218"/>
      <c r="AX19" s="218"/>
      <c r="AY19" s="218"/>
      <c r="AZ19" s="218"/>
      <c r="BA19" s="218"/>
    </row>
    <row r="20" spans="1:53" s="220" customFormat="1" ht="18">
      <c r="A20" s="731" t="str">
        <f>'Service Category Lookup Val '!A7</f>
        <v>02a</v>
      </c>
      <c r="B20" s="1826" t="str">
        <f>'Service Category Lookup Val '!C7</f>
        <v>Homemaker/Home Care - HCW</v>
      </c>
      <c r="C20" s="1827"/>
      <c r="D20" s="1827"/>
      <c r="E20" s="674"/>
      <c r="F20" s="753"/>
      <c r="G20" s="676"/>
      <c r="H20" s="676"/>
      <c r="I20" s="676"/>
      <c r="J20" s="675"/>
      <c r="K20" s="647">
        <f t="shared" si="0"/>
        <v>0</v>
      </c>
      <c r="L20" s="727"/>
      <c r="M20" s="728"/>
      <c r="N20" s="216"/>
      <c r="O20" s="216"/>
      <c r="P20" s="216"/>
      <c r="Q20" s="217"/>
      <c r="R20" s="218"/>
      <c r="S20" s="218"/>
      <c r="T20" s="218"/>
      <c r="U20" s="218"/>
      <c r="V20" s="218"/>
      <c r="W20" s="218"/>
      <c r="X20" s="218"/>
      <c r="Y20" s="218"/>
      <c r="Z20" s="218"/>
      <c r="AA20" s="218"/>
      <c r="AB20" s="218"/>
      <c r="AC20" s="218"/>
      <c r="AD20" s="218"/>
      <c r="AE20" s="218"/>
      <c r="AF20" s="218"/>
      <c r="AG20" s="218"/>
      <c r="AH20" s="218"/>
      <c r="AI20" s="218"/>
      <c r="AJ20" s="218"/>
      <c r="AK20" s="218"/>
      <c r="AL20" s="218"/>
      <c r="AM20" s="218"/>
      <c r="AN20" s="218"/>
      <c r="AO20" s="218"/>
      <c r="AP20" s="218"/>
      <c r="AQ20" s="218"/>
      <c r="AR20" s="218"/>
      <c r="AS20" s="218"/>
      <c r="AT20" s="218"/>
      <c r="AU20" s="218"/>
      <c r="AV20" s="218"/>
      <c r="AW20" s="218"/>
      <c r="AX20" s="218"/>
      <c r="AY20" s="218"/>
      <c r="AZ20" s="218"/>
      <c r="BA20" s="218"/>
    </row>
    <row r="21" spans="1:53" s="220" customFormat="1" ht="18">
      <c r="A21" s="731" t="str">
        <f>'Service Category Lookup Val '!A8</f>
        <v>03</v>
      </c>
      <c r="B21" s="1826" t="str">
        <f>'Service Category Lookup Val '!C8</f>
        <v>Chore</v>
      </c>
      <c r="C21" s="1827"/>
      <c r="D21" s="1827"/>
      <c r="E21" s="674"/>
      <c r="F21" s="753"/>
      <c r="G21" s="676"/>
      <c r="H21" s="676"/>
      <c r="I21" s="676"/>
      <c r="J21" s="675"/>
      <c r="K21" s="647">
        <f t="shared" si="0"/>
        <v>0</v>
      </c>
      <c r="L21" s="727"/>
      <c r="M21" s="728"/>
      <c r="N21" s="216"/>
      <c r="O21" s="216"/>
      <c r="P21" s="216"/>
      <c r="Q21" s="217"/>
      <c r="R21" s="218"/>
      <c r="S21" s="218"/>
      <c r="T21" s="218"/>
      <c r="U21" s="218"/>
      <c r="V21" s="218"/>
      <c r="W21" s="218"/>
      <c r="X21" s="218"/>
      <c r="Y21" s="218"/>
      <c r="Z21" s="218"/>
      <c r="AA21" s="218"/>
      <c r="AB21" s="218"/>
      <c r="AC21" s="218"/>
      <c r="AD21" s="218"/>
      <c r="AE21" s="218"/>
      <c r="AF21" s="218"/>
      <c r="AG21" s="218"/>
      <c r="AH21" s="218"/>
      <c r="AI21" s="218"/>
      <c r="AJ21" s="218"/>
      <c r="AK21" s="218"/>
      <c r="AL21" s="218"/>
      <c r="AM21" s="218"/>
      <c r="AN21" s="218"/>
      <c r="AO21" s="218"/>
      <c r="AP21" s="218"/>
      <c r="AQ21" s="218"/>
      <c r="AR21" s="218"/>
      <c r="AS21" s="218"/>
      <c r="AT21" s="218"/>
      <c r="AU21" s="218"/>
      <c r="AV21" s="218"/>
      <c r="AW21" s="218"/>
      <c r="AX21" s="218"/>
      <c r="AY21" s="218"/>
      <c r="AZ21" s="218"/>
      <c r="BA21" s="218"/>
    </row>
    <row r="22" spans="1:53" s="220" customFormat="1" ht="18">
      <c r="A22" s="731" t="str">
        <f>'Service Category Lookup Val '!A9</f>
        <v>03a</v>
      </c>
      <c r="B22" s="1826" t="str">
        <f>'Service Category Lookup Val '!C9</f>
        <v>Chore - HCW</v>
      </c>
      <c r="C22" s="1827"/>
      <c r="D22" s="1827"/>
      <c r="E22" s="674"/>
      <c r="F22" s="753"/>
      <c r="G22" s="676"/>
      <c r="H22" s="676"/>
      <c r="I22" s="676"/>
      <c r="J22" s="675"/>
      <c r="K22" s="647">
        <f t="shared" si="0"/>
        <v>0</v>
      </c>
      <c r="L22" s="727"/>
      <c r="M22" s="728"/>
      <c r="N22" s="216"/>
      <c r="O22" s="216"/>
      <c r="P22" s="216"/>
      <c r="Q22" s="217"/>
      <c r="R22" s="218"/>
      <c r="S22" s="218"/>
      <c r="T22" s="218"/>
      <c r="U22" s="218"/>
      <c r="V22" s="218"/>
      <c r="W22" s="218"/>
      <c r="X22" s="218"/>
      <c r="Y22" s="218"/>
      <c r="Z22" s="218"/>
      <c r="AA22" s="218"/>
      <c r="AB22" s="218"/>
      <c r="AC22" s="218"/>
      <c r="AD22" s="218"/>
      <c r="AE22" s="218"/>
      <c r="AF22" s="218"/>
      <c r="AG22" s="218"/>
      <c r="AH22" s="218"/>
      <c r="AI22" s="218"/>
      <c r="AJ22" s="218"/>
      <c r="AK22" s="218"/>
      <c r="AL22" s="218"/>
      <c r="AM22" s="218"/>
      <c r="AN22" s="218"/>
      <c r="AO22" s="218"/>
      <c r="AP22" s="218"/>
      <c r="AQ22" s="218"/>
      <c r="AR22" s="218"/>
      <c r="AS22" s="218"/>
      <c r="AT22" s="218"/>
      <c r="AU22" s="218"/>
      <c r="AV22" s="218"/>
      <c r="AW22" s="218"/>
      <c r="AX22" s="218"/>
      <c r="AY22" s="218"/>
      <c r="AZ22" s="218"/>
      <c r="BA22" s="218"/>
    </row>
    <row r="23" spans="1:53" s="220" customFormat="1" ht="18">
      <c r="A23" s="731" t="str">
        <f>'Service Category Lookup Val '!A10</f>
        <v>04</v>
      </c>
      <c r="B23" s="1826" t="str">
        <f>'Service Category Lookup Val '!C10</f>
        <v>Home Del. Meals</v>
      </c>
      <c r="C23" s="1827"/>
      <c r="D23" s="1827"/>
      <c r="E23" s="674"/>
      <c r="F23" s="753"/>
      <c r="G23" s="676"/>
      <c r="H23" s="676"/>
      <c r="I23" s="676"/>
      <c r="J23" s="675"/>
      <c r="K23" s="647">
        <f t="shared" si="0"/>
        <v>0</v>
      </c>
      <c r="L23" s="727"/>
      <c r="M23" s="728"/>
      <c r="N23" s="216"/>
      <c r="O23" s="216"/>
      <c r="P23" s="216"/>
      <c r="Q23" s="217"/>
      <c r="R23" s="218"/>
      <c r="S23" s="218"/>
      <c r="T23" s="218"/>
      <c r="U23" s="218"/>
      <c r="V23" s="218"/>
      <c r="W23" s="218"/>
      <c r="X23" s="218"/>
      <c r="Y23" s="218"/>
      <c r="Z23" s="218"/>
      <c r="AA23" s="218"/>
      <c r="AB23" s="218"/>
      <c r="AC23" s="218"/>
      <c r="AD23" s="218"/>
      <c r="AE23" s="218"/>
      <c r="AF23" s="218"/>
      <c r="AG23" s="218"/>
      <c r="AH23" s="218"/>
      <c r="AI23" s="218"/>
      <c r="AJ23" s="218"/>
      <c r="AK23" s="218"/>
      <c r="AL23" s="218"/>
      <c r="AM23" s="218"/>
      <c r="AN23" s="218"/>
      <c r="AO23" s="218"/>
      <c r="AP23" s="218"/>
      <c r="AQ23" s="218"/>
      <c r="AR23" s="218"/>
      <c r="AS23" s="218"/>
      <c r="AT23" s="218"/>
      <c r="AU23" s="218"/>
      <c r="AV23" s="218"/>
      <c r="AW23" s="218"/>
      <c r="AX23" s="218"/>
      <c r="AY23" s="218"/>
      <c r="AZ23" s="218"/>
      <c r="BA23" s="218"/>
    </row>
    <row r="24" spans="1:53" s="220" customFormat="1" ht="18">
      <c r="A24" s="735" t="str">
        <f>'Service Category Lookup Val '!A11</f>
        <v>05</v>
      </c>
      <c r="B24" s="1826" t="str">
        <f>'Service Category Lookup Val '!C11</f>
        <v>Adult Day Care/Adult Day Health</v>
      </c>
      <c r="C24" s="1827"/>
      <c r="D24" s="1827"/>
      <c r="E24" s="674"/>
      <c r="F24" s="753"/>
      <c r="G24" s="676"/>
      <c r="H24" s="676"/>
      <c r="I24" s="676"/>
      <c r="J24" s="675"/>
      <c r="K24" s="647">
        <f t="shared" si="0"/>
        <v>0</v>
      </c>
      <c r="L24" s="727"/>
      <c r="M24" s="728"/>
      <c r="N24" s="216"/>
      <c r="O24" s="216"/>
      <c r="P24" s="216"/>
      <c r="Q24" s="217"/>
      <c r="R24" s="218"/>
      <c r="S24" s="218"/>
      <c r="T24" s="218"/>
      <c r="U24" s="218"/>
      <c r="V24" s="218"/>
      <c r="W24" s="218"/>
      <c r="X24" s="218"/>
      <c r="Y24" s="218"/>
      <c r="Z24" s="218"/>
      <c r="AA24" s="218"/>
      <c r="AB24" s="218"/>
      <c r="AC24" s="218"/>
      <c r="AD24" s="218"/>
      <c r="AE24" s="218"/>
      <c r="AF24" s="218"/>
      <c r="AG24" s="218"/>
      <c r="AH24" s="218"/>
      <c r="AI24" s="218"/>
      <c r="AJ24" s="218"/>
      <c r="AK24" s="218"/>
      <c r="AL24" s="218"/>
      <c r="AM24" s="218"/>
      <c r="AN24" s="218"/>
      <c r="AO24" s="218"/>
      <c r="AP24" s="218"/>
      <c r="AQ24" s="218"/>
      <c r="AR24" s="218"/>
      <c r="AS24" s="218"/>
      <c r="AT24" s="218"/>
      <c r="AU24" s="218"/>
      <c r="AV24" s="218"/>
      <c r="AW24" s="218"/>
      <c r="AX24" s="218"/>
      <c r="AY24" s="218"/>
      <c r="AZ24" s="218"/>
      <c r="BA24" s="218"/>
    </row>
    <row r="25" spans="1:53" s="220" customFormat="1" ht="18">
      <c r="A25" s="735" t="str">
        <f>'Service Category Lookup Val '!A12</f>
        <v>06</v>
      </c>
      <c r="B25" s="1826" t="str">
        <f>'Service Category Lookup Val '!C12</f>
        <v>Case Management</v>
      </c>
      <c r="C25" s="1827"/>
      <c r="D25" s="1827"/>
      <c r="E25" s="674"/>
      <c r="F25" s="753"/>
      <c r="G25" s="676"/>
      <c r="H25" s="676"/>
      <c r="I25" s="676"/>
      <c r="J25" s="675"/>
      <c r="K25" s="647">
        <f t="shared" si="0"/>
        <v>0</v>
      </c>
      <c r="L25" s="727"/>
      <c r="M25" s="728"/>
      <c r="N25" s="216"/>
      <c r="O25" s="216"/>
      <c r="P25" s="216"/>
      <c r="Q25" s="217"/>
      <c r="R25" s="218"/>
      <c r="S25" s="218"/>
      <c r="T25" s="218"/>
      <c r="U25" s="218"/>
      <c r="V25" s="218"/>
      <c r="W25" s="218"/>
      <c r="X25" s="218"/>
      <c r="Y25" s="218"/>
      <c r="Z25" s="218"/>
      <c r="AA25" s="218"/>
      <c r="AB25" s="218"/>
      <c r="AC25" s="218"/>
      <c r="AD25" s="218"/>
      <c r="AE25" s="218"/>
      <c r="AF25" s="218"/>
      <c r="AG25" s="218"/>
      <c r="AH25" s="218"/>
      <c r="AI25" s="218"/>
      <c r="AJ25" s="218"/>
      <c r="AK25" s="218"/>
      <c r="AL25" s="218"/>
      <c r="AM25" s="218"/>
      <c r="AN25" s="218"/>
      <c r="AO25" s="218"/>
      <c r="AP25" s="218"/>
      <c r="AQ25" s="218"/>
      <c r="AR25" s="218"/>
      <c r="AS25" s="218"/>
      <c r="AT25" s="218"/>
      <c r="AU25" s="218"/>
      <c r="AV25" s="218"/>
      <c r="AW25" s="218"/>
      <c r="AX25" s="218"/>
      <c r="AY25" s="218"/>
      <c r="AZ25" s="218"/>
      <c r="BA25" s="218"/>
    </row>
    <row r="26" spans="1:53" s="220" customFormat="1" ht="18">
      <c r="A26" s="736" t="str">
        <f>'Service Category Lookup Val '!A31</f>
        <v>20-1</v>
      </c>
      <c r="B26" s="1846" t="str">
        <f>'Service Category Lookup Val '!C31</f>
        <v>Administration</v>
      </c>
      <c r="C26" s="1853"/>
      <c r="D26" s="1854"/>
      <c r="E26" s="674"/>
      <c r="F26" s="753"/>
      <c r="G26" s="676"/>
      <c r="H26" s="676"/>
      <c r="I26" s="676"/>
      <c r="J26" s="675"/>
      <c r="K26" s="647">
        <f t="shared" si="0"/>
        <v>0</v>
      </c>
      <c r="L26" s="727"/>
      <c r="M26" s="728"/>
      <c r="N26" s="216"/>
      <c r="O26" s="216"/>
      <c r="P26" s="216"/>
      <c r="Q26" s="217"/>
      <c r="R26" s="218"/>
      <c r="S26" s="218"/>
      <c r="T26" s="218"/>
      <c r="U26" s="218"/>
      <c r="V26" s="218"/>
      <c r="W26" s="218"/>
      <c r="X26" s="218"/>
      <c r="Y26" s="218"/>
      <c r="Z26" s="218"/>
      <c r="AA26" s="218"/>
      <c r="AB26" s="218"/>
      <c r="AC26" s="218"/>
      <c r="AD26" s="218"/>
      <c r="AE26" s="218"/>
      <c r="AF26" s="218"/>
      <c r="AG26" s="218"/>
      <c r="AH26" s="218"/>
      <c r="AI26" s="218"/>
      <c r="AJ26" s="218"/>
      <c r="AK26" s="218"/>
      <c r="AL26" s="218"/>
      <c r="AM26" s="218"/>
      <c r="AN26" s="218"/>
      <c r="AO26" s="218"/>
      <c r="AP26" s="218"/>
      <c r="AQ26" s="218"/>
      <c r="AR26" s="218"/>
      <c r="AS26" s="218"/>
      <c r="AT26" s="218"/>
      <c r="AU26" s="218"/>
      <c r="AV26" s="218"/>
      <c r="AW26" s="218"/>
      <c r="AX26" s="218"/>
      <c r="AY26" s="218"/>
      <c r="AZ26" s="218"/>
      <c r="BA26" s="218"/>
    </row>
    <row r="27" spans="1:53" s="220" customFormat="1" ht="18">
      <c r="A27" s="737" t="str">
        <f>'Service Category Lookup Val '!A53</f>
        <v>40-5</v>
      </c>
      <c r="B27" s="1845" t="str">
        <f>'Service Category Lookup Val '!C53</f>
        <v xml:space="preserve">Health/Medical/Assist Tech Equip. </v>
      </c>
      <c r="C27" s="1843"/>
      <c r="D27" s="1844"/>
      <c r="E27" s="674"/>
      <c r="F27" s="753"/>
      <c r="G27" s="676"/>
      <c r="H27" s="676"/>
      <c r="I27" s="676"/>
      <c r="J27" s="675"/>
      <c r="K27" s="647">
        <f t="shared" si="0"/>
        <v>0</v>
      </c>
      <c r="L27" s="727"/>
      <c r="M27" s="728"/>
      <c r="N27" s="216"/>
      <c r="O27" s="216"/>
      <c r="P27" s="216"/>
      <c r="Q27" s="217"/>
      <c r="R27" s="218"/>
      <c r="S27" s="218"/>
      <c r="T27" s="218"/>
      <c r="U27" s="218"/>
      <c r="V27" s="218"/>
      <c r="W27" s="218"/>
      <c r="X27" s="218"/>
      <c r="Y27" s="218"/>
      <c r="Z27" s="218"/>
      <c r="AA27" s="218"/>
      <c r="AB27" s="218"/>
      <c r="AC27" s="218"/>
      <c r="AD27" s="218"/>
      <c r="AE27" s="218"/>
      <c r="AF27" s="218"/>
      <c r="AG27" s="218"/>
      <c r="AH27" s="218"/>
      <c r="AI27" s="218"/>
      <c r="AJ27" s="218"/>
      <c r="AK27" s="218"/>
      <c r="AL27" s="218"/>
      <c r="AM27" s="218"/>
      <c r="AN27" s="218"/>
      <c r="AO27" s="218"/>
      <c r="AP27" s="218"/>
      <c r="AQ27" s="218"/>
      <c r="AR27" s="218"/>
      <c r="AS27" s="218"/>
      <c r="AT27" s="218"/>
      <c r="AU27" s="218"/>
      <c r="AV27" s="218"/>
      <c r="AW27" s="218"/>
      <c r="AX27" s="218"/>
      <c r="AY27" s="218"/>
      <c r="AZ27" s="218"/>
      <c r="BA27" s="218"/>
    </row>
    <row r="28" spans="1:53" s="220" customFormat="1" ht="18">
      <c r="A28" s="738" t="str">
        <f>'Service Category Lookup Val '!A54</f>
        <v>40-8</v>
      </c>
      <c r="B28" s="1846" t="str">
        <f>'Service Category Lookup Val '!C54</f>
        <v>Registered Nurse Services</v>
      </c>
      <c r="C28" s="1847"/>
      <c r="D28" s="1848"/>
      <c r="E28" s="674"/>
      <c r="F28" s="753"/>
      <c r="G28" s="676"/>
      <c r="H28" s="676"/>
      <c r="I28" s="676"/>
      <c r="J28" s="675"/>
      <c r="K28" s="647">
        <f t="shared" si="0"/>
        <v>0</v>
      </c>
      <c r="L28" s="727"/>
      <c r="M28" s="728"/>
      <c r="N28" s="216"/>
      <c r="O28" s="216"/>
      <c r="P28" s="216"/>
      <c r="Q28" s="217"/>
      <c r="R28" s="218"/>
      <c r="S28" s="218"/>
      <c r="T28" s="218"/>
      <c r="U28" s="218"/>
      <c r="V28" s="218"/>
      <c r="W28" s="218"/>
      <c r="X28" s="218"/>
      <c r="Y28" s="218"/>
      <c r="Z28" s="218"/>
      <c r="AA28" s="218"/>
      <c r="AB28" s="218"/>
      <c r="AC28" s="218"/>
      <c r="AD28" s="218"/>
      <c r="AE28" s="218"/>
      <c r="AF28" s="218"/>
      <c r="AG28" s="218"/>
      <c r="AH28" s="218"/>
      <c r="AI28" s="218"/>
      <c r="AJ28" s="218"/>
      <c r="AK28" s="218"/>
      <c r="AL28" s="218"/>
      <c r="AM28" s="218"/>
      <c r="AN28" s="218"/>
      <c r="AO28" s="218"/>
      <c r="AP28" s="218"/>
      <c r="AQ28" s="218"/>
      <c r="AR28" s="218"/>
      <c r="AS28" s="218"/>
      <c r="AT28" s="218"/>
      <c r="AU28" s="218"/>
      <c r="AV28" s="218"/>
      <c r="AW28" s="218"/>
      <c r="AX28" s="218"/>
      <c r="AY28" s="218"/>
      <c r="AZ28" s="218"/>
      <c r="BA28" s="218"/>
    </row>
    <row r="29" spans="1:53" s="220" customFormat="1" ht="18">
      <c r="A29" s="739"/>
      <c r="B29" s="1826"/>
      <c r="C29" s="1849"/>
      <c r="D29" s="1849"/>
      <c r="E29" s="674"/>
      <c r="F29" s="753"/>
      <c r="G29" s="676"/>
      <c r="H29" s="676"/>
      <c r="I29" s="676"/>
      <c r="J29" s="675"/>
      <c r="K29" s="647">
        <f>+E29+F29+I29+J29</f>
        <v>0</v>
      </c>
      <c r="L29" s="727"/>
      <c r="M29" s="728"/>
      <c r="N29" s="216"/>
      <c r="O29" s="216"/>
      <c r="P29" s="216"/>
      <c r="Q29" s="217"/>
      <c r="R29" s="218"/>
      <c r="S29" s="218"/>
      <c r="T29" s="218"/>
      <c r="U29" s="218"/>
      <c r="V29" s="218"/>
      <c r="W29" s="218"/>
      <c r="X29" s="218"/>
      <c r="Y29" s="218"/>
      <c r="Z29" s="218"/>
      <c r="AA29" s="218"/>
      <c r="AB29" s="218"/>
      <c r="AC29" s="218"/>
      <c r="AD29" s="218"/>
      <c r="AE29" s="218"/>
      <c r="AF29" s="218"/>
      <c r="AG29" s="218"/>
      <c r="AH29" s="218"/>
      <c r="AI29" s="218"/>
      <c r="AJ29" s="218"/>
      <c r="AK29" s="218"/>
      <c r="AL29" s="218"/>
      <c r="AM29" s="218"/>
      <c r="AN29" s="218"/>
      <c r="AO29" s="218"/>
      <c r="AP29" s="218"/>
      <c r="AQ29" s="218"/>
      <c r="AR29" s="218"/>
      <c r="AS29" s="218"/>
      <c r="AT29" s="218"/>
      <c r="AU29" s="218"/>
      <c r="AV29" s="218"/>
      <c r="AW29" s="218"/>
      <c r="AX29" s="218"/>
      <c r="AY29" s="218"/>
      <c r="AZ29" s="218"/>
      <c r="BA29" s="218"/>
    </row>
    <row r="30" spans="1:53" s="220" customFormat="1" ht="18">
      <c r="A30" s="740"/>
      <c r="B30" s="1826"/>
      <c r="C30" s="1849"/>
      <c r="D30" s="1849"/>
      <c r="E30" s="674"/>
      <c r="F30" s="753"/>
      <c r="G30" s="676"/>
      <c r="H30" s="676"/>
      <c r="I30" s="676"/>
      <c r="J30" s="675"/>
      <c r="K30" s="647">
        <f>+E30+F30+I30+J30</f>
        <v>0</v>
      </c>
      <c r="L30" s="727"/>
      <c r="M30" s="728"/>
      <c r="N30" s="216"/>
      <c r="O30" s="216"/>
      <c r="P30" s="216"/>
      <c r="Q30" s="217"/>
      <c r="R30" s="218"/>
      <c r="S30" s="218"/>
      <c r="T30" s="218"/>
      <c r="U30" s="218"/>
      <c r="V30" s="218"/>
      <c r="W30" s="218"/>
      <c r="X30" s="218"/>
      <c r="Y30" s="218"/>
      <c r="Z30" s="218"/>
      <c r="AA30" s="218"/>
      <c r="AB30" s="218"/>
      <c r="AC30" s="218"/>
      <c r="AD30" s="218"/>
      <c r="AE30" s="218"/>
      <c r="AF30" s="218"/>
      <c r="AG30" s="218"/>
      <c r="AH30" s="218"/>
      <c r="AI30" s="218"/>
      <c r="AJ30" s="218"/>
      <c r="AK30" s="218"/>
      <c r="AL30" s="218"/>
      <c r="AM30" s="218"/>
      <c r="AN30" s="218"/>
      <c r="AO30" s="218"/>
      <c r="AP30" s="218"/>
      <c r="AQ30" s="218"/>
      <c r="AR30" s="218"/>
      <c r="AS30" s="218"/>
      <c r="AT30" s="218"/>
      <c r="AU30" s="218"/>
      <c r="AV30" s="218"/>
      <c r="AW30" s="218"/>
      <c r="AX30" s="218"/>
      <c r="AY30" s="218"/>
      <c r="AZ30" s="218"/>
      <c r="BA30" s="218"/>
    </row>
    <row r="31" spans="1:53" s="220" customFormat="1" ht="18">
      <c r="A31" s="741"/>
      <c r="B31" s="1842"/>
      <c r="C31" s="1843"/>
      <c r="D31" s="1844"/>
      <c r="E31" s="674"/>
      <c r="F31" s="753"/>
      <c r="G31" s="676"/>
      <c r="H31" s="676"/>
      <c r="I31" s="676"/>
      <c r="J31" s="675"/>
      <c r="K31" s="647">
        <f t="shared" si="0"/>
        <v>0</v>
      </c>
      <c r="L31" s="727"/>
      <c r="M31" s="728"/>
      <c r="N31" s="216"/>
      <c r="O31" s="216"/>
      <c r="P31" s="216"/>
      <c r="Q31" s="217"/>
      <c r="R31" s="218"/>
      <c r="S31" s="218"/>
      <c r="T31" s="218"/>
      <c r="U31" s="218"/>
      <c r="V31" s="218"/>
      <c r="W31" s="218"/>
      <c r="X31" s="218"/>
      <c r="Y31" s="218"/>
      <c r="Z31" s="218"/>
      <c r="AA31" s="218"/>
      <c r="AB31" s="218"/>
      <c r="AC31" s="218"/>
      <c r="AD31" s="218"/>
      <c r="AE31" s="218"/>
      <c r="AF31" s="218"/>
      <c r="AG31" s="218"/>
      <c r="AH31" s="218"/>
      <c r="AI31" s="218"/>
      <c r="AJ31" s="218"/>
      <c r="AK31" s="218"/>
      <c r="AL31" s="218"/>
      <c r="AM31" s="218"/>
      <c r="AN31" s="218"/>
      <c r="AO31" s="218"/>
      <c r="AP31" s="218"/>
      <c r="AQ31" s="218"/>
      <c r="AR31" s="218"/>
      <c r="AS31" s="218"/>
      <c r="AT31" s="218"/>
      <c r="AU31" s="218"/>
      <c r="AV31" s="218"/>
      <c r="AW31" s="218"/>
      <c r="AX31" s="218"/>
      <c r="AY31" s="218"/>
      <c r="AZ31" s="218"/>
      <c r="BA31" s="218"/>
    </row>
    <row r="32" spans="1:53" s="220" customFormat="1" ht="18">
      <c r="A32" s="741"/>
      <c r="B32" s="1842"/>
      <c r="C32" s="1843"/>
      <c r="D32" s="1844"/>
      <c r="E32" s="674"/>
      <c r="F32" s="753"/>
      <c r="G32" s="676"/>
      <c r="H32" s="676"/>
      <c r="I32" s="676"/>
      <c r="J32" s="675"/>
      <c r="K32" s="647">
        <f>+E32+F32+I32+J32</f>
        <v>0</v>
      </c>
      <c r="L32" s="727"/>
      <c r="M32" s="728"/>
      <c r="N32" s="216"/>
      <c r="O32" s="216"/>
      <c r="P32" s="216"/>
      <c r="Q32" s="217"/>
      <c r="R32" s="218"/>
      <c r="S32" s="218"/>
      <c r="T32" s="218"/>
      <c r="U32" s="218"/>
      <c r="V32" s="218"/>
      <c r="W32" s="218"/>
      <c r="X32" s="218"/>
      <c r="Y32" s="218"/>
      <c r="Z32" s="218"/>
      <c r="AA32" s="218"/>
      <c r="AB32" s="218"/>
      <c r="AC32" s="218"/>
      <c r="AD32" s="218"/>
      <c r="AE32" s="218"/>
      <c r="AF32" s="218"/>
      <c r="AG32" s="218"/>
      <c r="AH32" s="218"/>
      <c r="AI32" s="218"/>
      <c r="AJ32" s="218"/>
      <c r="AK32" s="218"/>
      <c r="AL32" s="218"/>
      <c r="AM32" s="218"/>
      <c r="AN32" s="218"/>
      <c r="AO32" s="218"/>
      <c r="AP32" s="218"/>
      <c r="AQ32" s="218"/>
      <c r="AR32" s="218"/>
      <c r="AS32" s="218"/>
      <c r="AT32" s="218"/>
      <c r="AU32" s="218"/>
      <c r="AV32" s="218"/>
      <c r="AW32" s="218"/>
      <c r="AX32" s="218"/>
      <c r="AY32" s="218"/>
      <c r="AZ32" s="218"/>
      <c r="BA32" s="218"/>
    </row>
    <row r="33" spans="1:53" s="220" customFormat="1" ht="18">
      <c r="A33" s="741"/>
      <c r="B33" s="1842"/>
      <c r="C33" s="1843"/>
      <c r="D33" s="1844"/>
      <c r="E33" s="674"/>
      <c r="F33" s="753"/>
      <c r="G33" s="676"/>
      <c r="H33" s="676"/>
      <c r="I33" s="676"/>
      <c r="J33" s="675"/>
      <c r="K33" s="647">
        <f t="shared" si="0"/>
        <v>0</v>
      </c>
      <c r="L33" s="727"/>
      <c r="M33" s="728"/>
      <c r="N33" s="216"/>
      <c r="O33" s="216"/>
      <c r="P33" s="216"/>
      <c r="Q33" s="217"/>
      <c r="R33" s="218"/>
      <c r="S33" s="218"/>
      <c r="T33" s="218"/>
      <c r="U33" s="218"/>
      <c r="V33" s="218"/>
      <c r="W33" s="218"/>
      <c r="X33" s="218"/>
      <c r="Y33" s="218"/>
      <c r="Z33" s="218"/>
      <c r="AA33" s="218"/>
      <c r="AB33" s="218"/>
      <c r="AC33" s="218"/>
      <c r="AD33" s="218"/>
      <c r="AE33" s="218"/>
      <c r="AF33" s="218"/>
      <c r="AG33" s="218"/>
      <c r="AH33" s="218"/>
      <c r="AI33" s="218"/>
      <c r="AJ33" s="218"/>
      <c r="AK33" s="218"/>
      <c r="AL33" s="218"/>
      <c r="AM33" s="218"/>
      <c r="AN33" s="218"/>
      <c r="AO33" s="218"/>
      <c r="AP33" s="218"/>
      <c r="AQ33" s="218"/>
      <c r="AR33" s="218"/>
      <c r="AS33" s="218"/>
      <c r="AT33" s="218"/>
      <c r="AU33" s="218"/>
      <c r="AV33" s="218"/>
      <c r="AW33" s="218"/>
      <c r="AX33" s="218"/>
      <c r="AY33" s="218"/>
      <c r="AZ33" s="218"/>
      <c r="BA33" s="218"/>
    </row>
    <row r="34" spans="1:53" s="220" customFormat="1" ht="18">
      <c r="A34" s="741"/>
      <c r="B34" s="1826"/>
      <c r="C34" s="1827"/>
      <c r="D34" s="1827"/>
      <c r="E34" s="674"/>
      <c r="F34" s="753"/>
      <c r="G34" s="676"/>
      <c r="H34" s="676"/>
      <c r="I34" s="676"/>
      <c r="J34" s="675"/>
      <c r="K34" s="647">
        <f t="shared" si="0"/>
        <v>0</v>
      </c>
      <c r="L34" s="727"/>
      <c r="M34" s="728"/>
      <c r="N34" s="216"/>
      <c r="O34" s="216"/>
      <c r="P34" s="216"/>
      <c r="Q34" s="217"/>
      <c r="R34" s="218"/>
      <c r="S34" s="218"/>
      <c r="T34" s="218"/>
      <c r="U34" s="218"/>
      <c r="V34" s="218"/>
      <c r="W34" s="218"/>
      <c r="X34" s="218"/>
      <c r="Y34" s="218"/>
      <c r="Z34" s="218"/>
      <c r="AA34" s="218"/>
      <c r="AB34" s="218"/>
      <c r="AC34" s="218"/>
      <c r="AD34" s="218"/>
      <c r="AE34" s="218"/>
      <c r="AF34" s="218"/>
      <c r="AG34" s="218"/>
      <c r="AH34" s="218"/>
      <c r="AI34" s="218"/>
      <c r="AJ34" s="218"/>
      <c r="AK34" s="218"/>
      <c r="AL34" s="218"/>
      <c r="AM34" s="218"/>
      <c r="AN34" s="218"/>
      <c r="AO34" s="218"/>
      <c r="AP34" s="218"/>
      <c r="AQ34" s="218"/>
      <c r="AR34" s="218"/>
      <c r="AS34" s="218"/>
      <c r="AT34" s="218"/>
      <c r="AU34" s="218"/>
      <c r="AV34" s="218"/>
      <c r="AW34" s="218"/>
      <c r="AX34" s="218"/>
      <c r="AY34" s="218"/>
      <c r="AZ34" s="218"/>
      <c r="BA34" s="218"/>
    </row>
    <row r="35" spans="1:53" s="220" customFormat="1" ht="18">
      <c r="A35" s="741" t="s">
        <v>55</v>
      </c>
      <c r="B35" s="1828" t="s">
        <v>496</v>
      </c>
      <c r="C35" s="1829"/>
      <c r="D35" s="1830"/>
      <c r="E35" s="674"/>
      <c r="F35" s="753"/>
      <c r="G35" s="676"/>
      <c r="H35" s="676"/>
      <c r="I35" s="676"/>
      <c r="J35" s="675"/>
      <c r="K35" s="647">
        <f t="shared" si="0"/>
        <v>0</v>
      </c>
      <c r="L35" s="727"/>
      <c r="M35" s="728"/>
      <c r="N35" s="216"/>
      <c r="O35" s="216"/>
      <c r="P35" s="216"/>
      <c r="Q35" s="217"/>
      <c r="R35" s="218"/>
      <c r="S35" s="218"/>
      <c r="T35" s="218"/>
      <c r="U35" s="218"/>
      <c r="V35" s="218"/>
      <c r="W35" s="218"/>
      <c r="X35" s="218"/>
      <c r="Y35" s="218"/>
      <c r="Z35" s="218"/>
      <c r="AA35" s="218"/>
      <c r="AB35" s="218"/>
      <c r="AC35" s="218"/>
      <c r="AD35" s="218"/>
      <c r="AE35" s="218"/>
      <c r="AF35" s="218"/>
      <c r="AG35" s="218"/>
      <c r="AH35" s="218"/>
      <c r="AI35" s="218"/>
      <c r="AJ35" s="218"/>
      <c r="AK35" s="218"/>
      <c r="AL35" s="218"/>
      <c r="AM35" s="218"/>
      <c r="AN35" s="218"/>
      <c r="AO35" s="218"/>
      <c r="AP35" s="218"/>
      <c r="AQ35" s="218"/>
      <c r="AR35" s="218"/>
      <c r="AS35" s="218"/>
      <c r="AT35" s="218"/>
      <c r="AU35" s="218"/>
      <c r="AV35" s="218"/>
      <c r="AW35" s="218"/>
      <c r="AX35" s="218"/>
      <c r="AY35" s="218"/>
      <c r="AZ35" s="218"/>
      <c r="BA35" s="218"/>
    </row>
    <row r="36" spans="1:53" ht="19.149999999999999" customHeight="1" thickBot="1">
      <c r="A36" s="1831" t="s">
        <v>395</v>
      </c>
      <c r="B36" s="1832"/>
      <c r="C36" s="1832"/>
      <c r="D36" s="1833"/>
      <c r="E36" s="649">
        <f t="shared" ref="E36:J36" si="1">ROUND(SUM(E17:E35),0)</f>
        <v>-22330</v>
      </c>
      <c r="F36" s="649">
        <f t="shared" si="1"/>
        <v>0</v>
      </c>
      <c r="G36" s="649">
        <f t="shared" si="1"/>
        <v>0</v>
      </c>
      <c r="H36" s="649">
        <f t="shared" si="1"/>
        <v>0</v>
      </c>
      <c r="I36" s="649">
        <f t="shared" si="1"/>
        <v>0</v>
      </c>
      <c r="J36" s="648">
        <f t="shared" si="1"/>
        <v>22330</v>
      </c>
      <c r="K36" s="742">
        <f t="shared" si="0"/>
        <v>0</v>
      </c>
      <c r="L36" s="650">
        <f>SUM(L17:L35)</f>
        <v>0</v>
      </c>
      <c r="M36" s="651">
        <f>SUM(M17:M35)</f>
        <v>0</v>
      </c>
      <c r="N36" s="217"/>
      <c r="O36" s="217"/>
      <c r="P36" s="217"/>
      <c r="Q36" s="215"/>
      <c r="R36" s="209"/>
      <c r="S36" s="209"/>
      <c r="T36" s="209"/>
      <c r="U36" s="209"/>
      <c r="V36" s="209"/>
      <c r="W36" s="209"/>
      <c r="X36" s="209"/>
      <c r="Y36" s="209"/>
      <c r="Z36" s="209"/>
      <c r="AA36" s="209"/>
      <c r="AB36" s="209"/>
      <c r="AC36" s="209"/>
      <c r="AD36" s="209"/>
      <c r="AE36" s="209"/>
      <c r="AF36" s="209"/>
      <c r="AG36" s="209"/>
      <c r="AH36" s="209"/>
      <c r="AI36" s="209"/>
      <c r="AJ36" s="209"/>
      <c r="AK36" s="209"/>
      <c r="AL36" s="209"/>
      <c r="AM36" s="209"/>
      <c r="AN36" s="209"/>
      <c r="AO36" s="209"/>
      <c r="AP36" s="209"/>
      <c r="AQ36" s="209"/>
      <c r="AR36" s="209"/>
      <c r="AS36" s="209"/>
      <c r="AT36" s="209"/>
      <c r="AU36" s="209"/>
      <c r="AV36" s="209"/>
      <c r="AW36" s="209"/>
      <c r="AX36" s="209"/>
      <c r="AY36" s="209"/>
      <c r="AZ36" s="209"/>
      <c r="BA36" s="209"/>
    </row>
    <row r="37" spans="1:53" ht="19.149999999999999" customHeight="1" thickTop="1">
      <c r="A37" s="437"/>
      <c r="B37" s="209"/>
      <c r="C37" s="209"/>
      <c r="D37" s="209"/>
      <c r="E37" s="209"/>
      <c r="F37" s="209"/>
      <c r="G37" s="219"/>
      <c r="H37" s="219"/>
      <c r="I37" s="219"/>
      <c r="J37" s="218"/>
      <c r="K37" s="218"/>
      <c r="L37" s="218"/>
      <c r="M37" s="218"/>
      <c r="N37" s="218"/>
      <c r="O37" s="218"/>
      <c r="P37" s="218"/>
      <c r="Q37" s="209"/>
      <c r="R37" s="209"/>
      <c r="S37" s="209"/>
      <c r="T37" s="209"/>
      <c r="U37" s="209"/>
      <c r="V37" s="209"/>
      <c r="W37" s="209"/>
      <c r="X37" s="209"/>
      <c r="Y37" s="209"/>
      <c r="Z37" s="209"/>
      <c r="AA37" s="209"/>
      <c r="AB37" s="209"/>
      <c r="AC37" s="209"/>
      <c r="AD37" s="209"/>
      <c r="AE37" s="209"/>
      <c r="AF37" s="209"/>
      <c r="AG37" s="209"/>
      <c r="AH37" s="209"/>
      <c r="AI37" s="209"/>
      <c r="AJ37" s="209"/>
      <c r="AK37" s="209"/>
      <c r="AL37" s="209"/>
      <c r="AM37" s="209"/>
      <c r="AN37" s="209"/>
      <c r="AO37" s="209"/>
      <c r="AP37" s="209"/>
      <c r="AQ37" s="209"/>
      <c r="AR37" s="209"/>
      <c r="AS37" s="209"/>
      <c r="AT37" s="209"/>
      <c r="AU37" s="209"/>
      <c r="AV37" s="209"/>
      <c r="AW37" s="209"/>
      <c r="AX37" s="209"/>
      <c r="AY37" s="209"/>
      <c r="AZ37" s="209"/>
      <c r="BA37" s="209"/>
    </row>
    <row r="38" spans="1:53" ht="15.75" customHeight="1">
      <c r="A38" s="1834" t="s">
        <v>629</v>
      </c>
      <c r="B38" s="1835"/>
      <c r="C38" s="1835"/>
      <c r="D38" s="1835"/>
      <c r="E38" s="426"/>
      <c r="F38" s="663"/>
      <c r="G38" s="1875" t="s">
        <v>630</v>
      </c>
      <c r="H38" s="1875"/>
      <c r="I38" s="1815"/>
      <c r="J38" s="426"/>
      <c r="L38" s="421" t="s">
        <v>59</v>
      </c>
      <c r="M38" s="422" t="s">
        <v>399</v>
      </c>
      <c r="N38" s="218"/>
      <c r="O38" s="218"/>
      <c r="P38" s="219"/>
      <c r="Q38" s="209"/>
      <c r="R38" s="209"/>
      <c r="S38" s="209"/>
      <c r="T38" s="209"/>
      <c r="U38" s="209"/>
      <c r="V38" s="209"/>
      <c r="W38" s="209"/>
      <c r="X38" s="209"/>
      <c r="Y38" s="209"/>
      <c r="Z38" s="209"/>
      <c r="AA38" s="209"/>
      <c r="AB38" s="209"/>
      <c r="AC38" s="209"/>
      <c r="AD38" s="209"/>
      <c r="AE38" s="209"/>
      <c r="AF38" s="209"/>
      <c r="AG38" s="209"/>
      <c r="AH38" s="209"/>
      <c r="AI38" s="209"/>
      <c r="AJ38" s="209"/>
      <c r="AK38" s="209"/>
      <c r="AL38" s="209"/>
      <c r="AM38" s="209"/>
      <c r="AN38" s="209"/>
      <c r="AO38" s="209"/>
      <c r="AP38" s="209"/>
      <c r="AQ38" s="209"/>
      <c r="AR38" s="209"/>
      <c r="AS38" s="209"/>
      <c r="AT38" s="209"/>
      <c r="AU38" s="209"/>
      <c r="AV38" s="209"/>
      <c r="AW38" s="209"/>
      <c r="AX38" s="209"/>
      <c r="AY38" s="209"/>
      <c r="AZ38" s="209"/>
      <c r="BA38" s="209"/>
    </row>
    <row r="39" spans="1:53" ht="15.75" customHeight="1">
      <c r="A39" s="437"/>
      <c r="B39" s="2073" t="s">
        <v>631</v>
      </c>
      <c r="C39" s="2073"/>
      <c r="D39" s="2074"/>
      <c r="E39" s="426"/>
      <c r="F39" s="661"/>
      <c r="G39" s="1875" t="s">
        <v>632</v>
      </c>
      <c r="H39" s="1875"/>
      <c r="I39" s="1815"/>
      <c r="J39" s="557"/>
      <c r="L39" s="423" t="s">
        <v>409</v>
      </c>
      <c r="M39" s="424">
        <f>ROUND(E40*10%,0)</f>
        <v>-2233</v>
      </c>
      <c r="N39" s="218"/>
      <c r="O39" s="218"/>
      <c r="P39" s="219"/>
      <c r="Q39" s="209"/>
      <c r="R39" s="209"/>
      <c r="S39" s="209"/>
      <c r="T39" s="209"/>
      <c r="U39" s="209"/>
      <c r="V39" s="209"/>
      <c r="W39" s="209"/>
      <c r="X39" s="209"/>
      <c r="Y39" s="209"/>
      <c r="Z39" s="209"/>
      <c r="AA39" s="209"/>
      <c r="AB39" s="209"/>
      <c r="AC39" s="209"/>
      <c r="AD39" s="209"/>
      <c r="AE39" s="209"/>
      <c r="AF39" s="209"/>
      <c r="AG39" s="209"/>
      <c r="AH39" s="209"/>
      <c r="AI39" s="209"/>
      <c r="AJ39" s="209"/>
      <c r="AK39" s="209"/>
      <c r="AL39" s="209"/>
      <c r="AM39" s="209"/>
      <c r="AN39" s="209"/>
      <c r="AO39" s="209"/>
      <c r="AP39" s="209"/>
      <c r="AQ39" s="209"/>
      <c r="AR39" s="209"/>
      <c r="AS39" s="209"/>
      <c r="AT39" s="209"/>
      <c r="AU39" s="209"/>
      <c r="AV39" s="209"/>
      <c r="AW39" s="209"/>
      <c r="AX39" s="209"/>
      <c r="AY39" s="209"/>
      <c r="AZ39" s="209"/>
      <c r="BA39" s="209"/>
    </row>
    <row r="40" spans="1:53" ht="15.75" customHeight="1">
      <c r="A40" s="437"/>
      <c r="B40" s="225"/>
      <c r="C40" s="225"/>
      <c r="D40" s="924" t="s">
        <v>633</v>
      </c>
      <c r="E40" s="426">
        <f>ROUND(+E36+E38+E39,0)</f>
        <v>-22330</v>
      </c>
      <c r="F40" s="662"/>
      <c r="G40" s="1875" t="s">
        <v>634</v>
      </c>
      <c r="H40" s="1875"/>
      <c r="I40" s="1815"/>
      <c r="J40" s="557"/>
      <c r="L40" s="423" t="s">
        <v>412</v>
      </c>
      <c r="M40" s="424">
        <f>E26</f>
        <v>0</v>
      </c>
      <c r="N40" s="218"/>
      <c r="O40" s="218"/>
      <c r="P40" s="219"/>
      <c r="Q40" s="209"/>
      <c r="R40" s="209"/>
      <c r="S40" s="209"/>
      <c r="T40" s="209"/>
      <c r="U40" s="209"/>
      <c r="V40" s="209"/>
      <c r="W40" s="209"/>
      <c r="X40" s="209"/>
      <c r="Y40" s="209"/>
      <c r="Z40" s="209"/>
      <c r="AA40" s="209"/>
      <c r="AB40" s="209"/>
      <c r="AC40" s="209"/>
      <c r="AD40" s="209"/>
      <c r="AE40" s="209"/>
      <c r="AF40" s="209"/>
      <c r="AG40" s="209"/>
      <c r="AH40" s="209"/>
      <c r="AI40" s="209"/>
      <c r="AJ40" s="209"/>
      <c r="AK40" s="209"/>
      <c r="AL40" s="209"/>
      <c r="AM40" s="209"/>
      <c r="AN40" s="209"/>
      <c r="AO40" s="209"/>
      <c r="AP40" s="209"/>
      <c r="AQ40" s="209"/>
      <c r="AR40" s="209"/>
      <c r="AS40" s="209"/>
      <c r="AT40" s="209"/>
      <c r="AU40" s="209"/>
      <c r="AV40" s="209"/>
      <c r="AW40" s="209"/>
      <c r="AX40" s="209"/>
      <c r="AY40" s="209"/>
      <c r="AZ40" s="209"/>
      <c r="BA40" s="209"/>
    </row>
    <row r="41" spans="1:53" ht="15.75" customHeight="1">
      <c r="A41" s="437"/>
      <c r="B41" s="209"/>
      <c r="C41" s="2071" t="s">
        <v>547</v>
      </c>
      <c r="D41" s="1825"/>
      <c r="E41" s="1825"/>
      <c r="F41" s="1825"/>
      <c r="G41" s="2072"/>
      <c r="H41" s="660"/>
      <c r="I41" s="220"/>
      <c r="L41" s="428" t="str">
        <f>IF(M40&lt;=M39,"within compliance","out of compliance")</f>
        <v>out of compliance</v>
      </c>
      <c r="M41" s="425"/>
      <c r="N41" s="218"/>
      <c r="O41" s="218"/>
      <c r="P41" s="219"/>
      <c r="Q41" s="209"/>
      <c r="R41" s="209"/>
      <c r="S41" s="209"/>
      <c r="T41" s="209"/>
      <c r="U41" s="209"/>
      <c r="V41" s="209"/>
      <c r="W41" s="209"/>
      <c r="X41" s="209"/>
      <c r="Y41" s="209"/>
      <c r="Z41" s="209"/>
      <c r="AA41" s="209"/>
      <c r="AB41" s="209"/>
      <c r="AC41" s="209"/>
      <c r="AD41" s="209"/>
      <c r="AE41" s="209"/>
      <c r="AF41" s="209"/>
      <c r="AG41" s="209"/>
      <c r="AH41" s="209"/>
      <c r="AI41" s="209"/>
      <c r="AJ41" s="209"/>
      <c r="AK41" s="209"/>
      <c r="AL41" s="209"/>
      <c r="AM41" s="209"/>
      <c r="AN41" s="209"/>
      <c r="AO41" s="209"/>
      <c r="AP41" s="209"/>
      <c r="AQ41" s="209"/>
      <c r="AR41" s="209"/>
      <c r="AS41" s="209"/>
      <c r="AT41" s="209"/>
      <c r="AU41" s="209"/>
      <c r="AV41" s="209"/>
      <c r="AW41" s="209"/>
      <c r="AX41" s="209"/>
      <c r="AY41" s="209"/>
      <c r="AZ41" s="209"/>
      <c r="BA41" s="209"/>
    </row>
    <row r="42" spans="1:53" ht="17.25" customHeight="1">
      <c r="A42" s="732"/>
      <c r="B42" s="659"/>
      <c r="C42" s="1825"/>
      <c r="D42" s="1825"/>
      <c r="E42" s="1825"/>
      <c r="F42" s="1825"/>
      <c r="G42" s="2072"/>
      <c r="H42" s="221"/>
      <c r="I42" s="221"/>
      <c r="L42" s="421" t="s">
        <v>176</v>
      </c>
      <c r="M42" s="424">
        <f>+M39-M40</f>
        <v>-2233</v>
      </c>
      <c r="N42" s="221"/>
      <c r="O42" s="221"/>
      <c r="P42" s="218"/>
      <c r="Q42" s="209"/>
      <c r="R42" s="209"/>
      <c r="S42" s="209"/>
      <c r="T42" s="209"/>
      <c r="U42" s="209"/>
      <c r="V42" s="209"/>
      <c r="W42" s="209"/>
      <c r="X42" s="209"/>
      <c r="Y42" s="209"/>
      <c r="Z42" s="209"/>
      <c r="AA42" s="209"/>
      <c r="AB42" s="209"/>
      <c r="AC42" s="209"/>
      <c r="AD42" s="209"/>
      <c r="AE42" s="209"/>
      <c r="AF42" s="209"/>
      <c r="AG42" s="209"/>
      <c r="AH42" s="209"/>
      <c r="AI42" s="209"/>
      <c r="AJ42" s="209"/>
      <c r="AK42" s="209"/>
      <c r="AL42" s="209"/>
      <c r="AM42" s="209"/>
      <c r="AN42" s="209"/>
      <c r="AO42" s="209"/>
      <c r="AP42" s="209"/>
      <c r="AQ42" s="209"/>
      <c r="AR42" s="209"/>
      <c r="AS42" s="209"/>
      <c r="AT42" s="209"/>
      <c r="AU42" s="209"/>
      <c r="AV42" s="209"/>
      <c r="AW42" s="209"/>
      <c r="AX42" s="209"/>
      <c r="AY42" s="209"/>
      <c r="AZ42" s="209"/>
      <c r="BA42" s="209"/>
    </row>
    <row r="43" spans="1:53" ht="12" customHeight="1">
      <c r="A43" s="732"/>
      <c r="B43" s="659"/>
      <c r="C43" s="659"/>
      <c r="D43" s="652"/>
      <c r="E43" s="652"/>
      <c r="F43" s="652"/>
      <c r="G43" s="221"/>
      <c r="H43" s="221"/>
      <c r="I43" s="221"/>
      <c r="J43" s="221"/>
      <c r="K43" s="221"/>
      <c r="L43" s="420"/>
      <c r="M43" s="221"/>
      <c r="N43" s="420"/>
      <c r="O43" s="221"/>
      <c r="P43" s="218"/>
      <c r="Q43" s="209"/>
      <c r="R43" s="209"/>
      <c r="S43" s="209"/>
      <c r="T43" s="209"/>
      <c r="U43" s="209"/>
      <c r="V43" s="209"/>
      <c r="W43" s="209"/>
      <c r="X43" s="209"/>
      <c r="Y43" s="209"/>
      <c r="Z43" s="209"/>
      <c r="AA43" s="209"/>
      <c r="AB43" s="209"/>
      <c r="AC43" s="209"/>
      <c r="AD43" s="209"/>
      <c r="AE43" s="209"/>
      <c r="AF43" s="209"/>
      <c r="AG43" s="209"/>
      <c r="AH43" s="209"/>
      <c r="AI43" s="209"/>
      <c r="AJ43" s="209"/>
      <c r="AK43" s="209"/>
      <c r="AL43" s="209"/>
      <c r="AM43" s="209"/>
      <c r="AN43" s="209"/>
      <c r="AO43" s="209"/>
      <c r="AP43" s="209"/>
      <c r="AQ43" s="209"/>
      <c r="AR43" s="209"/>
      <c r="AS43" s="209"/>
      <c r="AT43" s="209"/>
      <c r="AU43" s="209"/>
      <c r="AV43" s="209"/>
      <c r="AW43" s="209"/>
      <c r="AX43" s="209"/>
      <c r="AY43" s="209"/>
      <c r="AZ43" s="209"/>
      <c r="BA43" s="209"/>
    </row>
    <row r="44" spans="1:53" ht="12" customHeight="1">
      <c r="A44" s="437"/>
      <c r="B44" s="209"/>
      <c r="C44" s="209"/>
      <c r="D44" s="652"/>
      <c r="E44" s="652"/>
      <c r="F44" s="652"/>
      <c r="G44" s="218"/>
      <c r="H44" s="218"/>
      <c r="I44" s="218"/>
      <c r="L44" s="222"/>
      <c r="M44" s="222"/>
      <c r="N44" s="218"/>
      <c r="O44" s="222"/>
      <c r="P44" s="218"/>
      <c r="Q44" s="209"/>
      <c r="R44" s="209"/>
      <c r="S44" s="209"/>
      <c r="T44" s="209"/>
      <c r="U44" s="209"/>
      <c r="V44" s="209"/>
      <c r="W44" s="209"/>
      <c r="X44" s="209"/>
      <c r="Y44" s="209"/>
      <c r="Z44" s="209"/>
      <c r="AA44" s="209"/>
      <c r="AB44" s="209"/>
      <c r="AC44" s="209"/>
      <c r="AD44" s="209"/>
      <c r="AE44" s="209"/>
      <c r="AF44" s="209"/>
      <c r="AG44" s="209"/>
      <c r="AH44" s="209"/>
      <c r="AI44" s="209"/>
      <c r="AJ44" s="209"/>
      <c r="AK44" s="209"/>
      <c r="AL44" s="209"/>
      <c r="AM44" s="209"/>
      <c r="AN44" s="209"/>
      <c r="AO44" s="209"/>
      <c r="AP44" s="209"/>
      <c r="AQ44" s="209"/>
      <c r="AR44" s="209"/>
      <c r="AS44" s="209"/>
      <c r="AT44" s="209"/>
      <c r="AU44" s="209"/>
      <c r="AV44" s="209"/>
      <c r="AW44" s="209"/>
      <c r="AX44" s="209"/>
      <c r="AY44" s="209"/>
      <c r="AZ44" s="209"/>
      <c r="BA44" s="209"/>
    </row>
    <row r="45" spans="1:53">
      <c r="A45" s="437"/>
      <c r="B45" s="209"/>
      <c r="C45" s="209"/>
      <c r="D45" s="209"/>
      <c r="E45" s="209"/>
      <c r="F45" s="209"/>
      <c r="G45" s="218"/>
      <c r="H45" s="218"/>
      <c r="I45" s="218"/>
      <c r="J45" s="218"/>
      <c r="K45" s="218"/>
      <c r="L45" s="218"/>
      <c r="M45" s="218"/>
      <c r="N45" s="218"/>
      <c r="O45" s="218"/>
      <c r="P45" s="218"/>
      <c r="Q45" s="209"/>
      <c r="R45" s="209"/>
      <c r="S45" s="209"/>
      <c r="T45" s="209"/>
      <c r="U45" s="209"/>
      <c r="V45" s="209"/>
      <c r="W45" s="209"/>
      <c r="X45" s="209"/>
      <c r="Y45" s="209"/>
      <c r="Z45" s="209"/>
      <c r="AA45" s="209"/>
      <c r="AB45" s="209"/>
      <c r="AC45" s="209"/>
      <c r="AD45" s="209"/>
      <c r="AE45" s="209"/>
      <c r="AF45" s="209"/>
      <c r="AG45" s="209"/>
      <c r="AH45" s="209"/>
      <c r="AI45" s="209"/>
      <c r="AJ45" s="209"/>
      <c r="AK45" s="209"/>
      <c r="AL45" s="209"/>
      <c r="AM45" s="209"/>
      <c r="AN45" s="209"/>
      <c r="AO45" s="209"/>
      <c r="AP45" s="209"/>
      <c r="AQ45" s="209"/>
      <c r="AR45" s="209"/>
      <c r="AS45" s="209"/>
      <c r="AT45" s="209"/>
      <c r="AU45" s="209"/>
      <c r="AV45" s="209"/>
      <c r="AW45" s="209"/>
      <c r="AX45" s="209"/>
      <c r="AY45" s="209"/>
      <c r="AZ45" s="209"/>
      <c r="BA45" s="209"/>
    </row>
    <row r="46" spans="1:53" ht="12" customHeight="1">
      <c r="A46" s="437"/>
      <c r="B46" s="209"/>
      <c r="C46" s="209"/>
      <c r="D46" s="71"/>
      <c r="E46" s="71"/>
      <c r="F46" s="71"/>
      <c r="G46" s="218"/>
      <c r="H46" s="218"/>
      <c r="I46" s="218"/>
      <c r="L46" s="218"/>
      <c r="M46" s="218"/>
      <c r="N46" s="218"/>
      <c r="O46" s="218"/>
      <c r="P46" s="218"/>
      <c r="Q46" s="209"/>
      <c r="R46" s="209"/>
      <c r="S46" s="209"/>
      <c r="T46" s="209"/>
      <c r="U46" s="209"/>
      <c r="V46" s="209"/>
      <c r="W46" s="209"/>
      <c r="X46" s="209"/>
      <c r="Y46" s="209"/>
      <c r="Z46" s="209"/>
      <c r="AA46" s="209"/>
      <c r="AB46" s="209"/>
      <c r="AC46" s="209"/>
      <c r="AD46" s="209"/>
      <c r="AE46" s="209"/>
      <c r="AF46" s="209"/>
      <c r="AG46" s="209"/>
      <c r="AH46" s="209"/>
      <c r="AI46" s="209"/>
      <c r="AJ46" s="209"/>
      <c r="AK46" s="209"/>
      <c r="AL46" s="209"/>
      <c r="AM46" s="209"/>
      <c r="AN46" s="209"/>
      <c r="AO46" s="209"/>
      <c r="AP46" s="209"/>
      <c r="AQ46" s="209"/>
      <c r="AR46" s="209"/>
      <c r="AS46" s="209"/>
      <c r="AT46" s="209"/>
      <c r="AU46" s="209"/>
      <c r="AV46" s="209"/>
      <c r="AW46" s="209"/>
      <c r="AX46" s="209"/>
      <c r="AY46" s="209"/>
      <c r="AZ46" s="209"/>
      <c r="BA46" s="209"/>
    </row>
    <row r="47" spans="1:53" ht="12" customHeight="1">
      <c r="A47" s="437"/>
      <c r="B47" s="68"/>
      <c r="C47" s="209"/>
      <c r="D47" s="71"/>
      <c r="E47" s="71"/>
      <c r="F47" s="71"/>
      <c r="G47" s="218"/>
      <c r="H47" s="218"/>
      <c r="I47" s="218"/>
      <c r="L47" s="218"/>
      <c r="M47" s="218"/>
      <c r="N47" s="218"/>
      <c r="O47" s="218"/>
      <c r="P47" s="218"/>
      <c r="Q47" s="209"/>
      <c r="R47" s="209"/>
      <c r="S47" s="209"/>
      <c r="T47" s="209"/>
      <c r="U47" s="209"/>
      <c r="V47" s="209"/>
      <c r="W47" s="209"/>
      <c r="X47" s="209"/>
      <c r="Y47" s="209"/>
      <c r="Z47" s="209"/>
      <c r="AA47" s="209"/>
      <c r="AB47" s="209"/>
      <c r="AC47" s="209"/>
      <c r="AD47" s="209"/>
      <c r="AE47" s="209"/>
      <c r="AF47" s="209"/>
      <c r="AG47" s="209"/>
      <c r="AH47" s="209"/>
      <c r="AI47" s="209"/>
      <c r="AJ47" s="209"/>
      <c r="AK47" s="209"/>
      <c r="AL47" s="209"/>
      <c r="AM47" s="209"/>
      <c r="AN47" s="209"/>
      <c r="AO47" s="209"/>
      <c r="AP47" s="209"/>
      <c r="AQ47" s="209"/>
      <c r="AR47" s="209"/>
      <c r="AS47" s="209"/>
      <c r="AT47" s="209"/>
      <c r="AU47" s="209"/>
      <c r="AV47" s="209"/>
      <c r="AW47" s="209"/>
      <c r="AX47" s="209"/>
      <c r="AY47" s="209"/>
      <c r="AZ47" s="209"/>
      <c r="BA47" s="209"/>
    </row>
    <row r="48" spans="1:53" ht="12" customHeight="1">
      <c r="A48" s="437"/>
      <c r="B48" s="209"/>
      <c r="C48" s="209"/>
      <c r="D48" s="209"/>
      <c r="E48" s="209"/>
      <c r="F48" s="209"/>
      <c r="G48" s="218"/>
      <c r="H48" s="218"/>
      <c r="I48" s="218"/>
      <c r="L48" s="218"/>
      <c r="M48" s="218"/>
      <c r="N48" s="218"/>
      <c r="O48" s="218"/>
      <c r="P48" s="218"/>
      <c r="Q48" s="209"/>
      <c r="R48" s="209"/>
      <c r="S48" s="209"/>
      <c r="T48" s="209"/>
      <c r="U48" s="209"/>
      <c r="V48" s="209"/>
      <c r="W48" s="209"/>
      <c r="X48" s="209"/>
      <c r="Y48" s="209"/>
      <c r="Z48" s="209"/>
      <c r="AA48" s="209"/>
      <c r="AB48" s="209"/>
      <c r="AC48" s="209"/>
      <c r="AD48" s="209"/>
      <c r="AE48" s="209"/>
      <c r="AF48" s="209"/>
      <c r="AG48" s="209"/>
      <c r="AH48" s="209"/>
      <c r="AI48" s="209"/>
      <c r="AJ48" s="209"/>
      <c r="AK48" s="209"/>
      <c r="AL48" s="209"/>
      <c r="AM48" s="209"/>
      <c r="AN48" s="209"/>
      <c r="AO48" s="209"/>
      <c r="AP48" s="209"/>
      <c r="AQ48" s="209"/>
      <c r="AR48" s="209"/>
      <c r="AS48" s="209"/>
      <c r="AT48" s="209"/>
      <c r="AU48" s="209"/>
      <c r="AV48" s="209"/>
      <c r="AW48" s="209"/>
      <c r="AX48" s="209"/>
      <c r="AY48" s="209"/>
      <c r="AZ48" s="209"/>
      <c r="BA48" s="209"/>
    </row>
    <row r="49" spans="1:53" ht="12" customHeight="1">
      <c r="A49" s="733"/>
      <c r="B49" s="209"/>
      <c r="C49" s="209"/>
      <c r="D49" s="71"/>
      <c r="E49" s="71"/>
      <c r="F49" s="71"/>
      <c r="G49" s="218"/>
      <c r="H49" s="218"/>
      <c r="I49" s="218"/>
      <c r="J49" s="218"/>
      <c r="K49" s="218"/>
      <c r="L49" s="218"/>
      <c r="M49" s="218"/>
      <c r="N49" s="218"/>
      <c r="O49" s="218"/>
      <c r="P49" s="218"/>
      <c r="Q49" s="209"/>
      <c r="R49" s="209"/>
      <c r="S49" s="209"/>
      <c r="T49" s="209"/>
      <c r="U49" s="209"/>
      <c r="V49" s="209"/>
      <c r="W49" s="209"/>
      <c r="X49" s="209"/>
      <c r="Y49" s="209"/>
      <c r="Z49" s="209"/>
      <c r="AA49" s="209"/>
      <c r="AB49" s="209"/>
      <c r="AC49" s="209"/>
      <c r="AD49" s="209"/>
      <c r="AE49" s="209"/>
      <c r="AF49" s="209"/>
      <c r="AG49" s="209"/>
      <c r="AH49" s="209"/>
      <c r="AI49" s="209"/>
      <c r="AJ49" s="209"/>
      <c r="AK49" s="209"/>
      <c r="AL49" s="209"/>
      <c r="AM49" s="209"/>
      <c r="AN49" s="209"/>
      <c r="AO49" s="209"/>
      <c r="AP49" s="209"/>
      <c r="AQ49" s="209"/>
      <c r="AR49" s="209"/>
      <c r="AS49" s="209"/>
      <c r="AT49" s="209"/>
      <c r="AU49" s="209"/>
      <c r="AV49" s="209"/>
      <c r="AW49" s="209"/>
      <c r="AX49" s="209"/>
      <c r="AY49" s="209"/>
      <c r="AZ49" s="209"/>
      <c r="BA49" s="209"/>
    </row>
    <row r="50" spans="1:53" ht="12" customHeight="1">
      <c r="A50" s="437"/>
      <c r="B50" s="209"/>
      <c r="C50" s="437"/>
      <c r="D50" s="437"/>
      <c r="E50" s="437"/>
      <c r="F50" s="437"/>
      <c r="G50" s="218"/>
      <c r="H50" s="218"/>
      <c r="I50" s="218"/>
      <c r="J50" s="218"/>
      <c r="K50" s="218"/>
      <c r="L50" s="218"/>
      <c r="M50" s="218"/>
      <c r="N50" s="218"/>
      <c r="O50" s="218"/>
      <c r="P50" s="218"/>
      <c r="Q50" s="209"/>
      <c r="R50" s="209"/>
      <c r="S50" s="209"/>
      <c r="T50" s="209"/>
      <c r="U50" s="209"/>
      <c r="V50" s="209"/>
      <c r="W50" s="209"/>
      <c r="X50" s="209"/>
      <c r="Y50" s="209"/>
      <c r="Z50" s="209"/>
      <c r="AA50" s="209"/>
      <c r="AB50" s="209"/>
      <c r="AC50" s="209"/>
      <c r="AD50" s="209"/>
      <c r="AE50" s="209"/>
      <c r="AF50" s="209"/>
      <c r="AG50" s="209"/>
      <c r="AH50" s="209"/>
      <c r="AI50" s="209"/>
      <c r="AJ50" s="209"/>
      <c r="AK50" s="209"/>
      <c r="AL50" s="209"/>
      <c r="AM50" s="209"/>
      <c r="AN50" s="209"/>
      <c r="AO50" s="209"/>
      <c r="AP50" s="209"/>
      <c r="AQ50" s="209"/>
      <c r="AR50" s="209"/>
      <c r="AS50" s="209"/>
      <c r="AT50" s="209"/>
      <c r="AU50" s="209"/>
      <c r="AV50" s="209"/>
      <c r="AW50" s="209"/>
      <c r="AX50" s="209"/>
      <c r="AY50" s="209"/>
      <c r="AZ50" s="209"/>
      <c r="BA50" s="209"/>
    </row>
    <row r="51" spans="1:53" ht="12" customHeight="1">
      <c r="A51" s="437"/>
      <c r="B51" s="209"/>
      <c r="C51" s="209"/>
      <c r="D51" s="71"/>
      <c r="E51" s="71"/>
      <c r="F51" s="71"/>
      <c r="G51" s="218"/>
      <c r="H51" s="218"/>
      <c r="I51" s="218"/>
      <c r="J51" s="218"/>
      <c r="K51" s="218"/>
      <c r="L51" s="218"/>
      <c r="M51" s="218"/>
      <c r="N51" s="218"/>
      <c r="O51" s="218"/>
      <c r="P51" s="218"/>
      <c r="Q51" s="209"/>
      <c r="R51" s="209"/>
      <c r="S51" s="209"/>
      <c r="T51" s="209"/>
      <c r="U51" s="209"/>
      <c r="V51" s="209"/>
      <c r="W51" s="209"/>
      <c r="X51" s="209"/>
      <c r="Y51" s="209"/>
      <c r="Z51" s="209"/>
      <c r="AA51" s="209"/>
      <c r="AB51" s="209"/>
      <c r="AC51" s="209"/>
      <c r="AD51" s="209"/>
      <c r="AE51" s="209"/>
      <c r="AF51" s="209"/>
      <c r="AG51" s="209"/>
      <c r="AH51" s="209"/>
      <c r="AI51" s="209"/>
      <c r="AJ51" s="209"/>
      <c r="AK51" s="209"/>
      <c r="AL51" s="209"/>
      <c r="AM51" s="209"/>
      <c r="AN51" s="209"/>
      <c r="AO51" s="209"/>
      <c r="AP51" s="209"/>
      <c r="AQ51" s="209"/>
      <c r="AR51" s="209"/>
      <c r="AS51" s="209"/>
      <c r="AT51" s="209"/>
      <c r="AU51" s="209"/>
      <c r="AV51" s="209"/>
      <c r="AW51" s="209"/>
      <c r="AX51" s="209"/>
      <c r="AY51" s="209"/>
      <c r="AZ51" s="209"/>
      <c r="BA51" s="209"/>
    </row>
    <row r="52" spans="1:53" ht="12" customHeight="1">
      <c r="A52" s="437"/>
      <c r="B52" s="209"/>
      <c r="C52" s="209"/>
      <c r="D52" s="209"/>
      <c r="E52" s="209"/>
      <c r="F52" s="209"/>
      <c r="G52" s="218"/>
      <c r="H52" s="218"/>
      <c r="I52" s="218"/>
      <c r="J52" s="218"/>
      <c r="K52" s="218"/>
      <c r="L52" s="218"/>
      <c r="M52" s="218"/>
      <c r="N52" s="218"/>
      <c r="O52" s="218"/>
      <c r="P52" s="218"/>
      <c r="Q52" s="209"/>
      <c r="R52" s="209"/>
      <c r="S52" s="209"/>
      <c r="T52" s="209"/>
      <c r="U52" s="209"/>
      <c r="V52" s="209"/>
      <c r="W52" s="209"/>
      <c r="X52" s="209"/>
      <c r="Y52" s="209"/>
      <c r="Z52" s="209"/>
      <c r="AA52" s="209"/>
      <c r="AB52" s="209"/>
      <c r="AC52" s="209"/>
      <c r="AD52" s="209"/>
      <c r="AE52" s="209"/>
      <c r="AF52" s="209"/>
      <c r="AG52" s="209"/>
      <c r="AH52" s="209"/>
      <c r="AI52" s="209"/>
      <c r="AJ52" s="209"/>
      <c r="AK52" s="209"/>
      <c r="AL52" s="209"/>
      <c r="AM52" s="209"/>
      <c r="AN52" s="209"/>
      <c r="AO52" s="209"/>
      <c r="AP52" s="209"/>
      <c r="AQ52" s="209"/>
      <c r="AR52" s="209"/>
      <c r="AS52" s="209"/>
      <c r="AT52" s="209"/>
      <c r="AU52" s="209"/>
      <c r="AV52" s="209"/>
      <c r="AW52" s="209"/>
      <c r="AX52" s="209"/>
      <c r="AY52" s="209"/>
      <c r="AZ52" s="209"/>
      <c r="BA52" s="209"/>
    </row>
    <row r="53" spans="1:53">
      <c r="A53" s="437"/>
      <c r="B53" s="209"/>
      <c r="C53" s="209"/>
      <c r="D53" s="209"/>
      <c r="E53" s="209"/>
      <c r="F53" s="209"/>
      <c r="G53" s="218"/>
      <c r="H53" s="218"/>
      <c r="I53" s="218"/>
      <c r="J53" s="218"/>
      <c r="K53" s="218"/>
      <c r="L53" s="218"/>
      <c r="M53" s="218"/>
      <c r="N53" s="218"/>
      <c r="O53" s="218"/>
      <c r="P53" s="218"/>
      <c r="Q53" s="209"/>
      <c r="R53" s="209"/>
      <c r="S53" s="209"/>
      <c r="T53" s="209"/>
      <c r="U53" s="209"/>
      <c r="V53" s="209"/>
      <c r="W53" s="209"/>
      <c r="X53" s="209"/>
      <c r="Y53" s="209"/>
      <c r="Z53" s="209"/>
      <c r="AA53" s="209"/>
      <c r="AB53" s="209"/>
      <c r="AC53" s="209"/>
      <c r="AD53" s="209"/>
      <c r="AE53" s="209"/>
      <c r="AF53" s="209"/>
      <c r="AG53" s="209"/>
      <c r="AH53" s="209"/>
      <c r="AI53" s="209"/>
      <c r="AJ53" s="209"/>
      <c r="AK53" s="209"/>
      <c r="AL53" s="209"/>
      <c r="AM53" s="209"/>
      <c r="AN53" s="209"/>
      <c r="AO53" s="209"/>
      <c r="AP53" s="209"/>
      <c r="AQ53" s="209"/>
      <c r="AR53" s="209"/>
      <c r="AS53" s="209"/>
      <c r="AT53" s="209"/>
      <c r="AU53" s="209"/>
      <c r="AV53" s="209"/>
      <c r="AW53" s="209"/>
      <c r="AX53" s="209"/>
      <c r="AY53" s="209"/>
      <c r="AZ53" s="209"/>
      <c r="BA53" s="209"/>
    </row>
    <row r="54" spans="1:53">
      <c r="A54" s="437"/>
      <c r="B54" s="209"/>
      <c r="C54" s="209"/>
      <c r="D54" s="209"/>
      <c r="E54" s="209"/>
      <c r="F54" s="209"/>
      <c r="G54" s="218"/>
      <c r="H54" s="218"/>
      <c r="I54" s="218"/>
      <c r="J54" s="218"/>
      <c r="K54" s="218"/>
      <c r="L54" s="218"/>
      <c r="M54" s="218"/>
      <c r="N54" s="218"/>
      <c r="O54" s="218"/>
      <c r="P54" s="218"/>
      <c r="Q54" s="209"/>
      <c r="R54" s="209"/>
      <c r="S54" s="209"/>
      <c r="T54" s="209"/>
      <c r="U54" s="209"/>
      <c r="V54" s="209"/>
      <c r="W54" s="209"/>
      <c r="X54" s="209"/>
      <c r="Y54" s="209"/>
      <c r="Z54" s="209"/>
      <c r="AA54" s="209"/>
      <c r="AB54" s="209"/>
      <c r="AC54" s="209"/>
      <c r="AD54" s="209"/>
      <c r="AE54" s="209"/>
      <c r="AF54" s="209"/>
      <c r="AG54" s="209"/>
      <c r="AH54" s="209"/>
      <c r="AI54" s="209"/>
      <c r="AJ54" s="209"/>
      <c r="AK54" s="209"/>
      <c r="AL54" s="209"/>
      <c r="AM54" s="209"/>
      <c r="AN54" s="209"/>
      <c r="AO54" s="209"/>
      <c r="AP54" s="209"/>
      <c r="AQ54" s="209"/>
      <c r="AR54" s="209"/>
      <c r="AS54" s="209"/>
      <c r="AT54" s="209"/>
      <c r="AU54" s="209"/>
      <c r="AV54" s="209"/>
      <c r="AW54" s="209"/>
      <c r="AX54" s="209"/>
      <c r="AY54" s="209"/>
      <c r="AZ54" s="209"/>
      <c r="BA54" s="209"/>
    </row>
    <row r="55" spans="1:53">
      <c r="A55" s="437"/>
      <c r="B55" s="209"/>
      <c r="C55" s="209"/>
      <c r="D55" s="209"/>
      <c r="E55" s="209"/>
      <c r="F55" s="209"/>
      <c r="G55" s="218"/>
      <c r="H55" s="218"/>
      <c r="I55" s="218"/>
      <c r="J55" s="218"/>
      <c r="K55" s="218"/>
      <c r="L55" s="218"/>
      <c r="M55" s="218"/>
      <c r="N55" s="218"/>
      <c r="O55" s="218"/>
      <c r="P55" s="218"/>
      <c r="Q55" s="209"/>
      <c r="R55" s="209"/>
      <c r="S55" s="209"/>
      <c r="T55" s="209"/>
      <c r="U55" s="209"/>
      <c r="V55" s="209"/>
      <c r="W55" s="209"/>
      <c r="X55" s="209"/>
      <c r="Y55" s="209"/>
      <c r="Z55" s="209"/>
      <c r="AA55" s="209"/>
      <c r="AB55" s="209"/>
      <c r="AC55" s="209"/>
      <c r="AD55" s="209"/>
      <c r="AE55" s="209"/>
      <c r="AF55" s="209"/>
      <c r="AG55" s="209"/>
      <c r="AH55" s="209"/>
      <c r="AI55" s="209"/>
      <c r="AJ55" s="209"/>
      <c r="AK55" s="209"/>
      <c r="AL55" s="209"/>
      <c r="AM55" s="209"/>
      <c r="AN55" s="209"/>
      <c r="AO55" s="209"/>
      <c r="AP55" s="209"/>
      <c r="AQ55" s="209"/>
      <c r="AR55" s="209"/>
      <c r="AS55" s="209"/>
      <c r="AT55" s="209"/>
      <c r="AU55" s="209"/>
      <c r="AV55" s="209"/>
      <c r="AW55" s="209"/>
      <c r="AX55" s="209"/>
      <c r="AY55" s="209"/>
      <c r="AZ55" s="209"/>
      <c r="BA55" s="209"/>
    </row>
    <row r="56" spans="1:53">
      <c r="A56" s="437"/>
      <c r="B56" s="209"/>
      <c r="C56" s="209"/>
      <c r="D56" s="209"/>
      <c r="E56" s="209"/>
      <c r="F56" s="209"/>
      <c r="G56" s="218"/>
      <c r="H56" s="218"/>
      <c r="I56" s="218"/>
      <c r="J56" s="218"/>
      <c r="K56" s="218"/>
      <c r="L56" s="218"/>
      <c r="M56" s="218"/>
      <c r="N56" s="218"/>
      <c r="O56" s="218"/>
      <c r="P56" s="218"/>
      <c r="Q56" s="209"/>
      <c r="R56" s="209"/>
      <c r="S56" s="209"/>
      <c r="T56" s="209"/>
      <c r="U56" s="209"/>
      <c r="V56" s="209"/>
      <c r="W56" s="209"/>
      <c r="X56" s="209"/>
      <c r="Y56" s="209"/>
      <c r="Z56" s="209"/>
      <c r="AA56" s="209"/>
      <c r="AB56" s="209"/>
      <c r="AC56" s="209"/>
      <c r="AD56" s="209"/>
      <c r="AE56" s="209"/>
      <c r="AF56" s="209"/>
      <c r="AG56" s="209"/>
      <c r="AH56" s="209"/>
      <c r="AI56" s="209"/>
      <c r="AJ56" s="209"/>
      <c r="AK56" s="209"/>
      <c r="AL56" s="209"/>
      <c r="AM56" s="209"/>
      <c r="AN56" s="209"/>
      <c r="AO56" s="209"/>
      <c r="AP56" s="209"/>
      <c r="AQ56" s="209"/>
      <c r="AR56" s="209"/>
      <c r="AS56" s="209"/>
      <c r="AT56" s="209"/>
      <c r="AU56" s="209"/>
      <c r="AV56" s="209"/>
      <c r="AW56" s="209"/>
      <c r="AX56" s="209"/>
      <c r="AY56" s="209"/>
      <c r="AZ56" s="209"/>
      <c r="BA56" s="209"/>
    </row>
    <row r="57" spans="1:53">
      <c r="A57" s="437"/>
      <c r="B57" s="209"/>
      <c r="C57" s="211"/>
      <c r="D57" s="211"/>
      <c r="E57" s="211"/>
      <c r="F57" s="211"/>
      <c r="G57" s="218"/>
      <c r="H57" s="218"/>
      <c r="I57" s="218"/>
      <c r="J57" s="218"/>
      <c r="K57" s="218"/>
      <c r="L57" s="218"/>
      <c r="M57" s="218"/>
      <c r="N57" s="218"/>
      <c r="O57" s="218"/>
      <c r="P57" s="218"/>
      <c r="Q57" s="209"/>
      <c r="R57" s="209"/>
      <c r="S57" s="209"/>
      <c r="T57" s="209"/>
      <c r="U57" s="209"/>
      <c r="V57" s="209"/>
      <c r="W57" s="209"/>
      <c r="X57" s="209"/>
      <c r="Y57" s="209"/>
      <c r="Z57" s="209"/>
      <c r="AA57" s="209"/>
      <c r="AB57" s="209"/>
      <c r="AC57" s="209"/>
      <c r="AD57" s="209"/>
      <c r="AE57" s="209"/>
      <c r="AF57" s="209"/>
      <c r="AG57" s="209"/>
      <c r="AH57" s="209"/>
      <c r="AI57" s="209"/>
      <c r="AJ57" s="209"/>
      <c r="AK57" s="209"/>
      <c r="AL57" s="209"/>
      <c r="AM57" s="209"/>
      <c r="AN57" s="209"/>
      <c r="AO57" s="209"/>
      <c r="AP57" s="209"/>
      <c r="AQ57" s="209"/>
      <c r="AR57" s="209"/>
      <c r="AS57" s="209"/>
      <c r="AT57" s="209"/>
      <c r="AU57" s="209"/>
      <c r="AV57" s="209"/>
      <c r="AW57" s="209"/>
      <c r="AX57" s="209"/>
      <c r="AY57" s="209"/>
      <c r="AZ57" s="209"/>
      <c r="BA57" s="209"/>
    </row>
    <row r="58" spans="1:53">
      <c r="A58" s="437"/>
      <c r="B58" s="209"/>
      <c r="C58" s="223"/>
      <c r="D58" s="223"/>
      <c r="E58" s="223"/>
      <c r="F58" s="223"/>
      <c r="G58" s="218"/>
      <c r="H58" s="218"/>
      <c r="I58" s="218"/>
      <c r="J58" s="218"/>
      <c r="K58" s="218"/>
      <c r="L58" s="218"/>
      <c r="M58" s="218"/>
      <c r="N58" s="218"/>
      <c r="O58" s="218"/>
      <c r="P58" s="218"/>
      <c r="Q58" s="209"/>
      <c r="R58" s="209"/>
      <c r="S58" s="209"/>
      <c r="T58" s="209"/>
      <c r="U58" s="209"/>
      <c r="V58" s="209"/>
      <c r="W58" s="209"/>
      <c r="X58" s="209"/>
      <c r="Y58" s="209"/>
      <c r="Z58" s="209"/>
      <c r="AA58" s="209"/>
      <c r="AB58" s="209"/>
      <c r="AC58" s="209"/>
      <c r="AD58" s="209"/>
      <c r="AE58" s="209"/>
      <c r="AF58" s="209"/>
      <c r="AG58" s="209"/>
      <c r="AH58" s="209"/>
      <c r="AI58" s="209"/>
      <c r="AJ58" s="209"/>
      <c r="AK58" s="209"/>
      <c r="AL58" s="209"/>
      <c r="AM58" s="209"/>
      <c r="AN58" s="209"/>
      <c r="AO58" s="209"/>
      <c r="AP58" s="209"/>
      <c r="AQ58" s="209"/>
      <c r="AR58" s="209"/>
      <c r="AS58" s="209"/>
      <c r="AT58" s="209"/>
      <c r="AU58" s="209"/>
      <c r="AV58" s="209"/>
      <c r="AW58" s="209"/>
      <c r="AX58" s="209"/>
      <c r="AY58" s="209"/>
      <c r="AZ58" s="209"/>
      <c r="BA58" s="209"/>
    </row>
    <row r="59" spans="1:53">
      <c r="A59" s="437"/>
      <c r="B59" s="209"/>
      <c r="C59" s="209"/>
      <c r="D59" s="209"/>
      <c r="E59" s="209"/>
      <c r="F59" s="209"/>
      <c r="G59" s="218"/>
      <c r="H59" s="218"/>
      <c r="I59" s="218"/>
      <c r="J59" s="218"/>
      <c r="K59" s="218"/>
      <c r="L59" s="218"/>
      <c r="M59" s="218"/>
      <c r="N59" s="218"/>
      <c r="O59" s="218"/>
      <c r="P59" s="218"/>
      <c r="Q59" s="209"/>
      <c r="R59" s="209"/>
      <c r="S59" s="209"/>
      <c r="T59" s="209"/>
      <c r="U59" s="209"/>
      <c r="V59" s="209"/>
      <c r="W59" s="209"/>
      <c r="X59" s="209"/>
      <c r="Y59" s="209"/>
      <c r="Z59" s="209"/>
      <c r="AA59" s="209"/>
      <c r="AB59" s="209"/>
      <c r="AC59" s="209"/>
      <c r="AD59" s="209"/>
      <c r="AE59" s="209"/>
      <c r="AF59" s="209"/>
      <c r="AG59" s="209"/>
      <c r="AH59" s="209"/>
      <c r="AI59" s="209"/>
      <c r="AJ59" s="209"/>
      <c r="AK59" s="209"/>
      <c r="AL59" s="209"/>
      <c r="AM59" s="209"/>
      <c r="AN59" s="209"/>
      <c r="AO59" s="209"/>
      <c r="AP59" s="209"/>
      <c r="AQ59" s="209"/>
      <c r="AR59" s="209"/>
      <c r="AS59" s="209"/>
      <c r="AT59" s="209"/>
      <c r="AU59" s="209"/>
      <c r="AV59" s="209"/>
      <c r="AW59" s="209"/>
      <c r="AX59" s="209"/>
      <c r="AY59" s="209"/>
      <c r="AZ59" s="209"/>
      <c r="BA59" s="209"/>
    </row>
    <row r="60" spans="1:53">
      <c r="A60" s="437"/>
      <c r="B60" s="209"/>
      <c r="C60" s="223"/>
      <c r="D60" s="223"/>
      <c r="E60" s="223"/>
      <c r="F60" s="223"/>
      <c r="G60" s="218"/>
      <c r="H60" s="218"/>
      <c r="I60" s="218"/>
      <c r="J60" s="218"/>
      <c r="K60" s="218"/>
      <c r="L60" s="218"/>
      <c r="M60" s="218"/>
      <c r="N60" s="218"/>
      <c r="O60" s="218"/>
      <c r="P60" s="218"/>
      <c r="Q60" s="209"/>
      <c r="R60" s="209"/>
      <c r="S60" s="209"/>
      <c r="T60" s="209"/>
      <c r="U60" s="209"/>
      <c r="V60" s="209"/>
      <c r="W60" s="209"/>
      <c r="X60" s="209"/>
      <c r="Y60" s="209"/>
      <c r="Z60" s="209"/>
      <c r="AA60" s="209"/>
      <c r="AB60" s="209"/>
      <c r="AC60" s="209"/>
      <c r="AD60" s="209"/>
      <c r="AE60" s="209"/>
      <c r="AF60" s="209"/>
      <c r="AG60" s="209"/>
      <c r="AH60" s="209"/>
      <c r="AI60" s="209"/>
      <c r="AJ60" s="209"/>
      <c r="AK60" s="209"/>
      <c r="AL60" s="209"/>
      <c r="AM60" s="209"/>
      <c r="AN60" s="209"/>
      <c r="AO60" s="209"/>
      <c r="AP60" s="209"/>
      <c r="AQ60" s="209"/>
      <c r="AR60" s="209"/>
      <c r="AS60" s="209"/>
      <c r="AT60" s="209"/>
      <c r="AU60" s="209"/>
      <c r="AV60" s="209"/>
      <c r="AW60" s="209"/>
      <c r="AX60" s="209"/>
      <c r="AY60" s="209"/>
      <c r="AZ60" s="209"/>
      <c r="BA60" s="209"/>
    </row>
    <row r="61" spans="1:53">
      <c r="A61" s="437"/>
      <c r="B61" s="209"/>
      <c r="C61" s="209"/>
      <c r="D61" s="209"/>
      <c r="E61" s="209"/>
      <c r="F61" s="209"/>
      <c r="G61" s="218"/>
      <c r="H61" s="218"/>
      <c r="I61" s="218"/>
      <c r="J61" s="218"/>
      <c r="K61" s="218"/>
      <c r="L61" s="218"/>
      <c r="M61" s="218"/>
      <c r="N61" s="218"/>
      <c r="O61" s="218"/>
      <c r="P61" s="218"/>
      <c r="Q61" s="209"/>
      <c r="R61" s="209"/>
      <c r="S61" s="209"/>
      <c r="T61" s="209"/>
      <c r="U61" s="209"/>
      <c r="V61" s="209"/>
      <c r="W61" s="209"/>
      <c r="X61" s="209"/>
      <c r="Y61" s="209"/>
      <c r="Z61" s="209"/>
      <c r="AA61" s="209"/>
      <c r="AB61" s="209"/>
      <c r="AC61" s="209"/>
      <c r="AD61" s="209"/>
      <c r="AE61" s="209"/>
      <c r="AF61" s="209"/>
      <c r="AG61" s="209"/>
      <c r="AH61" s="209"/>
      <c r="AI61" s="209"/>
      <c r="AJ61" s="209"/>
      <c r="AK61" s="209"/>
      <c r="AL61" s="209"/>
      <c r="AM61" s="209"/>
      <c r="AN61" s="209"/>
      <c r="AO61" s="209"/>
      <c r="AP61" s="209"/>
      <c r="AQ61" s="209"/>
      <c r="AR61" s="209"/>
      <c r="AS61" s="209"/>
      <c r="AT61" s="209"/>
      <c r="AU61" s="209"/>
      <c r="AV61" s="209"/>
      <c r="AW61" s="209"/>
      <c r="AX61" s="209"/>
      <c r="AY61" s="209"/>
      <c r="AZ61" s="209"/>
      <c r="BA61" s="209"/>
    </row>
    <row r="62" spans="1:53">
      <c r="A62" s="437"/>
      <c r="B62" s="209"/>
      <c r="C62" s="209"/>
      <c r="D62" s="223"/>
      <c r="E62" s="223"/>
      <c r="F62" s="223"/>
      <c r="G62" s="218"/>
      <c r="H62" s="218"/>
      <c r="I62" s="218"/>
      <c r="J62" s="218"/>
      <c r="K62" s="218"/>
      <c r="L62" s="218"/>
      <c r="M62" s="218"/>
      <c r="N62" s="218"/>
      <c r="O62" s="218"/>
      <c r="P62" s="218"/>
      <c r="Q62" s="209"/>
      <c r="R62" s="209"/>
      <c r="S62" s="209"/>
      <c r="T62" s="209"/>
      <c r="U62" s="209"/>
      <c r="V62" s="209"/>
      <c r="W62" s="209"/>
      <c r="X62" s="209"/>
      <c r="Y62" s="209"/>
      <c r="Z62" s="209"/>
      <c r="AA62" s="209"/>
      <c r="AB62" s="209"/>
      <c r="AC62" s="209"/>
      <c r="AD62" s="209"/>
      <c r="AE62" s="209"/>
      <c r="AF62" s="209"/>
      <c r="AG62" s="209"/>
      <c r="AH62" s="209"/>
      <c r="AI62" s="209"/>
      <c r="AJ62" s="209"/>
      <c r="AK62" s="209"/>
      <c r="AL62" s="209"/>
      <c r="AM62" s="209"/>
      <c r="AN62" s="209"/>
      <c r="AO62" s="209"/>
      <c r="AP62" s="209"/>
      <c r="AQ62" s="209"/>
      <c r="AR62" s="209"/>
      <c r="AS62" s="209"/>
      <c r="AT62" s="209"/>
      <c r="AU62" s="209"/>
      <c r="AV62" s="209"/>
      <c r="AW62" s="209"/>
      <c r="AX62" s="209"/>
      <c r="AY62" s="209"/>
      <c r="AZ62" s="209"/>
      <c r="BA62" s="209"/>
    </row>
    <row r="63" spans="1:53">
      <c r="A63" s="437"/>
      <c r="B63" s="209"/>
      <c r="C63" s="209"/>
      <c r="D63" s="209"/>
      <c r="E63" s="209"/>
      <c r="F63" s="209"/>
      <c r="G63" s="218"/>
      <c r="H63" s="218"/>
      <c r="I63" s="218"/>
      <c r="J63" s="218"/>
      <c r="K63" s="218"/>
      <c r="L63" s="218"/>
      <c r="M63" s="218"/>
      <c r="N63" s="218"/>
      <c r="O63" s="218"/>
      <c r="P63" s="218"/>
      <c r="Q63" s="209"/>
      <c r="R63" s="209"/>
      <c r="S63" s="209"/>
      <c r="T63" s="209"/>
      <c r="U63" s="209"/>
      <c r="V63" s="209"/>
      <c r="W63" s="209"/>
      <c r="X63" s="209"/>
      <c r="Y63" s="209"/>
      <c r="Z63" s="209"/>
      <c r="AA63" s="209"/>
      <c r="AB63" s="209"/>
      <c r="AC63" s="209"/>
      <c r="AD63" s="209"/>
      <c r="AE63" s="209"/>
      <c r="AF63" s="209"/>
      <c r="AG63" s="209"/>
      <c r="AH63" s="209"/>
      <c r="AI63" s="209"/>
      <c r="AJ63" s="209"/>
      <c r="AK63" s="209"/>
      <c r="AL63" s="209"/>
      <c r="AM63" s="209"/>
      <c r="AN63" s="209"/>
      <c r="AO63" s="209"/>
      <c r="AP63" s="209"/>
      <c r="AQ63" s="209"/>
      <c r="AR63" s="209"/>
      <c r="AS63" s="209"/>
      <c r="AT63" s="209"/>
      <c r="AU63" s="209"/>
      <c r="AV63" s="209"/>
      <c r="AW63" s="209"/>
      <c r="AX63" s="209"/>
      <c r="AY63" s="209"/>
      <c r="AZ63" s="209"/>
      <c r="BA63" s="209"/>
    </row>
    <row r="64" spans="1:53">
      <c r="A64" s="437"/>
      <c r="B64" s="209"/>
      <c r="C64" s="223"/>
      <c r="D64" s="223"/>
      <c r="E64" s="223"/>
      <c r="F64" s="223"/>
      <c r="G64" s="218"/>
      <c r="H64" s="218"/>
      <c r="I64" s="218"/>
      <c r="J64" s="218"/>
      <c r="K64" s="218"/>
      <c r="L64" s="218"/>
      <c r="M64" s="218"/>
      <c r="N64" s="218"/>
      <c r="O64" s="218"/>
      <c r="P64" s="218"/>
      <c r="Q64" s="209"/>
      <c r="R64" s="209"/>
      <c r="S64" s="209"/>
      <c r="T64" s="209"/>
      <c r="U64" s="209"/>
      <c r="V64" s="209"/>
      <c r="W64" s="209"/>
      <c r="X64" s="209"/>
      <c r="Y64" s="209"/>
      <c r="Z64" s="209"/>
      <c r="AA64" s="209"/>
      <c r="AB64" s="209"/>
      <c r="AC64" s="209"/>
      <c r="AD64" s="209"/>
      <c r="AE64" s="209"/>
      <c r="AF64" s="209"/>
      <c r="AG64" s="209"/>
      <c r="AH64" s="209"/>
      <c r="AI64" s="209"/>
      <c r="AJ64" s="209"/>
      <c r="AK64" s="209"/>
      <c r="AL64" s="209"/>
      <c r="AM64" s="209"/>
      <c r="AN64" s="209"/>
      <c r="AO64" s="209"/>
      <c r="AP64" s="209"/>
      <c r="AQ64" s="209"/>
      <c r="AR64" s="209"/>
      <c r="AS64" s="209"/>
      <c r="AT64" s="209"/>
      <c r="AU64" s="209"/>
      <c r="AV64" s="209"/>
      <c r="AW64" s="209"/>
      <c r="AX64" s="209"/>
      <c r="AY64" s="209"/>
      <c r="AZ64" s="209"/>
      <c r="BA64" s="209"/>
    </row>
    <row r="65" spans="1:53">
      <c r="A65" s="437"/>
      <c r="B65" s="209"/>
      <c r="C65" s="209"/>
      <c r="D65" s="209"/>
      <c r="E65" s="209"/>
      <c r="F65" s="209"/>
      <c r="G65" s="218"/>
      <c r="H65" s="218"/>
      <c r="I65" s="218"/>
      <c r="J65" s="218"/>
      <c r="K65" s="218"/>
      <c r="L65" s="218"/>
      <c r="M65" s="218"/>
      <c r="N65" s="218"/>
      <c r="O65" s="218"/>
      <c r="P65" s="218"/>
      <c r="Q65" s="209"/>
      <c r="R65" s="209"/>
      <c r="S65" s="209"/>
      <c r="T65" s="209"/>
      <c r="U65" s="209"/>
      <c r="V65" s="209"/>
      <c r="W65" s="209"/>
      <c r="X65" s="209"/>
      <c r="Y65" s="209"/>
      <c r="Z65" s="209"/>
      <c r="AA65" s="209"/>
      <c r="AB65" s="209"/>
      <c r="AC65" s="209"/>
      <c r="AD65" s="209"/>
      <c r="AE65" s="209"/>
      <c r="AF65" s="209"/>
      <c r="AG65" s="209"/>
      <c r="AH65" s="209"/>
      <c r="AI65" s="209"/>
      <c r="AJ65" s="209"/>
      <c r="AK65" s="209"/>
      <c r="AL65" s="209"/>
      <c r="AM65" s="209"/>
      <c r="AN65" s="209"/>
      <c r="AO65" s="209"/>
      <c r="AP65" s="209"/>
      <c r="AQ65" s="209"/>
      <c r="AR65" s="209"/>
      <c r="AS65" s="209"/>
      <c r="AT65" s="209"/>
      <c r="AU65" s="209"/>
      <c r="AV65" s="209"/>
      <c r="AW65" s="209"/>
      <c r="AX65" s="209"/>
      <c r="AY65" s="209"/>
      <c r="AZ65" s="209"/>
      <c r="BA65" s="209"/>
    </row>
    <row r="66" spans="1:53">
      <c r="A66" s="437"/>
      <c r="B66" s="209"/>
      <c r="C66" s="209"/>
      <c r="D66" s="209"/>
      <c r="E66" s="209"/>
      <c r="F66" s="209"/>
      <c r="G66" s="218"/>
      <c r="H66" s="218"/>
      <c r="I66" s="218"/>
      <c r="J66" s="218"/>
      <c r="K66" s="218"/>
      <c r="L66" s="218"/>
      <c r="M66" s="218"/>
      <c r="N66" s="218"/>
      <c r="O66" s="218"/>
      <c r="P66" s="218"/>
      <c r="Q66" s="209"/>
      <c r="R66" s="209"/>
      <c r="S66" s="209"/>
      <c r="T66" s="209"/>
      <c r="U66" s="209"/>
      <c r="V66" s="209"/>
      <c r="W66" s="209"/>
      <c r="X66" s="209"/>
      <c r="Y66" s="209"/>
      <c r="Z66" s="209"/>
      <c r="AA66" s="209"/>
      <c r="AB66" s="209"/>
      <c r="AC66" s="209"/>
      <c r="AD66" s="209"/>
      <c r="AE66" s="209"/>
      <c r="AF66" s="209"/>
      <c r="AG66" s="209"/>
      <c r="AH66" s="209"/>
      <c r="AI66" s="209"/>
      <c r="AJ66" s="209"/>
      <c r="AK66" s="209"/>
      <c r="AL66" s="209"/>
      <c r="AM66" s="209"/>
      <c r="AN66" s="209"/>
      <c r="AO66" s="209"/>
      <c r="AP66" s="209"/>
      <c r="AQ66" s="209"/>
      <c r="AR66" s="209"/>
      <c r="AS66" s="209"/>
      <c r="AT66" s="209"/>
      <c r="AU66" s="209"/>
      <c r="AV66" s="209"/>
      <c r="AW66" s="209"/>
      <c r="AX66" s="209"/>
      <c r="AY66" s="209"/>
      <c r="AZ66" s="209"/>
      <c r="BA66" s="209"/>
    </row>
    <row r="67" spans="1:53">
      <c r="A67" s="437"/>
      <c r="B67" s="209"/>
      <c r="C67" s="209"/>
      <c r="D67" s="209"/>
      <c r="E67" s="209"/>
      <c r="F67" s="209"/>
      <c r="G67" s="218"/>
      <c r="H67" s="218"/>
      <c r="I67" s="218"/>
      <c r="J67" s="218"/>
      <c r="K67" s="218"/>
      <c r="L67" s="218"/>
      <c r="M67" s="218"/>
      <c r="N67" s="218"/>
      <c r="O67" s="218"/>
      <c r="P67" s="218"/>
      <c r="Q67" s="209"/>
      <c r="R67" s="209"/>
      <c r="S67" s="209"/>
      <c r="T67" s="209"/>
      <c r="U67" s="209"/>
      <c r="V67" s="209"/>
      <c r="W67" s="209"/>
      <c r="X67" s="209"/>
      <c r="Y67" s="209"/>
      <c r="Z67" s="209"/>
      <c r="AA67" s="209"/>
      <c r="AB67" s="209"/>
      <c r="AC67" s="209"/>
      <c r="AD67" s="209"/>
      <c r="AE67" s="209"/>
      <c r="AF67" s="209"/>
      <c r="AG67" s="209"/>
      <c r="AH67" s="209"/>
      <c r="AI67" s="209"/>
      <c r="AJ67" s="209"/>
      <c r="AK67" s="209"/>
      <c r="AL67" s="209"/>
      <c r="AM67" s="209"/>
      <c r="AN67" s="209"/>
      <c r="AO67" s="209"/>
      <c r="AP67" s="209"/>
      <c r="AQ67" s="209"/>
      <c r="AR67" s="209"/>
      <c r="AS67" s="209"/>
      <c r="AT67" s="209"/>
      <c r="AU67" s="209"/>
      <c r="AV67" s="209"/>
      <c r="AW67" s="209"/>
      <c r="AX67" s="209"/>
      <c r="AY67" s="209"/>
      <c r="AZ67" s="209"/>
      <c r="BA67" s="209"/>
    </row>
    <row r="68" spans="1:53">
      <c r="A68" s="437"/>
      <c r="B68" s="209"/>
      <c r="C68" s="209"/>
      <c r="D68" s="209"/>
      <c r="E68" s="209"/>
      <c r="F68" s="209"/>
      <c r="G68" s="218"/>
      <c r="H68" s="218"/>
      <c r="I68" s="218"/>
      <c r="J68" s="218"/>
      <c r="K68" s="218"/>
      <c r="L68" s="218"/>
      <c r="M68" s="218"/>
      <c r="N68" s="218"/>
      <c r="O68" s="218"/>
      <c r="P68" s="218"/>
      <c r="Q68" s="209"/>
      <c r="R68" s="209"/>
      <c r="S68" s="209"/>
      <c r="T68" s="209"/>
      <c r="U68" s="209"/>
      <c r="V68" s="209"/>
      <c r="W68" s="209"/>
      <c r="X68" s="209"/>
      <c r="Y68" s="209"/>
      <c r="Z68" s="209"/>
      <c r="AA68" s="209"/>
      <c r="AB68" s="209"/>
      <c r="AC68" s="209"/>
      <c r="AD68" s="209"/>
      <c r="AE68" s="209"/>
      <c r="AF68" s="209"/>
      <c r="AG68" s="209"/>
      <c r="AH68" s="209"/>
      <c r="AI68" s="209"/>
      <c r="AJ68" s="209"/>
      <c r="AK68" s="209"/>
      <c r="AL68" s="209"/>
      <c r="AM68" s="209"/>
      <c r="AN68" s="209"/>
      <c r="AO68" s="209"/>
      <c r="AP68" s="209"/>
      <c r="AQ68" s="209"/>
      <c r="AR68" s="209"/>
      <c r="AS68" s="209"/>
      <c r="AT68" s="209"/>
      <c r="AU68" s="209"/>
      <c r="AV68" s="209"/>
      <c r="AW68" s="209"/>
      <c r="AX68" s="209"/>
      <c r="AY68" s="209"/>
      <c r="AZ68" s="209"/>
      <c r="BA68" s="209"/>
    </row>
    <row r="69" spans="1:53">
      <c r="A69" s="437"/>
      <c r="B69" s="209"/>
      <c r="C69" s="209"/>
      <c r="D69" s="209"/>
      <c r="E69" s="209"/>
      <c r="F69" s="209"/>
      <c r="G69" s="218"/>
      <c r="H69" s="218"/>
      <c r="I69" s="218"/>
      <c r="J69" s="218"/>
      <c r="K69" s="218"/>
      <c r="L69" s="218"/>
      <c r="M69" s="218"/>
      <c r="N69" s="218"/>
      <c r="O69" s="218"/>
      <c r="P69" s="218"/>
      <c r="Q69" s="209"/>
      <c r="R69" s="209"/>
      <c r="S69" s="209"/>
      <c r="T69" s="209"/>
      <c r="U69" s="209"/>
      <c r="V69" s="209"/>
      <c r="W69" s="209"/>
      <c r="X69" s="209"/>
      <c r="Y69" s="209"/>
      <c r="Z69" s="209"/>
      <c r="AA69" s="209"/>
      <c r="AB69" s="209"/>
      <c r="AC69" s="209"/>
      <c r="AD69" s="209"/>
      <c r="AE69" s="209"/>
      <c r="AF69" s="209"/>
      <c r="AG69" s="209"/>
      <c r="AH69" s="209"/>
      <c r="AI69" s="209"/>
      <c r="AJ69" s="209"/>
      <c r="AK69" s="209"/>
      <c r="AL69" s="209"/>
      <c r="AM69" s="209"/>
      <c r="AN69" s="209"/>
      <c r="AO69" s="209"/>
      <c r="AP69" s="209"/>
      <c r="AQ69" s="209"/>
      <c r="AR69" s="209"/>
      <c r="AS69" s="209"/>
      <c r="AT69" s="209"/>
      <c r="AU69" s="209"/>
      <c r="AV69" s="209"/>
      <c r="AW69" s="209"/>
      <c r="AX69" s="209"/>
      <c r="AY69" s="209"/>
      <c r="AZ69" s="209"/>
      <c r="BA69" s="209"/>
    </row>
    <row r="70" spans="1:53">
      <c r="A70" s="437"/>
      <c r="B70" s="209"/>
      <c r="C70" s="209"/>
      <c r="D70" s="209"/>
      <c r="E70" s="209"/>
      <c r="F70" s="209"/>
      <c r="G70" s="218"/>
      <c r="H70" s="218"/>
      <c r="I70" s="218"/>
      <c r="J70" s="218"/>
      <c r="K70" s="218"/>
      <c r="L70" s="218"/>
      <c r="M70" s="218"/>
      <c r="N70" s="218"/>
      <c r="O70" s="218"/>
      <c r="P70" s="218"/>
      <c r="Q70" s="209"/>
      <c r="R70" s="209"/>
      <c r="S70" s="209"/>
      <c r="T70" s="209"/>
      <c r="U70" s="209"/>
      <c r="V70" s="209"/>
      <c r="W70" s="209"/>
      <c r="X70" s="209"/>
      <c r="Y70" s="209"/>
      <c r="Z70" s="209"/>
      <c r="AA70" s="209"/>
      <c r="AB70" s="209"/>
      <c r="AC70" s="209"/>
      <c r="AD70" s="209"/>
      <c r="AE70" s="209"/>
      <c r="AF70" s="209"/>
      <c r="AG70" s="209"/>
      <c r="AH70" s="209"/>
      <c r="AI70" s="209"/>
      <c r="AJ70" s="209"/>
      <c r="AK70" s="209"/>
      <c r="AL70" s="209"/>
      <c r="AM70" s="209"/>
      <c r="AN70" s="209"/>
      <c r="AO70" s="209"/>
      <c r="AP70" s="209"/>
      <c r="AQ70" s="209"/>
      <c r="AR70" s="209"/>
      <c r="AS70" s="209"/>
      <c r="AT70" s="209"/>
      <c r="AU70" s="209"/>
      <c r="AV70" s="209"/>
      <c r="AW70" s="209"/>
      <c r="AX70" s="209"/>
      <c r="AY70" s="209"/>
      <c r="AZ70" s="209"/>
      <c r="BA70" s="209"/>
    </row>
    <row r="71" spans="1:53">
      <c r="A71" s="437"/>
      <c r="B71" s="209"/>
      <c r="C71" s="209"/>
      <c r="D71" s="209"/>
      <c r="E71" s="209"/>
      <c r="F71" s="209"/>
      <c r="G71" s="218"/>
      <c r="H71" s="218"/>
      <c r="I71" s="218"/>
      <c r="J71" s="218"/>
      <c r="K71" s="218"/>
      <c r="L71" s="218"/>
      <c r="M71" s="218"/>
      <c r="N71" s="218"/>
      <c r="O71" s="218"/>
      <c r="P71" s="218"/>
      <c r="Q71" s="209"/>
      <c r="R71" s="209"/>
      <c r="S71" s="209"/>
      <c r="T71" s="209"/>
      <c r="U71" s="209"/>
      <c r="V71" s="209"/>
      <c r="W71" s="209"/>
      <c r="X71" s="209"/>
      <c r="Y71" s="209"/>
      <c r="Z71" s="209"/>
      <c r="AA71" s="209"/>
      <c r="AB71" s="209"/>
      <c r="AC71" s="209"/>
      <c r="AD71" s="209"/>
      <c r="AE71" s="209"/>
      <c r="AF71" s="209"/>
      <c r="AG71" s="209"/>
      <c r="AH71" s="209"/>
      <c r="AI71" s="209"/>
      <c r="AJ71" s="209"/>
      <c r="AK71" s="209"/>
      <c r="AL71" s="209"/>
      <c r="AM71" s="209"/>
      <c r="AN71" s="209"/>
      <c r="AO71" s="209"/>
      <c r="AP71" s="209"/>
      <c r="AQ71" s="209"/>
      <c r="AR71" s="209"/>
      <c r="AS71" s="209"/>
      <c r="AT71" s="209"/>
      <c r="AU71" s="209"/>
      <c r="AV71" s="209"/>
      <c r="AW71" s="209"/>
      <c r="AX71" s="209"/>
      <c r="AY71" s="209"/>
      <c r="AZ71" s="209"/>
      <c r="BA71" s="209"/>
    </row>
    <row r="72" spans="1:53">
      <c r="A72" s="437"/>
      <c r="B72" s="209"/>
      <c r="C72" s="209"/>
      <c r="D72" s="209"/>
      <c r="E72" s="209"/>
      <c r="F72" s="209"/>
      <c r="G72" s="218"/>
      <c r="H72" s="218"/>
      <c r="I72" s="218"/>
      <c r="J72" s="218"/>
      <c r="K72" s="218"/>
      <c r="L72" s="218"/>
      <c r="M72" s="218"/>
      <c r="N72" s="218"/>
      <c r="O72" s="218"/>
      <c r="P72" s="218"/>
      <c r="Q72" s="209"/>
      <c r="R72" s="209"/>
      <c r="S72" s="209"/>
      <c r="T72" s="209"/>
      <c r="U72" s="209"/>
      <c r="V72" s="209"/>
      <c r="W72" s="209"/>
      <c r="X72" s="209"/>
      <c r="Y72" s="209"/>
      <c r="Z72" s="209"/>
      <c r="AA72" s="209"/>
      <c r="AB72" s="209"/>
      <c r="AC72" s="209"/>
      <c r="AD72" s="209"/>
      <c r="AE72" s="209"/>
      <c r="AF72" s="209"/>
      <c r="AG72" s="209"/>
      <c r="AH72" s="209"/>
      <c r="AI72" s="209"/>
      <c r="AJ72" s="209"/>
      <c r="AK72" s="209"/>
      <c r="AL72" s="209"/>
      <c r="AM72" s="209"/>
      <c r="AN72" s="209"/>
      <c r="AO72" s="209"/>
      <c r="AP72" s="209"/>
      <c r="AQ72" s="209"/>
      <c r="AR72" s="209"/>
      <c r="AS72" s="209"/>
      <c r="AT72" s="209"/>
      <c r="AU72" s="209"/>
      <c r="AV72" s="209"/>
      <c r="AW72" s="209"/>
      <c r="AX72" s="209"/>
      <c r="AY72" s="209"/>
      <c r="AZ72" s="209"/>
      <c r="BA72" s="209"/>
    </row>
    <row r="73" spans="1:53">
      <c r="A73" s="437"/>
      <c r="B73" s="209"/>
      <c r="C73" s="209"/>
      <c r="D73" s="209"/>
      <c r="E73" s="209"/>
      <c r="F73" s="209"/>
      <c r="G73" s="218"/>
      <c r="H73" s="218"/>
      <c r="I73" s="218"/>
      <c r="J73" s="218"/>
      <c r="K73" s="218"/>
      <c r="L73" s="218"/>
      <c r="M73" s="218"/>
      <c r="N73" s="218"/>
      <c r="O73" s="218"/>
      <c r="P73" s="218"/>
      <c r="Q73" s="209"/>
      <c r="R73" s="209"/>
      <c r="S73" s="209"/>
      <c r="T73" s="209"/>
      <c r="U73" s="209"/>
      <c r="V73" s="209"/>
      <c r="W73" s="209"/>
      <c r="X73" s="209"/>
      <c r="Y73" s="209"/>
      <c r="Z73" s="209"/>
      <c r="AA73" s="209"/>
      <c r="AB73" s="209"/>
      <c r="AC73" s="209"/>
      <c r="AD73" s="209"/>
      <c r="AE73" s="209"/>
      <c r="AF73" s="209"/>
      <c r="AG73" s="209"/>
      <c r="AH73" s="209"/>
      <c r="AI73" s="209"/>
      <c r="AJ73" s="209"/>
      <c r="AK73" s="209"/>
      <c r="AL73" s="209"/>
      <c r="AM73" s="209"/>
      <c r="AN73" s="209"/>
      <c r="AO73" s="209"/>
      <c r="AP73" s="209"/>
      <c r="AQ73" s="209"/>
      <c r="AR73" s="209"/>
      <c r="AS73" s="209"/>
      <c r="AT73" s="209"/>
      <c r="AU73" s="209"/>
      <c r="AV73" s="209"/>
      <c r="AW73" s="209"/>
      <c r="AX73" s="209"/>
      <c r="AY73" s="209"/>
      <c r="AZ73" s="209"/>
      <c r="BA73" s="209"/>
    </row>
    <row r="74" spans="1:53">
      <c r="G74" s="220"/>
      <c r="H74" s="220"/>
      <c r="I74" s="220"/>
      <c r="J74" s="220"/>
      <c r="K74" s="220"/>
      <c r="L74" s="220"/>
      <c r="M74" s="220"/>
      <c r="N74" s="220"/>
      <c r="O74" s="220"/>
      <c r="P74" s="220"/>
    </row>
    <row r="75" spans="1:53">
      <c r="G75" s="220"/>
      <c r="H75" s="220"/>
      <c r="I75" s="220"/>
      <c r="J75" s="220"/>
      <c r="K75" s="220"/>
      <c r="L75" s="220"/>
      <c r="M75" s="220"/>
      <c r="N75" s="220"/>
      <c r="O75" s="220"/>
      <c r="P75" s="220"/>
    </row>
    <row r="76" spans="1:53">
      <c r="G76" s="220"/>
      <c r="H76" s="220"/>
      <c r="I76" s="220"/>
      <c r="J76" s="220"/>
      <c r="K76" s="220"/>
      <c r="L76" s="220"/>
      <c r="M76" s="220"/>
      <c r="N76" s="220"/>
      <c r="O76" s="220"/>
      <c r="P76" s="220"/>
    </row>
    <row r="77" spans="1:53">
      <c r="G77" s="220"/>
      <c r="H77" s="220"/>
      <c r="I77" s="220"/>
      <c r="J77" s="220"/>
      <c r="K77" s="220"/>
      <c r="L77" s="220"/>
      <c r="M77" s="220"/>
      <c r="N77" s="220"/>
      <c r="O77" s="220"/>
      <c r="P77" s="220"/>
    </row>
    <row r="78" spans="1:53">
      <c r="G78" s="220"/>
      <c r="H78" s="220"/>
      <c r="I78" s="220"/>
      <c r="J78" s="220"/>
      <c r="K78" s="220"/>
      <c r="L78" s="220"/>
      <c r="M78" s="220"/>
      <c r="N78" s="220"/>
      <c r="O78" s="220"/>
      <c r="P78" s="220"/>
    </row>
    <row r="79" spans="1:53">
      <c r="G79" s="220"/>
      <c r="H79" s="220"/>
      <c r="I79" s="220"/>
      <c r="J79" s="220"/>
      <c r="K79" s="220"/>
      <c r="L79" s="220"/>
      <c r="M79" s="220"/>
      <c r="N79" s="220"/>
      <c r="O79" s="220"/>
      <c r="P79" s="220"/>
    </row>
    <row r="87" spans="8:18">
      <c r="R87" s="210" t="e">
        <f>SUM(J33+J35+J43+J45+J47+J64+J68+J73)/J80</f>
        <v>#DIV/0!</v>
      </c>
    </row>
    <row r="89" spans="8:18">
      <c r="H89" s="224">
        <f>SUM(O27:O35,O42:O47,O63:O64,O67:O68,O72:O73,Q27:Q35,Q42:Q47,Q63:Q64,Q67:Q68,Q72:Q73)</f>
        <v>0</v>
      </c>
      <c r="R89" s="210" t="e">
        <f>SUM(J33+J35+J43+#REF!+#REF!+J68+J73)/J80</f>
        <v>#REF!</v>
      </c>
    </row>
  </sheetData>
  <mergeCells count="40">
    <mergeCell ref="G3:H3"/>
    <mergeCell ref="L2:M2"/>
    <mergeCell ref="B29:D29"/>
    <mergeCell ref="L14:M14"/>
    <mergeCell ref="B15:D15"/>
    <mergeCell ref="B16:D16"/>
    <mergeCell ref="B17:D17"/>
    <mergeCell ref="B18:D18"/>
    <mergeCell ref="G4:H4"/>
    <mergeCell ref="G5:H5"/>
    <mergeCell ref="B6:F6"/>
    <mergeCell ref="L6:M6"/>
    <mergeCell ref="J7:K7"/>
    <mergeCell ref="F9:G9"/>
    <mergeCell ref="H11:I11"/>
    <mergeCell ref="A2:C2"/>
    <mergeCell ref="E2:J2"/>
    <mergeCell ref="B31:D31"/>
    <mergeCell ref="B32:D32"/>
    <mergeCell ref="B30:D30"/>
    <mergeCell ref="B19:D19"/>
    <mergeCell ref="B20:D20"/>
    <mergeCell ref="B21:D21"/>
    <mergeCell ref="B22:D22"/>
    <mergeCell ref="B23:D23"/>
    <mergeCell ref="B24:D24"/>
    <mergeCell ref="B25:D25"/>
    <mergeCell ref="B26:D26"/>
    <mergeCell ref="B27:D27"/>
    <mergeCell ref="B28:D28"/>
    <mergeCell ref="B33:D33"/>
    <mergeCell ref="B34:D34"/>
    <mergeCell ref="B35:D35"/>
    <mergeCell ref="C41:G42"/>
    <mergeCell ref="A36:D36"/>
    <mergeCell ref="A38:D38"/>
    <mergeCell ref="G38:I38"/>
    <mergeCell ref="B39:D39"/>
    <mergeCell ref="G39:I39"/>
    <mergeCell ref="G40:I40"/>
  </mergeCells>
  <dataValidations disablePrompts="1" count="2">
    <dataValidation type="list" allowBlank="1" showInputMessage="1" showErrorMessage="1" sqref="P9:Q9" xr:uid="{00000000-0002-0000-0800-000000000000}">
      <formula1>Prepared_By</formula1>
    </dataValidation>
    <dataValidation type="list" allowBlank="1" showInputMessage="1" showErrorMessage="1" sqref="P4" xr:uid="{00000000-0002-0000-0800-000001000000}">
      <formula1>Approved_By</formula1>
    </dataValidation>
  </dataValidations>
  <printOptions horizontalCentered="1"/>
  <pageMargins left="0.24" right="0.23" top="0.171875" bottom="0.43" header="0.19" footer="0.24"/>
  <pageSetup scale="69" orientation="landscape" cellComments="asDisplayed" r:id="rId1"/>
  <headerFooter alignWithMargins="0">
    <oddFooter>&amp;L&amp;Z&amp;F&amp;C                                                      Printed &amp;D&amp;T&amp;R&amp;A
Last updated: (8/07/25)</oddFooter>
  </headerFooter>
  <drawing r:id="rId2"/>
  <legacyDrawing r:id="rId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LongProperties xmlns="http://schemas.microsoft.com/office/2006/metadata/longProperties"/>
</file>

<file path=customXml/item3.xml><?xml version="1.0" encoding="utf-8"?>
<ct:contentTypeSchema xmlns:ct="http://schemas.microsoft.com/office/2006/metadata/contentType" xmlns:ma="http://schemas.microsoft.com/office/2006/metadata/properties/metaAttributes" ct:_="" ma:_="" ma:contentTypeName="Document" ma:contentTypeID="0x0101003C57793A573FA24A999BFD6F01BF9242" ma:contentTypeVersion="8" ma:contentTypeDescription="Create a new document." ma:contentTypeScope="" ma:versionID="d457d0ba8a5f1d375aa3a6f5d1e85597">
  <xsd:schema xmlns:xsd="http://www.w3.org/2001/XMLSchema" xmlns:xs="http://www.w3.org/2001/XMLSchema" xmlns:p="http://schemas.microsoft.com/office/2006/metadata/properties" xmlns:ns1="http://schemas.microsoft.com/sharepoint/v3" xmlns:ns2="b5921b60-9b2e-4daa-8c80-faaf819f1b87" xmlns:ns3="49e1b1f5-4598-4f10-9cb7-32cc96214367" targetNamespace="http://schemas.microsoft.com/office/2006/metadata/properties" ma:root="true" ma:fieldsID="74b9b3db076000fc769f219e2bd4e878" ns1:_="" ns2:_="" ns3:_="">
    <xsd:import namespace="http://schemas.microsoft.com/sharepoint/v3"/>
    <xsd:import namespace="b5921b60-9b2e-4daa-8c80-faaf819f1b87"/>
    <xsd:import namespace="49e1b1f5-4598-4f10-9cb7-32cc96214367"/>
    <xsd:element name="properties">
      <xsd:complexType>
        <xsd:sequence>
          <xsd:element name="documentManagement">
            <xsd:complexType>
              <xsd:all>
                <xsd:element ref="ns1:PublishingStartDate" minOccurs="0"/>
                <xsd:element ref="ns1:PublishingExpirationDate" minOccurs="0"/>
                <xsd:element ref="ns2:Category" minOccurs="0"/>
                <xsd:element ref="ns2:Subcategory" minOccurs="0"/>
                <xsd:element ref="ns3:SharedWithUsers" minOccurs="0"/>
                <xsd:element ref="ns2:Dat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PublishingStartDate" ma:index="4" nillable="true" ma:displayName="Scheduling Start Date" ma:description="Scheduling Start Date is a site column created by the Publishing feature. It is used to specify the date and time on which this page will first appear to site visitors." ma:hidden="true" ma:internalName="PublishingStartDate">
      <xsd:simpleType>
        <xsd:restriction base="dms:Unknown"/>
      </xsd:simpleType>
    </xsd:element>
    <xsd:element name="PublishingExpirationDate" ma:index="5" nillable="true" ma:displayName="Scheduling End Date" ma:description="Scheduling End Date is a site column created by the Publishing feature. It is used to specify the date and time on which this page will no longer appear to site visitors." ma:hidden="true" ma:internalName="PublishingExpirationDat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b5921b60-9b2e-4daa-8c80-faaf819f1b87" elementFormDefault="qualified">
    <xsd:import namespace="http://schemas.microsoft.com/office/2006/documentManagement/types"/>
    <xsd:import namespace="http://schemas.microsoft.com/office/infopath/2007/PartnerControls"/>
    <xsd:element name="Category" ma:index="7" nillable="true" ma:displayName="Category" ma:format="Dropdown" ma:internalName="Category" ma:readOnly="false">
      <xsd:simpleType>
        <xsd:restriction base="dms:Choice">
          <xsd:enumeration value="Area Plans"/>
          <xsd:enumeration value="Family Caregiver"/>
          <xsd:enumeration value="Gatekeeper"/>
          <xsd:enumeration value="Grant Award Letters"/>
          <xsd:enumeration value="Healthy Aging"/>
          <xsd:enumeration value="Legal"/>
          <xsd:enumeration value="Nutrition"/>
          <xsd:enumeration value="OPI"/>
          <xsd:enumeration value="Power Hour"/>
        </xsd:restriction>
      </xsd:simpleType>
    </xsd:element>
    <xsd:element name="Subcategory" ma:index="8" nillable="true" ma:displayName="Subcategory" ma:description="Use only with Category=Grant Awards" ma:format="Dropdown" ma:internalName="Subcategory" ma:readOnly="false">
      <xsd:simpleType>
        <xsd:restriction base="dms:Choice">
          <xsd:enumeration value="NSIP"/>
          <xsd:enumeration value="Special/Disaster"/>
          <xsd:enumeration value="Title III"/>
          <xsd:enumeration value="Title VII"/>
        </xsd:restriction>
      </xsd:simpleType>
    </xsd:element>
    <xsd:element name="Date" ma:index="10" nillable="true" ma:displayName="Date" ma:description="Use when Category=Grant Award Letter" ma:format="DateOnly" ma:internalName="Date">
      <xsd:simpleType>
        <xsd:restriction base="dms:DateTime"/>
      </xsd:simpleType>
    </xsd:element>
  </xsd:schema>
  <xsd:schema xmlns:xsd="http://www.w3.org/2001/XMLSchema" xmlns:xs="http://www.w3.org/2001/XMLSchema" xmlns:dms="http://schemas.microsoft.com/office/2006/documentManagement/types" xmlns:pc="http://schemas.microsoft.com/office/infopath/2007/PartnerControls" targetNamespace="49e1b1f5-4598-4f10-9cb7-32cc96214367" elementFormDefault="qualified">
    <xsd:import namespace="http://schemas.microsoft.com/office/2006/documentManagement/types"/>
    <xsd:import namespace="http://schemas.microsoft.com/office/infopath/2007/PartnerControls"/>
    <xsd:element name="SharedWithUsers" ma:index="9"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11" ma:displayName="Content Type"/>
        <xsd:element ref="dc:title" minOccurs="0" maxOccurs="1" ma:index="3"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4.xml><?xml version="1.0" encoding="utf-8"?>
<p:properties xmlns:p="http://schemas.microsoft.com/office/2006/metadata/properties" xmlns:xsi="http://www.w3.org/2001/XMLSchema-instance" xmlns:pc="http://schemas.microsoft.com/office/infopath/2007/PartnerControls">
  <documentManagement>
    <Subcategory xmlns="b5921b60-9b2e-4daa-8c80-faaf819f1b87" xsi:nil="true"/>
    <PublishingExpirationDate xmlns="http://schemas.microsoft.com/sharepoint/v3" xsi:nil="true"/>
    <PublishingStartDate xmlns="http://schemas.microsoft.com/sharepoint/v3" xsi:nil="true"/>
    <Category xmlns="b5921b60-9b2e-4daa-8c80-faaf819f1b87" xsi:nil="true"/>
    <Date xmlns="b5921b60-9b2e-4daa-8c80-faaf819f1b87" xsi:nil="true"/>
  </documentManagement>
</p:properties>
</file>

<file path=customXml/itemProps1.xml><?xml version="1.0" encoding="utf-8"?>
<ds:datastoreItem xmlns:ds="http://schemas.openxmlformats.org/officeDocument/2006/customXml" ds:itemID="{B5CBCBDE-AEC6-472A-854F-74D23B4670AB}">
  <ds:schemaRefs>
    <ds:schemaRef ds:uri="http://schemas.microsoft.com/sharepoint/v3/contenttype/forms"/>
  </ds:schemaRefs>
</ds:datastoreItem>
</file>

<file path=customXml/itemProps2.xml><?xml version="1.0" encoding="utf-8"?>
<ds:datastoreItem xmlns:ds="http://schemas.openxmlformats.org/officeDocument/2006/customXml" ds:itemID="{60C7332C-ECF8-442E-BE6D-C28416EE9E38}">
  <ds:schemaRefs>
    <ds:schemaRef ds:uri="http://schemas.microsoft.com/office/2006/metadata/longProperties"/>
  </ds:schemaRefs>
</ds:datastoreItem>
</file>

<file path=customXml/itemProps3.xml><?xml version="1.0" encoding="utf-8"?>
<ds:datastoreItem xmlns:ds="http://schemas.openxmlformats.org/officeDocument/2006/customXml" ds:itemID="{A5AF3015-E206-4BD6-AE48-842E06ADE3CA}"/>
</file>

<file path=customXml/itemProps4.xml><?xml version="1.0" encoding="utf-8"?>
<ds:datastoreItem xmlns:ds="http://schemas.openxmlformats.org/officeDocument/2006/customXml" ds:itemID="{3E3DEF9D-3567-4730-A8E6-1EDB204CCFF1}">
  <ds:schemaRefs>
    <ds:schemaRef ds:uri="http://purl.org/dc/dcmitype/"/>
    <ds:schemaRef ds:uri="http://schemas.microsoft.com/office/infopath/2007/PartnerControls"/>
    <ds:schemaRef ds:uri="http://schemas.microsoft.com/office/2006/documentManagement/types"/>
    <ds:schemaRef ds:uri="http://purl.org/dc/elements/1.1/"/>
    <ds:schemaRef ds:uri="http://schemas.microsoft.com/office/2006/metadata/properties"/>
    <ds:schemaRef ds:uri="http://schemas.microsoft.com/sharepoint/v3"/>
    <ds:schemaRef ds:uri="http://purl.org/dc/terms/"/>
    <ds:schemaRef ds:uri="http://schemas.openxmlformats.org/package/2006/metadata/core-properties"/>
    <ds:schemaRef ds:uri="ff90a875-b49c-40de-9556-a35ae4f67e29"/>
    <ds:schemaRef ds:uri="http://www.w3.org/XML/1998/namespace"/>
  </ds:schemaRefs>
</ds:datastoreItem>
</file>

<file path=docMetadata/LabelInfo.xml><?xml version="1.0" encoding="utf-8"?>
<clbl:labelList xmlns:clbl="http://schemas.microsoft.com/office/2020/mipLabelMetadata">
  <clbl:label id="{ebdd6eeb-0dd0-4927-947e-a759f08fcf55}" enabled="1" method="Privileged" siteId="{658e63e8-8d39-499c-8f48-13adc9452f4c}" contentBits="0" removed="0"/>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14</vt:i4>
      </vt:variant>
      <vt:variant>
        <vt:lpstr>Named Ranges</vt:lpstr>
      </vt:variant>
      <vt:variant>
        <vt:i4>45</vt:i4>
      </vt:variant>
    </vt:vector>
  </HeadingPairs>
  <TitlesOfParts>
    <vt:vector size="59" baseType="lpstr">
      <vt:lpstr>APD 150 Pg1</vt:lpstr>
      <vt:lpstr>APD 150 Pg2 </vt:lpstr>
      <vt:lpstr>APD-OPI 148  60+</vt:lpstr>
      <vt:lpstr>COVID-ARP</vt:lpstr>
      <vt:lpstr>150 Pg1 Instructions</vt:lpstr>
      <vt:lpstr>150 Pg2 Instructions</vt:lpstr>
      <vt:lpstr>148 Instructions</vt:lpstr>
      <vt:lpstr>COVID-19 Instructions</vt:lpstr>
      <vt:lpstr>Reporting VA funds</vt:lpstr>
      <vt:lpstr>Service Category Lookup Val </vt:lpstr>
      <vt:lpstr>Matrix Crosswalk</vt:lpstr>
      <vt:lpstr>AAA Lookup Values</vt:lpstr>
      <vt:lpstr>III-B Minimun Exps</vt:lpstr>
      <vt:lpstr>Documentation Instructions</vt:lpstr>
      <vt:lpstr>A133_Submitted</vt:lpstr>
      <vt:lpstr>AAA</vt:lpstr>
      <vt:lpstr>AAA_District_Name</vt:lpstr>
      <vt:lpstr>AAA_Optional_Updates</vt:lpstr>
      <vt:lpstr>Accrual</vt:lpstr>
      <vt:lpstr>Approved_By</vt:lpstr>
      <vt:lpstr>ApprovedBy</vt:lpstr>
      <vt:lpstr>Approver</vt:lpstr>
      <vt:lpstr>Audited</vt:lpstr>
      <vt:lpstr>CashAccrual</vt:lpstr>
      <vt:lpstr>Contract</vt:lpstr>
      <vt:lpstr>Contract_Number</vt:lpstr>
      <vt:lpstr>ContractNumber</vt:lpstr>
      <vt:lpstr>District</vt:lpstr>
      <vt:lpstr>District_No</vt:lpstr>
      <vt:lpstr>District_Number</vt:lpstr>
      <vt:lpstr>Final_Report</vt:lpstr>
      <vt:lpstr>Index</vt:lpstr>
      <vt:lpstr>IndexNo</vt:lpstr>
      <vt:lpstr>Phone</vt:lpstr>
      <vt:lpstr>Prepared_By</vt:lpstr>
      <vt:lpstr>Preparer</vt:lpstr>
      <vt:lpstr>'148 Instructions'!Print_Area</vt:lpstr>
      <vt:lpstr>'150 Pg1 Instructions'!Print_Area</vt:lpstr>
      <vt:lpstr>'150 Pg2 Instructions'!Print_Area</vt:lpstr>
      <vt:lpstr>'AAA Lookup Values'!Print_Area</vt:lpstr>
      <vt:lpstr>'APD 150 Pg1'!Print_Area</vt:lpstr>
      <vt:lpstr>'APD 150 Pg2 '!Print_Area</vt:lpstr>
      <vt:lpstr>'APD-OPI 148  60+'!Print_Area</vt:lpstr>
      <vt:lpstr>'COVID-19 Instructions'!Print_Area</vt:lpstr>
      <vt:lpstr>'COVID-ARP'!Print_Area</vt:lpstr>
      <vt:lpstr>'III-B Minimun Exps'!Print_Area</vt:lpstr>
      <vt:lpstr>'Reporting VA funds'!Print_Area</vt:lpstr>
      <vt:lpstr>'Service Category Lookup Val '!Print_Area</vt:lpstr>
      <vt:lpstr>'AAA Lookup Values'!Print_Titles</vt:lpstr>
      <vt:lpstr>ReportApprover</vt:lpstr>
      <vt:lpstr>'148 Instructions'!SDS_148_Print_Area</vt:lpstr>
      <vt:lpstr>'APD-OPI 148  60+'!SDS_148_Print_Area</vt:lpstr>
      <vt:lpstr>'Reporting VA funds'!SDS_148_Print_Area</vt:lpstr>
      <vt:lpstr>'150 Pg1 Instructions'!SDS_150_Page_1_Print_Area</vt:lpstr>
      <vt:lpstr>SDS_150_Page_1_Print_Area</vt:lpstr>
      <vt:lpstr>'APD 150 Pg2 '!SDS_150_Page_2_Print_Area</vt:lpstr>
      <vt:lpstr>Signature</vt:lpstr>
      <vt:lpstr>Signature_Line</vt:lpstr>
      <vt:lpstr>SignatureApprover</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148-150 FY 2018-2019</dc:title>
  <dc:creator>Oregon Department of Human Services</dc:creator>
  <cp:lastModifiedBy>Sara Woodcock</cp:lastModifiedBy>
  <cp:lastPrinted>2025-08-07T18:20:08Z</cp:lastPrinted>
  <dcterms:created xsi:type="dcterms:W3CDTF">2000-03-24T16:14:27Z</dcterms:created>
  <dcterms:modified xsi:type="dcterms:W3CDTF">2025-10-23T17:53:49Z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0x0101003C57793A573FA24A999BFD6F01BF9242</vt:lpwstr>
  </property>
  <property fmtid="{D5CDD505-2E9C-101B-9397-08002B2CF9AE}" pid="3" name="WorkflowChangePath">
    <vt:lpwstr>329b327f-4280-4d28-9a29-9ff6712d22e5,2;329b327f-4280-4d28-9a29-9ff6712d22e5,4;329b327f-4280-4d28-9a29-9ff6712d22e5,2;40f221c8-4bdd-4680-868b-ea3c707004bb,3;5f633908-c4fc-47cf-ad0b-130847b6ab11,2;5f633908-c4fc-47cf-ad0b-130847b6ab11,4;</vt:lpwstr>
  </property>
  <property fmtid="{D5CDD505-2E9C-101B-9397-08002B2CF9AE}" pid="4" name="MSIP_Label_ebdd6eeb-0dd0-4927-947e-a759f08fcf55_Enabled">
    <vt:lpwstr>true</vt:lpwstr>
  </property>
  <property fmtid="{D5CDD505-2E9C-101B-9397-08002B2CF9AE}" pid="5" name="MSIP_Label_ebdd6eeb-0dd0-4927-947e-a759f08fcf55_SetDate">
    <vt:lpwstr>2024-01-17T23:00:38Z</vt:lpwstr>
  </property>
  <property fmtid="{D5CDD505-2E9C-101B-9397-08002B2CF9AE}" pid="6" name="MSIP_Label_ebdd6eeb-0dd0-4927-947e-a759f08fcf55_Method">
    <vt:lpwstr>Privileged</vt:lpwstr>
  </property>
  <property fmtid="{D5CDD505-2E9C-101B-9397-08002B2CF9AE}" pid="7" name="MSIP_Label_ebdd6eeb-0dd0-4927-947e-a759f08fcf55_Name">
    <vt:lpwstr>Level 1 - Published (Items)</vt:lpwstr>
  </property>
  <property fmtid="{D5CDD505-2E9C-101B-9397-08002B2CF9AE}" pid="8" name="MSIP_Label_ebdd6eeb-0dd0-4927-947e-a759f08fcf55_SiteId">
    <vt:lpwstr>658e63e8-8d39-499c-8f48-13adc9452f4c</vt:lpwstr>
  </property>
  <property fmtid="{D5CDD505-2E9C-101B-9397-08002B2CF9AE}" pid="9" name="MSIP_Label_ebdd6eeb-0dd0-4927-947e-a759f08fcf55_ActionId">
    <vt:lpwstr>d5cede4e-40bc-455a-807e-a3cc4d5f3093</vt:lpwstr>
  </property>
  <property fmtid="{D5CDD505-2E9C-101B-9397-08002B2CF9AE}" pid="10" name="MSIP_Label_ebdd6eeb-0dd0-4927-947e-a759f08fcf55_ContentBits">
    <vt:lpwstr>0</vt:lpwstr>
  </property>
</Properties>
</file>