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6AD94A11-6C06-42AB-BD7C-AFE6657A0747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SEPDS!$A$3:$N$13</definedName>
    <definedName name="_xlnm.Print_Area" localSheetId="0">SEPDS!$A$1:$N$13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M9" i="1" s="1"/>
  <c r="L10" i="1"/>
  <c r="L11" i="1"/>
  <c r="M11" i="1" s="1"/>
  <c r="L12" i="1"/>
  <c r="M12" i="1" s="1"/>
  <c r="L13" i="1"/>
  <c r="M13" i="1" s="1"/>
  <c r="L4" i="1"/>
  <c r="J5" i="1"/>
  <c r="J6" i="1"/>
  <c r="J7" i="1"/>
  <c r="J8" i="1"/>
  <c r="J9" i="1"/>
  <c r="J10" i="1"/>
  <c r="J11" i="1"/>
  <c r="J12" i="1"/>
  <c r="J13" i="1"/>
  <c r="J4" i="1"/>
  <c r="M10" i="1"/>
  <c r="M4" i="1" l="1"/>
</calcChain>
</file>

<file path=xl/sharedStrings.xml><?xml version="1.0" encoding="utf-8"?>
<sst xmlns="http://schemas.openxmlformats.org/spreadsheetml/2006/main" count="57" uniqueCount="29">
  <si>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</si>
  <si>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</si>
  <si>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</si>
  <si>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</si>
  <si>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</si>
  <si>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</si>
  <si>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</si>
  <si>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</si>
  <si>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</si>
  <si>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</si>
  <si>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</si>
  <si>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</si>
  <si>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</si>
  <si>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</si>
  <si>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</si>
  <si>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</si>
  <si>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</si>
  <si>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</si>
  <si>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Birria and Cheese Pupusa</t>
  </si>
  <si>
    <t>Carnitas and Cheese Pupusa</t>
  </si>
  <si>
    <t>Cheese Pupusa, 5.30 oz</t>
  </si>
  <si>
    <t>Bean and Cheese Pupusa, 5.50 oz</t>
  </si>
  <si>
    <t>Chicken and Cheese Pupusa, 5.30 oz</t>
  </si>
  <si>
    <t>Cheese &amp; Green Chili Tamale</t>
  </si>
  <si>
    <t>Del Real Foods</t>
  </si>
  <si>
    <t>Chicken and 3 Cheese Tamales</t>
  </si>
  <si>
    <t>Chipotle Chicken &amp; Cheese Pupusa</t>
  </si>
  <si>
    <t>Chorizo Bean &amp; Cheese Pupusa, 5.50 oz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</si>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</sst>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13"/>
  <sheetViews>
    <sheetView tabSelected="1" zoomScale="90" zoomScaleNormal="90" zoomScaleSheetLayoutView="70" workbookViewId="0">
      <pane ySplit="3" topLeftCell="A4" activePane="bottomLeft" state="frozen"/>
      <selection pane="bottomLeft" activeCell="E10" sqref="E10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36328125" style="34" customWidth="1"/>
    <col min="5" max="5" width="39.6328125" customWidth="1"/>
    <col min="6" max="6" width="9.3632812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7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9.65" customHeight="1" x14ac:dyDescent="0.35">
      <c r="A4" s="7" t="s">
        <v>28</v>
      </c>
      <c r="B4" s="40" t="s">
        <v>24</v>
      </c>
      <c r="C4" s="7" t="s">
        <v>12</v>
      </c>
      <c r="D4" s="29">
        <v>609</v>
      </c>
      <c r="E4" s="42" t="s">
        <v>18</v>
      </c>
      <c r="F4" s="8">
        <v>12.75</v>
      </c>
      <c r="G4" s="8">
        <v>40</v>
      </c>
      <c r="H4" s="8">
        <v>5.0999999999999996</v>
      </c>
      <c r="I4" s="26">
        <v>100022</v>
      </c>
      <c r="J4" s="4" t="str">
        <f>VLOOKUP(I4,'[1]October 2025'!$A:$C,2,FALSE)</f>
        <v>CHEESE MOZ LM PART SKIM FRZ LVS-8/6 LB</v>
      </c>
      <c r="K4" s="8">
        <v>1.69</v>
      </c>
      <c r="L4" s="41">
        <f>VLOOKUP(I4,'[1]October 2025'!$A:$C,3,FALSE)</f>
        <v>1.8050999999999999</v>
      </c>
      <c r="M4" s="43">
        <f t="shared" ref="M4:M13" si="0">ROUND(K4*L4,2)</f>
        <v>3.05</v>
      </c>
      <c r="N4" s="10">
        <v>45996</v>
      </c>
    </row>
    <row r="5" spans="1:14" s="9" customFormat="1" ht="39.65" customHeight="1" x14ac:dyDescent="0.35">
      <c r="A5" s="7" t="s">
        <v>28</v>
      </c>
      <c r="B5" s="40" t="s">
        <v>24</v>
      </c>
      <c r="C5" s="7" t="s">
        <v>12</v>
      </c>
      <c r="D5" s="29">
        <v>610</v>
      </c>
      <c r="E5" s="42" t="s">
        <v>19</v>
      </c>
      <c r="F5" s="8">
        <v>12.75</v>
      </c>
      <c r="G5" s="8">
        <v>40</v>
      </c>
      <c r="H5" s="8">
        <v>5.0999999999999996</v>
      </c>
      <c r="I5" s="26">
        <v>100022</v>
      </c>
      <c r="J5" s="4" t="str">
        <f>VLOOKUP(I5,'[1]October 2025'!$A:$C,2,FALSE)</f>
        <v>CHEESE MOZ LM PART SKIM FRZ LVS-8/6 LB</v>
      </c>
      <c r="K5" s="8">
        <v>1.7</v>
      </c>
      <c r="L5" s="41">
        <f>VLOOKUP(I5,'[1]October 2025'!$A:$C,3,FALSE)</f>
        <v>1.8050999999999999</v>
      </c>
      <c r="M5" s="43">
        <f t="shared" si="0"/>
        <v>3.07</v>
      </c>
      <c r="N5" s="10">
        <v>45996</v>
      </c>
    </row>
    <row r="6" spans="1:14" s="9" customFormat="1" ht="39.65" customHeight="1" x14ac:dyDescent="0.35">
      <c r="A6" s="7" t="s">
        <v>28</v>
      </c>
      <c r="B6" s="40" t="s">
        <v>24</v>
      </c>
      <c r="C6" s="7" t="s">
        <v>12</v>
      </c>
      <c r="D6" s="7">
        <v>614</v>
      </c>
      <c r="E6" s="42" t="s">
        <v>26</v>
      </c>
      <c r="F6" s="8">
        <v>13.76</v>
      </c>
      <c r="G6" s="8">
        <v>40</v>
      </c>
      <c r="H6" s="8">
        <v>5.5</v>
      </c>
      <c r="I6" s="26">
        <v>100022</v>
      </c>
      <c r="J6" s="4" t="str">
        <f>VLOOKUP(I6,'[1]October 2025'!$A:$C,2,FALSE)</f>
        <v>CHEESE MOZ LM PART SKIM FRZ LVS-8/6 LB</v>
      </c>
      <c r="K6" s="8">
        <v>2.59</v>
      </c>
      <c r="L6" s="41">
        <f>VLOOKUP(I6,'[1]October 2025'!$A:$C,3,FALSE)</f>
        <v>1.8050999999999999</v>
      </c>
      <c r="M6" s="43">
        <f t="shared" si="0"/>
        <v>4.68</v>
      </c>
      <c r="N6" s="10">
        <v>45996</v>
      </c>
    </row>
    <row r="7" spans="1:14" s="9" customFormat="1" ht="39.65" customHeight="1" x14ac:dyDescent="0.35">
      <c r="A7" s="7" t="s">
        <v>28</v>
      </c>
      <c r="B7" s="40" t="s">
        <v>24</v>
      </c>
      <c r="C7" s="7" t="s">
        <v>12</v>
      </c>
      <c r="D7" s="29">
        <v>641</v>
      </c>
      <c r="E7" s="42" t="s">
        <v>18</v>
      </c>
      <c r="F7" s="8">
        <v>13.75</v>
      </c>
      <c r="G7" s="8">
        <v>40</v>
      </c>
      <c r="H7" s="8">
        <v>5.5</v>
      </c>
      <c r="I7" s="26">
        <v>100022</v>
      </c>
      <c r="J7" s="4" t="str">
        <f>VLOOKUP(I7,'[1]October 2025'!$A:$C,2,FALSE)</f>
        <v>CHEESE MOZ LM PART SKIM FRZ LVS-8/6 LB</v>
      </c>
      <c r="K7" s="8">
        <v>3.88</v>
      </c>
      <c r="L7" s="41">
        <f>VLOOKUP(I7,'[1]October 2025'!$A:$C,3,FALSE)</f>
        <v>1.8050999999999999</v>
      </c>
      <c r="M7" s="43">
        <f t="shared" si="0"/>
        <v>7</v>
      </c>
      <c r="N7" s="10">
        <v>45996</v>
      </c>
    </row>
    <row r="8" spans="1:14" s="9" customFormat="1" ht="39.65" hidden="1" customHeight="1" x14ac:dyDescent="0.35">
      <c r="A8" s="7" t="s">
        <v>28</v>
      </c>
      <c r="B8" s="40" t="s">
        <v>24</v>
      </c>
      <c r="C8" s="7" t="s">
        <v>12</v>
      </c>
      <c r="D8" s="29">
        <v>702</v>
      </c>
      <c r="E8" s="42" t="s">
        <v>20</v>
      </c>
      <c r="F8" s="8">
        <v>13.25</v>
      </c>
      <c r="G8" s="8">
        <v>40</v>
      </c>
      <c r="H8" s="8">
        <v>5.3</v>
      </c>
      <c r="I8" s="26">
        <v>100022</v>
      </c>
      <c r="J8" s="4" t="str">
        <f>VLOOKUP(I8,'[1]October 2025'!$A:$C,2,FALSE)</f>
        <v>CHEESE MOZ LM PART SKIM FRZ LVS-8/6 LB</v>
      </c>
      <c r="K8" s="8">
        <v>3.44</v>
      </c>
      <c r="L8" s="41">
        <f>VLOOKUP(I8,'[1]October 2025'!$A:$C,3,FALSE)</f>
        <v>1.8050999999999999</v>
      </c>
      <c r="M8" s="43">
        <f t="shared" si="0"/>
        <v>6.21</v>
      </c>
      <c r="N8" s="10">
        <v>45996</v>
      </c>
    </row>
    <row r="9" spans="1:14" s="9" customFormat="1" ht="39.65" customHeight="1" x14ac:dyDescent="0.35">
      <c r="A9" s="7" t="s">
        <v>28</v>
      </c>
      <c r="B9" s="40" t="s">
        <v>24</v>
      </c>
      <c r="C9" s="7" t="s">
        <v>12</v>
      </c>
      <c r="D9" s="29">
        <v>705</v>
      </c>
      <c r="E9" s="42" t="s">
        <v>21</v>
      </c>
      <c r="F9" s="8">
        <v>13.75</v>
      </c>
      <c r="G9" s="8">
        <v>40</v>
      </c>
      <c r="H9" s="8">
        <v>5.5</v>
      </c>
      <c r="I9" s="26">
        <v>100022</v>
      </c>
      <c r="J9" s="4" t="str">
        <f>VLOOKUP(I9,'[1]October 2025'!$A:$C,2,FALSE)</f>
        <v>CHEESE MOZ LM PART SKIM FRZ LVS-8/6 LB</v>
      </c>
      <c r="K9" s="8">
        <v>3.17</v>
      </c>
      <c r="L9" s="41">
        <f>VLOOKUP(I9,'[1]October 2025'!$A:$C,3,FALSE)</f>
        <v>1.8050999999999999</v>
      </c>
      <c r="M9" s="43">
        <f t="shared" si="0"/>
        <v>5.72</v>
      </c>
      <c r="N9" s="10">
        <v>45996</v>
      </c>
    </row>
    <row r="10" spans="1:14" s="9" customFormat="1" ht="39.65" customHeight="1" x14ac:dyDescent="0.35">
      <c r="A10" s="7" t="s">
        <v>28</v>
      </c>
      <c r="B10" s="40" t="s">
        <v>24</v>
      </c>
      <c r="C10" s="7" t="s">
        <v>12</v>
      </c>
      <c r="D10" s="29">
        <v>747</v>
      </c>
      <c r="E10" s="42" t="s">
        <v>23</v>
      </c>
      <c r="F10" s="8">
        <v>18.75</v>
      </c>
      <c r="G10" s="8">
        <v>50</v>
      </c>
      <c r="H10" s="8">
        <v>6</v>
      </c>
      <c r="I10" s="26">
        <v>100022</v>
      </c>
      <c r="J10" s="4" t="str">
        <f>VLOOKUP(I10,'[1]October 2025'!$A:$C,2,FALSE)</f>
        <v>CHEESE MOZ LM PART SKIM FRZ LVS-8/6 LB</v>
      </c>
      <c r="K10" s="8">
        <v>3.97</v>
      </c>
      <c r="L10" s="41">
        <f>VLOOKUP(I10,'[1]October 2025'!$A:$C,3,FALSE)</f>
        <v>1.8050999999999999</v>
      </c>
      <c r="M10" s="43">
        <f t="shared" si="0"/>
        <v>7.17</v>
      </c>
      <c r="N10" s="10">
        <v>45996</v>
      </c>
    </row>
    <row r="11" spans="1:14" s="9" customFormat="1" ht="39.65" hidden="1" customHeight="1" x14ac:dyDescent="0.35">
      <c r="A11" s="7" t="s">
        <v>28</v>
      </c>
      <c r="B11" s="40" t="s">
        <v>24</v>
      </c>
      <c r="C11" s="7" t="s">
        <v>12</v>
      </c>
      <c r="D11" s="29">
        <v>748</v>
      </c>
      <c r="E11" s="42" t="s">
        <v>27</v>
      </c>
      <c r="F11" s="8">
        <v>13.75</v>
      </c>
      <c r="G11" s="8">
        <v>40</v>
      </c>
      <c r="H11" s="8">
        <v>5.5</v>
      </c>
      <c r="I11" s="26">
        <v>100022</v>
      </c>
      <c r="J11" s="4" t="str">
        <f>VLOOKUP(I11,'[1]October 2025'!$A:$C,2,FALSE)</f>
        <v>CHEESE MOZ LM PART SKIM FRZ LVS-8/6 LB</v>
      </c>
      <c r="K11" s="8">
        <v>4.08</v>
      </c>
      <c r="L11" s="41">
        <f>VLOOKUP(I11,'[1]October 2025'!$A:$C,3,FALSE)</f>
        <v>1.8050999999999999</v>
      </c>
      <c r="M11" s="43">
        <f t="shared" si="0"/>
        <v>7.36</v>
      </c>
      <c r="N11" s="10">
        <v>45996</v>
      </c>
    </row>
    <row r="12" spans="1:14" s="9" customFormat="1" ht="39.65" hidden="1" customHeight="1" x14ac:dyDescent="0.35">
      <c r="A12" s="7" t="s">
        <v>28</v>
      </c>
      <c r="B12" s="40" t="s">
        <v>24</v>
      </c>
      <c r="C12" s="7" t="s">
        <v>12</v>
      </c>
      <c r="D12" s="29">
        <v>749</v>
      </c>
      <c r="E12" s="42" t="s">
        <v>22</v>
      </c>
      <c r="F12" s="8">
        <v>13.25</v>
      </c>
      <c r="G12" s="8">
        <v>40</v>
      </c>
      <c r="H12" s="8">
        <v>5.3</v>
      </c>
      <c r="I12" s="26">
        <v>100022</v>
      </c>
      <c r="J12" s="4" t="str">
        <f>VLOOKUP(I12,'[1]October 2025'!$A:$C,2,FALSE)</f>
        <v>CHEESE MOZ LM PART SKIM FRZ LVS-8/6 LB</v>
      </c>
      <c r="K12" s="8">
        <v>2</v>
      </c>
      <c r="L12" s="41">
        <f>VLOOKUP(I12,'[1]October 2025'!$A:$C,3,FALSE)</f>
        <v>1.8050999999999999</v>
      </c>
      <c r="M12" s="43">
        <f t="shared" si="0"/>
        <v>3.61</v>
      </c>
      <c r="N12" s="10">
        <v>45996</v>
      </c>
    </row>
    <row r="13" spans="1:14" s="9" customFormat="1" ht="39.65" customHeight="1" x14ac:dyDescent="0.35">
      <c r="A13" s="7" t="s">
        <v>28</v>
      </c>
      <c r="B13" s="40" t="s">
        <v>24</v>
      </c>
      <c r="C13" s="7" t="s">
        <v>12</v>
      </c>
      <c r="D13" s="29">
        <v>798</v>
      </c>
      <c r="E13" s="42" t="s">
        <v>25</v>
      </c>
      <c r="F13" s="8">
        <v>18.75</v>
      </c>
      <c r="G13" s="8">
        <v>50</v>
      </c>
      <c r="H13" s="8">
        <v>6</v>
      </c>
      <c r="I13" s="26">
        <v>100022</v>
      </c>
      <c r="J13" s="4" t="str">
        <f>VLOOKUP(I13,'[1]October 2025'!$A:$C,2,FALSE)</f>
        <v>CHEESE MOZ LM PART SKIM FRZ LVS-8/6 LB</v>
      </c>
      <c r="K13" s="8">
        <v>1.59</v>
      </c>
      <c r="L13" s="41">
        <f>VLOOKUP(I13,'[1]October 2025'!$A:$C,3,FALSE)</f>
        <v>1.8050999999999999</v>
      </c>
      <c r="M13" s="43">
        <f t="shared" si="0"/>
        <v>2.87</v>
      </c>
      <c r="N13" s="10">
        <v>45996</v>
      </c>
    </row>
  </sheetData>
  <sheetProtection algorithmName="SHA-512" hashValue="1/dY2QSYcqhl9X9Zm5GGGVUs+8a+rIz41/UFRg4h/67xZ1Hax7vNZgXw+smCy4P4zmNg9zOvvGVH+ceWsKIpoA==" saltValue="Zzdvs1z8eE/NSM4iTq5bqQ==" spinCount="100000" sheet="1" formatCells="0" formatColumns="0" formatRows="0" deleteColumns="0" deleteRows="0" sort="0" autoFilter="0"/>
  <autoFilter ref="A3:N13" xr:uid="{00000000-0009-0000-0000-000000000000}">
    <filterColumn colId="3">
      <filters>
        <filter val="609"/>
        <filter val="610"/>
        <filter val="614"/>
        <filter val="641"/>
        <filter val="705"/>
        <filter val="747"/>
        <filter val="798"/>
      </filters>
    </filterColumn>
    <sortState xmlns:xlrd2="http://schemas.microsoft.com/office/spreadsheetml/2017/richdata2" ref="A4:N13">
      <sortCondition ref="D3:D11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2026-01-28T19:29:26+00:00</Remediation_x0020_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F4C459-4E20-4B10-9C9E-B3AF27977AC1}"/>
</file>

<file path=customXml/itemProps2.xml><?xml version="1.0" encoding="utf-8"?>
<ds:datastoreItem xmlns:ds="http://schemas.openxmlformats.org/officeDocument/2006/customXml" ds:itemID="{6529B934-517B-4E4B-9A7B-023CE16B84F3}">
  <ds:schemaRefs>
    <ds:schemaRef ds:uri="http://www.w3.org/XML/1998/namespace"/>
    <ds:schemaRef ds:uri="90a9e379-130e-4cdb-a0ac-9bd7aff7a797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4631362-3490-4693-8228-3547ae335008"/>
    <ds:schemaRef ds:uri="http://purl.org/dc/dcmitype/"/>
    <ds:schemaRef ds:uri="4d60bde3-1abe-410e-8220-1210973ca664"/>
    <ds:schemaRef ds:uri="056c7e34-6b0d-409c-af15-57a885d41411"/>
  </ds:schemaRefs>
</ds:datastoreItem>
</file>

<file path=customXml/itemProps3.xml><?xml version="1.0" encoding="utf-8"?>
<ds:datastoreItem xmlns:ds="http://schemas.openxmlformats.org/officeDocument/2006/customXml" ds:itemID="{92347D8C-71BF-462E-AA17-43BFED08907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2026-01-08T22:17:21Z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6920d75b-881b-4e62-9edd-5b5a2913b9dd</vt:lpwstr>
  </property>
  <property fmtid="{D5CDD505-2E9C-101B-9397-08002B2CF9AE}" pid="4" name="MediaServiceImageTags">
    <vt:lpwstr/>
  </property>
</Properties>
</file>