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B Table 3 - Environments (Done)\"/>
    </mc:Choice>
  </mc:AlternateContent>
  <bookViews>
    <workbookView xWindow="0" yWindow="0" windowWidth="28800" windowHeight="12270" tabRatio="878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r:id="rId8"/>
    <sheet name="PAGE 9" sheetId="36" r:id="rId9"/>
    <sheet name="PAGE 10" sheetId="39" r:id="rId10"/>
    <sheet name="PAGE 11" sheetId="40" r:id="rId11"/>
    <sheet name="PAGE 12" sheetId="1" r:id="rId12"/>
    <sheet name="PAGE 13" sheetId="6" r:id="rId13"/>
    <sheet name="PAGE 14" sheetId="7" r:id="rId14"/>
    <sheet name="PAGE 15" sheetId="8" r:id="rId15"/>
    <sheet name="PAGE 16" sheetId="55" r:id="rId16"/>
    <sheet name="PAGE 17" sheetId="12" r:id="rId17"/>
    <sheet name="PAGE 18" sheetId="45" r:id="rId18"/>
    <sheet name=" PAGE 19 a" sheetId="48" state="hidden" r:id="rId19"/>
    <sheet name="PAGE 20 a" sheetId="51" state="hidden" r:id="rId20"/>
    <sheet name="PAGE19" sheetId="58" r:id="rId21"/>
    <sheet name="PAGE20" sheetId="59" r:id="rId22"/>
    <sheet name="PAGE 21" sheetId="49" r:id="rId23"/>
    <sheet name="PAGE 22" sheetId="53" r:id="rId24"/>
  </sheets>
  <externalReferences>
    <externalReference r:id="rId25"/>
    <externalReference r:id="rId26"/>
    <externalReference r:id="rId27"/>
    <externalReference r:id="rId28"/>
  </externalReference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5">'PAGE 16'!$B$33:$D$33</definedName>
    <definedName name="COL_G_C">'PAGE 15'!$C$29:$E$29</definedName>
    <definedName name="COL_G_R" localSheetId="15">'PAGE 16'!$B$31:$D$31</definedName>
    <definedName name="COL_G_R">'PAGE 15'!$C$27:$E$27</definedName>
    <definedName name="COL_RACE" localSheetId="17">'PAGE 18'!$B$22:$I$22</definedName>
    <definedName name="COL_RACE">'PAGE 17'!$B$22:$I$22</definedName>
    <definedName name="COL_RACE_2">#REF!</definedName>
    <definedName name="COL_RACE_2C">#REF!</definedName>
    <definedName name="COL_RACE_C" localSheetId="17">'PAGE 18'!#REF!</definedName>
    <definedName name="COL_RACE_C">'PAGE 17'!$B$25:$I$25</definedName>
    <definedName name="COL3_5C" localSheetId="18">' PAGE 19 a'!#REF!</definedName>
    <definedName name="COL3_5C" localSheetId="9">'PAGE 10'!$D$28:$G$28</definedName>
    <definedName name="COL3_5C" localSheetId="10">'PAGE 11'!#REF!</definedName>
    <definedName name="COL3_5C" localSheetId="19">'PAGE 20 a'!#REF!</definedName>
    <definedName name="COL3_5C" localSheetId="22">'PAGE 21'!#REF!</definedName>
    <definedName name="COL3_5C" localSheetId="23">'PAGE 22'!#REF!</definedName>
    <definedName name="COL3_5C" localSheetId="7">'PAGE 8'!$D$28:$G$28</definedName>
    <definedName name="COL3_5C" localSheetId="8">'PAGE 9'!#REF!</definedName>
    <definedName name="COL3_5C">'PAGE 1'!$C$27:$F$27</definedName>
    <definedName name="COL3_5R" localSheetId="18">' PAGE 19 a'!$D$23:$G$23</definedName>
    <definedName name="COL3_5R" localSheetId="9">'PAGE 10'!$D$24:$G$24</definedName>
    <definedName name="COL3_5R" localSheetId="10">'PAGE 11'!$D$24:$G$24</definedName>
    <definedName name="COL3_5R" localSheetId="19">'PAGE 20 a'!$D$24:$G$24</definedName>
    <definedName name="COL3_5R" localSheetId="22">'PAGE 21'!$D$23:$G$23</definedName>
    <definedName name="COL3_5R" localSheetId="23">'PAGE 22'!$D$24:$G$24</definedName>
    <definedName name="COL3_5R" localSheetId="7">'PAGE 8'!$D$24:$G$24</definedName>
    <definedName name="COL3_5R" localSheetId="8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18">' PAGE 19 a'!$A$1:$G$25</definedName>
    <definedName name="_xlnm.Print_Area" localSheetId="0">'PAGE 1'!$A$1:$G$26</definedName>
    <definedName name="_xlnm.Print_Area" localSheetId="9">'PAGE 10'!$A$1:$G$27</definedName>
    <definedName name="_xlnm.Print_Area" localSheetId="10">'PAGE 11'!$A$1:$H$30</definedName>
    <definedName name="_xlnm.Print_Area" localSheetId="11">'PAGE 12'!$A$1:$I$34</definedName>
    <definedName name="_xlnm.Print_Area" localSheetId="12">'PAGE 13'!$A$1:$I$33</definedName>
    <definedName name="_xlnm.Print_Area" localSheetId="13">'PAGE 14'!$A$1:$I$34</definedName>
    <definedName name="_xlnm.Print_Area" localSheetId="14">'PAGE 15'!$A$1:$I$33</definedName>
    <definedName name="_xlnm.Print_Area" localSheetId="15">'PAGE 16'!$A$1:$I$40</definedName>
    <definedName name="_xlnm.Print_Area" localSheetId="16">'PAGE 17'!$A$1:$J$24</definedName>
    <definedName name="_xlnm.Print_Area" localSheetId="17">'PAGE 18'!$A$1:$J$26</definedName>
    <definedName name="_xlnm.Print_Area" localSheetId="1">'PAGE 2'!$A$1:$J$36</definedName>
    <definedName name="_xlnm.Print_Area" localSheetId="19">'PAGE 20 a'!$A$1:$H$30</definedName>
    <definedName name="_xlnm.Print_Area" localSheetId="22">'PAGE 21'!$A$1:$G$25</definedName>
    <definedName name="_xlnm.Print_Area" localSheetId="23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8">'PAGE 9'!$A$1:$I$36</definedName>
    <definedName name="_xlnm.Print_Area" localSheetId="20">PAGE19!$A$1:$H$24</definedName>
    <definedName name="_xlnm.Print_Area" localSheetId="21">PAGE20!$A$1:$I$29</definedName>
    <definedName name="rewtwe4rt">#REF!</definedName>
    <definedName name="ROW_C">#REF!</definedName>
    <definedName name="ROW_R">#REF!</definedName>
    <definedName name="ROW_RACE" localSheetId="17">'PAGE 18'!$I$14:$I$22</definedName>
    <definedName name="ROW_RACE">'PAGE 17'!$I$14:$I$22</definedName>
    <definedName name="ROW_RACE_2">#REF!</definedName>
    <definedName name="ROW_RACE_2C">#REF!</definedName>
    <definedName name="ROW_RACE_C" localSheetId="17">'PAGE 18'!$J$14:$J$22</definedName>
    <definedName name="ROW_RACE_C">'PAGE 17'!$J$14:$J$22</definedName>
    <definedName name="ROW3_5C" localSheetId="18">' PAGE 19 a'!$I$15:$I$23</definedName>
    <definedName name="ROW3_5C" localSheetId="9">'PAGE 10'!$I$15:$I$24</definedName>
    <definedName name="ROW3_5C" localSheetId="10">'PAGE 11'!$I$15:$I$24</definedName>
    <definedName name="ROW3_5C" localSheetId="19">'PAGE 20 a'!$I$16:$I$24</definedName>
    <definedName name="ROW3_5C" localSheetId="22">'PAGE 21'!$I$15:$I$23</definedName>
    <definedName name="ROW3_5C" localSheetId="23">'PAGE 22'!$I$16:$I$24</definedName>
    <definedName name="ROW3_5C" localSheetId="7">'PAGE 8'!$I$15:$I$24</definedName>
    <definedName name="ROW3_5C" localSheetId="8">'PAGE 9'!$I$16:$I$25</definedName>
    <definedName name="ROW3_5C">'PAGE 1'!$H$15:$H$24</definedName>
    <definedName name="ROW3_5R" localSheetId="18">' PAGE 19 a'!$G$15:$G$23</definedName>
    <definedName name="ROW3_5R" localSheetId="9">'PAGE 10'!$G$15:$G$24</definedName>
    <definedName name="ROW3_5R" localSheetId="10">'PAGE 11'!$G$15:$G$24</definedName>
    <definedName name="ROW3_5R" localSheetId="19">'PAGE 20 a'!$G$16:$G$24</definedName>
    <definedName name="ROW3_5R" localSheetId="22">'PAGE 21'!$G$15:$G$23</definedName>
    <definedName name="ROW3_5R" localSheetId="23">'PAGE 22'!$G$16:$G$24</definedName>
    <definedName name="ROW3_5R" localSheetId="7">'PAGE 8'!$G$15:$G$24</definedName>
    <definedName name="ROW3_5R" localSheetId="8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18" hidden="1">' PAGE 19 a'!$L:$M</definedName>
    <definedName name="Z_42BAA098_7A52_4D1D_A823_FCD82DBB77F5_.wvu.Cols" localSheetId="0" hidden="1">'PAGE 1'!$K:$L</definedName>
    <definedName name="Z_42BAA098_7A52_4D1D_A823_FCD82DBB77F5_.wvu.Cols" localSheetId="9" hidden="1">'PAGE 10'!$L:$M</definedName>
    <definedName name="Z_42BAA098_7A52_4D1D_A823_FCD82DBB77F5_.wvu.Cols" localSheetId="10" hidden="1">'PAGE 11'!$L:$M</definedName>
    <definedName name="Z_42BAA098_7A52_4D1D_A823_FCD82DBB77F5_.wvu.Cols" localSheetId="11" hidden="1">'PAGE 12'!$M:$M</definedName>
    <definedName name="Z_42BAA098_7A52_4D1D_A823_FCD82DBB77F5_.wvu.Cols" localSheetId="12" hidden="1">#REF!</definedName>
    <definedName name="Z_42BAA098_7A52_4D1D_A823_FCD82DBB77F5_.wvu.Cols" localSheetId="13" hidden="1">'PAGE 14'!$M:$M</definedName>
    <definedName name="Z_42BAA098_7A52_4D1D_A823_FCD82DBB77F5_.wvu.Cols" localSheetId="14" hidden="1">'PAGE 15'!$M:$M</definedName>
    <definedName name="Z_42BAA098_7A52_4D1D_A823_FCD82DBB77F5_.wvu.Cols" localSheetId="15" hidden="1">'PAGE 16'!$L:$L</definedName>
    <definedName name="Z_42BAA098_7A52_4D1D_A823_FCD82DBB77F5_.wvu.Cols" localSheetId="16" hidden="1">'PAGE 17'!$O:$O</definedName>
    <definedName name="Z_42BAA098_7A52_4D1D_A823_FCD82DBB77F5_.wvu.Cols" localSheetId="17" hidden="1">'PAGE 18'!$N:$N</definedName>
    <definedName name="Z_42BAA098_7A52_4D1D_A823_FCD82DBB77F5_.wvu.Cols" localSheetId="19" hidden="1">'PAGE 20 a'!$L:$M</definedName>
    <definedName name="Z_42BAA098_7A52_4D1D_A823_FCD82DBB77F5_.wvu.Cols" localSheetId="22" hidden="1">'PAGE 21'!$L:$M</definedName>
    <definedName name="Z_42BAA098_7A52_4D1D_A823_FCD82DBB77F5_.wvu.Cols" localSheetId="23" hidden="1">'PAGE 22'!$L:$M</definedName>
    <definedName name="Z_42BAA098_7A52_4D1D_A823_FCD82DBB77F5_.wvu.Cols" localSheetId="7" hidden="1">'PAGE 8'!$L:$M</definedName>
    <definedName name="Z_42BAA098_7A52_4D1D_A823_FCD82DBB77F5_.wvu.Cols" localSheetId="8" hidden="1">'PAGE 9'!$L:$M</definedName>
    <definedName name="Z_42BAA098_7A52_4D1D_A823_FCD82DBB77F5_.wvu.PrintArea" localSheetId="18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9" hidden="1">'PAGE 10'!$A$1:$I$28</definedName>
    <definedName name="Z_42BAA098_7A52_4D1D_A823_FCD82DBB77F5_.wvu.PrintArea" localSheetId="10" hidden="1">'PAGE 11'!$A$1:$I$26</definedName>
    <definedName name="Z_42BAA098_7A52_4D1D_A823_FCD82DBB77F5_.wvu.PrintArea" localSheetId="11" hidden="1">'PAGE 12'!$A$1:$H$36</definedName>
    <definedName name="Z_42BAA098_7A52_4D1D_A823_FCD82DBB77F5_.wvu.PrintArea" localSheetId="12" hidden="1">#REF!</definedName>
    <definedName name="Z_42BAA098_7A52_4D1D_A823_FCD82DBB77F5_.wvu.PrintArea" localSheetId="13" hidden="1">'PAGE 14'!$A$1:$I$35</definedName>
    <definedName name="Z_42BAA098_7A52_4D1D_A823_FCD82DBB77F5_.wvu.PrintArea" localSheetId="14" hidden="1">'PAGE 15'!$A$1:$I$34</definedName>
    <definedName name="Z_42BAA098_7A52_4D1D_A823_FCD82DBB77F5_.wvu.PrintArea" localSheetId="15" hidden="1">'PAGE 16'!$A$1:$H$37</definedName>
    <definedName name="Z_42BAA098_7A52_4D1D_A823_FCD82DBB77F5_.wvu.PrintArea" localSheetId="16" hidden="1">'PAGE 17'!$A$1:$J$28</definedName>
    <definedName name="Z_42BAA098_7A52_4D1D_A823_FCD82DBB77F5_.wvu.PrintArea" localSheetId="17" hidden="1">'PAGE 18'!$A$1:$J$29</definedName>
    <definedName name="Z_42BAA098_7A52_4D1D_A823_FCD82DBB77F5_.wvu.PrintArea" localSheetId="19" hidden="1">'PAGE 20 a'!$A$1:$I$25</definedName>
    <definedName name="Z_42BAA098_7A52_4D1D_A823_FCD82DBB77F5_.wvu.PrintArea" localSheetId="22" hidden="1">'PAGE 21'!$A$1:$I$26</definedName>
    <definedName name="Z_42BAA098_7A52_4D1D_A823_FCD82DBB77F5_.wvu.PrintArea" localSheetId="23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8" hidden="1">'PAGE 9'!$A$1:$I$28</definedName>
    <definedName name="Z_A8D5DEF8_4F89_11D5_A668_00B0D092E341_.wvu.Cols" localSheetId="18" hidden="1">' PAGE 19 a'!$L:$M</definedName>
    <definedName name="Z_A8D5DEF8_4F89_11D5_A668_00B0D092E341_.wvu.Cols" localSheetId="0" hidden="1">'PAGE 1'!$K:$L</definedName>
    <definedName name="Z_A8D5DEF8_4F89_11D5_A668_00B0D092E341_.wvu.Cols" localSheetId="9" hidden="1">'PAGE 10'!$L:$M</definedName>
    <definedName name="Z_A8D5DEF8_4F89_11D5_A668_00B0D092E341_.wvu.Cols" localSheetId="10" hidden="1">'PAGE 11'!$L:$M</definedName>
    <definedName name="Z_A8D5DEF8_4F89_11D5_A668_00B0D092E341_.wvu.Cols" localSheetId="11" hidden="1">'PAGE 12'!$M:$M</definedName>
    <definedName name="Z_A8D5DEF8_4F89_11D5_A668_00B0D092E341_.wvu.Cols" localSheetId="12" hidden="1">#REF!</definedName>
    <definedName name="Z_A8D5DEF8_4F89_11D5_A668_00B0D092E341_.wvu.Cols" localSheetId="13" hidden="1">'PAGE 14'!$M:$M</definedName>
    <definedName name="Z_A8D5DEF8_4F89_11D5_A668_00B0D092E341_.wvu.Cols" localSheetId="14" hidden="1">'PAGE 15'!$M:$M</definedName>
    <definedName name="Z_A8D5DEF8_4F89_11D5_A668_00B0D092E341_.wvu.Cols" localSheetId="15" hidden="1">'PAGE 16'!$L:$L</definedName>
    <definedName name="Z_A8D5DEF8_4F89_11D5_A668_00B0D092E341_.wvu.Cols" localSheetId="16" hidden="1">'PAGE 17'!$O:$O</definedName>
    <definedName name="Z_A8D5DEF8_4F89_11D5_A668_00B0D092E341_.wvu.Cols" localSheetId="17" hidden="1">'PAGE 18'!$N:$N</definedName>
    <definedName name="Z_A8D5DEF8_4F89_11D5_A668_00B0D092E341_.wvu.Cols" localSheetId="19" hidden="1">'PAGE 20 a'!$L:$M</definedName>
    <definedName name="Z_A8D5DEF8_4F89_11D5_A668_00B0D092E341_.wvu.Cols" localSheetId="22" hidden="1">'PAGE 21'!$L:$M</definedName>
    <definedName name="Z_A8D5DEF8_4F89_11D5_A668_00B0D092E341_.wvu.Cols" localSheetId="23" hidden="1">'PAGE 22'!$L:$M</definedName>
    <definedName name="Z_A8D5DEF8_4F89_11D5_A668_00B0D092E341_.wvu.Cols" localSheetId="7" hidden="1">'PAGE 8'!$L:$M</definedName>
    <definedName name="Z_A8D5DEF8_4F89_11D5_A668_00B0D092E341_.wvu.Cols" localSheetId="8" hidden="1">'PAGE 9'!$L:$M</definedName>
    <definedName name="Z_A8D5DEF8_4F89_11D5_A668_00B0D092E341_.wvu.PrintArea" localSheetId="18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9" hidden="1">'PAGE 10'!$A$1:$I$28</definedName>
    <definedName name="Z_A8D5DEF8_4F89_11D5_A668_00B0D092E341_.wvu.PrintArea" localSheetId="10" hidden="1">'PAGE 11'!$A$1:$I$26</definedName>
    <definedName name="Z_A8D5DEF8_4F89_11D5_A668_00B0D092E341_.wvu.PrintArea" localSheetId="11" hidden="1">'PAGE 12'!$A$1:$H$36</definedName>
    <definedName name="Z_A8D5DEF8_4F89_11D5_A668_00B0D092E341_.wvu.PrintArea" localSheetId="12" hidden="1">#REF!</definedName>
    <definedName name="Z_A8D5DEF8_4F89_11D5_A668_00B0D092E341_.wvu.PrintArea" localSheetId="13" hidden="1">'PAGE 14'!$A$1:$I$35</definedName>
    <definedName name="Z_A8D5DEF8_4F89_11D5_A668_00B0D092E341_.wvu.PrintArea" localSheetId="14" hidden="1">'PAGE 15'!$A$1:$I$34</definedName>
    <definedName name="Z_A8D5DEF8_4F89_11D5_A668_00B0D092E341_.wvu.PrintArea" localSheetId="15" hidden="1">'PAGE 16'!$A$1:$H$37</definedName>
    <definedName name="Z_A8D5DEF8_4F89_11D5_A668_00B0D092E341_.wvu.PrintArea" localSheetId="16" hidden="1">'PAGE 17'!$A$1:$J$28</definedName>
    <definedName name="Z_A8D5DEF8_4F89_11D5_A668_00B0D092E341_.wvu.PrintArea" localSheetId="17" hidden="1">'PAGE 18'!$A$1:$J$29</definedName>
    <definedName name="Z_A8D5DEF8_4F89_11D5_A668_00B0D092E341_.wvu.PrintArea" localSheetId="19" hidden="1">'PAGE 20 a'!$A$1:$I$25</definedName>
    <definedName name="Z_A8D5DEF8_4F89_11D5_A668_00B0D092E341_.wvu.PrintArea" localSheetId="22" hidden="1">'PAGE 21'!$A$1:$I$26</definedName>
    <definedName name="Z_A8D5DEF8_4F89_11D5_A668_00B0D092E341_.wvu.PrintArea" localSheetId="23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8" hidden="1">'PAGE 9'!$A$1:$I$28</definedName>
    <definedName name="Z_D365D4ED_8FDA_11D4_90D6_00C09F02E77C_.wvu.Cols" localSheetId="18" hidden="1">' PAGE 19 a'!$L:$M</definedName>
    <definedName name="Z_D365D4ED_8FDA_11D4_90D6_00C09F02E77C_.wvu.Cols" localSheetId="0" hidden="1">'PAGE 1'!$K:$L</definedName>
    <definedName name="Z_D365D4ED_8FDA_11D4_90D6_00C09F02E77C_.wvu.Cols" localSheetId="9" hidden="1">'PAGE 10'!$L:$M</definedName>
    <definedName name="Z_D365D4ED_8FDA_11D4_90D6_00C09F02E77C_.wvu.Cols" localSheetId="10" hidden="1">'PAGE 11'!$L:$M</definedName>
    <definedName name="Z_D365D4ED_8FDA_11D4_90D6_00C09F02E77C_.wvu.Cols" localSheetId="11" hidden="1">'PAGE 12'!$M:$M</definedName>
    <definedName name="Z_D365D4ED_8FDA_11D4_90D6_00C09F02E77C_.wvu.Cols" localSheetId="12" hidden="1">#REF!</definedName>
    <definedName name="Z_D365D4ED_8FDA_11D4_90D6_00C09F02E77C_.wvu.Cols" localSheetId="13" hidden="1">'PAGE 14'!$M:$M</definedName>
    <definedName name="Z_D365D4ED_8FDA_11D4_90D6_00C09F02E77C_.wvu.Cols" localSheetId="14" hidden="1">'PAGE 15'!$M:$M</definedName>
    <definedName name="Z_D365D4ED_8FDA_11D4_90D6_00C09F02E77C_.wvu.Cols" localSheetId="15" hidden="1">'PAGE 16'!$L:$L</definedName>
    <definedName name="Z_D365D4ED_8FDA_11D4_90D6_00C09F02E77C_.wvu.Cols" localSheetId="16" hidden="1">'PAGE 17'!$O:$O</definedName>
    <definedName name="Z_D365D4ED_8FDA_11D4_90D6_00C09F02E77C_.wvu.Cols" localSheetId="17" hidden="1">'PAGE 18'!$N:$N</definedName>
    <definedName name="Z_D365D4ED_8FDA_11D4_90D6_00C09F02E77C_.wvu.Cols" localSheetId="19" hidden="1">'PAGE 20 a'!$L:$M</definedName>
    <definedName name="Z_D365D4ED_8FDA_11D4_90D6_00C09F02E77C_.wvu.Cols" localSheetId="22" hidden="1">'PAGE 21'!$L:$M</definedName>
    <definedName name="Z_D365D4ED_8FDA_11D4_90D6_00C09F02E77C_.wvu.Cols" localSheetId="23" hidden="1">'PAGE 22'!$L:$M</definedName>
    <definedName name="Z_D365D4ED_8FDA_11D4_90D6_00C09F02E77C_.wvu.Cols" localSheetId="7" hidden="1">'PAGE 8'!$L:$M</definedName>
    <definedName name="Z_D365D4ED_8FDA_11D4_90D6_00C09F02E77C_.wvu.Cols" localSheetId="8" hidden="1">'PAGE 9'!$L:$M</definedName>
    <definedName name="Z_D365D4ED_8FDA_11D4_90D6_00C09F02E77C_.wvu.PrintArea" localSheetId="18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9" hidden="1">'PAGE 10'!$A$1:$G$24</definedName>
    <definedName name="Z_D365D4ED_8FDA_11D4_90D6_00C09F02E77C_.wvu.PrintArea" localSheetId="10" hidden="1">'PAGE 11'!$A$1:$G$24</definedName>
    <definedName name="Z_D365D4ED_8FDA_11D4_90D6_00C09F02E77C_.wvu.PrintArea" localSheetId="11" hidden="1">'PAGE 12'!$A$1:$H$32</definedName>
    <definedName name="Z_D365D4ED_8FDA_11D4_90D6_00C09F02E77C_.wvu.PrintArea" localSheetId="12" hidden="1">#REF!</definedName>
    <definedName name="Z_D365D4ED_8FDA_11D4_90D6_00C09F02E77C_.wvu.PrintArea" localSheetId="13" hidden="1">'PAGE 14'!$A$1:$I$28</definedName>
    <definedName name="Z_D365D4ED_8FDA_11D4_90D6_00C09F02E77C_.wvu.PrintArea" localSheetId="14" hidden="1">'PAGE 15'!$A$1:$I$28</definedName>
    <definedName name="Z_D365D4ED_8FDA_11D4_90D6_00C09F02E77C_.wvu.PrintArea" localSheetId="15" hidden="1">'PAGE 16'!$A$1:$H$32</definedName>
    <definedName name="Z_D365D4ED_8FDA_11D4_90D6_00C09F02E77C_.wvu.PrintArea" localSheetId="16" hidden="1">'PAGE 17'!$A$1:$I$22</definedName>
    <definedName name="Z_D365D4ED_8FDA_11D4_90D6_00C09F02E77C_.wvu.PrintArea" localSheetId="17" hidden="1">'PAGE 18'!$A$1:$I$22</definedName>
    <definedName name="Z_D365D4ED_8FDA_11D4_90D6_00C09F02E77C_.wvu.PrintArea" localSheetId="19" hidden="1">'PAGE 20 a'!$A$1:$G$24</definedName>
    <definedName name="Z_D365D4ED_8FDA_11D4_90D6_00C09F02E77C_.wvu.PrintArea" localSheetId="22" hidden="1">'PAGE 21'!$A$1:$G$23</definedName>
    <definedName name="Z_D365D4ED_8FDA_11D4_90D6_00C09F02E77C_.wvu.PrintArea" localSheetId="23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8" hidden="1">'PAGE 9'!$A$1:$G$25</definedName>
  </definedNames>
  <calcPr calcId="162913" concurrentCalc="0"/>
  <customWorkbookViews>
    <customWorkbookView name="John Lee - Personal View" guid="{D365D4ED-8FDA-11D4-90D6-00C09F02E77C}" mergeInterval="0" personalView="1" maximized="1" windowWidth="796" windowHeight="438" tabRatio="661" activeSheetId="9"/>
    <customWorkbookView name="mulbrandon_m - Personal View" guid="{42BAA098-7A52-4D1D-A823-FCD82DBB77F5}" mergeInterval="0" personalView="1" maximized="1" windowWidth="796" windowHeight="438" tabRatio="661" activeSheetId="11"/>
    <customWorkbookView name="CAO_Y - Personal View" guid="{A8D5DEF8-4F89-11D5-A668-00B0D092E341}" mergeInterval="0" personalView="1" maximized="1" windowWidth="1020" windowHeight="606" tabRatio="661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8" l="1"/>
  <c r="F16" i="58"/>
  <c r="F17" i="58"/>
  <c r="F18" i="58"/>
  <c r="F19" i="58"/>
  <c r="F20" i="58"/>
  <c r="F21" i="58"/>
  <c r="F22" i="58"/>
  <c r="D16" i="59"/>
  <c r="F14" i="58"/>
  <c r="D25" i="58"/>
  <c r="J21" i="58"/>
  <c r="J20" i="58"/>
  <c r="J19" i="58"/>
  <c r="J18" i="58"/>
  <c r="J17" i="58"/>
  <c r="J16" i="58"/>
  <c r="J15" i="58"/>
  <c r="J14" i="58"/>
  <c r="G24" i="59"/>
  <c r="F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I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/>
  <c r="H59" i="55"/>
  <c r="H34" i="55"/>
  <c r="G59" i="55"/>
  <c r="G34" i="55"/>
  <c r="F59" i="55"/>
  <c r="F34" i="55"/>
  <c r="E59" i="55"/>
  <c r="E34" i="55"/>
  <c r="D59" i="55"/>
  <c r="D34" i="55"/>
  <c r="B59" i="55"/>
  <c r="B34" i="55"/>
  <c r="C59" i="55"/>
  <c r="C34" i="55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57" i="55"/>
  <c r="I56" i="55"/>
  <c r="I55" i="55"/>
  <c r="I54" i="55"/>
  <c r="I53" i="55"/>
  <c r="I52" i="55"/>
  <c r="I51" i="55"/>
  <c r="I50" i="55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33" i="55"/>
  <c r="G57" i="55"/>
  <c r="G56" i="55"/>
  <c r="G55" i="55"/>
  <c r="G54" i="55"/>
  <c r="G53" i="55"/>
  <c r="G52" i="55"/>
  <c r="G51" i="55"/>
  <c r="G50" i="55"/>
  <c r="G25" i="55"/>
  <c r="G49" i="55"/>
  <c r="G24" i="55"/>
  <c r="G48" i="55"/>
  <c r="G47" i="55"/>
  <c r="G46" i="55"/>
  <c r="F58" i="55"/>
  <c r="F57" i="55"/>
  <c r="F56" i="55"/>
  <c r="F55" i="55"/>
  <c r="F54" i="55"/>
  <c r="F29" i="55"/>
  <c r="F53" i="55"/>
  <c r="F52" i="55"/>
  <c r="F51" i="55"/>
  <c r="F50" i="55"/>
  <c r="F49" i="55"/>
  <c r="F48" i="55"/>
  <c r="F47" i="55"/>
  <c r="F46" i="55"/>
  <c r="F21" i="55"/>
  <c r="E58" i="55"/>
  <c r="E57" i="55"/>
  <c r="E56" i="55"/>
  <c r="E55" i="55"/>
  <c r="E54" i="55"/>
  <c r="E53" i="55"/>
  <c r="E52" i="55"/>
  <c r="E51" i="55"/>
  <c r="E50" i="55"/>
  <c r="E49" i="55"/>
  <c r="E48" i="55"/>
  <c r="E23" i="55"/>
  <c r="E47" i="55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33" i="55"/>
  <c r="B57" i="55"/>
  <c r="B56" i="55"/>
  <c r="B55" i="55"/>
  <c r="B30" i="55"/>
  <c r="B54" i="55"/>
  <c r="B53" i="55"/>
  <c r="B52" i="55"/>
  <c r="B51" i="55"/>
  <c r="B50" i="55"/>
  <c r="B25" i="55"/>
  <c r="B49" i="55"/>
  <c r="B48" i="55"/>
  <c r="B47" i="55"/>
  <c r="B22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I27" i="55"/>
  <c r="G26" i="55"/>
  <c r="G21" i="55"/>
  <c r="G29" i="55"/>
  <c r="G32" i="55"/>
  <c r="G27" i="55"/>
  <c r="G28" i="55"/>
  <c r="G22" i="55"/>
  <c r="G30" i="55"/>
  <c r="G23" i="55"/>
  <c r="G31" i="55"/>
  <c r="F23" i="55"/>
  <c r="F31" i="55"/>
  <c r="F24" i="55"/>
  <c r="F32" i="55"/>
  <c r="F25" i="55"/>
  <c r="F33" i="55"/>
  <c r="F27" i="55"/>
  <c r="F28" i="55"/>
  <c r="E31" i="55"/>
  <c r="E26" i="55"/>
  <c r="D27" i="55"/>
  <c r="D31" i="55"/>
  <c r="D23" i="55"/>
  <c r="C25" i="55"/>
  <c r="C33" i="55"/>
  <c r="C26" i="55"/>
  <c r="C27" i="55"/>
  <c r="B23" i="55"/>
  <c r="B31" i="55"/>
  <c r="B24" i="55"/>
  <c r="B32" i="55"/>
  <c r="D28" i="55"/>
  <c r="H32" i="55"/>
  <c r="D21" i="55"/>
  <c r="D25" i="55"/>
  <c r="D29" i="55"/>
  <c r="D33" i="55"/>
  <c r="E24" i="55"/>
  <c r="E28" i="55"/>
  <c r="E32" i="55"/>
  <c r="D24" i="55"/>
  <c r="D32" i="55"/>
  <c r="H24" i="55"/>
  <c r="D22" i="55"/>
  <c r="D26" i="55"/>
  <c r="D30" i="55"/>
  <c r="E25" i="55"/>
  <c r="E33" i="55"/>
  <c r="H33" i="55"/>
  <c r="H27" i="55"/>
  <c r="B26" i="55"/>
  <c r="C21" i="55"/>
  <c r="C29" i="55"/>
  <c r="E27" i="55"/>
  <c r="H28" i="55"/>
  <c r="I23" i="55"/>
  <c r="I31" i="55"/>
  <c r="C22" i="55"/>
  <c r="H29" i="55"/>
  <c r="B28" i="55"/>
  <c r="C23" i="55"/>
  <c r="C31" i="55"/>
  <c r="E21" i="55"/>
  <c r="E29" i="55"/>
  <c r="H22" i="55"/>
  <c r="H30" i="55"/>
  <c r="H25" i="55"/>
  <c r="H26" i="55"/>
  <c r="C28" i="55"/>
  <c r="B27" i="55"/>
  <c r="C30" i="55"/>
  <c r="H21" i="55"/>
  <c r="B21" i="55"/>
  <c r="B29" i="55"/>
  <c r="C24" i="55"/>
  <c r="C32" i="55"/>
  <c r="E22" i="55"/>
  <c r="E30" i="55"/>
  <c r="H23" i="55"/>
  <c r="H31" i="55"/>
  <c r="I22" i="55"/>
  <c r="I26" i="55"/>
  <c r="I30" i="55"/>
  <c r="I24" i="55"/>
  <c r="I28" i="55"/>
  <c r="I32" i="55"/>
  <c r="I21" i="55"/>
  <c r="I25" i="55"/>
  <c r="I29" i="55"/>
  <c r="I33" i="55"/>
  <c r="F22" i="55"/>
  <c r="F26" i="55"/>
  <c r="F30" i="55"/>
</calcChain>
</file>

<file path=xl/sharedStrings.xml><?xml version="1.0" encoding="utf-8"?>
<sst xmlns="http://schemas.openxmlformats.org/spreadsheetml/2006/main" count="710" uniqueCount="240">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</sst>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Protection="1"/>
    <xf numFmtId="164" fontId="0" fillId="0" borderId="0" xfId="0" applyNumberFormat="1" applyAlignment="1">
      <alignment horizontal="left"/>
    </xf>
    <xf numFmtId="0" fontId="3" fillId="0" borderId="0" xfId="0" applyFont="1" applyProtection="1"/>
    <xf numFmtId="16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Protection="1"/>
    <xf numFmtId="0" fontId="3" fillId="0" borderId="0" xfId="0" applyFont="1" applyAlignment="1" applyProtection="1"/>
    <xf numFmtId="0" fontId="6" fillId="0" borderId="0" xfId="0" applyFont="1" applyProtection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Protection="1"/>
    <xf numFmtId="0" fontId="9" fillId="0" borderId="0" xfId="0" applyFont="1" applyAlignment="1" applyProtection="1"/>
    <xf numFmtId="0" fontId="10" fillId="0" borderId="0" xfId="0" applyFont="1" applyAlignment="1" applyProtection="1"/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vertical="top"/>
    </xf>
    <xf numFmtId="0" fontId="2" fillId="0" borderId="0" xfId="0" applyFont="1" applyProtection="1"/>
    <xf numFmtId="0" fontId="3" fillId="0" borderId="0" xfId="0" applyFont="1" applyFill="1" applyBorder="1" applyAlignment="1" applyProtection="1"/>
    <xf numFmtId="1" fontId="0" fillId="0" borderId="0" xfId="0" applyNumberFormat="1" applyProtection="1"/>
    <xf numFmtId="1" fontId="3" fillId="0" borderId="0" xfId="0" applyNumberFormat="1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Border="1" applyProtection="1"/>
    <xf numFmtId="164" fontId="3" fillId="0" borderId="0" xfId="0" applyNumberFormat="1" applyFont="1" applyAlignment="1" applyProtection="1">
      <alignment horizontal="left"/>
    </xf>
    <xf numFmtId="0" fontId="3" fillId="0" borderId="3" xfId="0" applyFont="1" applyBorder="1" applyProtection="1"/>
    <xf numFmtId="0" fontId="3" fillId="0" borderId="0" xfId="0" applyFont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1" fontId="3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wrapText="1"/>
    </xf>
    <xf numFmtId="0" fontId="3" fillId="0" borderId="4" xfId="0" applyFont="1" applyBorder="1" applyProtection="1"/>
    <xf numFmtId="1" fontId="3" fillId="0" borderId="0" xfId="0" applyNumberFormat="1" applyFont="1" applyFill="1" applyBorder="1" applyAlignment="1" applyProtection="1">
      <alignment wrapText="1"/>
    </xf>
    <xf numFmtId="164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3" xfId="0" applyBorder="1" applyProtection="1"/>
    <xf numFmtId="0" fontId="0" fillId="0" borderId="5" xfId="0" applyBorder="1" applyProtection="1"/>
    <xf numFmtId="0" fontId="3" fillId="0" borderId="5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0" fontId="0" fillId="0" borderId="8" xfId="0" applyBorder="1" applyProtection="1"/>
    <xf numFmtId="0" fontId="3" fillId="0" borderId="10" xfId="0" applyFont="1" applyBorder="1" applyAlignment="1" applyProtection="1"/>
    <xf numFmtId="0" fontId="0" fillId="0" borderId="6" xfId="0" applyBorder="1" applyProtection="1"/>
    <xf numFmtId="0" fontId="2" fillId="0" borderId="2" xfId="0" applyFont="1" applyBorder="1" applyAlignment="1" applyProtection="1">
      <alignment horizontal="center"/>
    </xf>
    <xf numFmtId="0" fontId="0" fillId="0" borderId="7" xfId="0" applyBorder="1" applyProtection="1"/>
    <xf numFmtId="0" fontId="3" fillId="0" borderId="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49" fontId="3" fillId="0" borderId="12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3" fillId="0" borderId="6" xfId="0" applyFont="1" applyBorder="1" applyAlignment="1" applyProtection="1">
      <alignment vertical="top"/>
    </xf>
    <xf numFmtId="0" fontId="3" fillId="0" borderId="9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Alignment="1" applyProtection="1"/>
    <xf numFmtId="0" fontId="7" fillId="0" borderId="0" xfId="0" applyFont="1" applyAlignme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6" fillId="0" borderId="11" xfId="0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 applyProtection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 applyProtection="1"/>
    <xf numFmtId="9" fontId="6" fillId="0" borderId="10" xfId="0" applyNumberFormat="1" applyFont="1" applyFill="1" applyBorder="1" applyProtection="1"/>
    <xf numFmtId="9" fontId="6" fillId="4" borderId="10" xfId="0" applyNumberFormat="1" applyFont="1" applyFill="1" applyBorder="1" applyProtection="1"/>
    <xf numFmtId="0" fontId="11" fillId="0" borderId="0" xfId="0" applyFont="1" applyProtection="1"/>
    <xf numFmtId="0" fontId="11" fillId="0" borderId="0" xfId="0" applyFont="1"/>
    <xf numFmtId="9" fontId="6" fillId="4" borderId="13" xfId="0" applyNumberFormat="1" applyFont="1" applyFill="1" applyBorder="1" applyProtection="1"/>
    <xf numFmtId="9" fontId="6" fillId="0" borderId="13" xfId="0" applyNumberFormat="1" applyFont="1" applyFill="1" applyBorder="1" applyProtection="1"/>
    <xf numFmtId="9" fontId="6" fillId="0" borderId="9" xfId="0" applyNumberFormat="1" applyFont="1" applyFill="1" applyBorder="1" applyProtection="1"/>
    <xf numFmtId="1" fontId="1" fillId="0" borderId="0" xfId="0" applyNumberFormat="1" applyFont="1" applyProtection="1"/>
    <xf numFmtId="1" fontId="6" fillId="3" borderId="10" xfId="0" applyNumberFormat="1" applyFont="1" applyFill="1" applyBorder="1" applyAlignment="1" applyProtection="1">
      <protection locked="0"/>
    </xf>
    <xf numFmtId="1" fontId="6" fillId="5" borderId="10" xfId="0" applyNumberFormat="1" applyFont="1" applyFill="1" applyBorder="1" applyAlignment="1" applyProtection="1"/>
    <xf numFmtId="0" fontId="6" fillId="0" borderId="0" xfId="0" applyFont="1" applyAlignment="1" applyProtection="1"/>
    <xf numFmtId="9" fontId="6" fillId="4" borderId="9" xfId="0" applyNumberFormat="1" applyFont="1" applyFill="1" applyBorder="1" applyAlignment="1" applyProtection="1"/>
    <xf numFmtId="0" fontId="3" fillId="0" borderId="14" xfId="0" applyFont="1" applyBorder="1" applyAlignment="1" applyProtection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 applyProtection="1">
      <alignment wrapText="1"/>
    </xf>
    <xf numFmtId="1" fontId="1" fillId="0" borderId="0" xfId="0" applyNumberFormat="1" applyFont="1"/>
    <xf numFmtId="49" fontId="12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" fontId="6" fillId="0" borderId="0" xfId="0" applyNumberFormat="1" applyFont="1" applyFill="1" applyBorder="1" applyProtection="1"/>
    <xf numFmtId="1" fontId="6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horizontal="right"/>
    </xf>
    <xf numFmtId="1" fontId="6" fillId="0" borderId="0" xfId="0" applyNumberFormat="1" applyFont="1" applyAlignment="1" applyProtection="1">
      <alignment horizontal="right" wrapText="1"/>
    </xf>
    <xf numFmtId="1" fontId="6" fillId="0" borderId="0" xfId="0" applyNumberFormat="1" applyFont="1" applyAlignment="1" applyProtection="1"/>
    <xf numFmtId="9" fontId="6" fillId="0" borderId="9" xfId="0" applyNumberFormat="1" applyFont="1" applyFill="1" applyBorder="1" applyAlignment="1" applyProtection="1"/>
    <xf numFmtId="9" fontId="6" fillId="0" borderId="10" xfId="0" applyNumberFormat="1" applyFont="1" applyFill="1" applyBorder="1" applyAlignment="1" applyProtection="1">
      <alignment wrapText="1"/>
    </xf>
    <xf numFmtId="14" fontId="6" fillId="0" borderId="0" xfId="0" applyNumberFormat="1" applyFont="1" applyProtection="1"/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6" fillId="0" borderId="0" xfId="0" applyFont="1" applyProtection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4" xfId="0" applyFont="1" applyBorder="1" applyProtection="1"/>
    <xf numFmtId="0" fontId="2" fillId="0" borderId="8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/>
    <xf numFmtId="0" fontId="6" fillId="0" borderId="0" xfId="0" applyFont="1" applyAlignment="1" applyProtection="1">
      <alignment horizontal="center"/>
    </xf>
    <xf numFmtId="0" fontId="18" fillId="0" borderId="0" xfId="0" applyFont="1" applyAlignment="1" applyProtection="1"/>
    <xf numFmtId="0" fontId="18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/>
    <xf numFmtId="49" fontId="18" fillId="0" borderId="12" xfId="0" applyNumberFormat="1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6" fillId="0" borderId="13" xfId="0" applyNumberFormat="1" applyFont="1" applyBorder="1" applyAlignment="1" applyProtection="1">
      <alignment horizontal="center"/>
    </xf>
    <xf numFmtId="49" fontId="16" fillId="0" borderId="9" xfId="0" applyNumberFormat="1" applyFont="1" applyBorder="1" applyAlignment="1" applyProtection="1">
      <alignment horizontal="center"/>
    </xf>
    <xf numFmtId="1" fontId="18" fillId="3" borderId="10" xfId="0" applyNumberFormat="1" applyFont="1" applyFill="1" applyBorder="1" applyAlignment="1" applyProtection="1">
      <protection locked="0"/>
    </xf>
    <xf numFmtId="1" fontId="18" fillId="5" borderId="10" xfId="0" applyNumberFormat="1" applyFont="1" applyFill="1" applyBorder="1" applyAlignment="1" applyProtection="1"/>
    <xf numFmtId="1" fontId="18" fillId="0" borderId="0" xfId="0" applyNumberFormat="1" applyFont="1" applyAlignment="1" applyProtection="1"/>
    <xf numFmtId="0" fontId="3" fillId="0" borderId="0" xfId="0" applyFont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2" fillId="0" borderId="1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9" fontId="6" fillId="4" borderId="13" xfId="0" applyNumberFormat="1" applyFont="1" applyFill="1" applyBorder="1" applyAlignment="1" applyProtection="1">
      <alignment horizontal="right"/>
    </xf>
    <xf numFmtId="0" fontId="2" fillId="2" borderId="0" xfId="0" applyFont="1" applyFill="1" applyAlignment="1" applyProtection="1"/>
    <xf numFmtId="0" fontId="2" fillId="0" borderId="0" xfId="0" applyFont="1" applyAlignment="1" applyProtection="1">
      <alignment horizontal="left"/>
    </xf>
    <xf numFmtId="1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/>
    <xf numFmtId="0" fontId="2" fillId="0" borderId="0" xfId="0" applyFont="1" applyAlignment="1">
      <alignment horizontal="center"/>
    </xf>
    <xf numFmtId="0" fontId="1" fillId="0" borderId="0" xfId="1"/>
    <xf numFmtId="10" fontId="1" fillId="4" borderId="13" xfId="0" applyNumberFormat="1" applyFont="1" applyFill="1" applyBorder="1" applyProtection="1"/>
    <xf numFmtId="9" fontId="1" fillId="0" borderId="13" xfId="0" applyNumberFormat="1" applyFont="1" applyFill="1" applyBorder="1" applyProtection="1"/>
    <xf numFmtId="0" fontId="1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3" fillId="0" borderId="15" xfId="0" applyFont="1" applyBorder="1" applyAlignment="1" applyProtection="1"/>
    <xf numFmtId="0" fontId="3" fillId="0" borderId="14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2" fillId="0" borderId="15" xfId="0" applyFont="1" applyBorder="1" applyAlignment="1" applyProtection="1"/>
    <xf numFmtId="0" fontId="2" fillId="0" borderId="14" xfId="0" applyFont="1" applyBorder="1" applyAlignment="1" applyProtection="1"/>
    <xf numFmtId="0" fontId="2" fillId="0" borderId="3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2" fillId="0" borderId="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14" fillId="0" borderId="0" xfId="0" applyFont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vertical="top" wrapText="1"/>
    </xf>
    <xf numFmtId="0" fontId="0" fillId="0" borderId="1" xfId="0" applyBorder="1" applyAlignment="1"/>
    <xf numFmtId="0" fontId="2" fillId="0" borderId="13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left" vertical="top"/>
    </xf>
    <xf numFmtId="0" fontId="9" fillId="0" borderId="11" xfId="0" applyFont="1" applyBorder="1" applyAlignment="1" applyProtection="1">
      <alignment horizontal="left" wrapText="1"/>
    </xf>
    <xf numFmtId="0" fontId="9" fillId="0" borderId="11" xfId="0" applyFont="1" applyBorder="1" applyAlignment="1" applyProtection="1">
      <alignment horizontal="left"/>
    </xf>
    <xf numFmtId="0" fontId="19" fillId="0" borderId="11" xfId="0" applyFont="1" applyBorder="1" applyAlignment="1" applyProtection="1">
      <alignment horizontal="left" wrapText="1"/>
    </xf>
    <xf numFmtId="0" fontId="16" fillId="0" borderId="6" xfId="0" applyFont="1" applyBorder="1" applyAlignment="1" applyProtection="1">
      <alignment horizontal="center" wrapText="1"/>
    </xf>
    <xf numFmtId="0" fontId="16" fillId="0" borderId="7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16" fillId="0" borderId="1" xfId="0" applyFont="1" applyBorder="1" applyAlignment="1">
      <alignment vertical="top" wrapText="1"/>
    </xf>
    <xf numFmtId="0" fontId="18" fillId="0" borderId="1" xfId="0" applyFont="1" applyBorder="1" applyAlignment="1"/>
    <xf numFmtId="0" fontId="1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1" fillId="0" borderId="10" xfId="0" applyFont="1" applyBorder="1" applyAlignment="1" applyProtection="1">
      <alignment horizontal="left"/>
    </xf>
  </cellXfs>
  <cellStyles count="3">
    <cellStyle name="Normal" xfId="0" builtinId="0"/>
    <cellStyle name="Normal 2" xfId="1"/>
    <cellStyle name="Percent 2" xfId="2"/>
  </cellStyles>
  <dxfs count="94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GE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GE1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GE1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AGE1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1">
          <cell r="F31">
            <v>3579</v>
          </cell>
          <cell r="G31">
            <v>6111</v>
          </cell>
          <cell r="H31">
            <v>1077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0">
          <cell r="C30">
            <v>815</v>
          </cell>
        </row>
      </sheetData>
      <sheetData sheetId="13">
        <row r="30">
          <cell r="C30">
            <v>4322</v>
          </cell>
          <cell r="D30">
            <v>2846</v>
          </cell>
          <cell r="E30">
            <v>720</v>
          </cell>
          <cell r="F30">
            <v>419</v>
          </cell>
          <cell r="G30">
            <v>615</v>
          </cell>
          <cell r="H30">
            <v>101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C30">
            <v>9</v>
          </cell>
          <cell r="D30">
            <v>33</v>
          </cell>
          <cell r="E30">
            <v>10</v>
          </cell>
          <cell r="F30">
            <v>90</v>
          </cell>
          <cell r="G30">
            <v>157</v>
          </cell>
          <cell r="H30">
            <v>39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0">
          <cell r="C30">
            <v>0</v>
          </cell>
          <cell r="D30">
            <v>128</v>
          </cell>
          <cell r="E30">
            <v>53</v>
          </cell>
          <cell r="F30">
            <v>486</v>
          </cell>
          <cell r="G30">
            <v>154</v>
          </cell>
          <cell r="H30">
            <v>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5"/>
  <sheetViews>
    <sheetView tabSelected="1" zoomScaleNormal="100" workbookViewId="0">
      <selection activeCell="B28" sqref="B28"/>
    </sheetView>
  </sheetViews>
  <sheetFormatPr defaultColWidth="9.140625" defaultRowHeight="12.75" x14ac:dyDescent="0.2"/>
  <cols>
    <col min="1" max="1" width="33.7109375" style="6" customWidth="1"/>
    <col min="2" max="2" width="36.5703125" style="6" customWidth="1"/>
    <col min="3" max="3" width="17.28515625" style="6" customWidth="1"/>
    <col min="4" max="4" width="20.7109375" style="6" customWidth="1"/>
    <col min="5" max="6" width="18.28515625" style="6" customWidth="1"/>
    <col min="7" max="7" width="3.42578125" style="6" customWidth="1"/>
    <col min="8" max="8" width="9" style="6" customWidth="1"/>
    <col min="9" max="9" width="8.5703125" style="6" customWidth="1"/>
    <col min="10" max="10" width="8.140625" style="6" customWidth="1"/>
    <col min="11" max="11" width="7.42578125" style="77" customWidth="1"/>
    <col min="12" max="12" width="3.42578125" style="6" hidden="1" customWidth="1"/>
    <col min="13" max="13" width="8.140625" style="77" hidden="1" customWidth="1"/>
    <col min="14" max="16" width="9.140625" style="6"/>
    <col min="17" max="17" width="9.140625" style="6" hidden="1" customWidth="1"/>
    <col min="18" max="16384" width="9.140625" style="6"/>
  </cols>
  <sheetData>
    <row r="1" spans="1:17" s="13" customFormat="1" ht="12" customHeight="1" x14ac:dyDescent="0.2">
      <c r="A1" s="147" t="s">
        <v>206</v>
      </c>
      <c r="B1" s="8"/>
      <c r="C1" s="12"/>
      <c r="D1" s="8"/>
      <c r="E1" s="8"/>
      <c r="F1" s="28" t="s">
        <v>47</v>
      </c>
      <c r="K1" s="109"/>
      <c r="M1" s="109"/>
    </row>
    <row r="2" spans="1:17" s="13" customFormat="1" ht="9.6" customHeight="1" x14ac:dyDescent="0.2">
      <c r="A2" s="12"/>
      <c r="C2" s="29"/>
      <c r="D2" s="8"/>
      <c r="E2" s="8"/>
      <c r="F2" s="12"/>
      <c r="K2" s="109"/>
      <c r="M2" s="109"/>
    </row>
    <row r="3" spans="1:17" s="13" customFormat="1" ht="9.6" customHeight="1" x14ac:dyDescent="0.2">
      <c r="A3" s="12"/>
      <c r="B3" s="108"/>
      <c r="D3" s="8"/>
      <c r="E3"/>
      <c r="F3"/>
      <c r="K3" s="109"/>
      <c r="M3" s="109"/>
    </row>
    <row r="4" spans="1:17" s="13" customFormat="1" ht="12" customHeight="1" x14ac:dyDescent="0.2">
      <c r="A4" s="12"/>
      <c r="C4" s="112" t="s">
        <v>17</v>
      </c>
      <c r="D4" s="8"/>
      <c r="E4"/>
      <c r="F4"/>
      <c r="K4" s="109"/>
      <c r="M4" s="109"/>
    </row>
    <row r="5" spans="1:17" s="13" customFormat="1" ht="12" customHeight="1" x14ac:dyDescent="0.2">
      <c r="A5" s="12"/>
      <c r="C5" s="29"/>
      <c r="D5" s="8"/>
      <c r="F5"/>
      <c r="K5" s="109"/>
      <c r="M5" s="109"/>
    </row>
    <row r="6" spans="1:17" s="13" customFormat="1" ht="12" customHeight="1" x14ac:dyDescent="0.2">
      <c r="A6" s="8"/>
      <c r="D6" s="12"/>
      <c r="E6"/>
      <c r="F6"/>
      <c r="K6" s="109"/>
      <c r="M6" s="109"/>
    </row>
    <row r="7" spans="1:17" s="13" customFormat="1" ht="12" customHeight="1" x14ac:dyDescent="0.2">
      <c r="A7" s="8"/>
      <c r="C7" s="111" t="s">
        <v>193</v>
      </c>
      <c r="D7" s="160">
        <v>2019</v>
      </c>
      <c r="E7"/>
      <c r="F7"/>
      <c r="K7" s="109"/>
      <c r="M7" s="109"/>
    </row>
    <row r="8" spans="1:17" s="13" customFormat="1" ht="9.6" customHeight="1" x14ac:dyDescent="0.2">
      <c r="A8" s="8"/>
      <c r="C8" s="8"/>
      <c r="D8" s="12"/>
      <c r="E8"/>
      <c r="F8"/>
      <c r="K8" s="109"/>
      <c r="M8" s="109"/>
    </row>
    <row r="9" spans="1:17" ht="9.6" customHeight="1" x14ac:dyDescent="0.2">
      <c r="A9" s="8"/>
      <c r="B9" s="30"/>
      <c r="C9" s="12"/>
      <c r="D9" s="12"/>
      <c r="E9" s="12"/>
      <c r="F9" s="8"/>
    </row>
    <row r="10" spans="1:17" ht="10.5" customHeight="1" x14ac:dyDescent="0.2">
      <c r="A10" s="8"/>
      <c r="B10" s="170" t="s">
        <v>99</v>
      </c>
      <c r="C10" s="170"/>
      <c r="D10" s="170"/>
      <c r="G10" s="99"/>
      <c r="H10" s="23"/>
    </row>
    <row r="11" spans="1:17" ht="15" customHeight="1" x14ac:dyDescent="0.2"/>
    <row r="12" spans="1:17" ht="15" customHeight="1" x14ac:dyDescent="0.2">
      <c r="A12" s="110" t="s">
        <v>207</v>
      </c>
      <c r="B12" s="32"/>
    </row>
    <row r="13" spans="1:17" ht="15" customHeight="1" x14ac:dyDescent="0.2">
      <c r="A13" s="176" t="s">
        <v>33</v>
      </c>
      <c r="B13" s="177"/>
      <c r="C13" s="171" t="s">
        <v>32</v>
      </c>
      <c r="D13" s="172"/>
      <c r="E13" s="172"/>
      <c r="F13" s="173"/>
      <c r="H13" s="8" t="s">
        <v>19</v>
      </c>
    </row>
    <row r="14" spans="1:17" ht="15" customHeight="1" x14ac:dyDescent="0.2">
      <c r="A14" s="75" t="s">
        <v>100</v>
      </c>
      <c r="B14" s="60" t="s">
        <v>101</v>
      </c>
      <c r="C14" s="114">
        <v>3</v>
      </c>
      <c r="D14" s="115">
        <v>4</v>
      </c>
      <c r="E14" s="115">
        <v>5</v>
      </c>
      <c r="F14" s="115" t="s">
        <v>18</v>
      </c>
      <c r="H14" s="8" t="s">
        <v>45</v>
      </c>
    </row>
    <row r="15" spans="1:17" ht="60.75" customHeight="1" x14ac:dyDescent="0.2">
      <c r="A15" s="178" t="s">
        <v>102</v>
      </c>
      <c r="B15" s="67" t="s">
        <v>103</v>
      </c>
      <c r="C15" s="78">
        <v>902</v>
      </c>
      <c r="D15" s="78">
        <v>1972</v>
      </c>
      <c r="E15" s="78">
        <v>637</v>
      </c>
      <c r="F15" s="78">
        <v>3511</v>
      </c>
      <c r="H15" s="79">
        <f>MAX(C15,0)+MAX(D15,0)+MAX(E15,0)</f>
        <v>3511</v>
      </c>
      <c r="L15" s="6">
        <v>2</v>
      </c>
      <c r="Q15" s="6">
        <f t="shared" ref="Q15:Q24" si="0">MIN(LEN(TRIM(C15)),LEN(TRIM(D15)),LEN(TRIM(E15)),LEN(TRIM(F15)))</f>
        <v>3</v>
      </c>
    </row>
    <row r="16" spans="1:17" ht="39" customHeight="1" x14ac:dyDescent="0.2">
      <c r="A16" s="179"/>
      <c r="B16" s="67" t="s">
        <v>104</v>
      </c>
      <c r="C16" s="78">
        <v>262</v>
      </c>
      <c r="D16" s="78">
        <v>489</v>
      </c>
      <c r="E16" s="78">
        <v>132</v>
      </c>
      <c r="F16" s="78">
        <v>883</v>
      </c>
      <c r="H16" s="79">
        <f t="shared" ref="H16:H24" si="1">MAX(C16,0)+MAX(D16,0)+MAX(E16,0)</f>
        <v>883</v>
      </c>
      <c r="M16" s="77">
        <v>2</v>
      </c>
      <c r="Q16" s="6">
        <f t="shared" si="0"/>
        <v>3</v>
      </c>
    </row>
    <row r="17" spans="1:17" ht="39" customHeight="1" x14ac:dyDescent="0.2">
      <c r="A17" s="178" t="s">
        <v>105</v>
      </c>
      <c r="B17" s="67" t="s">
        <v>106</v>
      </c>
      <c r="C17" s="78">
        <v>312</v>
      </c>
      <c r="D17" s="78">
        <v>412</v>
      </c>
      <c r="E17" s="78">
        <v>104</v>
      </c>
      <c r="F17" s="78">
        <v>828</v>
      </c>
      <c r="H17" s="79">
        <f t="shared" si="1"/>
        <v>828</v>
      </c>
    </row>
    <row r="18" spans="1:17" ht="42.75" customHeight="1" x14ac:dyDescent="0.2">
      <c r="A18" s="179"/>
      <c r="B18" s="67" t="s">
        <v>107</v>
      </c>
      <c r="C18" s="78">
        <v>177</v>
      </c>
      <c r="D18" s="78">
        <v>239</v>
      </c>
      <c r="E18" s="78">
        <v>43</v>
      </c>
      <c r="F18" s="78">
        <v>459</v>
      </c>
      <c r="H18" s="79">
        <f t="shared" si="1"/>
        <v>459</v>
      </c>
      <c r="L18" s="77">
        <v>2</v>
      </c>
      <c r="Q18" s="6">
        <f t="shared" si="0"/>
        <v>2</v>
      </c>
    </row>
    <row r="19" spans="1:17" ht="30" customHeight="1" x14ac:dyDescent="0.2">
      <c r="A19" s="180" t="s">
        <v>113</v>
      </c>
      <c r="B19" s="67" t="s">
        <v>108</v>
      </c>
      <c r="C19" s="78">
        <v>988</v>
      </c>
      <c r="D19" s="78">
        <v>955</v>
      </c>
      <c r="E19" s="78">
        <v>225</v>
      </c>
      <c r="F19" s="162">
        <v>2168</v>
      </c>
      <c r="H19" s="79">
        <f t="shared" si="1"/>
        <v>2168</v>
      </c>
      <c r="Q19" s="6">
        <f t="shared" si="0"/>
        <v>3</v>
      </c>
    </row>
    <row r="20" spans="1:17" ht="26.25" customHeight="1" x14ac:dyDescent="0.2">
      <c r="A20" s="180"/>
      <c r="B20" s="67" t="s">
        <v>109</v>
      </c>
      <c r="C20" s="78">
        <v>19</v>
      </c>
      <c r="D20" s="78">
        <v>19</v>
      </c>
      <c r="E20" s="78">
        <v>2</v>
      </c>
      <c r="F20" s="78">
        <v>40</v>
      </c>
      <c r="H20" s="79">
        <f t="shared" si="1"/>
        <v>40</v>
      </c>
      <c r="Q20" s="6">
        <f t="shared" si="0"/>
        <v>1</v>
      </c>
    </row>
    <row r="21" spans="1:17" ht="26.25" customHeight="1" x14ac:dyDescent="0.2">
      <c r="A21" s="179"/>
      <c r="B21" s="67" t="s">
        <v>110</v>
      </c>
      <c r="C21" s="78">
        <v>1</v>
      </c>
      <c r="D21" s="78">
        <v>0</v>
      </c>
      <c r="E21" s="78">
        <v>0</v>
      </c>
      <c r="F21" s="78">
        <v>1</v>
      </c>
      <c r="H21" s="79">
        <f t="shared" si="1"/>
        <v>1</v>
      </c>
      <c r="Q21" s="6">
        <f t="shared" si="0"/>
        <v>1</v>
      </c>
    </row>
    <row r="22" spans="1:17" ht="39" customHeight="1" x14ac:dyDescent="0.2">
      <c r="A22" s="178" t="s">
        <v>223</v>
      </c>
      <c r="B22" s="67" t="s">
        <v>134</v>
      </c>
      <c r="C22" s="78">
        <v>601</v>
      </c>
      <c r="D22" s="78">
        <v>294</v>
      </c>
      <c r="E22" s="78">
        <v>44</v>
      </c>
      <c r="F22" s="78">
        <v>939</v>
      </c>
      <c r="H22" s="79">
        <f t="shared" si="1"/>
        <v>939</v>
      </c>
      <c r="Q22" s="6">
        <f t="shared" si="0"/>
        <v>2</v>
      </c>
    </row>
    <row r="23" spans="1:17" ht="48" customHeight="1" x14ac:dyDescent="0.2">
      <c r="A23" s="179"/>
      <c r="B23" s="68" t="s">
        <v>137</v>
      </c>
      <c r="C23" s="162">
        <v>86</v>
      </c>
      <c r="D23" s="78">
        <v>74</v>
      </c>
      <c r="E23" s="78">
        <v>20</v>
      </c>
      <c r="F23" s="78">
        <v>180</v>
      </c>
      <c r="H23" s="79">
        <f t="shared" si="1"/>
        <v>180</v>
      </c>
      <c r="Q23" s="6">
        <f t="shared" si="0"/>
        <v>2</v>
      </c>
    </row>
    <row r="24" spans="1:17" ht="28.5" customHeight="1" x14ac:dyDescent="0.2">
      <c r="A24" s="174" t="s">
        <v>114</v>
      </c>
      <c r="B24" s="175"/>
      <c r="C24" s="78">
        <v>3348</v>
      </c>
      <c r="D24" s="78">
        <v>4454</v>
      </c>
      <c r="E24" s="78">
        <v>1207</v>
      </c>
      <c r="F24" s="78">
        <v>9009</v>
      </c>
      <c r="H24" s="79">
        <f t="shared" si="1"/>
        <v>9009</v>
      </c>
      <c r="Q24" s="6">
        <f t="shared" si="0"/>
        <v>4</v>
      </c>
    </row>
    <row r="25" spans="1:17" x14ac:dyDescent="0.2">
      <c r="A25" s="8"/>
    </row>
    <row r="26" spans="1:17" x14ac:dyDescent="0.2">
      <c r="A26" s="37"/>
    </row>
    <row r="27" spans="1:17" x14ac:dyDescent="0.2">
      <c r="B27" s="28" t="s">
        <v>43</v>
      </c>
      <c r="C27" s="35">
        <f>MAX(C15,0)+MAX(C16,0)+MAX(C17,0)+MAX(C18,0)+MAX(C19,0)+MAX(C20,0)+MAX(C21,0)+MAX(C22,0)+MAX(C23,0)</f>
        <v>3348</v>
      </c>
      <c r="D27" s="35">
        <f>MAX(D15,0)+MAX(D16,0)+MAX(D17,0)+MAX(D18,0)+MAX(D19,0)+MAX(D20,0)+MAX(D21,0)+MAX(D22,0)+MAX(D23,0)</f>
        <v>4454</v>
      </c>
      <c r="E27" s="35">
        <f>MAX(E15,0)+MAX(E16,0)+MAX(E17,0)+MAX(E18,0)+MAX(E19,0)+MAX(E20,0)+MAX(E21,0)+MAX(E22,0)+MAX(E23,0)</f>
        <v>1207</v>
      </c>
      <c r="F27" s="35">
        <f>MAX(F15,0)+MAX(F16,0)+MAX(F17,0)+MAX(F18,0)+MAX(F19,0)+MAX(F20,0)+MAX(F21,0)+MAX(F22,0)+MAX(F23,0)</f>
        <v>9009</v>
      </c>
    </row>
    <row r="28" spans="1:17" x14ac:dyDescent="0.2">
      <c r="B28" s="36"/>
    </row>
    <row r="30" spans="1:17" x14ac:dyDescent="0.2">
      <c r="F30" s="9"/>
    </row>
    <row r="33" spans="6:9" x14ac:dyDescent="0.2">
      <c r="F33" s="8"/>
      <c r="I33" s="9"/>
    </row>
    <row r="34" spans="6:9" x14ac:dyDescent="0.2">
      <c r="F34" s="38"/>
    </row>
    <row r="35" spans="6:9" x14ac:dyDescent="0.2">
      <c r="F35" s="38"/>
    </row>
  </sheetData>
  <sheetProtection password="CDE0" sheet="1" objects="1" scenarios="1"/>
  <customSheetViews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C28:F28">
    <cfRule type="expression" dxfId="93" priority="2" stopIfTrue="1">
      <formula>AND(C28&gt;=0,C28&lt;&gt;C25)</formula>
    </cfRule>
  </conditionalFormatting>
  <conditionalFormatting sqref="H16:H24">
    <cfRule type="expression" dxfId="92" priority="3" stopIfTrue="1">
      <formula>MAX(F16,0)&lt;&gt;H16</formula>
    </cfRule>
  </conditionalFormatting>
  <conditionalFormatting sqref="C27:F27">
    <cfRule type="expression" dxfId="91" priority="4" stopIfTrue="1">
      <formula>MAX(C24,0)&lt;&gt;C27</formula>
    </cfRule>
  </conditionalFormatting>
  <conditionalFormatting sqref="H15">
    <cfRule type="expression" dxfId="90" priority="6" stopIfTrue="1">
      <formula>MAX(F15,0)&lt;&gt;H15</formula>
    </cfRule>
  </conditionalFormatting>
  <conditionalFormatting sqref="C15:F24">
    <cfRule type="expression" dxfId="89" priority="7" stopIfTrue="1">
      <formula>LEN(TRIM(C15))=0</formula>
    </cfRule>
  </conditionalFormatting>
  <conditionalFormatting sqref="B10:D10">
    <cfRule type="expression" dxfId="88" priority="8" stopIfTrue="1">
      <formula>MIN(Q15:Q24)=0</formula>
    </cfRule>
  </conditionalFormatting>
  <pageMargins left="0.8" right="0.3" top="0.9" bottom="0" header="0.5" footer="0.5"/>
  <pageSetup scale="87" orientation="landscape" r:id="rId4"/>
  <headerFooter alignWithMargins="0">
    <oddFooter>&amp;L&amp;8
CURRENT DATE: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R35"/>
  <sheetViews>
    <sheetView zoomScaleNormal="100" workbookViewId="0">
      <selection activeCell="B27" sqref="B27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4.85546875" style="6" customWidth="1"/>
    <col min="4" max="5" width="24.1406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58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6" customHeight="1" x14ac:dyDescent="0.2">
      <c r="A4" s="12"/>
      <c r="B4" s="8"/>
      <c r="C4" s="29" t="s">
        <v>17</v>
      </c>
      <c r="E4" s="8"/>
      <c r="F4"/>
      <c r="G4"/>
    </row>
    <row r="5" spans="1:18" s="13" customFormat="1" ht="9.6" customHeight="1" x14ac:dyDescent="0.2">
      <c r="A5" s="12"/>
      <c r="C5" s="29" t="s">
        <v>44</v>
      </c>
      <c r="E5" s="8"/>
      <c r="F5"/>
      <c r="G5"/>
    </row>
    <row r="6" spans="1:18" s="13" customFormat="1" ht="9.6" customHeight="1" x14ac:dyDescent="0.2">
      <c r="A6" s="8"/>
      <c r="B6" s="12"/>
      <c r="C6" s="130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2019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0" t="s">
        <v>99</v>
      </c>
      <c r="D10" s="170"/>
      <c r="E10" s="170"/>
      <c r="F10"/>
      <c r="G10"/>
      <c r="H10" s="23"/>
    </row>
    <row r="11" spans="1:18" ht="15" customHeight="1" x14ac:dyDescent="0.2"/>
    <row r="12" spans="1:18" ht="25.15" customHeight="1" x14ac:dyDescent="0.2">
      <c r="A12" s="262" t="s">
        <v>197</v>
      </c>
      <c r="B12" s="263"/>
      <c r="C12" s="263"/>
      <c r="D12" s="263"/>
      <c r="E12" s="263"/>
      <c r="F12" s="263"/>
    </row>
    <row r="13" spans="1:18" ht="15" customHeight="1" x14ac:dyDescent="0.2">
      <c r="A13" s="188" t="s">
        <v>33</v>
      </c>
      <c r="B13" s="189"/>
      <c r="C13" s="190"/>
      <c r="D13" s="171" t="s">
        <v>198</v>
      </c>
      <c r="E13" s="172"/>
      <c r="F13" s="173"/>
      <c r="G13" s="33"/>
      <c r="H13" s="28" t="s">
        <v>19</v>
      </c>
      <c r="I13" s="28" t="s">
        <v>97</v>
      </c>
    </row>
    <row r="14" spans="1:18" ht="15" customHeight="1" x14ac:dyDescent="0.2">
      <c r="A14" s="191"/>
      <c r="B14" s="192"/>
      <c r="C14" s="193"/>
      <c r="D14" s="114" t="s">
        <v>200</v>
      </c>
      <c r="E14" s="115" t="s">
        <v>201</v>
      </c>
      <c r="F14" s="123" t="s">
        <v>18</v>
      </c>
      <c r="G14" s="66"/>
      <c r="H14" s="28" t="s">
        <v>45</v>
      </c>
      <c r="I14" s="28" t="s">
        <v>92</v>
      </c>
    </row>
    <row r="15" spans="1:18" ht="39.75" customHeight="1" x14ac:dyDescent="0.2">
      <c r="A15" s="234" t="s">
        <v>102</v>
      </c>
      <c r="B15" s="235"/>
      <c r="C15" s="67" t="s">
        <v>103</v>
      </c>
      <c r="D15" s="78">
        <v>511</v>
      </c>
      <c r="E15" s="78">
        <v>3000</v>
      </c>
      <c r="F15" s="78">
        <v>3511</v>
      </c>
      <c r="G15" s="24"/>
      <c r="H15" s="90">
        <f t="shared" ref="H15:H24" si="0">MAX(D15,0)+MAX(E15,0)</f>
        <v>3511</v>
      </c>
      <c r="I15" s="79">
        <f>'PAGE 1'!F15</f>
        <v>3511</v>
      </c>
      <c r="M15" s="6">
        <v>11</v>
      </c>
      <c r="R15" s="6">
        <f t="shared" ref="R15:R24" si="1">MIN(LEN(TRIM(D15)),LEN(TRIM(E15)),LEN(TRIM(F15)))</f>
        <v>3</v>
      </c>
    </row>
    <row r="16" spans="1:18" ht="41.25" customHeight="1" x14ac:dyDescent="0.2">
      <c r="A16" s="236"/>
      <c r="B16" s="237"/>
      <c r="C16" s="67" t="s">
        <v>104</v>
      </c>
      <c r="D16" s="78">
        <v>71</v>
      </c>
      <c r="E16" s="78">
        <v>812</v>
      </c>
      <c r="F16" s="78">
        <v>883</v>
      </c>
      <c r="G16" s="24"/>
      <c r="H16" s="90">
        <f t="shared" si="0"/>
        <v>883</v>
      </c>
      <c r="I16" s="79">
        <f>'PAGE 1'!F16</f>
        <v>883</v>
      </c>
      <c r="R16" s="6">
        <f t="shared" si="1"/>
        <v>2</v>
      </c>
    </row>
    <row r="17" spans="1:18" ht="35.25" customHeight="1" x14ac:dyDescent="0.2">
      <c r="A17" s="234" t="s">
        <v>105</v>
      </c>
      <c r="B17" s="235"/>
      <c r="C17" s="67" t="s">
        <v>138</v>
      </c>
      <c r="D17" s="78">
        <v>60</v>
      </c>
      <c r="E17" s="78">
        <v>768</v>
      </c>
      <c r="F17" s="78">
        <v>828</v>
      </c>
      <c r="G17" s="24"/>
      <c r="H17" s="90">
        <f t="shared" si="0"/>
        <v>828</v>
      </c>
      <c r="I17" s="79">
        <f>'PAGE 1'!F17</f>
        <v>828</v>
      </c>
      <c r="R17" s="6">
        <f t="shared" si="1"/>
        <v>2</v>
      </c>
    </row>
    <row r="18" spans="1:18" ht="39" customHeight="1" x14ac:dyDescent="0.2">
      <c r="A18" s="236"/>
      <c r="B18" s="237"/>
      <c r="C18" s="67" t="s">
        <v>107</v>
      </c>
      <c r="D18" s="78">
        <v>30</v>
      </c>
      <c r="E18" s="78">
        <v>429</v>
      </c>
      <c r="F18" s="78">
        <v>459</v>
      </c>
      <c r="G18" s="24"/>
      <c r="H18" s="90">
        <f t="shared" si="0"/>
        <v>459</v>
      </c>
      <c r="I18" s="79">
        <f>'PAGE 1'!F18</f>
        <v>459</v>
      </c>
      <c r="R18" s="6">
        <f t="shared" si="1"/>
        <v>2</v>
      </c>
    </row>
    <row r="19" spans="1:18" ht="26.25" customHeight="1" x14ac:dyDescent="0.2">
      <c r="A19" s="234" t="s">
        <v>112</v>
      </c>
      <c r="B19" s="235"/>
      <c r="C19" s="67" t="s">
        <v>108</v>
      </c>
      <c r="D19" s="78">
        <v>204</v>
      </c>
      <c r="E19" s="78">
        <v>1964</v>
      </c>
      <c r="F19" s="78">
        <v>2168</v>
      </c>
      <c r="G19" s="24"/>
      <c r="H19" s="90">
        <f t="shared" si="0"/>
        <v>2168</v>
      </c>
      <c r="I19" s="79">
        <f>'PAGE 1'!F19</f>
        <v>2168</v>
      </c>
      <c r="R19" s="6">
        <f t="shared" si="1"/>
        <v>3</v>
      </c>
    </row>
    <row r="20" spans="1:18" ht="26.25" customHeight="1" x14ac:dyDescent="0.2">
      <c r="A20" s="241"/>
      <c r="B20" s="242"/>
      <c r="C20" s="67" t="s">
        <v>109</v>
      </c>
      <c r="D20" s="78">
        <v>5</v>
      </c>
      <c r="E20" s="78">
        <v>35</v>
      </c>
      <c r="F20" s="78">
        <v>40</v>
      </c>
      <c r="G20" s="24"/>
      <c r="H20" s="90">
        <f t="shared" si="0"/>
        <v>40</v>
      </c>
      <c r="I20" s="79">
        <f>'PAGE 1'!F20</f>
        <v>40</v>
      </c>
      <c r="R20" s="6">
        <f t="shared" si="1"/>
        <v>1</v>
      </c>
    </row>
    <row r="21" spans="1:18" ht="29.25" customHeight="1" x14ac:dyDescent="0.2">
      <c r="A21" s="236"/>
      <c r="B21" s="237"/>
      <c r="C21" s="67" t="s">
        <v>110</v>
      </c>
      <c r="D21" s="78">
        <v>1</v>
      </c>
      <c r="E21" s="78">
        <v>0</v>
      </c>
      <c r="F21" s="78">
        <v>1</v>
      </c>
      <c r="G21" s="24"/>
      <c r="H21" s="90">
        <f t="shared" si="0"/>
        <v>1</v>
      </c>
      <c r="I21" s="79">
        <f>'PAGE 1'!F21</f>
        <v>1</v>
      </c>
      <c r="R21" s="6">
        <f t="shared" si="1"/>
        <v>1</v>
      </c>
    </row>
    <row r="22" spans="1:18" ht="39.75" customHeight="1" x14ac:dyDescent="0.2">
      <c r="A22" s="234" t="s">
        <v>111</v>
      </c>
      <c r="B22" s="235"/>
      <c r="C22" s="67" t="s">
        <v>134</v>
      </c>
      <c r="D22" s="78">
        <v>118</v>
      </c>
      <c r="E22" s="78">
        <v>821</v>
      </c>
      <c r="F22" s="78">
        <v>939</v>
      </c>
      <c r="G22" s="24"/>
      <c r="H22" s="90">
        <f t="shared" si="0"/>
        <v>939</v>
      </c>
      <c r="I22" s="79">
        <f>'PAGE 1'!F22</f>
        <v>939</v>
      </c>
      <c r="R22" s="6">
        <f t="shared" si="1"/>
        <v>3</v>
      </c>
    </row>
    <row r="23" spans="1:18" ht="51" customHeight="1" x14ac:dyDescent="0.2">
      <c r="A23" s="241"/>
      <c r="B23" s="242"/>
      <c r="C23" s="68" t="s">
        <v>135</v>
      </c>
      <c r="D23" s="78">
        <v>15</v>
      </c>
      <c r="E23" s="78">
        <v>165</v>
      </c>
      <c r="F23" s="78">
        <v>180</v>
      </c>
      <c r="G23" s="24"/>
      <c r="H23" s="90">
        <f>MAX(D23,0)+MAX(E23,0)</f>
        <v>180</v>
      </c>
      <c r="I23" s="79">
        <f>'PAGE 1'!F23</f>
        <v>180</v>
      </c>
    </row>
    <row r="24" spans="1:18" ht="22.5" customHeight="1" x14ac:dyDescent="0.2">
      <c r="A24" s="174" t="s">
        <v>136</v>
      </c>
      <c r="B24" s="257"/>
      <c r="C24" s="175"/>
      <c r="D24" s="78">
        <v>1015</v>
      </c>
      <c r="E24" s="78">
        <v>7994</v>
      </c>
      <c r="F24" s="78">
        <v>9009</v>
      </c>
      <c r="G24" s="24"/>
      <c r="H24" s="90">
        <f t="shared" si="0"/>
        <v>9009</v>
      </c>
      <c r="I24" s="79">
        <f>'PAGE 1'!F24</f>
        <v>9009</v>
      </c>
      <c r="R24" s="6">
        <f t="shared" si="1"/>
        <v>4</v>
      </c>
    </row>
    <row r="25" spans="1:18" x14ac:dyDescent="0.2">
      <c r="A25" s="8"/>
    </row>
    <row r="26" spans="1:18" x14ac:dyDescent="0.2">
      <c r="C26" s="36"/>
    </row>
    <row r="27" spans="1:18" x14ac:dyDescent="0.2">
      <c r="A27" s="37"/>
    </row>
    <row r="28" spans="1:18" x14ac:dyDescent="0.2">
      <c r="C28" s="28" t="s">
        <v>43</v>
      </c>
      <c r="D28" s="79">
        <f>MAX(D15,0)+MAX(D16,0)+MAX(D17,0)+MAX(D18,0)+MAX(D19,0)+MAX(D20,0)+MAX(D21,0)+MAX(D22,0)+MAX(D23,0)</f>
        <v>1015</v>
      </c>
      <c r="E28" s="79">
        <f>MAX(E15,0)+MAX(E16,0)+MAX(E17,0)+MAX(E18,0)+MAX(E19,0)+MAX(E20,0)+MAX(E21,0)+MAX(E22,0)+MAX(E23,0)</f>
        <v>7994</v>
      </c>
      <c r="F28" s="79">
        <f>MAX(F15,0)+MAX(F16,0)+MAX(F17,0)+MAX(F18,0)+MAX(F19,0)+MAX(F20,0)+MAX(F21,0)+MAX(F22,0)+MAX(F23,0)</f>
        <v>9009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D26:G26">
    <cfRule type="expression" dxfId="63" priority="1" stopIfTrue="1">
      <formula>AND(D26&gt;=0,D26&lt;&gt;D25)</formula>
    </cfRule>
  </conditionalFormatting>
  <conditionalFormatting sqref="D28:F28">
    <cfRule type="expression" dxfId="62" priority="2" stopIfTrue="1">
      <formula>MAX(D24,0)&lt;&gt;D28</formula>
    </cfRule>
  </conditionalFormatting>
  <conditionalFormatting sqref="H15:H24">
    <cfRule type="expression" dxfId="61" priority="3" stopIfTrue="1">
      <formula>MAX(F15,0)&lt;&gt;H15</formula>
    </cfRule>
  </conditionalFormatting>
  <conditionalFormatting sqref="I15:I24">
    <cfRule type="expression" dxfId="60" priority="5" stopIfTrue="1">
      <formula>AND(OR(I15&lt;&gt;-9, F15&lt;&gt;-9), I15&lt;&gt;F15)</formula>
    </cfRule>
  </conditionalFormatting>
  <conditionalFormatting sqref="D15:F24">
    <cfRule type="expression" dxfId="59" priority="6" stopIfTrue="1">
      <formula>LEN(TRIM(D15))=0</formula>
    </cfRule>
  </conditionalFormatting>
  <conditionalFormatting sqref="C10:E10">
    <cfRule type="expression" dxfId="58" priority="7" stopIfTrue="1">
      <formula>MIN(R15:R24)=0</formula>
    </cfRule>
  </conditionalFormatting>
  <pageMargins left="0.8" right="0.3" top="0.9" bottom="0" header="0.5" footer="0.5"/>
  <pageSetup scale="92" orientation="landscape" r:id="rId1"/>
  <headerFooter alignWithMargins="0">
    <oddFooter>&amp;L&amp;8
CURRENT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35"/>
  <sheetViews>
    <sheetView topLeftCell="A3" zoomScale="95" zoomScaleNormal="95" workbookViewId="0">
      <selection activeCell="B28" sqref="B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6.85546875" style="6" customWidth="1"/>
    <col min="4" max="4" width="16" style="6" customWidth="1"/>
    <col min="5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2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60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11.25" customHeight="1" x14ac:dyDescent="0.2">
      <c r="A3" s="12"/>
      <c r="E3" s="8"/>
      <c r="F3"/>
      <c r="G3"/>
    </row>
    <row r="4" spans="1:13" s="13" customFormat="1" ht="11.25" customHeight="1" x14ac:dyDescent="0.2">
      <c r="A4" s="12"/>
      <c r="B4" s="8"/>
      <c r="C4" s="29" t="s">
        <v>17</v>
      </c>
      <c r="E4" s="8"/>
      <c r="F4"/>
      <c r="G4"/>
    </row>
    <row r="5" spans="1:13" s="13" customFormat="1" ht="11.25" customHeight="1" x14ac:dyDescent="0.2">
      <c r="A5" s="12"/>
      <c r="C5" s="29" t="s">
        <v>44</v>
      </c>
      <c r="E5" s="8"/>
      <c r="F5"/>
      <c r="G5"/>
    </row>
    <row r="6" spans="1:13" s="13" customFormat="1" ht="11.25" customHeight="1" x14ac:dyDescent="0.2">
      <c r="A6" s="8"/>
      <c r="B6" s="12"/>
      <c r="E6" s="12"/>
      <c r="F6"/>
      <c r="G6"/>
    </row>
    <row r="7" spans="1:13" s="154" customFormat="1" ht="12" customHeight="1" x14ac:dyDescent="0.2">
      <c r="A7" s="153"/>
      <c r="B7" s="153"/>
      <c r="C7" s="151" t="str">
        <f>"Reporting Date: "&amp;'PAGE 1'!D7</f>
        <v>Reporting Date: 2019</v>
      </c>
      <c r="E7" s="153"/>
      <c r="F7" s="155"/>
      <c r="G7" s="155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F9"/>
      <c r="G9"/>
      <c r="H9" s="23"/>
    </row>
    <row r="10" spans="1:13" ht="15" customHeight="1" x14ac:dyDescent="0.2"/>
    <row r="11" spans="1:13" ht="15" customHeight="1" x14ac:dyDescent="0.2">
      <c r="A11" s="110" t="s">
        <v>59</v>
      </c>
      <c r="C11" s="32"/>
    </row>
    <row r="12" spans="1:13" ht="24.75" customHeight="1" x14ac:dyDescent="0.2">
      <c r="A12" s="188" t="s">
        <v>33</v>
      </c>
      <c r="B12" s="189"/>
      <c r="C12" s="190"/>
      <c r="D12" s="210" t="s">
        <v>199</v>
      </c>
      <c r="E12" s="217"/>
      <c r="F12" s="218"/>
      <c r="G12" s="33"/>
      <c r="H12" s="8"/>
    </row>
    <row r="13" spans="1:13" ht="18.75" customHeight="1" x14ac:dyDescent="0.2">
      <c r="A13" s="191"/>
      <c r="B13" s="192"/>
      <c r="C13" s="192"/>
      <c r="D13" s="238" t="s">
        <v>202</v>
      </c>
      <c r="E13" s="238" t="s">
        <v>203</v>
      </c>
      <c r="F13" s="238" t="s">
        <v>165</v>
      </c>
      <c r="G13" s="33"/>
      <c r="H13" s="8"/>
    </row>
    <row r="14" spans="1:13" ht="15" customHeight="1" x14ac:dyDescent="0.2">
      <c r="A14" s="191"/>
      <c r="B14" s="192"/>
      <c r="C14" s="192"/>
      <c r="D14" s="240"/>
      <c r="E14" s="240"/>
      <c r="F14" s="240"/>
      <c r="G14" s="66"/>
      <c r="H14" s="8"/>
      <c r="M14" s="6">
        <v>12</v>
      </c>
    </row>
    <row r="15" spans="1:13" ht="44.25" customHeight="1" x14ac:dyDescent="0.2">
      <c r="A15" s="234" t="s">
        <v>102</v>
      </c>
      <c r="B15" s="235"/>
      <c r="C15" s="67" t="s">
        <v>103</v>
      </c>
      <c r="D15" s="87">
        <f>IF(MIN('PAGE 10'!D15,'PAGE 10'!F15)&lt;=0, 0, 'PAGE 10'!D15/'PAGE 10'!F15)</f>
        <v>0.145542580461407</v>
      </c>
      <c r="E15" s="87">
        <f>IF(MIN('PAGE 10'!E15,'PAGE 10'!F15)&lt;=0, 0, 'PAGE 10'!E15/'PAGE 10'!F15)</f>
        <v>0.854457419538593</v>
      </c>
      <c r="F15" s="88">
        <f>IF('PAGE 10'!F15&lt;=0, 0, 'PAGE 10'!F15/'PAGE 10'!F15)</f>
        <v>1</v>
      </c>
      <c r="G15" s="24"/>
      <c r="H15" s="34"/>
      <c r="I15" s="35"/>
    </row>
    <row r="16" spans="1:13" ht="45" customHeight="1" x14ac:dyDescent="0.2">
      <c r="A16" s="236"/>
      <c r="B16" s="237"/>
      <c r="C16" s="67" t="s">
        <v>104</v>
      </c>
      <c r="D16" s="87">
        <f>IF(MIN('PAGE 10'!D16,'PAGE 10'!F16)&lt;=0, 0, 'PAGE 10'!D16/'PAGE 10'!F16)</f>
        <v>8.0407701019252542E-2</v>
      </c>
      <c r="E16" s="87">
        <f>IF(MIN('PAGE 10'!E16,'PAGE 10'!F16)&lt;=0, 0, 'PAGE 10'!E16/'PAGE 10'!F16)</f>
        <v>0.91959229898074746</v>
      </c>
      <c r="F16" s="88">
        <f>IF('PAGE 10'!F16&lt;=0, 0, 'PAGE 10'!F16/'PAGE 10'!F16)</f>
        <v>1</v>
      </c>
      <c r="G16" s="24"/>
      <c r="H16" s="34"/>
      <c r="I16" s="35"/>
    </row>
    <row r="17" spans="1:9" ht="42.75" customHeight="1" x14ac:dyDescent="0.2">
      <c r="A17" s="234" t="s">
        <v>105</v>
      </c>
      <c r="B17" s="235"/>
      <c r="C17" s="67" t="s">
        <v>138</v>
      </c>
      <c r="D17" s="87">
        <f>IF(MIN('PAGE 10'!D17,'PAGE 10'!F17)&lt;=0, 0, 'PAGE 10'!D17/'PAGE 10'!F17)</f>
        <v>7.2463768115942032E-2</v>
      </c>
      <c r="E17" s="87">
        <f>IF(MIN('PAGE 10'!E17,'PAGE 10'!F17)&lt;=0, 0, 'PAGE 10'!E17/'PAGE 10'!F17)</f>
        <v>0.92753623188405798</v>
      </c>
      <c r="F17" s="88">
        <f>IF('PAGE 10'!F17&lt;=0, 0, 'PAGE 10'!F17/'PAGE 10'!F17)</f>
        <v>1</v>
      </c>
      <c r="G17" s="24"/>
      <c r="H17" s="34"/>
      <c r="I17" s="35"/>
    </row>
    <row r="18" spans="1:9" ht="38.25" customHeight="1" x14ac:dyDescent="0.2">
      <c r="A18" s="236"/>
      <c r="B18" s="237"/>
      <c r="C18" s="67" t="s">
        <v>107</v>
      </c>
      <c r="D18" s="87">
        <f>IF(MIN('PAGE 10'!D18,'PAGE 10'!F18)&lt;=0, 0, 'PAGE 10'!D18/'PAGE 10'!F18)</f>
        <v>6.535947712418301E-2</v>
      </c>
      <c r="E18" s="87">
        <f>IF(MIN('PAGE 10'!E18,'PAGE 10'!F18)&lt;=0, 0, 'PAGE 10'!E18/'PAGE 10'!F18)</f>
        <v>0.934640522875817</v>
      </c>
      <c r="F18" s="88">
        <f>IF('PAGE 10'!F18&lt;=0, 0, 'PAGE 10'!F18/'PAGE 10'!F18)</f>
        <v>1</v>
      </c>
      <c r="G18" s="24"/>
      <c r="H18" s="34"/>
      <c r="I18" s="35"/>
    </row>
    <row r="19" spans="1:9" ht="26.25" customHeight="1" x14ac:dyDescent="0.2">
      <c r="A19" s="234" t="s">
        <v>112</v>
      </c>
      <c r="B19" s="235"/>
      <c r="C19" s="67" t="s">
        <v>108</v>
      </c>
      <c r="D19" s="87">
        <f>IF(MIN('PAGE 10'!D19,'PAGE 10'!F19)&lt;=0, 0, 'PAGE 10'!D19/'PAGE 10'!F19)</f>
        <v>9.4095940959409596E-2</v>
      </c>
      <c r="E19" s="87">
        <f>IF(MIN('PAGE 10'!E19,'PAGE 10'!F19)&lt;=0, 0, 'PAGE 10'!E19/'PAGE 10'!F19)</f>
        <v>0.90590405904059046</v>
      </c>
      <c r="F19" s="88">
        <f>IF('PAGE 10'!F19&lt;=0, 0, 'PAGE 10'!F19/'PAGE 10'!F19)</f>
        <v>1</v>
      </c>
      <c r="G19" s="24"/>
      <c r="H19" s="34"/>
      <c r="I19" s="35"/>
    </row>
    <row r="20" spans="1:9" ht="26.25" customHeight="1" x14ac:dyDescent="0.2">
      <c r="A20" s="241"/>
      <c r="B20" s="242"/>
      <c r="C20" s="67" t="s">
        <v>109</v>
      </c>
      <c r="D20" s="87">
        <f>IF(MIN('PAGE 10'!D20,'PAGE 10'!F20)&lt;=0, 0, 'PAGE 10'!D20/'PAGE 10'!F20)</f>
        <v>0.125</v>
      </c>
      <c r="E20" s="87">
        <f>IF(MIN('PAGE 10'!E20,'PAGE 10'!F20)&lt;=0, 0, 'PAGE 10'!E20/'PAGE 10'!F20)</f>
        <v>0.875</v>
      </c>
      <c r="F20" s="88">
        <f>IF('PAGE 10'!F20&lt;=0, 0, 'PAGE 10'!F20/'PAGE 10'!F20)</f>
        <v>1</v>
      </c>
      <c r="G20" s="24"/>
      <c r="H20" s="34"/>
      <c r="I20" s="35"/>
    </row>
    <row r="21" spans="1:9" ht="29.25" customHeight="1" x14ac:dyDescent="0.2">
      <c r="A21" s="236"/>
      <c r="B21" s="237"/>
      <c r="C21" s="67" t="s">
        <v>110</v>
      </c>
      <c r="D21" s="87">
        <f>IF(MIN('PAGE 10'!D21,'PAGE 10'!F21)&lt;=0, 0, 'PAGE 10'!D21/'PAGE 10'!F21)</f>
        <v>1</v>
      </c>
      <c r="E21" s="87">
        <f>IF(MIN('PAGE 10'!E21,'PAGE 10'!F21)&lt;=0, 0, 'PAGE 10'!E21/'PAGE 10'!F21)</f>
        <v>0</v>
      </c>
      <c r="F21" s="88">
        <f>IF('PAGE 10'!F21&lt;=0, 0, 'PAGE 10'!F21/'PAGE 10'!F21)</f>
        <v>1</v>
      </c>
      <c r="G21" s="24"/>
      <c r="H21" s="34"/>
      <c r="I21" s="35"/>
    </row>
    <row r="22" spans="1:9" ht="39.75" customHeight="1" x14ac:dyDescent="0.2">
      <c r="A22" s="234" t="s">
        <v>111</v>
      </c>
      <c r="B22" s="235"/>
      <c r="C22" s="67" t="s">
        <v>134</v>
      </c>
      <c r="D22" s="87">
        <f>IF(MIN('PAGE 10'!D22,'PAGE 10'!F22)&lt;=0, 0, 'PAGE 10'!D22/'PAGE 10'!F22)</f>
        <v>0.12566560170394037</v>
      </c>
      <c r="E22" s="87">
        <f>IF(MIN('PAGE 10'!E22,'PAGE 10'!F22)&lt;=0, 0, 'PAGE 10'!E22/'PAGE 10'!F22)</f>
        <v>0.87433439829605963</v>
      </c>
      <c r="F22" s="88">
        <f>IF('PAGE 10'!F22&lt;=0, 0, 'PAGE 10'!F22/'PAGE 10'!F22)</f>
        <v>1</v>
      </c>
      <c r="G22" s="24"/>
      <c r="H22" s="34"/>
      <c r="I22" s="35"/>
    </row>
    <row r="23" spans="1:9" ht="50.25" customHeight="1" x14ac:dyDescent="0.2">
      <c r="A23" s="241"/>
      <c r="B23" s="242"/>
      <c r="C23" s="68" t="s">
        <v>135</v>
      </c>
      <c r="D23" s="87">
        <f>IF(MIN('PAGE 10'!D23,'PAGE 10'!F23)&lt;=0, 0, 'PAGE 10'!D23/'PAGE 10'!F23)</f>
        <v>8.3333333333333329E-2</v>
      </c>
      <c r="E23" s="87">
        <f>IF(MIN('PAGE 10'!E23,'PAGE 10'!F23)&lt;=0, 0, 'PAGE 10'!E23/'PAGE 10'!F23)</f>
        <v>0.91666666666666663</v>
      </c>
      <c r="F23" s="88">
        <f>IF('PAGE 10'!F23&lt;=0, 0, 'PAGE 10'!F23/'PAGE 10'!F23)</f>
        <v>1</v>
      </c>
      <c r="G23" s="24"/>
      <c r="H23" s="34"/>
      <c r="I23" s="35"/>
    </row>
    <row r="24" spans="1:9" ht="20.100000000000001" customHeight="1" x14ac:dyDescent="0.2">
      <c r="A24" s="225" t="s">
        <v>136</v>
      </c>
      <c r="B24" s="226"/>
      <c r="C24" s="264"/>
      <c r="D24" s="87">
        <f>IF(MIN('PAGE 10'!D24,'PAGE 10'!F24)&lt;=0, 0, 'PAGE 10'!D24/'PAGE 10'!F24)</f>
        <v>0.11266511266511267</v>
      </c>
      <c r="E24" s="87">
        <f>IF(MIN('PAGE 10'!E24,'PAGE 10'!F24)&lt;=0, 0, 'PAGE 10'!E24/'PAGE 10'!F24)</f>
        <v>0.8873348873348873</v>
      </c>
      <c r="F24" s="88">
        <f>IF('PAGE 10'!F24&lt;=0, 0, 'PAGE 10'!F24/'PAGE 10'!F24)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229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57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>
    <oddFooter>&amp;L&amp;8
CURRENT DATE: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37"/>
  <sheetViews>
    <sheetView zoomScaleNormal="100" workbookViewId="0">
      <selection activeCell="C37" sqref="C37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18.85546875" style="6" customWidth="1"/>
    <col min="6" max="8" width="21" style="6" customWidth="1"/>
    <col min="9" max="9" width="4.42578125" style="6" customWidth="1"/>
    <col min="10" max="11" width="9.140625" style="6"/>
    <col min="12" max="12" width="8.85546875" style="6" customWidth="1"/>
    <col min="13" max="13" width="3.140625" style="6" hidden="1" customWidth="1"/>
    <col min="14" max="14" width="7.14062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24" t="s">
        <v>206</v>
      </c>
      <c r="B1" s="224"/>
      <c r="C1" s="12"/>
      <c r="D1" s="12"/>
      <c r="E1" s="12"/>
      <c r="F1" s="12"/>
      <c r="H1" s="28" t="s">
        <v>64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</row>
    <row r="4" spans="1:22" s="8" customFormat="1" ht="11.25" customHeight="1" x14ac:dyDescent="0.2">
      <c r="A4" s="12"/>
      <c r="E4" s="29" t="s">
        <v>17</v>
      </c>
      <c r="F4" s="12"/>
      <c r="G4"/>
      <c r="H4"/>
    </row>
    <row r="5" spans="1:22" s="8" customFormat="1" ht="11.25" customHeight="1" x14ac:dyDescent="0.2">
      <c r="A5" s="12"/>
      <c r="E5" s="29" t="s">
        <v>44</v>
      </c>
      <c r="F5" s="12"/>
      <c r="G5"/>
      <c r="H5"/>
    </row>
    <row r="6" spans="1:22" s="8" customFormat="1" ht="11.25" customHeight="1" x14ac:dyDescent="0.2">
      <c r="B6" s="12"/>
      <c r="E6" s="29"/>
      <c r="F6" s="29"/>
      <c r="G6"/>
      <c r="H6"/>
    </row>
    <row r="7" spans="1:22" s="8" customFormat="1" ht="12" customHeight="1" x14ac:dyDescent="0.2">
      <c r="B7" s="12"/>
      <c r="E7" s="151" t="str">
        <f>"Reporting Date: "&amp;'PAGE 1'!D7</f>
        <v>Reporting Date: 2019</v>
      </c>
      <c r="F7" s="29"/>
      <c r="G7"/>
      <c r="H7"/>
    </row>
    <row r="8" spans="1:22" s="8" customFormat="1" ht="9.6" customHeight="1" x14ac:dyDescent="0.2">
      <c r="B8" s="12"/>
      <c r="F8" s="29"/>
      <c r="G8"/>
      <c r="H8"/>
    </row>
    <row r="9" spans="1:22" ht="10.5" customHeight="1" x14ac:dyDescent="0.2">
      <c r="B9" s="48"/>
      <c r="C9" s="49"/>
      <c r="D9" s="243" t="s">
        <v>99</v>
      </c>
      <c r="E9" s="243"/>
      <c r="F9" s="243"/>
      <c r="G9"/>
      <c r="H9"/>
      <c r="I9" s="11"/>
    </row>
    <row r="10" spans="1:22" x14ac:dyDescent="0.2">
      <c r="B10" s="48"/>
      <c r="C10" s="49"/>
      <c r="D10" s="49"/>
      <c r="E10" s="49"/>
      <c r="F10" s="49"/>
      <c r="G10" s="49"/>
      <c r="H10" s="49"/>
      <c r="I10" s="11"/>
    </row>
    <row r="11" spans="1:22" ht="27" customHeight="1" x14ac:dyDescent="0.2">
      <c r="B11" s="275" t="s">
        <v>209</v>
      </c>
      <c r="C11" s="275"/>
      <c r="D11" s="275"/>
      <c r="E11" s="275"/>
      <c r="F11" s="275"/>
      <c r="G11" s="275"/>
      <c r="H11" s="275"/>
      <c r="Q11"/>
      <c r="R11"/>
      <c r="S11"/>
      <c r="T11"/>
      <c r="U11"/>
      <c r="V11"/>
    </row>
    <row r="12" spans="1:22" ht="12" customHeight="1" x14ac:dyDescent="0.2">
      <c r="B12" s="56"/>
      <c r="C12" s="266" t="s">
        <v>168</v>
      </c>
      <c r="D12" s="267"/>
      <c r="E12" s="268"/>
      <c r="F12" s="266" t="s">
        <v>169</v>
      </c>
      <c r="G12" s="267"/>
      <c r="H12" s="268"/>
      <c r="Q12"/>
      <c r="R12"/>
      <c r="S12"/>
      <c r="T12"/>
      <c r="U12"/>
      <c r="V12"/>
    </row>
    <row r="13" spans="1:22" ht="12" customHeight="1" x14ac:dyDescent="0.2">
      <c r="B13" s="58"/>
      <c r="C13" s="269"/>
      <c r="D13" s="270"/>
      <c r="E13" s="271"/>
      <c r="F13" s="269"/>
      <c r="G13" s="270"/>
      <c r="H13" s="271"/>
      <c r="Q13"/>
      <c r="R13"/>
      <c r="S13"/>
      <c r="T13"/>
      <c r="U13"/>
      <c r="V13"/>
    </row>
    <row r="14" spans="1:22" ht="12" customHeight="1" x14ac:dyDescent="0.2">
      <c r="B14" s="58"/>
      <c r="C14" s="269"/>
      <c r="D14" s="270"/>
      <c r="E14" s="271"/>
      <c r="F14" s="269"/>
      <c r="G14" s="270"/>
      <c r="H14" s="271"/>
      <c r="Q14"/>
      <c r="R14"/>
      <c r="S14"/>
      <c r="T14"/>
      <c r="U14"/>
      <c r="V14"/>
    </row>
    <row r="15" spans="1:22" ht="12" customHeight="1" x14ac:dyDescent="0.2">
      <c r="B15" s="59"/>
      <c r="C15" s="272"/>
      <c r="D15" s="273"/>
      <c r="E15" s="274"/>
      <c r="F15" s="272"/>
      <c r="G15" s="273"/>
      <c r="H15" s="274"/>
      <c r="Q15"/>
      <c r="R15"/>
      <c r="S15"/>
      <c r="T15"/>
      <c r="U15"/>
      <c r="V15"/>
    </row>
    <row r="16" spans="1:22" ht="15" customHeight="1" x14ac:dyDescent="0.2">
      <c r="B16" s="116" t="s">
        <v>16</v>
      </c>
      <c r="C16" s="61" t="s">
        <v>36</v>
      </c>
      <c r="D16" s="53" t="s">
        <v>8</v>
      </c>
      <c r="E16" s="53" t="s">
        <v>9</v>
      </c>
      <c r="F16" s="53" t="s">
        <v>10</v>
      </c>
      <c r="G16" s="53" t="s">
        <v>37</v>
      </c>
      <c r="H16" s="53" t="s">
        <v>11</v>
      </c>
      <c r="M16" s="6">
        <v>13</v>
      </c>
      <c r="Q16"/>
      <c r="R16"/>
      <c r="S16"/>
      <c r="T16"/>
      <c r="U16"/>
      <c r="V16"/>
    </row>
    <row r="17" spans="2:22" ht="15" customHeight="1" x14ac:dyDescent="0.2">
      <c r="B17" s="63"/>
      <c r="C17" s="117" t="s">
        <v>194</v>
      </c>
      <c r="D17" s="118" t="s">
        <v>14</v>
      </c>
      <c r="E17" s="118" t="s">
        <v>15</v>
      </c>
      <c r="F17" s="118" t="s">
        <v>194</v>
      </c>
      <c r="G17" s="118" t="s">
        <v>14</v>
      </c>
      <c r="H17" s="118" t="s">
        <v>15</v>
      </c>
      <c r="Q17"/>
      <c r="R17"/>
      <c r="S17"/>
      <c r="T17"/>
      <c r="U17"/>
      <c r="V17"/>
    </row>
    <row r="18" spans="2:22" ht="18" customHeight="1" x14ac:dyDescent="0.2">
      <c r="B18" s="65" t="s">
        <v>140</v>
      </c>
      <c r="C18" s="91">
        <v>317</v>
      </c>
      <c r="D18" s="91">
        <v>325</v>
      </c>
      <c r="E18" s="91">
        <v>146</v>
      </c>
      <c r="F18" s="91">
        <v>352</v>
      </c>
      <c r="G18" s="91">
        <v>859</v>
      </c>
      <c r="H18" s="91">
        <v>329</v>
      </c>
      <c r="K18" s="6" t="s">
        <v>7</v>
      </c>
      <c r="M18" s="6" t="s">
        <v>7</v>
      </c>
      <c r="Q18"/>
      <c r="R18"/>
      <c r="S18"/>
      <c r="T18"/>
      <c r="U18"/>
      <c r="V18"/>
    </row>
    <row r="19" spans="2:22" ht="18" customHeight="1" x14ac:dyDescent="0.2">
      <c r="B19" s="55" t="s">
        <v>217</v>
      </c>
      <c r="C19" s="91">
        <v>414</v>
      </c>
      <c r="D19" s="91">
        <v>231</v>
      </c>
      <c r="E19" s="91">
        <v>20</v>
      </c>
      <c r="F19" s="91">
        <v>31</v>
      </c>
      <c r="G19" s="91">
        <v>34</v>
      </c>
      <c r="H19" s="91">
        <v>9</v>
      </c>
      <c r="Q19"/>
      <c r="R19"/>
      <c r="S19"/>
      <c r="T19"/>
      <c r="U19"/>
      <c r="V19"/>
    </row>
    <row r="20" spans="2:22" ht="18" customHeight="1" x14ac:dyDescent="0.2">
      <c r="B20" s="55" t="s">
        <v>213</v>
      </c>
      <c r="C20" s="91">
        <v>14926</v>
      </c>
      <c r="D20" s="91">
        <v>1934</v>
      </c>
      <c r="E20" s="91">
        <v>80</v>
      </c>
      <c r="F20" s="91">
        <v>356</v>
      </c>
      <c r="G20" s="91">
        <v>366</v>
      </c>
      <c r="H20" s="91">
        <v>43</v>
      </c>
      <c r="Q20"/>
      <c r="R20"/>
      <c r="S20"/>
      <c r="T20"/>
      <c r="U20"/>
      <c r="V20"/>
    </row>
    <row r="21" spans="2:22" ht="18" customHeight="1" x14ac:dyDescent="0.2">
      <c r="B21" s="55" t="s">
        <v>214</v>
      </c>
      <c r="C21" s="91">
        <v>103</v>
      </c>
      <c r="D21" s="91">
        <v>99</v>
      </c>
      <c r="E21" s="91">
        <v>5</v>
      </c>
      <c r="F21" s="91">
        <v>19</v>
      </c>
      <c r="G21" s="91">
        <v>16</v>
      </c>
      <c r="H21" s="91">
        <v>5</v>
      </c>
      <c r="R21" s="6">
        <f t="shared" ref="R21:R29" si="0">MIN(LEN(TRIM(C21)),LEN(TRIM(D21)),LEN(TRIM(E21)),LEN(TRIM(F21)),LEN(TRIM(G21)),LEN(TRIM(H21)))</f>
        <v>1</v>
      </c>
    </row>
    <row r="22" spans="2:22" ht="18" customHeight="1" x14ac:dyDescent="0.2">
      <c r="B22" s="55" t="s">
        <v>1</v>
      </c>
      <c r="C22" s="91">
        <v>1279</v>
      </c>
      <c r="D22" s="91">
        <v>1842</v>
      </c>
      <c r="E22" s="91">
        <v>156</v>
      </c>
      <c r="F22" s="91">
        <v>278</v>
      </c>
      <c r="G22" s="91">
        <v>520</v>
      </c>
      <c r="H22" s="91">
        <v>63</v>
      </c>
      <c r="R22" s="6">
        <f t="shared" si="0"/>
        <v>2</v>
      </c>
    </row>
    <row r="23" spans="2:22" ht="18" customHeight="1" x14ac:dyDescent="0.2">
      <c r="B23" s="55" t="s">
        <v>215</v>
      </c>
      <c r="C23" s="91">
        <v>146</v>
      </c>
      <c r="D23" s="91">
        <v>69</v>
      </c>
      <c r="E23" s="91">
        <v>13</v>
      </c>
      <c r="F23" s="91">
        <v>37</v>
      </c>
      <c r="G23" s="91">
        <v>30</v>
      </c>
      <c r="H23" s="91">
        <v>14</v>
      </c>
      <c r="R23" s="6">
        <f t="shared" si="0"/>
        <v>2</v>
      </c>
    </row>
    <row r="24" spans="2:22" ht="18" customHeight="1" x14ac:dyDescent="0.2">
      <c r="B24" s="55" t="s">
        <v>216</v>
      </c>
      <c r="C24" s="91">
        <v>4725</v>
      </c>
      <c r="D24" s="91">
        <v>6236</v>
      </c>
      <c r="E24" s="91">
        <v>459</v>
      </c>
      <c r="F24" s="91">
        <v>810</v>
      </c>
      <c r="G24" s="91">
        <v>1248</v>
      </c>
      <c r="H24" s="91">
        <v>157</v>
      </c>
      <c r="R24" s="6">
        <f t="shared" si="0"/>
        <v>3</v>
      </c>
    </row>
    <row r="25" spans="2:22" ht="18" customHeight="1" x14ac:dyDescent="0.2">
      <c r="B25" s="55" t="s">
        <v>218</v>
      </c>
      <c r="C25" s="91">
        <v>7277</v>
      </c>
      <c r="D25" s="91">
        <v>13338</v>
      </c>
      <c r="E25" s="91">
        <v>984</v>
      </c>
      <c r="F25" s="91">
        <v>882</v>
      </c>
      <c r="G25" s="91">
        <v>1954</v>
      </c>
      <c r="H25" s="91">
        <v>149</v>
      </c>
      <c r="R25" s="6">
        <f t="shared" si="0"/>
        <v>3</v>
      </c>
    </row>
    <row r="26" spans="2:22" ht="18" customHeight="1" x14ac:dyDescent="0.2">
      <c r="B26" s="55" t="s">
        <v>4</v>
      </c>
      <c r="C26" s="91">
        <v>4</v>
      </c>
      <c r="D26" s="91">
        <v>1</v>
      </c>
      <c r="E26" s="91">
        <v>0</v>
      </c>
      <c r="F26" s="91">
        <v>0</v>
      </c>
      <c r="G26" s="91">
        <v>1</v>
      </c>
      <c r="H26" s="91">
        <v>0</v>
      </c>
      <c r="R26" s="6">
        <f t="shared" si="0"/>
        <v>1</v>
      </c>
    </row>
    <row r="27" spans="2:22" ht="18" customHeight="1" x14ac:dyDescent="0.2">
      <c r="B27" s="55" t="s">
        <v>2</v>
      </c>
      <c r="C27" s="91">
        <v>-9</v>
      </c>
      <c r="D27" s="91">
        <v>-9</v>
      </c>
      <c r="E27" s="91">
        <v>-9</v>
      </c>
      <c r="F27" s="91">
        <v>-9</v>
      </c>
      <c r="G27" s="91">
        <v>-9</v>
      </c>
      <c r="H27" s="91">
        <v>-9</v>
      </c>
      <c r="R27" s="6">
        <f t="shared" si="0"/>
        <v>2</v>
      </c>
    </row>
    <row r="28" spans="2:22" ht="18" customHeight="1" x14ac:dyDescent="0.2">
      <c r="B28" s="55" t="s">
        <v>3</v>
      </c>
      <c r="C28" s="91">
        <v>2765</v>
      </c>
      <c r="D28" s="91">
        <v>2362</v>
      </c>
      <c r="E28" s="91">
        <v>262</v>
      </c>
      <c r="F28" s="91">
        <v>702</v>
      </c>
      <c r="G28" s="91">
        <v>1049</v>
      </c>
      <c r="H28" s="91">
        <v>302</v>
      </c>
      <c r="R28" s="6">
        <f t="shared" si="0"/>
        <v>3</v>
      </c>
    </row>
    <row r="29" spans="2:22" ht="18" customHeight="1" x14ac:dyDescent="0.2">
      <c r="B29" s="55" t="s">
        <v>5</v>
      </c>
      <c r="C29" s="91">
        <v>74</v>
      </c>
      <c r="D29" s="91">
        <v>104</v>
      </c>
      <c r="E29" s="91">
        <v>17</v>
      </c>
      <c r="F29" s="91">
        <v>23</v>
      </c>
      <c r="G29" s="91">
        <v>34</v>
      </c>
      <c r="H29" s="91">
        <v>6</v>
      </c>
      <c r="R29" s="6">
        <f t="shared" si="0"/>
        <v>1</v>
      </c>
    </row>
    <row r="30" spans="2:22" ht="18" customHeight="1" x14ac:dyDescent="0.2">
      <c r="B30" s="55" t="s">
        <v>86</v>
      </c>
      <c r="C30" s="91">
        <v>815</v>
      </c>
      <c r="D30" s="92"/>
      <c r="E30" s="92"/>
      <c r="F30" s="91">
        <v>89</v>
      </c>
      <c r="G30" s="92"/>
      <c r="H30" s="92"/>
      <c r="R30" s="6">
        <f>MIN(LEN(TRIM(C30)),LEN(TRIM(F30)))</f>
        <v>2</v>
      </c>
    </row>
    <row r="31" spans="2:22" ht="18" customHeight="1" x14ac:dyDescent="0.2">
      <c r="B31" s="124" t="s">
        <v>6</v>
      </c>
      <c r="C31" s="91">
        <v>32845</v>
      </c>
      <c r="D31" s="91">
        <v>26541</v>
      </c>
      <c r="E31" s="91">
        <v>2142</v>
      </c>
      <c r="F31" s="91">
        <v>3579</v>
      </c>
      <c r="G31" s="91">
        <v>6111</v>
      </c>
      <c r="H31" s="91">
        <v>1077</v>
      </c>
      <c r="R31" s="6">
        <f>MIN(LEN(TRIM(C31)),LEN(TRIM(D31)),LEN(TRIM(E31)),LEN(TRIM(F31)),LEN(TRIM(G31)),LEN(TRIM(H31)))</f>
        <v>4</v>
      </c>
    </row>
    <row r="32" spans="2:22" ht="24" customHeight="1" x14ac:dyDescent="0.2">
      <c r="B32" s="265" t="s">
        <v>224</v>
      </c>
      <c r="C32" s="265"/>
      <c r="D32" s="265"/>
      <c r="E32" s="265"/>
      <c r="F32" s="265"/>
      <c r="G32" s="265"/>
      <c r="H32" s="265"/>
    </row>
    <row r="33" spans="2:8" ht="9" customHeight="1" x14ac:dyDescent="0.2"/>
    <row r="34" spans="2:8" x14ac:dyDescent="0.2">
      <c r="B34" s="8"/>
    </row>
    <row r="35" spans="2:8" ht="13.5" customHeight="1" x14ac:dyDescent="0.2">
      <c r="B35" s="28" t="s">
        <v>43</v>
      </c>
      <c r="C35" s="93">
        <f>MAX(C18,0)+MAX(C19,0)+MAX(C20,0)+MAX(C21,0)+MAX(C22,0)+MAX(C23,0)+MAX(C24,0)+MAX(C25,0)+MAX(C26,0)+MAX(C27,0)+MAX(C28,0)+MAX(C29,0)+MAX(C30,0)</f>
        <v>32845</v>
      </c>
      <c r="D35" s="105">
        <f>MAX(D18,0)+MAX(D19,0)+MAX(D20,0)+MAX(D21,0)+MAX(D22,0)+MAX(D23,0)+MAX(D24,0)+MAX(D25,0)+MAX(D26,0)+MAX(D27,0)+MAX(D28,0)+MAX(D29,0)</f>
        <v>26541</v>
      </c>
      <c r="E35" s="105">
        <f>MAX(E18,0)+MAX(E19,0)+MAX(E20,0)+MAX(E21,0)+MAX(E22,0)+MAX(E23,0)+MAX(E24,0)+MAX(E25,0)+MAX(E26,0)+MAX(E27,0)+MAX(E28,0)+MAX(E29,0)</f>
        <v>2142</v>
      </c>
      <c r="F35" s="93">
        <f>MAX(F18,0)+MAX(F19,0)+MAX(F20,0)+MAX(F21,0)+MAX(F22,0)+MAX(F23,0)+MAX(F24,0)+MAX(F25,0)+MAX(F26,0)+MAX(F27,0)+MAX(F28,0)+MAX(F29,0)+MAX(F30,0)</f>
        <v>3579</v>
      </c>
      <c r="G35" s="105">
        <f>MAX(G18,0)+MAX(G19,0)+MAX(G20,0)+MAX(G21,0)+MAX(G22,0)+MAX(G23,0)+MAX(G24,0)+MAX(G25,0)+MAX(G26,0)+MAX(G27,0)+MAX(G28,0)+MAX(G29,0)</f>
        <v>6111</v>
      </c>
      <c r="H35" s="105">
        <f>MAX(H18,0)+MAX(H19,0)+MAX(H20,0)+MAX(H21,0)+MAX(H22,0)+MAX(H23,0)+MAX(H24,0)+MAX(H25,0)+MAX(H26,0)+MAX(H27,0)+MAX(H28,0)+MAX(H29,0)</f>
        <v>1077</v>
      </c>
    </row>
    <row r="36" spans="2:8" x14ac:dyDescent="0.2">
      <c r="B36" s="9"/>
      <c r="H36" s="8"/>
    </row>
    <row r="37" spans="2:8" x14ac:dyDescent="0.2">
      <c r="H37" s="38"/>
    </row>
  </sheetData>
  <sheetProtection password="CDE0" sheet="1" objects="1" scenarios="1"/>
  <customSheetViews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35:H35">
    <cfRule type="expression" dxfId="56" priority="1" stopIfTrue="1">
      <formula>MAX(C31,0)&lt;&gt;C35</formula>
    </cfRule>
  </conditionalFormatting>
  <conditionalFormatting sqref="C18:H29 C31:H31 C30 F30">
    <cfRule type="expression" dxfId="55" priority="2" stopIfTrue="1">
      <formula>LEN(TRIM(C18))=0</formula>
    </cfRule>
  </conditionalFormatting>
  <conditionalFormatting sqref="D9:F9">
    <cfRule type="expression" dxfId="54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>
    <oddFooter>&amp;L&amp;8
CURRENT DATE: &amp;D</oddFooter>
  </headerFooter>
  <ignoredErrors>
    <ignoredError sqref="C16:H16" numberStoredAsText="1"/>
    <ignoredError sqref="F3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Y36"/>
  <sheetViews>
    <sheetView zoomScaleNormal="100" workbookViewId="0">
      <selection activeCell="C36" sqref="C36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20.85546875" style="120" customWidth="1"/>
    <col min="6" max="8" width="21.42578125" style="6" customWidth="1"/>
    <col min="9" max="11" width="9.140625" style="6"/>
    <col min="12" max="12" width="7.5703125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5" s="8" customFormat="1" ht="12" customHeight="1" x14ac:dyDescent="0.2">
      <c r="A1" s="224" t="s">
        <v>206</v>
      </c>
      <c r="B1" s="224"/>
      <c r="C1" s="134"/>
      <c r="D1" s="134"/>
      <c r="E1" s="134"/>
      <c r="F1" s="12"/>
      <c r="H1" s="28" t="s">
        <v>63</v>
      </c>
    </row>
    <row r="2" spans="1:25" s="8" customFormat="1" ht="12.75" customHeight="1" x14ac:dyDescent="0.2">
      <c r="A2" s="12"/>
      <c r="C2" s="134"/>
      <c r="D2" s="120"/>
      <c r="E2" s="133"/>
      <c r="F2" s="12"/>
      <c r="H2" s="12"/>
    </row>
    <row r="3" spans="1:25" s="8" customFormat="1" ht="9.6" customHeight="1" x14ac:dyDescent="0.2">
      <c r="A3" s="12"/>
      <c r="C3" s="120"/>
      <c r="D3" s="120"/>
      <c r="E3" s="133"/>
      <c r="F3" s="29"/>
      <c r="G3"/>
      <c r="H3"/>
      <c r="I3"/>
    </row>
    <row r="4" spans="1:25" s="8" customFormat="1" ht="12.75" customHeight="1" x14ac:dyDescent="0.2">
      <c r="A4" s="12"/>
      <c r="C4" s="120"/>
      <c r="D4" s="120"/>
      <c r="E4" s="133" t="s">
        <v>17</v>
      </c>
      <c r="F4" s="12"/>
      <c r="G4"/>
      <c r="H4"/>
      <c r="I4"/>
    </row>
    <row r="5" spans="1:25" s="8" customFormat="1" ht="12.75" customHeight="1" x14ac:dyDescent="0.2">
      <c r="A5" s="12"/>
      <c r="C5" s="120"/>
      <c r="D5" s="120"/>
      <c r="E5" s="133" t="s">
        <v>44</v>
      </c>
      <c r="F5" s="12"/>
      <c r="G5"/>
      <c r="H5"/>
      <c r="I5"/>
    </row>
    <row r="6" spans="1:25" s="8" customFormat="1" ht="12.75" customHeight="1" x14ac:dyDescent="0.2">
      <c r="B6" s="12"/>
      <c r="C6" s="120"/>
      <c r="D6" s="120"/>
      <c r="E6" s="133"/>
      <c r="F6" s="29"/>
      <c r="G6"/>
      <c r="H6"/>
      <c r="I6"/>
    </row>
    <row r="7" spans="1:25" s="8" customFormat="1" ht="12" customHeight="1" x14ac:dyDescent="0.2">
      <c r="B7" s="12"/>
      <c r="C7" s="120"/>
      <c r="D7" s="120"/>
      <c r="E7" s="156" t="str">
        <f>"Reporting Date: "&amp;'PAGE 1'!D7</f>
        <v>Reporting Date: 2019</v>
      </c>
      <c r="F7" s="29"/>
      <c r="G7"/>
      <c r="H7"/>
      <c r="I7"/>
    </row>
    <row r="8" spans="1:25" s="8" customFormat="1" ht="9.6" customHeight="1" x14ac:dyDescent="0.2">
      <c r="B8" s="12"/>
      <c r="C8" s="120"/>
      <c r="D8" s="120"/>
      <c r="E8" s="120"/>
      <c r="F8" s="29"/>
      <c r="G8"/>
      <c r="H8"/>
      <c r="I8"/>
    </row>
    <row r="9" spans="1:25" ht="12" customHeight="1" x14ac:dyDescent="0.2">
      <c r="B9" s="48"/>
      <c r="C9" s="134"/>
      <c r="D9" s="243" t="s">
        <v>99</v>
      </c>
      <c r="E9" s="243"/>
      <c r="F9" s="243"/>
      <c r="G9"/>
      <c r="H9"/>
      <c r="I9"/>
    </row>
    <row r="10" spans="1:25" x14ac:dyDescent="0.2">
      <c r="B10" s="48"/>
      <c r="C10" s="134"/>
      <c r="D10" s="134"/>
      <c r="E10" s="134"/>
      <c r="F10" s="49"/>
      <c r="G10" s="49"/>
      <c r="H10" s="49"/>
    </row>
    <row r="11" spans="1:25" ht="15" customHeight="1" x14ac:dyDescent="0.2">
      <c r="B11" s="128" t="s">
        <v>61</v>
      </c>
      <c r="D11" s="134"/>
      <c r="E11" s="134"/>
      <c r="F11" s="30"/>
      <c r="G11" s="30"/>
      <c r="H11" s="30"/>
    </row>
    <row r="12" spans="1:25" ht="12" customHeight="1" x14ac:dyDescent="0.2">
      <c r="B12" s="56"/>
      <c r="C12" s="266" t="s">
        <v>170</v>
      </c>
      <c r="D12" s="267"/>
      <c r="E12" s="268"/>
      <c r="F12" s="206" t="s">
        <v>171</v>
      </c>
      <c r="G12" s="276"/>
      <c r="H12" s="177"/>
      <c r="Q12"/>
      <c r="R12"/>
      <c r="S12"/>
      <c r="T12"/>
      <c r="U12"/>
      <c r="V12"/>
      <c r="W12"/>
      <c r="X12"/>
      <c r="Y12"/>
    </row>
    <row r="13" spans="1:25" ht="12" customHeight="1" x14ac:dyDescent="0.2">
      <c r="B13" s="58"/>
      <c r="C13" s="269"/>
      <c r="D13" s="270"/>
      <c r="E13" s="271"/>
      <c r="F13" s="221"/>
      <c r="G13" s="277"/>
      <c r="H13" s="220"/>
      <c r="Q13"/>
      <c r="R13"/>
      <c r="S13"/>
      <c r="T13"/>
      <c r="U13"/>
      <c r="V13"/>
      <c r="W13"/>
      <c r="X13"/>
      <c r="Y13"/>
    </row>
    <row r="14" spans="1:25" ht="12" customHeight="1" x14ac:dyDescent="0.2">
      <c r="B14" s="59" t="s">
        <v>7</v>
      </c>
      <c r="C14" s="272"/>
      <c r="D14" s="273"/>
      <c r="E14" s="274"/>
      <c r="F14" s="278"/>
      <c r="G14" s="279"/>
      <c r="H14" s="280"/>
      <c r="Q14"/>
      <c r="R14"/>
      <c r="S14"/>
      <c r="T14"/>
      <c r="U14"/>
      <c r="V14"/>
      <c r="W14"/>
      <c r="X14"/>
      <c r="Y14"/>
    </row>
    <row r="15" spans="1:25" ht="15" customHeight="1" x14ac:dyDescent="0.2">
      <c r="B15" s="116" t="s">
        <v>16</v>
      </c>
      <c r="C15" s="135" t="s">
        <v>12</v>
      </c>
      <c r="D15" s="136" t="s">
        <v>13</v>
      </c>
      <c r="E15" s="136" t="s">
        <v>38</v>
      </c>
      <c r="F15" s="53" t="s">
        <v>20</v>
      </c>
      <c r="G15" s="62" t="s">
        <v>21</v>
      </c>
      <c r="H15" s="53" t="s">
        <v>22</v>
      </c>
      <c r="Q15"/>
      <c r="R15"/>
      <c r="S15"/>
      <c r="T15"/>
      <c r="U15"/>
      <c r="V15"/>
      <c r="W15"/>
      <c r="X15"/>
      <c r="Y15"/>
    </row>
    <row r="16" spans="1:25" ht="15" customHeight="1" x14ac:dyDescent="0.2">
      <c r="B16" s="63"/>
      <c r="C16" s="137" t="s">
        <v>195</v>
      </c>
      <c r="D16" s="138" t="s">
        <v>14</v>
      </c>
      <c r="E16" s="138" t="s">
        <v>15</v>
      </c>
      <c r="F16" s="118" t="s">
        <v>194</v>
      </c>
      <c r="G16" s="118" t="s">
        <v>14</v>
      </c>
      <c r="H16" s="118" t="s">
        <v>15</v>
      </c>
      <c r="M16" s="6">
        <v>14</v>
      </c>
      <c r="Q16"/>
      <c r="R16"/>
      <c r="S16"/>
      <c r="T16"/>
      <c r="U16"/>
      <c r="V16"/>
      <c r="W16"/>
      <c r="X16"/>
      <c r="Y16"/>
    </row>
    <row r="17" spans="2:25" ht="18" customHeight="1" x14ac:dyDescent="0.2">
      <c r="B17" s="65" t="s">
        <v>140</v>
      </c>
      <c r="C17" s="139">
        <v>517</v>
      </c>
      <c r="D17" s="139">
        <v>920</v>
      </c>
      <c r="E17" s="139">
        <v>329</v>
      </c>
      <c r="F17" s="91">
        <v>14</v>
      </c>
      <c r="G17" s="91">
        <v>45</v>
      </c>
      <c r="H17" s="91">
        <v>17</v>
      </c>
      <c r="K17" s="6" t="s">
        <v>7</v>
      </c>
      <c r="M17" s="6" t="s">
        <v>7</v>
      </c>
      <c r="Q17"/>
      <c r="R17"/>
      <c r="S17"/>
      <c r="T17"/>
      <c r="U17"/>
      <c r="V17"/>
      <c r="W17"/>
      <c r="X17"/>
      <c r="Y17"/>
    </row>
    <row r="18" spans="2:25" ht="18" customHeight="1" x14ac:dyDescent="0.2">
      <c r="B18" s="55" t="s">
        <v>217</v>
      </c>
      <c r="C18" s="139">
        <v>47</v>
      </c>
      <c r="D18" s="139">
        <v>9</v>
      </c>
      <c r="E18" s="139">
        <v>1</v>
      </c>
      <c r="F18" s="91">
        <v>30</v>
      </c>
      <c r="G18" s="91">
        <v>40</v>
      </c>
      <c r="H18" s="91">
        <v>8</v>
      </c>
      <c r="Q18"/>
      <c r="R18"/>
      <c r="S18"/>
      <c r="T18"/>
      <c r="U18"/>
      <c r="V18"/>
      <c r="W18"/>
      <c r="X18"/>
      <c r="Y18"/>
    </row>
    <row r="19" spans="2:25" ht="18" customHeight="1" x14ac:dyDescent="0.2">
      <c r="B19" s="55" t="s">
        <v>213</v>
      </c>
      <c r="C19" s="139">
        <v>249</v>
      </c>
      <c r="D19" s="139">
        <v>51</v>
      </c>
      <c r="E19" s="139">
        <v>10</v>
      </c>
      <c r="F19" s="91">
        <v>12</v>
      </c>
      <c r="G19" s="91">
        <v>6</v>
      </c>
      <c r="H19" s="91">
        <v>0</v>
      </c>
      <c r="Q19"/>
      <c r="R19"/>
      <c r="S19"/>
      <c r="T19"/>
      <c r="U19"/>
      <c r="V19"/>
      <c r="W19"/>
      <c r="X19"/>
      <c r="Y19"/>
    </row>
    <row r="20" spans="2:25" ht="18" customHeight="1" x14ac:dyDescent="0.2">
      <c r="B20" s="55" t="s">
        <v>214</v>
      </c>
      <c r="C20" s="139">
        <v>32</v>
      </c>
      <c r="D20" s="139">
        <v>13</v>
      </c>
      <c r="E20" s="139">
        <v>2</v>
      </c>
      <c r="F20" s="91">
        <v>1</v>
      </c>
      <c r="G20" s="91">
        <v>1</v>
      </c>
      <c r="H20" s="91">
        <v>2</v>
      </c>
      <c r="R20" s="6">
        <f t="shared" ref="R20:R28" si="0">MIN(LEN(TRIM(C20)),LEN(TRIM(D20)),LEN(TRIM(E20)),LEN(TRIM(F20)),LEN(TRIM(G20)),LEN(TRIM(H20)))</f>
        <v>1</v>
      </c>
    </row>
    <row r="21" spans="2:25" ht="18" customHeight="1" x14ac:dyDescent="0.2">
      <c r="B21" s="55" t="s">
        <v>1</v>
      </c>
      <c r="C21" s="139">
        <v>569</v>
      </c>
      <c r="D21" s="139">
        <v>288</v>
      </c>
      <c r="E21" s="139">
        <v>30</v>
      </c>
      <c r="F21" s="91">
        <v>167</v>
      </c>
      <c r="G21" s="91">
        <v>224</v>
      </c>
      <c r="H21" s="91">
        <v>11</v>
      </c>
      <c r="R21" s="6">
        <f t="shared" si="0"/>
        <v>2</v>
      </c>
    </row>
    <row r="22" spans="2:25" ht="18" customHeight="1" x14ac:dyDescent="0.2">
      <c r="B22" s="55" t="s">
        <v>215</v>
      </c>
      <c r="C22" s="139">
        <v>136</v>
      </c>
      <c r="D22" s="139">
        <v>98</v>
      </c>
      <c r="E22" s="139">
        <v>32</v>
      </c>
      <c r="F22" s="91">
        <v>1</v>
      </c>
      <c r="G22" s="91">
        <v>0</v>
      </c>
      <c r="H22" s="91">
        <v>5</v>
      </c>
      <c r="R22" s="6">
        <f t="shared" si="0"/>
        <v>1</v>
      </c>
    </row>
    <row r="23" spans="2:25" ht="18" customHeight="1" x14ac:dyDescent="0.2">
      <c r="B23" s="55" t="s">
        <v>216</v>
      </c>
      <c r="C23" s="139">
        <v>802</v>
      </c>
      <c r="D23" s="139">
        <v>402</v>
      </c>
      <c r="E23" s="139">
        <v>69</v>
      </c>
      <c r="F23" s="91">
        <v>103</v>
      </c>
      <c r="G23" s="91">
        <v>117</v>
      </c>
      <c r="H23" s="91">
        <v>19</v>
      </c>
      <c r="R23" s="6">
        <f t="shared" si="0"/>
        <v>2</v>
      </c>
    </row>
    <row r="24" spans="2:25" ht="18" customHeight="1" x14ac:dyDescent="0.2">
      <c r="B24" s="55" t="s">
        <v>218</v>
      </c>
      <c r="C24" s="139">
        <v>68</v>
      </c>
      <c r="D24" s="139">
        <v>98</v>
      </c>
      <c r="E24" s="139">
        <v>19</v>
      </c>
      <c r="F24" s="91">
        <v>7</v>
      </c>
      <c r="G24" s="91">
        <v>23</v>
      </c>
      <c r="H24" s="91">
        <v>2</v>
      </c>
      <c r="R24" s="6">
        <f t="shared" si="0"/>
        <v>1</v>
      </c>
    </row>
    <row r="25" spans="2:25" ht="18" customHeight="1" x14ac:dyDescent="0.2">
      <c r="B25" s="55" t="s">
        <v>4</v>
      </c>
      <c r="C25" s="139">
        <v>9</v>
      </c>
      <c r="D25" s="139">
        <v>3</v>
      </c>
      <c r="E25" s="139">
        <v>2</v>
      </c>
      <c r="F25" s="91">
        <v>1</v>
      </c>
      <c r="G25" s="91">
        <v>0</v>
      </c>
      <c r="H25" s="91">
        <v>0</v>
      </c>
      <c r="R25" s="6">
        <f t="shared" si="0"/>
        <v>1</v>
      </c>
    </row>
    <row r="26" spans="2:25" ht="18" customHeight="1" x14ac:dyDescent="0.2">
      <c r="B26" s="55" t="s">
        <v>2</v>
      </c>
      <c r="C26" s="139">
        <v>-9</v>
      </c>
      <c r="D26" s="139">
        <v>-9</v>
      </c>
      <c r="E26" s="139">
        <v>-9</v>
      </c>
      <c r="F26" s="91">
        <v>-9</v>
      </c>
      <c r="G26" s="91">
        <v>-9</v>
      </c>
      <c r="H26" s="91">
        <v>-9</v>
      </c>
      <c r="R26" s="6">
        <f t="shared" si="0"/>
        <v>2</v>
      </c>
    </row>
    <row r="27" spans="2:25" ht="18" customHeight="1" x14ac:dyDescent="0.2">
      <c r="B27" s="55" t="s">
        <v>3</v>
      </c>
      <c r="C27" s="139">
        <v>1726</v>
      </c>
      <c r="D27" s="139">
        <v>939</v>
      </c>
      <c r="E27" s="139">
        <v>219</v>
      </c>
      <c r="F27" s="91">
        <v>79</v>
      </c>
      <c r="G27" s="91">
        <v>157</v>
      </c>
      <c r="H27" s="91">
        <v>37</v>
      </c>
      <c r="R27" s="6">
        <f t="shared" si="0"/>
        <v>2</v>
      </c>
    </row>
    <row r="28" spans="2:25" ht="18" customHeight="1" x14ac:dyDescent="0.2">
      <c r="B28" s="55" t="s">
        <v>5</v>
      </c>
      <c r="C28" s="139">
        <v>33</v>
      </c>
      <c r="D28" s="139">
        <v>25</v>
      </c>
      <c r="E28" s="139">
        <v>7</v>
      </c>
      <c r="F28" s="91">
        <v>0</v>
      </c>
      <c r="G28" s="91">
        <v>2</v>
      </c>
      <c r="H28" s="91">
        <v>0</v>
      </c>
      <c r="R28" s="6">
        <f t="shared" si="0"/>
        <v>1</v>
      </c>
    </row>
    <row r="29" spans="2:25" ht="18" customHeight="1" x14ac:dyDescent="0.2">
      <c r="B29" s="55" t="s">
        <v>86</v>
      </c>
      <c r="C29" s="139">
        <v>134</v>
      </c>
      <c r="D29" s="140"/>
      <c r="E29" s="140"/>
      <c r="F29" s="91">
        <v>4</v>
      </c>
      <c r="G29" s="92"/>
      <c r="H29" s="92"/>
      <c r="R29" s="6">
        <f>MIN(LEN(TRIM(C29)),LEN(TRIM(F29)))</f>
        <v>1</v>
      </c>
    </row>
    <row r="30" spans="2:25" ht="18" customHeight="1" x14ac:dyDescent="0.2">
      <c r="B30" s="124" t="s">
        <v>6</v>
      </c>
      <c r="C30" s="139">
        <v>4322</v>
      </c>
      <c r="D30" s="139">
        <v>2846</v>
      </c>
      <c r="E30" s="139">
        <v>720</v>
      </c>
      <c r="F30" s="91">
        <v>419</v>
      </c>
      <c r="G30" s="91">
        <v>615</v>
      </c>
      <c r="H30" s="91">
        <v>101</v>
      </c>
      <c r="R30" s="6">
        <f>MIN(LEN(TRIM(C30)),LEN(TRIM(D30)),LEN(TRIM(E30)),LEN(TRIM(F30)),LEN(TRIM(G30)),LEN(TRIM(H30)))</f>
        <v>3</v>
      </c>
    </row>
    <row r="31" spans="2:25" ht="24" customHeight="1" x14ac:dyDescent="0.2">
      <c r="B31" s="265" t="s">
        <v>225</v>
      </c>
      <c r="C31" s="281"/>
      <c r="D31" s="281"/>
      <c r="E31" s="281"/>
      <c r="F31" s="281"/>
      <c r="G31" s="281"/>
      <c r="H31" s="281"/>
    </row>
    <row r="32" spans="2:25" x14ac:dyDescent="0.2">
      <c r="C32" s="132"/>
      <c r="D32" s="132"/>
      <c r="E32" s="132"/>
    </row>
    <row r="33" spans="2:8" x14ac:dyDescent="0.2">
      <c r="B33" s="8"/>
      <c r="C33" s="132"/>
      <c r="D33" s="132"/>
      <c r="E33" s="132"/>
    </row>
    <row r="34" spans="2:8" ht="14.25" customHeight="1" x14ac:dyDescent="0.2">
      <c r="B34" s="28" t="s">
        <v>43</v>
      </c>
      <c r="C34" s="131">
        <f>MAX(C17,0)+MAX(C18,0)+MAX(C19,0)+MAX(C20,0)+MAX(C21,0)+MAX(C22,0)+MAX(C23,0)+MAX(C24,0)+MAX(C25,0)+MAX(C26,0)+MAX(C27,0)+MAX(C28,0)+MAX(C29,0)</f>
        <v>4322</v>
      </c>
      <c r="D34" s="141">
        <f>MAX(D17,0)+MAX(D18,0)+MAX(D19,0)+MAX(D20,0)+MAX(D21,0)+MAX(D22,0)+MAX(D23,0)+MAX(D24,0)+MAX(D25,0)+MAX(D26,0)+MAX(D27,0)+MAX(D28,0)</f>
        <v>2846</v>
      </c>
      <c r="E34" s="141">
        <f>MAX(E17,0)+MAX(E18,0)+MAX(E19,0)+MAX(E20,0)+MAX(E21,0)+MAX(E22,0)+MAX(E23,0)+MAX(E24,0)+MAX(E25,0)+MAX(E26,0)+MAX(E27,0)+MAX(E28,0)</f>
        <v>720</v>
      </c>
      <c r="F34" s="93">
        <f>MAX(F17,0)+MAX(F18,0)+MAX(F19,0)+MAX(F20,0)+MAX(F21,0)+MAX(F22,0)+MAX(F23,0)+MAX(F24,0)+MAX(F25,0)+MAX(F26,0)+MAX(F27,0)+MAX(F28,0)+MAX(F29,0)</f>
        <v>419</v>
      </c>
      <c r="G34" s="105">
        <f>MAX(G17,0)+MAX(G18,0)+MAX(G19,0)+MAX(G20,0)+MAX(G21,0)+MAX(G22,0)+MAX(G23,0)+MAX(G24,0)+MAX(G25,0)+MAX(G26,0)+MAX(G27,0)+MAX(G28,0)</f>
        <v>615</v>
      </c>
      <c r="H34" s="105">
        <f>MAX(H17,0)+MAX(H18,0)+MAX(H19,0)+MAX(H20,0)+MAX(H21,0)+MAX(H22,0)+MAX(H23,0)+MAX(H24,0)+MAX(H25,0)+MAX(H26,0)+MAX(H27,0)+MAX(H28,0)</f>
        <v>101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53" priority="1" stopIfTrue="1">
      <formula>MAX(C30,0)&lt;&gt;C34</formula>
    </cfRule>
  </conditionalFormatting>
  <conditionalFormatting sqref="C17:H28 C30:H30 C29 F29">
    <cfRule type="expression" dxfId="52" priority="2" stopIfTrue="1">
      <formula>LEN(TRIM(C17))=0</formula>
    </cfRule>
  </conditionalFormatting>
  <conditionalFormatting sqref="D9:F9">
    <cfRule type="expression" dxfId="51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>
    <oddFooter>&amp;L&amp;8
CURRENT DATE: &amp;D</oddFooter>
  </headerFooter>
  <ignoredErrors>
    <ignoredError sqref="F34" formula="1"/>
    <ignoredError sqref="C15:H1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3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24" t="s">
        <v>206</v>
      </c>
      <c r="B1" s="224"/>
      <c r="C1" s="12"/>
      <c r="D1" s="12"/>
      <c r="E1" s="12"/>
      <c r="F1" s="12"/>
      <c r="H1" s="28" t="s">
        <v>62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  <c r="I3"/>
    </row>
    <row r="4" spans="1:22" s="8" customFormat="1" ht="9.6" customHeight="1" x14ac:dyDescent="0.2">
      <c r="A4" s="12"/>
      <c r="E4" s="29" t="s">
        <v>17</v>
      </c>
      <c r="F4" s="12"/>
      <c r="G4"/>
      <c r="H4"/>
      <c r="I4"/>
    </row>
    <row r="5" spans="1:22" s="8" customFormat="1" ht="9.6" customHeight="1" x14ac:dyDescent="0.2">
      <c r="A5" s="12"/>
      <c r="E5" s="29" t="s">
        <v>44</v>
      </c>
      <c r="F5" s="12"/>
      <c r="G5"/>
      <c r="H5"/>
      <c r="I5"/>
    </row>
    <row r="6" spans="1:22" s="8" customFormat="1" ht="9.6" customHeight="1" x14ac:dyDescent="0.2">
      <c r="B6" s="12"/>
      <c r="E6" s="29"/>
      <c r="F6" s="29"/>
      <c r="G6"/>
      <c r="H6"/>
      <c r="I6"/>
    </row>
    <row r="7" spans="1:22" s="8" customFormat="1" ht="12" customHeight="1" x14ac:dyDescent="0.2">
      <c r="B7" s="12"/>
      <c r="E7" s="151" t="str">
        <f>"Reporting Date: "&amp;'PAGE 1'!D7</f>
        <v>Reporting Date: 2019</v>
      </c>
      <c r="F7" s="29"/>
      <c r="G7"/>
      <c r="H7"/>
      <c r="I7"/>
    </row>
    <row r="8" spans="1:22" ht="9.6" customHeight="1" x14ac:dyDescent="0.2">
      <c r="B8" s="48"/>
      <c r="C8" s="49"/>
      <c r="E8" s="49"/>
      <c r="F8" s="49"/>
      <c r="G8"/>
      <c r="H8"/>
      <c r="I8"/>
    </row>
    <row r="9" spans="1:22" ht="12" customHeight="1" x14ac:dyDescent="0.2">
      <c r="B9" s="48"/>
      <c r="C9" s="49"/>
      <c r="D9" s="243" t="s">
        <v>99</v>
      </c>
      <c r="E9" s="243"/>
      <c r="F9" s="243"/>
      <c r="G9"/>
      <c r="H9"/>
      <c r="I9"/>
      <c r="P9"/>
      <c r="Q9"/>
      <c r="R9"/>
      <c r="S9"/>
      <c r="T9"/>
      <c r="U9"/>
      <c r="V9"/>
    </row>
    <row r="10" spans="1:22" x14ac:dyDescent="0.2">
      <c r="B10" s="48"/>
      <c r="C10" s="49"/>
      <c r="D10" s="49"/>
      <c r="E10" s="49"/>
      <c r="F10" s="49"/>
      <c r="G10" s="49"/>
      <c r="H10" s="49"/>
      <c r="P10"/>
      <c r="Q10"/>
      <c r="R10"/>
      <c r="S10"/>
      <c r="T10"/>
      <c r="U10"/>
      <c r="V10"/>
    </row>
    <row r="11" spans="1:22" ht="13.5" customHeight="1" x14ac:dyDescent="0.2">
      <c r="B11" s="110" t="s">
        <v>61</v>
      </c>
      <c r="D11" s="30"/>
      <c r="E11" s="30"/>
      <c r="F11" s="30"/>
      <c r="G11" s="30"/>
      <c r="H11" s="30"/>
      <c r="P11"/>
      <c r="Q11"/>
      <c r="R11"/>
      <c r="S11"/>
      <c r="T11"/>
      <c r="U11"/>
      <c r="V11"/>
    </row>
    <row r="12" spans="1:22" ht="13.5" customHeight="1" x14ac:dyDescent="0.2">
      <c r="B12" s="64"/>
      <c r="C12" s="266" t="s">
        <v>172</v>
      </c>
      <c r="D12" s="267"/>
      <c r="E12" s="268"/>
      <c r="F12" s="266" t="s">
        <v>173</v>
      </c>
      <c r="G12" s="267"/>
      <c r="H12" s="268"/>
      <c r="P12"/>
      <c r="Q12"/>
      <c r="R12"/>
      <c r="S12"/>
      <c r="T12"/>
      <c r="U12"/>
      <c r="V12"/>
    </row>
    <row r="13" spans="1:22" ht="12" customHeight="1" x14ac:dyDescent="0.2">
      <c r="B13" s="58"/>
      <c r="C13" s="269"/>
      <c r="D13" s="270"/>
      <c r="E13" s="271"/>
      <c r="F13" s="269"/>
      <c r="G13" s="270"/>
      <c r="H13" s="271"/>
      <c r="P13"/>
      <c r="Q13"/>
      <c r="R13"/>
      <c r="S13"/>
      <c r="T13"/>
      <c r="U13"/>
      <c r="V13"/>
    </row>
    <row r="14" spans="1:22" ht="12" customHeight="1" x14ac:dyDescent="0.2">
      <c r="B14" s="59"/>
      <c r="C14" s="272"/>
      <c r="D14" s="273"/>
      <c r="E14" s="274"/>
      <c r="F14" s="272"/>
      <c r="G14" s="273"/>
      <c r="H14" s="274"/>
      <c r="P14"/>
      <c r="Q14"/>
      <c r="R14"/>
      <c r="S14"/>
      <c r="T14"/>
      <c r="U14"/>
      <c r="V14"/>
    </row>
    <row r="15" spans="1:22" ht="15" customHeight="1" x14ac:dyDescent="0.2">
      <c r="B15" s="116" t="s">
        <v>16</v>
      </c>
      <c r="C15" s="61" t="s">
        <v>39</v>
      </c>
      <c r="D15" s="53" t="s">
        <v>23</v>
      </c>
      <c r="E15" s="53" t="s">
        <v>24</v>
      </c>
      <c r="F15" s="53" t="s">
        <v>25</v>
      </c>
      <c r="G15" s="53" t="s">
        <v>40</v>
      </c>
      <c r="H15" s="53" t="s">
        <v>26</v>
      </c>
      <c r="M15" s="6">
        <v>15</v>
      </c>
      <c r="P15"/>
      <c r="Q15"/>
      <c r="R15"/>
      <c r="S15"/>
      <c r="T15"/>
      <c r="U15"/>
      <c r="V15"/>
    </row>
    <row r="16" spans="1:22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</row>
    <row r="17" spans="2:22" ht="18" customHeight="1" x14ac:dyDescent="0.2">
      <c r="B17" s="55" t="s">
        <v>140</v>
      </c>
      <c r="C17" s="91">
        <v>0</v>
      </c>
      <c r="D17" s="91">
        <v>0</v>
      </c>
      <c r="E17" s="91">
        <v>1</v>
      </c>
      <c r="F17" s="91">
        <v>6</v>
      </c>
      <c r="G17" s="91">
        <v>7</v>
      </c>
      <c r="H17" s="91">
        <v>3</v>
      </c>
      <c r="K17" s="6" t="s">
        <v>7</v>
      </c>
      <c r="M17" s="6" t="s">
        <v>7</v>
      </c>
      <c r="P17"/>
      <c r="Q17"/>
      <c r="R17"/>
      <c r="S17"/>
      <c r="T17"/>
      <c r="U17"/>
      <c r="V17"/>
    </row>
    <row r="18" spans="2:22" ht="18" customHeight="1" x14ac:dyDescent="0.2">
      <c r="B18" s="55" t="s">
        <v>217</v>
      </c>
      <c r="C18" s="91">
        <v>7</v>
      </c>
      <c r="D18" s="91">
        <v>21</v>
      </c>
      <c r="E18" s="91">
        <v>9</v>
      </c>
      <c r="F18" s="91">
        <v>0</v>
      </c>
      <c r="G18" s="91">
        <v>1</v>
      </c>
      <c r="H18" s="91">
        <v>0</v>
      </c>
      <c r="P18"/>
      <c r="Q18"/>
      <c r="R18"/>
      <c r="S18"/>
      <c r="T18"/>
      <c r="U18"/>
      <c r="V18"/>
    </row>
    <row r="19" spans="2:22" ht="18" customHeight="1" x14ac:dyDescent="0.2">
      <c r="B19" s="55" t="s">
        <v>213</v>
      </c>
      <c r="C19" s="91">
        <v>0</v>
      </c>
      <c r="D19" s="91">
        <v>0</v>
      </c>
      <c r="E19" s="91">
        <v>0</v>
      </c>
      <c r="F19" s="91">
        <v>7</v>
      </c>
      <c r="G19" s="91">
        <v>4</v>
      </c>
      <c r="H19" s="91">
        <v>1</v>
      </c>
      <c r="R19" s="6">
        <f t="shared" ref="R19:R28" si="0">MIN(LEN(TRIM(C19)),LEN(TRIM(D19)),LEN(TRIM(E19)),LEN(TRIM(F19)),LEN(TRIM(G19)),LEN(TRIM(H19)))</f>
        <v>1</v>
      </c>
    </row>
    <row r="20" spans="2:22" ht="18" customHeight="1" x14ac:dyDescent="0.2">
      <c r="B20" s="55" t="s">
        <v>214</v>
      </c>
      <c r="C20" s="91">
        <v>0</v>
      </c>
      <c r="D20" s="91">
        <v>0</v>
      </c>
      <c r="E20" s="91">
        <v>0</v>
      </c>
      <c r="F20" s="91">
        <v>1</v>
      </c>
      <c r="G20" s="91">
        <v>2</v>
      </c>
      <c r="H20" s="91">
        <v>0</v>
      </c>
      <c r="R20" s="6">
        <f t="shared" si="0"/>
        <v>1</v>
      </c>
    </row>
    <row r="21" spans="2:22" ht="18" customHeight="1" x14ac:dyDescent="0.2">
      <c r="B21" s="55" t="s">
        <v>1</v>
      </c>
      <c r="C21" s="91">
        <v>0</v>
      </c>
      <c r="D21" s="91">
        <v>2</v>
      </c>
      <c r="E21" s="91">
        <v>0</v>
      </c>
      <c r="F21" s="91">
        <v>25</v>
      </c>
      <c r="G21" s="91">
        <v>48</v>
      </c>
      <c r="H21" s="91">
        <v>4</v>
      </c>
      <c r="R21" s="6">
        <f t="shared" si="0"/>
        <v>1</v>
      </c>
    </row>
    <row r="22" spans="2:22" ht="18" customHeight="1" x14ac:dyDescent="0.2">
      <c r="B22" s="55" t="s">
        <v>215</v>
      </c>
      <c r="C22" s="91">
        <v>2</v>
      </c>
      <c r="D22" s="91">
        <v>2</v>
      </c>
      <c r="E22" s="91">
        <v>0</v>
      </c>
      <c r="F22" s="91">
        <v>11</v>
      </c>
      <c r="G22" s="91">
        <v>4</v>
      </c>
      <c r="H22" s="91">
        <v>3</v>
      </c>
      <c r="R22" s="6">
        <f t="shared" si="0"/>
        <v>1</v>
      </c>
    </row>
    <row r="23" spans="2:22" ht="18" customHeight="1" x14ac:dyDescent="0.2">
      <c r="B23" s="55" t="s">
        <v>216</v>
      </c>
      <c r="C23" s="91">
        <v>0</v>
      </c>
      <c r="D23" s="91">
        <v>5</v>
      </c>
      <c r="E23" s="91">
        <v>0</v>
      </c>
      <c r="F23" s="91">
        <v>26</v>
      </c>
      <c r="G23" s="91">
        <v>45</v>
      </c>
      <c r="H23" s="91">
        <v>9</v>
      </c>
      <c r="R23" s="6">
        <f t="shared" si="0"/>
        <v>1</v>
      </c>
    </row>
    <row r="24" spans="2:22" ht="18" customHeight="1" x14ac:dyDescent="0.2">
      <c r="B24" s="55" t="s">
        <v>218</v>
      </c>
      <c r="C24" s="91">
        <v>0</v>
      </c>
      <c r="D24" s="91">
        <v>2</v>
      </c>
      <c r="E24" s="91">
        <v>0</v>
      </c>
      <c r="F24" s="91">
        <v>1</v>
      </c>
      <c r="G24" s="91">
        <v>13</v>
      </c>
      <c r="H24" s="91">
        <v>3</v>
      </c>
      <c r="R24" s="6">
        <f t="shared" si="0"/>
        <v>1</v>
      </c>
    </row>
    <row r="25" spans="2:22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R25" s="6">
        <f t="shared" si="0"/>
        <v>1</v>
      </c>
    </row>
    <row r="26" spans="2:22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-9</v>
      </c>
      <c r="R26" s="6">
        <f t="shared" si="0"/>
        <v>2</v>
      </c>
    </row>
    <row r="27" spans="2:22" ht="18" customHeight="1" x14ac:dyDescent="0.2">
      <c r="B27" s="55" t="s">
        <v>3</v>
      </c>
      <c r="C27" s="91">
        <v>0</v>
      </c>
      <c r="D27" s="91">
        <v>1</v>
      </c>
      <c r="E27" s="91">
        <v>0</v>
      </c>
      <c r="F27" s="91">
        <v>11</v>
      </c>
      <c r="G27" s="91">
        <v>32</v>
      </c>
      <c r="H27" s="91">
        <v>15</v>
      </c>
      <c r="R27" s="6">
        <f t="shared" si="0"/>
        <v>1</v>
      </c>
    </row>
    <row r="28" spans="2:22" ht="18" customHeight="1" x14ac:dyDescent="0.2">
      <c r="B28" s="55" t="s">
        <v>5</v>
      </c>
      <c r="C28" s="91">
        <v>0</v>
      </c>
      <c r="D28" s="91">
        <v>0</v>
      </c>
      <c r="E28" s="91">
        <v>0</v>
      </c>
      <c r="F28" s="91">
        <v>1</v>
      </c>
      <c r="G28" s="91">
        <v>1</v>
      </c>
      <c r="H28" s="91">
        <v>1</v>
      </c>
      <c r="R28" s="6">
        <f t="shared" si="0"/>
        <v>1</v>
      </c>
    </row>
    <row r="29" spans="2:22" ht="18" customHeight="1" x14ac:dyDescent="0.2">
      <c r="B29" s="55" t="s">
        <v>86</v>
      </c>
      <c r="C29" s="91">
        <v>0</v>
      </c>
      <c r="D29" s="92"/>
      <c r="E29" s="92"/>
      <c r="F29" s="91">
        <v>1</v>
      </c>
      <c r="G29" s="92"/>
      <c r="H29" s="92"/>
      <c r="R29" s="6">
        <f>MIN(LEN(TRIM(C29)),LEN(TRIM(F29)))</f>
        <v>1</v>
      </c>
    </row>
    <row r="30" spans="2:22" ht="18" customHeight="1" x14ac:dyDescent="0.2">
      <c r="B30" s="124" t="s">
        <v>6</v>
      </c>
      <c r="C30" s="91">
        <v>9</v>
      </c>
      <c r="D30" s="91">
        <v>33</v>
      </c>
      <c r="E30" s="91">
        <v>10</v>
      </c>
      <c r="F30" s="91">
        <v>90</v>
      </c>
      <c r="G30" s="91">
        <v>157</v>
      </c>
      <c r="H30" s="91">
        <v>39</v>
      </c>
      <c r="R30" s="6">
        <f>MIN(LEN(TRIM(C30)),LEN(TRIM(D30)),LEN(TRIM(E30)),LEN(TRIM(F30)),LEN(TRIM(G30)),LEN(TRIM(H30)))</f>
        <v>1</v>
      </c>
    </row>
    <row r="31" spans="2:22" ht="36" customHeight="1" x14ac:dyDescent="0.2">
      <c r="B31" s="282" t="s">
        <v>226</v>
      </c>
      <c r="C31" s="283"/>
      <c r="D31" s="283"/>
      <c r="E31" s="283"/>
      <c r="F31" s="283"/>
      <c r="G31" s="283"/>
      <c r="H31" s="283"/>
    </row>
    <row r="32" spans="2:22" ht="10.5" customHeight="1" x14ac:dyDescent="0.2"/>
    <row r="33" spans="2:8" ht="10.5" customHeight="1" x14ac:dyDescent="0.2"/>
    <row r="34" spans="2:8" x14ac:dyDescent="0.2">
      <c r="B34" s="8"/>
    </row>
    <row r="35" spans="2:8" ht="12.75" customHeight="1" x14ac:dyDescent="0.2">
      <c r="B35" s="28" t="s">
        <v>43</v>
      </c>
      <c r="C35" s="93">
        <f>MAX(C17,0)+MAX(C18,0)+MAX(C19,0)+MAX(C20,0)+MAX(C21,0)+MAX(C22,0)+MAX(C23,0)+MAX(C24,0)+MAX(C25,0)+MAX(C26,0)+MAX(C27,0)+MAX(C28,0)+MAX(C29,0)</f>
        <v>9</v>
      </c>
      <c r="D35" s="105">
        <f>MAX(D17,0)+MAX(D18,0)+MAX(D19,0)+MAX(D20,0)+MAX(D21,0)+MAX(D22,0)+MAX(D23,0)+MAX(D24,0)+MAX(D25,0)+MAX(D26,0)+MAX(D27,0)+MAX(D28,0)</f>
        <v>33</v>
      </c>
      <c r="E35" s="105">
        <f>MAX(E17,0)+MAX(E18,0)+MAX(E19,0)+MAX(E20,0)+MAX(E21,0)+MAX(E22,0)+MAX(E23,0)+MAX(E24,0)+MAX(E25,0)+MAX(E26,0)+MAX(E27,0)+MAX(E28,0)</f>
        <v>10</v>
      </c>
      <c r="F35" s="93">
        <f>MAX(F17,0)+MAX(F18,0)+MAX(F19,0)+MAX(F20,0)+MAX(F21,0)+MAX(F22,0)+MAX(F23,0)+MAX(F24,0)+MAX(F25,0)+MAX(F26,0)+MAX(F27,0)+MAX(F28,0)+MAX(F29,0)</f>
        <v>90</v>
      </c>
      <c r="G35" s="105">
        <f>MAX(G17,0)+MAX(G18,0)+MAX(G19,0)+MAX(G20,0)+MAX(G21,0)+MAX(G22,0)+MAX(G23,0)+MAX(G24,0)+MAX(G25,0)+MAX(G26,0)+MAX(G27,0)+MAX(G28,0)</f>
        <v>157</v>
      </c>
      <c r="H35" s="105">
        <f>MAX(H17,0)+MAX(H18,0)+MAX(H19,0)+MAX(H20,0)+MAX(H21,0)+MAX(H22,0)+MAX(H23,0)+MAX(H24,0)+MAX(H25,0)+MAX(H26,0)+MAX(H27,0)+MAX(H28,0)</f>
        <v>39</v>
      </c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5:H35">
    <cfRule type="expression" dxfId="50" priority="1" stopIfTrue="1">
      <formula>MAX(C30,0)&lt;&gt;C35</formula>
    </cfRule>
  </conditionalFormatting>
  <conditionalFormatting sqref="C17:H28 C30:H30 C29 F29">
    <cfRule type="expression" dxfId="49" priority="2" stopIfTrue="1">
      <formula>LEN(TRIM(C17))=0</formula>
    </cfRule>
  </conditionalFormatting>
  <conditionalFormatting sqref="D9:F9">
    <cfRule type="expression" dxfId="48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W36"/>
  <sheetViews>
    <sheetView zoomScaleNormal="100" workbookViewId="0">
      <selection activeCell="C36" sqref="C36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3" s="8" customFormat="1" ht="12" customHeight="1" x14ac:dyDescent="0.2">
      <c r="A1" s="224" t="s">
        <v>206</v>
      </c>
      <c r="B1" s="224"/>
      <c r="C1" s="12"/>
      <c r="D1" s="12"/>
      <c r="E1" s="12"/>
      <c r="F1" s="12"/>
      <c r="H1" s="28" t="s">
        <v>65</v>
      </c>
    </row>
    <row r="2" spans="1:23" s="8" customFormat="1" ht="9.6" customHeight="1" x14ac:dyDescent="0.2">
      <c r="A2" s="12"/>
      <c r="C2" s="12"/>
      <c r="E2" s="12"/>
      <c r="F2" s="12"/>
      <c r="H2" s="12"/>
    </row>
    <row r="3" spans="1:23" s="8" customFormat="1" ht="9.6" customHeight="1" x14ac:dyDescent="0.2">
      <c r="A3" s="12"/>
      <c r="F3" s="29"/>
      <c r="G3"/>
      <c r="H3"/>
      <c r="I3"/>
    </row>
    <row r="4" spans="1:23" s="8" customFormat="1" ht="9.6" customHeight="1" x14ac:dyDescent="0.2">
      <c r="A4" s="12"/>
      <c r="D4" s="12"/>
      <c r="E4" s="29" t="s">
        <v>17</v>
      </c>
      <c r="F4" s="12"/>
      <c r="G4"/>
      <c r="H4"/>
      <c r="I4"/>
    </row>
    <row r="5" spans="1:23" s="8" customFormat="1" ht="9.6" customHeight="1" x14ac:dyDescent="0.2">
      <c r="A5" s="12"/>
      <c r="D5" s="12"/>
      <c r="E5" s="29" t="s">
        <v>44</v>
      </c>
      <c r="F5" s="12"/>
      <c r="G5"/>
      <c r="H5"/>
      <c r="I5"/>
    </row>
    <row r="6" spans="1:23" s="8" customFormat="1" ht="9.6" customHeight="1" x14ac:dyDescent="0.2">
      <c r="B6" s="12"/>
      <c r="F6" s="29"/>
      <c r="G6"/>
      <c r="H6"/>
      <c r="I6"/>
    </row>
    <row r="7" spans="1:23" s="8" customFormat="1" ht="12" customHeight="1" x14ac:dyDescent="0.2">
      <c r="B7" s="12"/>
      <c r="E7" s="151" t="str">
        <f>"Reporting Date: "&amp;'PAGE 1'!D7</f>
        <v>Reporting Date: 2019</v>
      </c>
      <c r="F7" s="29"/>
      <c r="G7"/>
      <c r="H7"/>
      <c r="I7"/>
    </row>
    <row r="8" spans="1:23" s="8" customFormat="1" ht="9.6" customHeight="1" x14ac:dyDescent="0.2">
      <c r="B8" s="12"/>
      <c r="F8" s="29"/>
      <c r="G8"/>
      <c r="H8"/>
      <c r="I8"/>
    </row>
    <row r="9" spans="1:23" ht="11.25" customHeight="1" x14ac:dyDescent="0.2">
      <c r="B9" s="48"/>
      <c r="C9" s="49"/>
      <c r="D9" s="243" t="s">
        <v>99</v>
      </c>
      <c r="E9" s="243"/>
      <c r="F9" s="243"/>
      <c r="G9"/>
      <c r="H9"/>
      <c r="I9"/>
    </row>
    <row r="10" spans="1:23" x14ac:dyDescent="0.2">
      <c r="B10" s="48"/>
      <c r="C10" s="49"/>
      <c r="D10" s="49"/>
      <c r="E10" s="49"/>
      <c r="F10" s="49"/>
      <c r="G10" s="49"/>
      <c r="H10" s="49"/>
    </row>
    <row r="11" spans="1:23" ht="15" customHeight="1" x14ac:dyDescent="0.2">
      <c r="B11" s="110" t="s">
        <v>61</v>
      </c>
      <c r="D11" s="30"/>
      <c r="E11" s="30"/>
      <c r="F11" s="30"/>
      <c r="G11" s="30"/>
      <c r="H11" s="30"/>
    </row>
    <row r="12" spans="1:23" ht="12" customHeight="1" x14ac:dyDescent="0.2">
      <c r="B12" s="56"/>
      <c r="C12" s="206" t="s">
        <v>174</v>
      </c>
      <c r="D12" s="276"/>
      <c r="E12" s="177"/>
      <c r="F12" s="206" t="s">
        <v>175</v>
      </c>
      <c r="G12" s="276"/>
      <c r="H12" s="177"/>
      <c r="P12"/>
      <c r="Q12"/>
      <c r="R12"/>
      <c r="S12"/>
      <c r="T12"/>
      <c r="U12"/>
      <c r="V12"/>
      <c r="W12"/>
    </row>
    <row r="13" spans="1:23" ht="12" customHeight="1" x14ac:dyDescent="0.2">
      <c r="B13" s="58"/>
      <c r="C13" s="221"/>
      <c r="D13" s="277"/>
      <c r="E13" s="220"/>
      <c r="F13" s="221"/>
      <c r="G13" s="277"/>
      <c r="H13" s="220"/>
      <c r="P13"/>
      <c r="Q13"/>
      <c r="R13"/>
      <c r="S13"/>
      <c r="T13"/>
      <c r="U13"/>
      <c r="V13"/>
      <c r="W13"/>
    </row>
    <row r="14" spans="1:23" ht="12" customHeight="1" x14ac:dyDescent="0.2">
      <c r="B14" s="59"/>
      <c r="C14" s="278"/>
      <c r="D14" s="279"/>
      <c r="E14" s="280"/>
      <c r="F14" s="278"/>
      <c r="G14" s="279"/>
      <c r="H14" s="280"/>
      <c r="P14"/>
      <c r="Q14"/>
      <c r="R14"/>
      <c r="S14"/>
      <c r="T14"/>
      <c r="U14"/>
      <c r="V14"/>
      <c r="W14"/>
    </row>
    <row r="15" spans="1:23" ht="15" customHeight="1" x14ac:dyDescent="0.2">
      <c r="B15" s="116" t="s">
        <v>16</v>
      </c>
      <c r="C15" s="61" t="s">
        <v>27</v>
      </c>
      <c r="D15" s="53" t="s">
        <v>28</v>
      </c>
      <c r="E15" s="53" t="s">
        <v>41</v>
      </c>
      <c r="F15" s="53" t="s">
        <v>29</v>
      </c>
      <c r="G15" s="62" t="s">
        <v>30</v>
      </c>
      <c r="H15" s="53" t="s">
        <v>31</v>
      </c>
      <c r="M15" s="6">
        <v>16</v>
      </c>
      <c r="P15"/>
      <c r="Q15"/>
      <c r="R15"/>
      <c r="S15"/>
      <c r="T15"/>
      <c r="U15"/>
      <c r="V15"/>
      <c r="W15"/>
    </row>
    <row r="16" spans="1:23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  <c r="W16"/>
    </row>
    <row r="17" spans="2:23" ht="18" customHeight="1" x14ac:dyDescent="0.2">
      <c r="B17" s="55" t="s">
        <v>140</v>
      </c>
      <c r="C17" s="91">
        <v>0</v>
      </c>
      <c r="D17" s="91">
        <v>5</v>
      </c>
      <c r="E17" s="91">
        <v>1</v>
      </c>
      <c r="F17" s="91">
        <v>7</v>
      </c>
      <c r="G17" s="91">
        <v>13</v>
      </c>
      <c r="H17" s="91">
        <v>1</v>
      </c>
      <c r="K17" s="6" t="s">
        <v>7</v>
      </c>
      <c r="M17" s="6" t="s">
        <v>7</v>
      </c>
      <c r="P17"/>
      <c r="Q17"/>
      <c r="R17"/>
      <c r="S17"/>
      <c r="T17"/>
      <c r="U17"/>
      <c r="V17"/>
      <c r="W17"/>
    </row>
    <row r="18" spans="2:23" ht="18" customHeight="1" x14ac:dyDescent="0.2">
      <c r="B18" s="55" t="s">
        <v>217</v>
      </c>
      <c r="C18" s="91">
        <v>0</v>
      </c>
      <c r="D18" s="91">
        <v>1</v>
      </c>
      <c r="E18" s="91">
        <v>0</v>
      </c>
      <c r="F18" s="91">
        <v>12</v>
      </c>
      <c r="G18" s="91">
        <v>2</v>
      </c>
      <c r="H18" s="91">
        <v>0</v>
      </c>
      <c r="P18"/>
      <c r="Q18"/>
      <c r="R18"/>
      <c r="S18"/>
      <c r="T18"/>
      <c r="U18"/>
      <c r="V18"/>
      <c r="W18"/>
    </row>
    <row r="19" spans="2:23" ht="18" customHeight="1" x14ac:dyDescent="0.2">
      <c r="B19" s="55" t="s">
        <v>213</v>
      </c>
      <c r="C19" s="91">
        <v>0</v>
      </c>
      <c r="D19" s="91">
        <v>3</v>
      </c>
      <c r="E19" s="91">
        <v>1</v>
      </c>
      <c r="F19" s="91">
        <v>297</v>
      </c>
      <c r="G19" s="91">
        <v>23</v>
      </c>
      <c r="H19" s="91">
        <v>1</v>
      </c>
      <c r="P19"/>
      <c r="Q19"/>
      <c r="R19"/>
      <c r="S19"/>
      <c r="T19"/>
      <c r="U19"/>
      <c r="V19"/>
      <c r="W19"/>
    </row>
    <row r="20" spans="2:23" ht="18" customHeight="1" x14ac:dyDescent="0.2">
      <c r="B20" s="55" t="s">
        <v>214</v>
      </c>
      <c r="C20" s="91">
        <v>0</v>
      </c>
      <c r="D20" s="91">
        <v>0</v>
      </c>
      <c r="E20" s="91">
        <v>0</v>
      </c>
      <c r="F20" s="91">
        <v>3</v>
      </c>
      <c r="G20" s="91">
        <v>0</v>
      </c>
      <c r="H20" s="91">
        <v>0</v>
      </c>
      <c r="P20"/>
      <c r="Q20"/>
      <c r="R20"/>
      <c r="S20"/>
      <c r="T20"/>
      <c r="U20"/>
      <c r="V20"/>
      <c r="W20"/>
    </row>
    <row r="21" spans="2:23" ht="18" customHeight="1" x14ac:dyDescent="0.2">
      <c r="B21" s="55" t="s">
        <v>1</v>
      </c>
      <c r="C21" s="91">
        <v>0</v>
      </c>
      <c r="D21" s="91">
        <v>46</v>
      </c>
      <c r="E21" s="91">
        <v>19</v>
      </c>
      <c r="F21" s="91">
        <v>8</v>
      </c>
      <c r="G21" s="91">
        <v>5</v>
      </c>
      <c r="H21" s="91">
        <v>1</v>
      </c>
      <c r="R21" s="6">
        <f t="shared" ref="R21:R28" si="0">MIN(LEN(TRIM(C21)),LEN(TRIM(D21)),LEN(TRIM(E21)),LEN(TRIM(F21)),LEN(TRIM(G21)),LEN(TRIM(H21)))</f>
        <v>1</v>
      </c>
    </row>
    <row r="22" spans="2:23" ht="18" customHeight="1" x14ac:dyDescent="0.2">
      <c r="B22" s="55" t="s">
        <v>215</v>
      </c>
      <c r="C22" s="91">
        <v>0</v>
      </c>
      <c r="D22" s="91">
        <v>0</v>
      </c>
      <c r="E22" s="91">
        <v>0</v>
      </c>
      <c r="F22" s="91">
        <v>2</v>
      </c>
      <c r="G22" s="91">
        <v>0</v>
      </c>
      <c r="H22" s="91">
        <v>0</v>
      </c>
      <c r="R22" s="6">
        <f t="shared" si="0"/>
        <v>1</v>
      </c>
    </row>
    <row r="23" spans="2:23" ht="18" customHeight="1" x14ac:dyDescent="0.2">
      <c r="B23" s="55" t="s">
        <v>216</v>
      </c>
      <c r="C23" s="91">
        <v>0</v>
      </c>
      <c r="D23" s="91">
        <v>48</v>
      </c>
      <c r="E23" s="91">
        <v>23</v>
      </c>
      <c r="F23" s="91">
        <v>40</v>
      </c>
      <c r="G23" s="91">
        <v>32</v>
      </c>
      <c r="H23" s="91">
        <v>1</v>
      </c>
      <c r="R23" s="6">
        <f t="shared" si="0"/>
        <v>1</v>
      </c>
    </row>
    <row r="24" spans="2:23" ht="18" customHeight="1" x14ac:dyDescent="0.2">
      <c r="B24" s="55" t="s">
        <v>218</v>
      </c>
      <c r="C24" s="91">
        <v>0</v>
      </c>
      <c r="D24" s="91">
        <v>23</v>
      </c>
      <c r="E24" s="91">
        <v>8</v>
      </c>
      <c r="F24" s="91">
        <v>73</v>
      </c>
      <c r="G24" s="91">
        <v>53</v>
      </c>
      <c r="H24" s="91">
        <v>2</v>
      </c>
      <c r="R24" s="6">
        <f t="shared" si="0"/>
        <v>1</v>
      </c>
    </row>
    <row r="25" spans="2:23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91">
        <v>1</v>
      </c>
      <c r="G25" s="91">
        <v>0</v>
      </c>
      <c r="H25" s="91">
        <v>0</v>
      </c>
      <c r="R25" s="6">
        <f t="shared" si="0"/>
        <v>1</v>
      </c>
    </row>
    <row r="26" spans="2:23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-9</v>
      </c>
      <c r="R26" s="6">
        <f t="shared" si="0"/>
        <v>2</v>
      </c>
    </row>
    <row r="27" spans="2:23" ht="18" customHeight="1" x14ac:dyDescent="0.2">
      <c r="B27" s="55" t="s">
        <v>3</v>
      </c>
      <c r="C27" s="91">
        <v>0</v>
      </c>
      <c r="D27" s="91">
        <v>2</v>
      </c>
      <c r="E27" s="91">
        <v>1</v>
      </c>
      <c r="F27" s="91">
        <v>33</v>
      </c>
      <c r="G27" s="91">
        <v>24</v>
      </c>
      <c r="H27" s="91">
        <v>1</v>
      </c>
      <c r="R27" s="6">
        <f t="shared" si="0"/>
        <v>1</v>
      </c>
    </row>
    <row r="28" spans="2:23" ht="18" customHeight="1" x14ac:dyDescent="0.2">
      <c r="B28" s="55" t="s">
        <v>5</v>
      </c>
      <c r="C28" s="91">
        <v>0</v>
      </c>
      <c r="D28" s="91">
        <v>0</v>
      </c>
      <c r="E28" s="91">
        <v>0</v>
      </c>
      <c r="F28" s="91">
        <v>1</v>
      </c>
      <c r="G28" s="91">
        <v>2</v>
      </c>
      <c r="H28" s="91">
        <v>0</v>
      </c>
      <c r="R28" s="6">
        <f t="shared" si="0"/>
        <v>1</v>
      </c>
    </row>
    <row r="29" spans="2:23" ht="18" customHeight="1" x14ac:dyDescent="0.2">
      <c r="B29" s="55" t="s">
        <v>86</v>
      </c>
      <c r="C29" s="91">
        <v>0</v>
      </c>
      <c r="D29" s="92"/>
      <c r="E29" s="92"/>
      <c r="F29" s="91">
        <v>9</v>
      </c>
      <c r="G29" s="92"/>
      <c r="H29" s="92"/>
      <c r="R29" s="6">
        <f>MIN(LEN(TRIM(C29)),LEN(TRIM(F29)))</f>
        <v>1</v>
      </c>
    </row>
    <row r="30" spans="2:23" ht="18" customHeight="1" x14ac:dyDescent="0.2">
      <c r="B30" s="124" t="s">
        <v>6</v>
      </c>
      <c r="C30" s="91">
        <v>0</v>
      </c>
      <c r="D30" s="91">
        <v>128</v>
      </c>
      <c r="E30" s="91">
        <v>53</v>
      </c>
      <c r="F30" s="91">
        <v>486</v>
      </c>
      <c r="G30" s="91">
        <v>154</v>
      </c>
      <c r="H30" s="91">
        <v>7</v>
      </c>
      <c r="R30" s="6">
        <f>MIN(LEN(TRIM(C30)),LEN(TRIM(D30)),LEN(TRIM(E30)),LEN(TRIM(F30)),LEN(TRIM(G30)),LEN(TRIM(H30)))</f>
        <v>1</v>
      </c>
    </row>
    <row r="31" spans="2:23" ht="40.5" customHeight="1" x14ac:dyDescent="0.2">
      <c r="B31" s="284" t="s">
        <v>227</v>
      </c>
      <c r="C31" s="284"/>
      <c r="D31" s="284"/>
      <c r="E31" s="284"/>
      <c r="F31" s="284"/>
      <c r="G31" s="284"/>
      <c r="H31" s="284"/>
    </row>
    <row r="33" spans="2:8" x14ac:dyDescent="0.2">
      <c r="B33" s="8"/>
    </row>
    <row r="34" spans="2:8" ht="13.5" customHeight="1" x14ac:dyDescent="0.2">
      <c r="B34" s="28" t="s">
        <v>43</v>
      </c>
      <c r="C34" s="93">
        <f>MAX(C17,0)+MAX(C18,0)+MAX(C19,0)+MAX(C20,0)+MAX(C21,0)+MAX(C22,0)+MAX(C23,0)+MAX(C24,0)+MAX(C25,0)+MAX(C26,0)+MAX(C27,0)+MAX(C28,0)+MAX(C29,0)</f>
        <v>0</v>
      </c>
      <c r="D34" s="105">
        <f>MAX(D17,0)+MAX(D18,0)+MAX(D19,0)+MAX(D20,0)+MAX(D21,0)+MAX(D22,0)+MAX(D23,0)+MAX(D24,0)+MAX(D25,0)+MAX(D26,0)+MAX(D27,0)+MAX(D28,0)</f>
        <v>128</v>
      </c>
      <c r="E34" s="105">
        <f>MAX(E17,0)+MAX(E18,0)+MAX(E19,0)+MAX(E20,0)+MAX(E21,0)+MAX(E22,0)+MAX(E23,0)+MAX(E24,0)+MAX(E25,0)+MAX(E26,0)+MAX(E27,0)+MAX(E28,0)</f>
        <v>53</v>
      </c>
      <c r="F34" s="93">
        <f>MAX(F17,0)+MAX(F18,0)+MAX(F19,0)+MAX(F20,0)+MAX(F21,0)+MAX(F22,0)+MAX(F23,0)+MAX(F24,0)+MAX(F25,0)+MAX(F26,0)+MAX(F27,0)+MAX(F28,0)+MAX(F29,0)</f>
        <v>486</v>
      </c>
      <c r="G34" s="105">
        <f>MAX(G17,0)+MAX(G18,0)+MAX(G19,0)+MAX(G20,0)+MAX(G21,0)+MAX(G22,0)+MAX(G23,0)+MAX(G24,0)+MAX(G25,0)+MAX(G26,0)+MAX(G27,0)+MAX(G28,0)</f>
        <v>154</v>
      </c>
      <c r="H34" s="105">
        <f>MAX(H17,0)+MAX(H18,0)+MAX(H19,0)+MAX(H20,0)+MAX(H21,0)+MAX(H22,0)+MAX(H23,0)+MAX(H24,0)+MAX(H25,0)+MAX(H26,0)+MAX(H27,0)+MAX(H28,0)</f>
        <v>7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47" priority="1" stopIfTrue="1">
      <formula>MAX(C30,0)&lt;&gt;C34</formula>
    </cfRule>
  </conditionalFormatting>
  <conditionalFormatting sqref="C30:H30 C29 F29 C17:H28">
    <cfRule type="expression" dxfId="46" priority="2" stopIfTrue="1">
      <formula>LEN(TRIM(C17))=0</formula>
    </cfRule>
  </conditionalFormatting>
  <conditionalFormatting sqref="D9:F9">
    <cfRule type="expression" dxfId="45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4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59"/>
  <sheetViews>
    <sheetView zoomScaleNormal="100" workbookViewId="0">
      <selection activeCell="B39" sqref="B39"/>
    </sheetView>
  </sheetViews>
  <sheetFormatPr defaultColWidth="9.140625" defaultRowHeight="12.75" x14ac:dyDescent="0.2"/>
  <cols>
    <col min="1" max="1" width="30.42578125" style="6" customWidth="1"/>
    <col min="2" max="7" width="17.85546875" style="6" customWidth="1"/>
    <col min="8" max="8" width="19.5703125" style="6" customWidth="1"/>
    <col min="9" max="9" width="17.28515625" style="6" customWidth="1"/>
    <col min="10" max="10" width="9.140625" style="6"/>
    <col min="11" max="11" width="17" style="6" customWidth="1"/>
    <col min="12" max="12" width="0.85546875" style="6" hidden="1" customWidth="1"/>
    <col min="13" max="13" width="7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B1" s="12"/>
      <c r="C1" s="12"/>
      <c r="D1" s="12"/>
      <c r="E1" s="12"/>
      <c r="I1" s="28" t="s">
        <v>91</v>
      </c>
    </row>
    <row r="2" spans="1:13" s="8" customFormat="1" ht="9.6" customHeight="1" x14ac:dyDescent="0.2">
      <c r="A2" s="12"/>
      <c r="B2" s="12"/>
      <c r="E2" s="12"/>
      <c r="I2" s="12"/>
    </row>
    <row r="3" spans="1:13" s="8" customFormat="1" ht="9.6" customHeight="1" x14ac:dyDescent="0.2">
      <c r="A3" s="12"/>
      <c r="H3"/>
      <c r="I3"/>
    </row>
    <row r="4" spans="1:13" s="8" customFormat="1" ht="11.25" customHeight="1" x14ac:dyDescent="0.2">
      <c r="A4" s="12"/>
      <c r="C4" s="12"/>
      <c r="E4" s="29" t="s">
        <v>17</v>
      </c>
      <c r="H4"/>
      <c r="I4"/>
    </row>
    <row r="5" spans="1:13" s="8" customFormat="1" ht="11.25" customHeight="1" x14ac:dyDescent="0.2">
      <c r="A5" s="12"/>
      <c r="C5" s="12"/>
      <c r="E5" s="29" t="s">
        <v>44</v>
      </c>
      <c r="H5"/>
      <c r="I5"/>
    </row>
    <row r="6" spans="1:13" s="8" customFormat="1" ht="11.25" customHeight="1" x14ac:dyDescent="0.2">
      <c r="A6" s="12"/>
      <c r="F6" s="12"/>
      <c r="H6"/>
      <c r="I6"/>
    </row>
    <row r="7" spans="1:13" s="8" customFormat="1" ht="12" customHeight="1" x14ac:dyDescent="0.2">
      <c r="A7" s="12"/>
      <c r="E7" s="151" t="str">
        <f>"Reporting Date: "&amp;'PAGE 1'!D7</f>
        <v>Reporting Date: 2019</v>
      </c>
      <c r="F7" s="12"/>
      <c r="H7"/>
      <c r="I7"/>
    </row>
    <row r="8" spans="1:13" s="8" customFormat="1" ht="9.6" customHeight="1" x14ac:dyDescent="0.2">
      <c r="A8" s="12"/>
      <c r="E8" s="29"/>
      <c r="F8" s="12"/>
      <c r="H8"/>
      <c r="I8"/>
    </row>
    <row r="9" spans="1:13" ht="9.6" customHeight="1" x14ac:dyDescent="0.2">
      <c r="A9" s="48"/>
      <c r="B9" s="49"/>
      <c r="C9" s="49"/>
      <c r="D9" s="49"/>
      <c r="H9"/>
      <c r="I9"/>
    </row>
    <row r="10" spans="1:13" x14ac:dyDescent="0.2">
      <c r="A10" s="48"/>
      <c r="B10" s="49"/>
      <c r="C10" s="49"/>
      <c r="D10" s="49"/>
      <c r="E10" s="49"/>
      <c r="F10" s="49"/>
      <c r="G10" s="49"/>
      <c r="H10"/>
      <c r="I10"/>
    </row>
    <row r="11" spans="1:13" ht="17.25" customHeight="1" x14ac:dyDescent="0.2">
      <c r="A11" s="128" t="s">
        <v>61</v>
      </c>
      <c r="C11" s="30"/>
      <c r="D11" s="30"/>
      <c r="E11" s="30"/>
      <c r="F11" s="30"/>
      <c r="G11" s="30"/>
    </row>
    <row r="12" spans="1:13" ht="12" customHeight="1" x14ac:dyDescent="0.2">
      <c r="A12" s="50"/>
      <c r="B12" s="176" t="s">
        <v>90</v>
      </c>
      <c r="C12" s="276"/>
      <c r="D12" s="276"/>
      <c r="E12" s="276"/>
      <c r="F12" s="276"/>
      <c r="G12" s="276"/>
      <c r="H12" s="276"/>
      <c r="I12" s="177"/>
    </row>
    <row r="13" spans="1:13" ht="12" customHeight="1" x14ac:dyDescent="0.2">
      <c r="A13" s="51"/>
      <c r="B13" s="278" t="s">
        <v>149</v>
      </c>
      <c r="C13" s="279"/>
      <c r="D13" s="279"/>
      <c r="E13" s="279"/>
      <c r="F13" s="279"/>
      <c r="G13" s="279"/>
      <c r="H13" s="279"/>
      <c r="I13" s="280"/>
    </row>
    <row r="14" spans="1:13" ht="12" customHeight="1" x14ac:dyDescent="0.2">
      <c r="A14" s="51"/>
      <c r="B14" s="285" t="s">
        <v>176</v>
      </c>
      <c r="C14" s="285" t="s">
        <v>177</v>
      </c>
      <c r="D14" s="285" t="s">
        <v>178</v>
      </c>
      <c r="E14" s="285" t="s">
        <v>179</v>
      </c>
      <c r="F14" s="285" t="s">
        <v>180</v>
      </c>
      <c r="G14" s="285" t="s">
        <v>181</v>
      </c>
      <c r="H14" s="285" t="s">
        <v>182</v>
      </c>
      <c r="I14" s="285" t="s">
        <v>183</v>
      </c>
      <c r="K14"/>
    </row>
    <row r="15" spans="1:13" ht="12" customHeight="1" x14ac:dyDescent="0.2">
      <c r="A15" s="52"/>
      <c r="B15" s="286"/>
      <c r="C15" s="286"/>
      <c r="D15" s="286"/>
      <c r="E15" s="286"/>
      <c r="F15" s="286"/>
      <c r="G15" s="286"/>
      <c r="H15" s="286"/>
      <c r="I15" s="286"/>
      <c r="K15"/>
      <c r="M15" s="6">
        <v>17</v>
      </c>
    </row>
    <row r="16" spans="1:13" ht="12" customHeight="1" x14ac:dyDescent="0.2">
      <c r="A16" s="52"/>
      <c r="B16" s="286"/>
      <c r="C16" s="286"/>
      <c r="D16" s="286"/>
      <c r="E16" s="286"/>
      <c r="F16" s="286"/>
      <c r="G16" s="286"/>
      <c r="H16" s="286"/>
      <c r="I16" s="286"/>
      <c r="K16"/>
    </row>
    <row r="17" spans="1:12" ht="12" customHeight="1" x14ac:dyDescent="0.2">
      <c r="A17" s="52"/>
      <c r="B17" s="286"/>
      <c r="C17" s="286"/>
      <c r="D17" s="286"/>
      <c r="E17" s="286"/>
      <c r="F17" s="286"/>
      <c r="G17" s="286"/>
      <c r="H17" s="286"/>
      <c r="I17" s="286"/>
      <c r="K17"/>
    </row>
    <row r="18" spans="1:12" ht="15" customHeight="1" x14ac:dyDescent="0.2">
      <c r="A18" s="51"/>
      <c r="B18" s="286"/>
      <c r="C18" s="286"/>
      <c r="D18" s="286"/>
      <c r="E18" s="286"/>
      <c r="F18" s="286"/>
      <c r="G18" s="286"/>
      <c r="H18" s="286"/>
      <c r="I18" s="286"/>
      <c r="K18"/>
    </row>
    <row r="19" spans="1:12" ht="15" customHeight="1" x14ac:dyDescent="0.2">
      <c r="A19" s="113" t="s">
        <v>16</v>
      </c>
      <c r="B19" s="286"/>
      <c r="C19" s="286"/>
      <c r="D19" s="286"/>
      <c r="E19" s="286"/>
      <c r="F19" s="286"/>
      <c r="G19" s="286"/>
      <c r="H19" s="286"/>
      <c r="I19" s="286"/>
      <c r="K19"/>
    </row>
    <row r="20" spans="1:12" ht="15" customHeight="1" x14ac:dyDescent="0.2">
      <c r="A20" s="54"/>
      <c r="B20" s="287"/>
      <c r="C20" s="287"/>
      <c r="D20" s="287"/>
      <c r="E20" s="287"/>
      <c r="F20" s="287"/>
      <c r="G20" s="287"/>
      <c r="H20" s="287"/>
      <c r="I20" s="287"/>
      <c r="K20"/>
    </row>
    <row r="21" spans="1:12" ht="18" customHeight="1" x14ac:dyDescent="0.2">
      <c r="A21" s="55" t="s">
        <v>140</v>
      </c>
      <c r="B21" s="94">
        <f t="shared" ref="B21:I21" si="0">IF(MIN(B46,B59)&lt;=0,0,B46/B59)</f>
        <v>1.2807177220127421E-2</v>
      </c>
      <c r="C21" s="94">
        <f t="shared" si="0"/>
        <v>0.14302962756571003</v>
      </c>
      <c r="D21" s="94">
        <f t="shared" si="0"/>
        <v>0.22388438133874239</v>
      </c>
      <c r="E21" s="94">
        <f t="shared" si="0"/>
        <v>6.6960352422907488E-2</v>
      </c>
      <c r="F21" s="94">
        <f t="shared" si="0"/>
        <v>1.9230769230769232E-2</v>
      </c>
      <c r="G21" s="94">
        <f t="shared" si="0"/>
        <v>5.5944055944055944E-2</v>
      </c>
      <c r="H21" s="94">
        <f t="shared" si="0"/>
        <v>3.3149171270718231E-2</v>
      </c>
      <c r="I21" s="94">
        <f t="shared" si="0"/>
        <v>3.2457496136012363E-2</v>
      </c>
      <c r="J21" s="6" t="s">
        <v>7</v>
      </c>
      <c r="L21" s="6" t="s">
        <v>7</v>
      </c>
    </row>
    <row r="22" spans="1:12" ht="18" customHeight="1" x14ac:dyDescent="0.2">
      <c r="A22" s="55" t="s">
        <v>217</v>
      </c>
      <c r="B22" s="94">
        <f t="shared" ref="B22:I22" si="1">IF(MIN(B47,B59)&lt;=0,0,B47/B59)</f>
        <v>1.0808087374853725E-2</v>
      </c>
      <c r="C22" s="94">
        <f t="shared" si="1"/>
        <v>6.8728522336769758E-3</v>
      </c>
      <c r="D22" s="94">
        <f t="shared" si="1"/>
        <v>7.2261663286004056E-3</v>
      </c>
      <c r="E22" s="94">
        <f t="shared" si="1"/>
        <v>6.8722466960352419E-2</v>
      </c>
      <c r="F22" s="94">
        <f t="shared" si="1"/>
        <v>0.71153846153846156</v>
      </c>
      <c r="G22" s="94">
        <f t="shared" si="1"/>
        <v>3.4965034965034965E-3</v>
      </c>
      <c r="H22" s="94">
        <f t="shared" si="1"/>
        <v>5.5248618784530384E-3</v>
      </c>
      <c r="I22" s="94">
        <f t="shared" si="1"/>
        <v>2.1638330757341576E-2</v>
      </c>
    </row>
    <row r="23" spans="1:12" ht="18" customHeight="1" x14ac:dyDescent="0.2">
      <c r="A23" s="55" t="s">
        <v>213</v>
      </c>
      <c r="B23" s="94">
        <f t="shared" ref="B23:I23" si="2">IF(MIN(B48,B59)&lt;=0,0,B48/B59)</f>
        <v>0.27532180470680018</v>
      </c>
      <c r="C23" s="94">
        <f t="shared" si="2"/>
        <v>7.1050431875174139E-2</v>
      </c>
      <c r="D23" s="94">
        <f t="shared" si="2"/>
        <v>3.930020283975659E-2</v>
      </c>
      <c r="E23" s="94">
        <f t="shared" si="2"/>
        <v>1.5859030837004406E-2</v>
      </c>
      <c r="F23" s="94">
        <f t="shared" si="2"/>
        <v>0</v>
      </c>
      <c r="G23" s="94">
        <f t="shared" si="2"/>
        <v>4.195804195804196E-2</v>
      </c>
      <c r="H23" s="94">
        <f t="shared" si="2"/>
        <v>2.2099447513812154E-2</v>
      </c>
      <c r="I23" s="94">
        <f t="shared" si="2"/>
        <v>0.49613601236476046</v>
      </c>
    </row>
    <row r="24" spans="1:12" ht="18" customHeight="1" x14ac:dyDescent="0.2">
      <c r="A24" s="55" t="s">
        <v>214</v>
      </c>
      <c r="B24" s="94">
        <f t="shared" ref="B24:I24" si="3">IF(MIN(B49,B59)&lt;=0,0,B49/B59)</f>
        <v>3.3643219347289041E-3</v>
      </c>
      <c r="C24" s="94">
        <f t="shared" si="3"/>
        <v>3.7150552614470139E-3</v>
      </c>
      <c r="D24" s="94">
        <f t="shared" si="3"/>
        <v>5.95841784989858E-3</v>
      </c>
      <c r="E24" s="94">
        <f t="shared" si="3"/>
        <v>3.524229074889868E-3</v>
      </c>
      <c r="F24" s="94">
        <f t="shared" si="3"/>
        <v>0</v>
      </c>
      <c r="G24" s="94">
        <f t="shared" si="3"/>
        <v>1.048951048951049E-2</v>
      </c>
      <c r="H24" s="94">
        <f t="shared" si="3"/>
        <v>0</v>
      </c>
      <c r="I24" s="94">
        <f t="shared" si="3"/>
        <v>4.6367851622874804E-3</v>
      </c>
    </row>
    <row r="25" spans="1:12" ht="18" customHeight="1" x14ac:dyDescent="0.2">
      <c r="A25" s="55" t="s">
        <v>1</v>
      </c>
      <c r="B25" s="94">
        <f t="shared" ref="B25:I25" si="4">IF(MIN(B50,B59)&lt;=0,0,B50/B59)</f>
        <v>5.326030425172279E-2</v>
      </c>
      <c r="C25" s="94">
        <f t="shared" si="4"/>
        <v>7.9966564502646983E-2</v>
      </c>
      <c r="D25" s="94">
        <f t="shared" si="4"/>
        <v>0.11244929006085193</v>
      </c>
      <c r="E25" s="94">
        <f t="shared" si="4"/>
        <v>0.35418502202643171</v>
      </c>
      <c r="F25" s="94">
        <f t="shared" si="4"/>
        <v>3.8461538461538464E-2</v>
      </c>
      <c r="G25" s="94">
        <f t="shared" si="4"/>
        <v>0.26923076923076922</v>
      </c>
      <c r="H25" s="94">
        <f t="shared" si="4"/>
        <v>0.35911602209944754</v>
      </c>
      <c r="I25" s="94">
        <f t="shared" si="4"/>
        <v>2.1638330757341576E-2</v>
      </c>
    </row>
    <row r="26" spans="1:12" ht="18" customHeight="1" x14ac:dyDescent="0.2">
      <c r="A26" s="55" t="s">
        <v>215</v>
      </c>
      <c r="B26" s="94">
        <f t="shared" ref="B26:I26" si="5">IF(MIN(B51,B59)&lt;=0,0,B51/B59)</f>
        <v>3.7056299570927057E-3</v>
      </c>
      <c r="C26" s="94">
        <f t="shared" si="5"/>
        <v>7.5229869044302032E-3</v>
      </c>
      <c r="D26" s="94">
        <f t="shared" si="5"/>
        <v>3.3722109533468561E-2</v>
      </c>
      <c r="E26" s="94">
        <f t="shared" si="5"/>
        <v>5.2863436123348016E-3</v>
      </c>
      <c r="F26" s="94">
        <f t="shared" si="5"/>
        <v>7.6923076923076927E-2</v>
      </c>
      <c r="G26" s="94">
        <f t="shared" si="5"/>
        <v>6.2937062937062943E-2</v>
      </c>
      <c r="H26" s="94">
        <f t="shared" si="5"/>
        <v>0</v>
      </c>
      <c r="I26" s="94">
        <f t="shared" si="5"/>
        <v>3.0911901081916537E-3</v>
      </c>
    </row>
    <row r="27" spans="1:12" ht="18" customHeight="1" x14ac:dyDescent="0.2">
      <c r="A27" s="55" t="s">
        <v>216</v>
      </c>
      <c r="B27" s="94">
        <f t="shared" ref="B27:I27" si="6">IF(MIN(B52,B59)&lt;=0,0,B52/B59)</f>
        <v>0.18560655311402938</v>
      </c>
      <c r="C27" s="94">
        <f t="shared" si="6"/>
        <v>0.20572118510262841</v>
      </c>
      <c r="D27" s="94">
        <f t="shared" si="6"/>
        <v>0.16138438133874239</v>
      </c>
      <c r="E27" s="94">
        <f t="shared" si="6"/>
        <v>0.2105726872246696</v>
      </c>
      <c r="F27" s="94">
        <f t="shared" si="6"/>
        <v>9.6153846153846159E-2</v>
      </c>
      <c r="G27" s="94">
        <f t="shared" si="6"/>
        <v>0.27972027972027974</v>
      </c>
      <c r="H27" s="94">
        <f t="shared" si="6"/>
        <v>0.39226519337016574</v>
      </c>
      <c r="I27" s="94">
        <f t="shared" si="6"/>
        <v>0.11282843894899536</v>
      </c>
    </row>
    <row r="28" spans="1:12" ht="18" customHeight="1" x14ac:dyDescent="0.2">
      <c r="A28" s="55" t="s">
        <v>218</v>
      </c>
      <c r="B28" s="94">
        <f t="shared" ref="B28:I28" si="7">IF(MIN(B53,B59)&lt;=0,0,B53/B59)</f>
        <v>0.35104342738265504</v>
      </c>
      <c r="C28" s="94">
        <f t="shared" si="7"/>
        <v>0.27723599888548345</v>
      </c>
      <c r="D28" s="94">
        <f t="shared" si="7"/>
        <v>2.3453346855983773E-2</v>
      </c>
      <c r="E28" s="94">
        <f t="shared" si="7"/>
        <v>2.8193832599118944E-2</v>
      </c>
      <c r="F28" s="94">
        <f t="shared" si="7"/>
        <v>3.8461538461538464E-2</v>
      </c>
      <c r="G28" s="94">
        <f t="shared" si="7"/>
        <v>5.944055944055944E-2</v>
      </c>
      <c r="H28" s="94">
        <f t="shared" si="7"/>
        <v>0.17127071823204421</v>
      </c>
      <c r="I28" s="94">
        <f t="shared" si="7"/>
        <v>0.19783616692426584</v>
      </c>
    </row>
    <row r="29" spans="1:12" ht="18" customHeight="1" x14ac:dyDescent="0.2">
      <c r="A29" s="55" t="s">
        <v>4</v>
      </c>
      <c r="B29" s="94">
        <f t="shared" ref="B29:I29" si="8">IF(MIN(B54,B59)&lt;=0,0,B54/B59)</f>
        <v>8.1263814848524251E-5</v>
      </c>
      <c r="C29" s="94">
        <f t="shared" si="8"/>
        <v>9.2876381536175344E-5</v>
      </c>
      <c r="D29" s="94">
        <f t="shared" si="8"/>
        <v>1.7748478701825558E-3</v>
      </c>
      <c r="E29" s="94">
        <f t="shared" si="8"/>
        <v>8.81057268722467E-4</v>
      </c>
      <c r="F29" s="94">
        <f t="shared" si="8"/>
        <v>0</v>
      </c>
      <c r="G29" s="94">
        <f t="shared" si="8"/>
        <v>0</v>
      </c>
      <c r="H29" s="94">
        <f t="shared" si="8"/>
        <v>0</v>
      </c>
      <c r="I29" s="94">
        <f t="shared" si="8"/>
        <v>1.5455950540958269E-3</v>
      </c>
    </row>
    <row r="30" spans="1:12" ht="18" customHeight="1" x14ac:dyDescent="0.2">
      <c r="A30" s="55" t="s">
        <v>2</v>
      </c>
      <c r="B30" s="94">
        <f t="shared" ref="B30:I30" si="9">IF(MIN(B55,B59)&lt;=0,0,B55/B59)</f>
        <v>0</v>
      </c>
      <c r="C30" s="94">
        <f t="shared" si="9"/>
        <v>0</v>
      </c>
      <c r="D30" s="94">
        <f t="shared" si="9"/>
        <v>0</v>
      </c>
      <c r="E30" s="94">
        <f t="shared" si="9"/>
        <v>0</v>
      </c>
      <c r="F30" s="94">
        <f t="shared" si="9"/>
        <v>0</v>
      </c>
      <c r="G30" s="94">
        <f t="shared" si="9"/>
        <v>0</v>
      </c>
      <c r="H30" s="94">
        <f t="shared" si="9"/>
        <v>0</v>
      </c>
      <c r="I30" s="94">
        <f t="shared" si="9"/>
        <v>0</v>
      </c>
    </row>
    <row r="31" spans="1:12" ht="18" customHeight="1" x14ac:dyDescent="0.2">
      <c r="A31" s="55" t="s">
        <v>3</v>
      </c>
      <c r="B31" s="94">
        <f t="shared" ref="B31:I31" si="10">IF(MIN(B56,B59)&lt;=0,0,B56/B59)</f>
        <v>8.758613964373943E-2</v>
      </c>
      <c r="C31" s="94">
        <f t="shared" si="10"/>
        <v>0.19067521129376799</v>
      </c>
      <c r="D31" s="94">
        <f t="shared" si="10"/>
        <v>0.3656186612576065</v>
      </c>
      <c r="E31" s="94">
        <f t="shared" si="10"/>
        <v>0.24052863436123348</v>
      </c>
      <c r="F31" s="94">
        <f t="shared" si="10"/>
        <v>1.9230769230769232E-2</v>
      </c>
      <c r="G31" s="94">
        <f t="shared" si="10"/>
        <v>0.20279720279720279</v>
      </c>
      <c r="H31" s="94">
        <f t="shared" si="10"/>
        <v>1.6574585635359115E-2</v>
      </c>
      <c r="I31" s="94">
        <f t="shared" si="10"/>
        <v>8.964451313755796E-2</v>
      </c>
    </row>
    <row r="32" spans="1:12" ht="18" customHeight="1" x14ac:dyDescent="0.2">
      <c r="A32" s="55" t="s">
        <v>5</v>
      </c>
      <c r="B32" s="94">
        <f t="shared" ref="B32:I32" si="11">IF(MIN(B57,B59)&lt;=0,0,B57/B59)</f>
        <v>3.1692887790924456E-3</v>
      </c>
      <c r="C32" s="94">
        <f t="shared" si="11"/>
        <v>5.8512120367790474E-3</v>
      </c>
      <c r="D32" s="94">
        <f t="shared" si="11"/>
        <v>8.2403651115618669E-3</v>
      </c>
      <c r="E32" s="94">
        <f t="shared" si="11"/>
        <v>1.762114537444934E-3</v>
      </c>
      <c r="F32" s="94">
        <f t="shared" si="11"/>
        <v>0</v>
      </c>
      <c r="G32" s="94">
        <f t="shared" si="11"/>
        <v>1.048951048951049E-2</v>
      </c>
      <c r="H32" s="94">
        <f t="shared" si="11"/>
        <v>0</v>
      </c>
      <c r="I32" s="94">
        <f t="shared" si="11"/>
        <v>4.6367851622874804E-3</v>
      </c>
    </row>
    <row r="33" spans="1:9" ht="18" customHeight="1" x14ac:dyDescent="0.2">
      <c r="A33" s="55" t="s">
        <v>85</v>
      </c>
      <c r="B33" s="94">
        <f t="shared" ref="B33:I33" si="12">IF(MIN(B58,B59)&lt;=0,0,B58/B59)</f>
        <v>1.3246001820309453E-2</v>
      </c>
      <c r="C33" s="94">
        <f t="shared" si="12"/>
        <v>8.2659979567196069E-3</v>
      </c>
      <c r="D33" s="94">
        <f t="shared" si="12"/>
        <v>1.6987829614604464E-2</v>
      </c>
      <c r="E33" s="94">
        <f t="shared" si="12"/>
        <v>3.524229074889868E-3</v>
      </c>
      <c r="F33" s="94">
        <f t="shared" si="12"/>
        <v>0</v>
      </c>
      <c r="G33" s="94">
        <f t="shared" si="12"/>
        <v>3.4965034965034965E-3</v>
      </c>
      <c r="H33" s="94">
        <f t="shared" si="12"/>
        <v>0</v>
      </c>
      <c r="I33" s="94">
        <f t="shared" si="12"/>
        <v>1.3910355486862442E-2</v>
      </c>
    </row>
    <row r="34" spans="1:9" ht="18" customHeight="1" x14ac:dyDescent="0.2">
      <c r="A34" s="124" t="s">
        <v>6</v>
      </c>
      <c r="B34" s="106">
        <f t="shared" ref="B34:I34" si="13">IF(B59&lt;=0,0,B59/B59)</f>
        <v>1</v>
      </c>
      <c r="C34" s="106">
        <f t="shared" si="13"/>
        <v>1</v>
      </c>
      <c r="D34" s="106">
        <f t="shared" si="13"/>
        <v>1</v>
      </c>
      <c r="E34" s="106">
        <f t="shared" si="13"/>
        <v>1</v>
      </c>
      <c r="F34" s="106">
        <f t="shared" si="13"/>
        <v>1</v>
      </c>
      <c r="G34" s="106">
        <f t="shared" si="13"/>
        <v>1</v>
      </c>
      <c r="H34" s="106">
        <f t="shared" si="13"/>
        <v>1</v>
      </c>
      <c r="I34" s="106">
        <f t="shared" si="13"/>
        <v>1</v>
      </c>
    </row>
    <row r="36" spans="1:9" x14ac:dyDescent="0.2">
      <c r="A36" s="26" t="s">
        <v>221</v>
      </c>
    </row>
    <row r="37" spans="1:9" ht="15" customHeight="1" x14ac:dyDescent="0.2">
      <c r="A37" s="27" t="s">
        <v>220</v>
      </c>
      <c r="B37" s="10"/>
      <c r="C37" s="10"/>
      <c r="D37" s="10"/>
      <c r="E37" s="10"/>
      <c r="F37" s="10"/>
      <c r="G37" s="10"/>
    </row>
    <row r="38" spans="1:9" ht="11.25" customHeight="1" x14ac:dyDescent="0.2">
      <c r="A38" s="27"/>
      <c r="B38" s="10"/>
      <c r="C38" s="10"/>
      <c r="D38" s="10"/>
      <c r="E38" s="10"/>
      <c r="F38" s="10"/>
      <c r="G38" s="10"/>
    </row>
    <row r="39" spans="1:9" x14ac:dyDescent="0.2">
      <c r="A39" s="8"/>
    </row>
    <row r="40" spans="1:9" x14ac:dyDescent="0.2">
      <c r="A40" s="9"/>
      <c r="G40" s="8"/>
    </row>
    <row r="41" spans="1:9" x14ac:dyDescent="0.2">
      <c r="G41" s="38"/>
    </row>
    <row r="45" spans="1:9" ht="69.75" customHeight="1" x14ac:dyDescent="0.2"/>
    <row r="46" spans="1:9" ht="20.25" hidden="1" customHeight="1" x14ac:dyDescent="0.2">
      <c r="B46" s="34">
        <f>MAX('PAGE 12'!C18,0)+MAX('PAGE 12'!D18,0)+MAX('PAGE 12'!E18,0)</f>
        <v>788</v>
      </c>
      <c r="C46" s="34">
        <f>MAX('PAGE 12'!F18,0)+MAX('PAGE 12'!G18,0)+MAX('PAGE 12'!H18,0)</f>
        <v>1540</v>
      </c>
      <c r="D46" s="34">
        <f>MAX('PAGE 13'!C17,0)+MAX('PAGE 13'!D17,0)+MAX('PAGE 13'!E17,0)</f>
        <v>1766</v>
      </c>
      <c r="E46" s="34">
        <f>MAX('PAGE 13'!F17,0)+MAX('PAGE 13'!G17,0)+MAX('PAGE 13'!H17,0)</f>
        <v>76</v>
      </c>
      <c r="F46" s="34">
        <f>MAX('PAGE 14'!C17,0)+MAX('PAGE 14'!D17,0)+MAX('PAGE 14'!E17,0)</f>
        <v>1</v>
      </c>
      <c r="G46" s="34">
        <f>MAX('PAGE 14'!F17,0)+MAX('PAGE 14'!G17,0)+MAX('PAGE 14'!H17,0)</f>
        <v>16</v>
      </c>
      <c r="H46" s="34">
        <f>MAX('PAGE 15'!C17,0)+MAX('PAGE 15'!D17,0)+MAX('PAGE 15'!E17,0)</f>
        <v>6</v>
      </c>
      <c r="I46" s="34">
        <f>MAX('PAGE 15'!F17,0)+MAX('PAGE 15'!G17,0)+MAX('PAGE 15'!H17,0)</f>
        <v>21</v>
      </c>
    </row>
    <row r="47" spans="1:9" ht="18.75" hidden="1" customHeight="1" x14ac:dyDescent="0.2">
      <c r="B47" s="34">
        <f>MAX('PAGE 12'!C19,0)+MAX('PAGE 12'!D19,0)+MAX('PAGE 12'!E19,0)</f>
        <v>665</v>
      </c>
      <c r="C47" s="34">
        <f>MAX('PAGE 12'!F19,0)+MAX('PAGE 12'!G19,0)+MAX('PAGE 12'!H19,0)</f>
        <v>74</v>
      </c>
      <c r="D47" s="34">
        <f>MAX('PAGE 13'!C18,0)+MAX('PAGE 13'!D18,0)+MAX('PAGE 13'!E18,0)</f>
        <v>57</v>
      </c>
      <c r="E47" s="34">
        <f>MAX('PAGE 13'!F18,0)+MAX('PAGE 13'!G18,0)+MAX('PAGE 13'!H18,0)</f>
        <v>78</v>
      </c>
      <c r="F47" s="34">
        <f>MAX('PAGE 14'!C18,0)+MAX('PAGE 14'!D18,0)+MAX('PAGE 14'!E18,0)</f>
        <v>37</v>
      </c>
      <c r="G47" s="34">
        <f>MAX('PAGE 14'!F18,0)+MAX('PAGE 14'!G18,0)+MAX('PAGE 14'!H18,0)</f>
        <v>1</v>
      </c>
      <c r="H47" s="34">
        <f>MAX('PAGE 15'!C18,0)+MAX('PAGE 15'!D18,0)+MAX('PAGE 15'!E18,0)</f>
        <v>1</v>
      </c>
      <c r="I47" s="34">
        <f>MAX('PAGE 15'!F18,0)+MAX('PAGE 15'!G18,0)+MAX('PAGE 15'!H18,0)</f>
        <v>14</v>
      </c>
    </row>
    <row r="48" spans="1:9" ht="15.75" hidden="1" customHeight="1" x14ac:dyDescent="0.2">
      <c r="B48" s="34">
        <f>MAX('PAGE 12'!C20,0)+MAX('PAGE 12'!D20,0)+MAX('PAGE 12'!E20,0)</f>
        <v>16940</v>
      </c>
      <c r="C48" s="34">
        <f>MAX('PAGE 12'!F20,0)+MAX('PAGE 12'!G20,0)+MAX('PAGE 12'!H20,0)</f>
        <v>765</v>
      </c>
      <c r="D48" s="34">
        <f>MAX('PAGE 13'!C19,0)+MAX('PAGE 13'!D19,0)+MAX('PAGE 13'!E19,0)</f>
        <v>310</v>
      </c>
      <c r="E48" s="34">
        <f>MAX('PAGE 13'!F19,0)+MAX('PAGE 13'!G19,0)+MAX('PAGE 13'!H19,0)</f>
        <v>18</v>
      </c>
      <c r="F48" s="34">
        <f>MAX('PAGE 14'!C19,0)+MAX('PAGE 14'!D19,0)+MAX('PAGE 14'!E19,0)</f>
        <v>0</v>
      </c>
      <c r="G48" s="34">
        <f>MAX('PAGE 14'!F19,0)+MAX('PAGE 14'!G19,0)+MAX('PAGE 14'!H19,0)</f>
        <v>12</v>
      </c>
      <c r="H48" s="34">
        <f>MAX('PAGE 15'!C19,0)+MAX('PAGE 15'!D19,0)+MAX('PAGE 15'!E19,0)</f>
        <v>4</v>
      </c>
      <c r="I48" s="34">
        <f>MAX('PAGE 15'!F19,0)+MAX('PAGE 15'!G19,0)+MAX('PAGE 15'!H19,0)</f>
        <v>321</v>
      </c>
    </row>
    <row r="49" spans="2:9" ht="18.75" hidden="1" customHeight="1" x14ac:dyDescent="0.2">
      <c r="B49" s="34">
        <f>MAX('PAGE 12'!C21,0)+MAX('PAGE 12'!D21,0)+MAX('PAGE 12'!E21,0)</f>
        <v>207</v>
      </c>
      <c r="C49" s="34">
        <f>MAX('PAGE 12'!F21,0)+MAX('PAGE 12'!G21,0)+MAX('PAGE 12'!H21,0)</f>
        <v>40</v>
      </c>
      <c r="D49" s="34">
        <f>MAX('PAGE 13'!C20,0)+MAX('PAGE 13'!D20,0)+MAX('PAGE 13'!E20,0)</f>
        <v>47</v>
      </c>
      <c r="E49" s="34">
        <f>MAX('PAGE 13'!F20,0)+MAX('PAGE 13'!G20,0)+MAX('PAGE 13'!H20,0)</f>
        <v>4</v>
      </c>
      <c r="F49" s="34">
        <f>MAX('PAGE 14'!C20,0)+MAX('PAGE 14'!D20,0)+MAX('PAGE 14'!E20,0)</f>
        <v>0</v>
      </c>
      <c r="G49" s="34">
        <f>MAX('PAGE 14'!F20,0)+MAX('PAGE 14'!G20,0)+MAX('PAGE 14'!H20,0)</f>
        <v>3</v>
      </c>
      <c r="H49" s="34">
        <f>MAX('PAGE 15'!C20,0)+MAX('PAGE 15'!D20,0)+MAX('PAGE 15'!E20,0)</f>
        <v>0</v>
      </c>
      <c r="I49" s="34">
        <f>MAX('PAGE 15'!F20,0)+MAX('PAGE 15'!G20,0)+MAX('PAGE 15'!H20,0)</f>
        <v>3</v>
      </c>
    </row>
    <row r="50" spans="2:9" ht="16.5" hidden="1" customHeight="1" x14ac:dyDescent="0.2">
      <c r="B50" s="34">
        <f>MAX('PAGE 12'!C22,0)+MAX('PAGE 12'!D22,0)+MAX('PAGE 12'!E22,0)</f>
        <v>3277</v>
      </c>
      <c r="C50" s="34">
        <f>MAX('PAGE 12'!F22,0)+MAX('PAGE 12'!G22,0)+MAX('PAGE 12'!H22,0)</f>
        <v>861</v>
      </c>
      <c r="D50" s="34">
        <f>MAX('PAGE 13'!C21,0)+MAX('PAGE 13'!D21,0)+MAX('PAGE 13'!E21,0)</f>
        <v>887</v>
      </c>
      <c r="E50" s="34">
        <f>MAX('PAGE 13'!F21,0)+MAX('PAGE 13'!G21,0)+MAX('PAGE 13'!H21,0)</f>
        <v>402</v>
      </c>
      <c r="F50" s="34">
        <f>MAX('PAGE 14'!C21,0)+MAX('PAGE 14'!D21,0)+MAX('PAGE 14'!E21,0)</f>
        <v>2</v>
      </c>
      <c r="G50" s="34">
        <f>MAX('PAGE 14'!F21,0)+MAX('PAGE 14'!G21,0)+MAX('PAGE 14'!H21,0)</f>
        <v>77</v>
      </c>
      <c r="H50" s="34">
        <f>MAX('PAGE 15'!C21,0)+MAX('PAGE 15'!D21,0)+MAX('PAGE 15'!E21,0)</f>
        <v>65</v>
      </c>
      <c r="I50" s="34">
        <f>MAX('PAGE 15'!F21,0)+MAX('PAGE 15'!G21,0)+MAX('PAGE 15'!H21,0)</f>
        <v>14</v>
      </c>
    </row>
    <row r="51" spans="2:9" ht="14.25" hidden="1" customHeight="1" x14ac:dyDescent="0.2">
      <c r="B51" s="34">
        <f>MAX('PAGE 12'!C23,0)+MAX('PAGE 12'!D23,0)+MAX('PAGE 12'!E23,0)</f>
        <v>228</v>
      </c>
      <c r="C51" s="34">
        <f>MAX('PAGE 12'!F23,0)+MAX('PAGE 12'!G23,0)+MAX('PAGE 12'!H23,0)</f>
        <v>81</v>
      </c>
      <c r="D51" s="34">
        <f>MAX('PAGE 13'!C22,0)+MAX('PAGE 13'!D22,0)+MAX('PAGE 13'!E22,0)</f>
        <v>266</v>
      </c>
      <c r="E51" s="34">
        <f>MAX('PAGE 13'!F22,0)+MAX('PAGE 13'!G22,0)+MAX('PAGE 13'!H22,0)</f>
        <v>6</v>
      </c>
      <c r="F51" s="34">
        <f>MAX('PAGE 14'!C22,0)+MAX('PAGE 14'!D22,0)+MAX('PAGE 14'!E22,0)</f>
        <v>4</v>
      </c>
      <c r="G51" s="34">
        <f>MAX('PAGE 14'!F22,0)+MAX('PAGE 14'!G22,0)+MAX('PAGE 14'!H22,0)</f>
        <v>18</v>
      </c>
      <c r="H51" s="34">
        <f>MAX('PAGE 15'!C22,0)+MAX('PAGE 15'!D22,0)+MAX('PAGE 15'!E22,0)</f>
        <v>0</v>
      </c>
      <c r="I51" s="34">
        <f>MAX('PAGE 15'!F22,0)+MAX('PAGE 15'!G22,0)+MAX('PAGE 15'!H22,0)</f>
        <v>2</v>
      </c>
    </row>
    <row r="52" spans="2:9" ht="14.25" hidden="1" customHeight="1" x14ac:dyDescent="0.2">
      <c r="B52" s="34">
        <f>MAX('PAGE 12'!C24,0)+MAX('PAGE 12'!D24,0)+MAX('PAGE 12'!E24,0)</f>
        <v>11420</v>
      </c>
      <c r="C52" s="34">
        <f>MAX('PAGE 12'!F24,0)+MAX('PAGE 12'!G24,0)+MAX('PAGE 12'!H24,0)</f>
        <v>2215</v>
      </c>
      <c r="D52" s="34">
        <f>MAX('PAGE 13'!C23,0)+MAX('PAGE 13'!D23,0)+MAX('PAGE 13'!E23,0)</f>
        <v>1273</v>
      </c>
      <c r="E52" s="34">
        <f>MAX('PAGE 13'!F23,0)+MAX('PAGE 13'!G23,0)+MAX('PAGE 13'!H23,0)</f>
        <v>239</v>
      </c>
      <c r="F52" s="34">
        <f>MAX('PAGE 14'!C23,0)+MAX('PAGE 14'!D23,0)+MAX('PAGE 14'!E23,0)</f>
        <v>5</v>
      </c>
      <c r="G52" s="34">
        <f>MAX('PAGE 14'!F23,0)+MAX('PAGE 14'!G23,0)+MAX('PAGE 14'!H23,0)</f>
        <v>80</v>
      </c>
      <c r="H52" s="34">
        <f>MAX('PAGE 15'!C23,0)+MAX('PAGE 15'!D23,0)+MAX('PAGE 15'!E23,0)</f>
        <v>71</v>
      </c>
      <c r="I52" s="34">
        <f>MAX('PAGE 15'!F23,0)+MAX('PAGE 15'!G23,0)+MAX('PAGE 15'!H23,0)</f>
        <v>73</v>
      </c>
    </row>
    <row r="53" spans="2:9" ht="14.25" hidden="1" customHeight="1" x14ac:dyDescent="0.2">
      <c r="B53" s="34">
        <f>MAX('PAGE 12'!C25,0)+MAX('PAGE 12'!D25,0)+MAX('PAGE 12'!E25,0)</f>
        <v>21599</v>
      </c>
      <c r="C53" s="34">
        <f>MAX('PAGE 12'!F25,0)+MAX('PAGE 12'!G25,0)+MAX('PAGE 12'!H25,0)</f>
        <v>2985</v>
      </c>
      <c r="D53" s="34">
        <f>MAX('PAGE 13'!C24,0)+MAX('PAGE 13'!D24,0)+MAX('PAGE 13'!E24,0)</f>
        <v>185</v>
      </c>
      <c r="E53" s="34">
        <f>MAX('PAGE 13'!F24,0)+MAX('PAGE 13'!G24,0)+MAX('PAGE 13'!H24,0)</f>
        <v>32</v>
      </c>
      <c r="F53" s="34">
        <f>MAX('PAGE 14'!C24,0)+MAX('PAGE 14'!D24,0)+MAX('PAGE 14'!E24,0)</f>
        <v>2</v>
      </c>
      <c r="G53" s="34">
        <f>MAX('PAGE 14'!F24,0)+MAX('PAGE 14'!G24,0)+MAX('PAGE 14'!H24,0)</f>
        <v>17</v>
      </c>
      <c r="H53" s="34">
        <f>MAX('PAGE 15'!C24,0)+MAX('PAGE 15'!D24,0)+MAX('PAGE 15'!E24,0)</f>
        <v>31</v>
      </c>
      <c r="I53" s="34">
        <f>MAX('PAGE 15'!F24,0)+MAX('PAGE 15'!G24,0)+MAX('PAGE 15'!H24,0)</f>
        <v>128</v>
      </c>
    </row>
    <row r="54" spans="2:9" ht="11.25" hidden="1" customHeight="1" x14ac:dyDescent="0.2">
      <c r="B54" s="34">
        <f>MAX('PAGE 12'!C26,0)+MAX('PAGE 12'!D26,0)+MAX('PAGE 12'!E26,0)</f>
        <v>5</v>
      </c>
      <c r="C54" s="34">
        <f>MAX('PAGE 12'!F26,0)+MAX('PAGE 12'!G26,0)+MAX('PAGE 12'!H26,0)</f>
        <v>1</v>
      </c>
      <c r="D54" s="34">
        <f>MAX('PAGE 13'!C25,0)+MAX('PAGE 13'!D25,0)+MAX('PAGE 13'!E25,0)</f>
        <v>14</v>
      </c>
      <c r="E54" s="34">
        <f>MAX('PAGE 13'!F25,0)+MAX('PAGE 13'!G25,0)+MAX('PAGE 13'!H25,0)</f>
        <v>1</v>
      </c>
      <c r="F54" s="34">
        <f>MAX('PAGE 14'!C25,0)+MAX('PAGE 14'!D25,0)+MAX('PAGE 14'!E25,0)</f>
        <v>0</v>
      </c>
      <c r="G54" s="34">
        <f>MAX('PAGE 14'!F25,0)+MAX('PAGE 14'!G25,0)+MAX('PAGE 14'!H25,0)</f>
        <v>0</v>
      </c>
      <c r="H54" s="34">
        <f>MAX('PAGE 15'!C25,0)+MAX('PAGE 15'!D25,0)+MAX('PAGE 15'!E25,0)</f>
        <v>0</v>
      </c>
      <c r="I54" s="34">
        <f>MAX('PAGE 15'!F25,0)+MAX('PAGE 15'!G25,0)+MAX('PAGE 15'!H25,0)</f>
        <v>1</v>
      </c>
    </row>
    <row r="55" spans="2:9" ht="13.5" hidden="1" customHeight="1" x14ac:dyDescent="0.2">
      <c r="B55" s="34">
        <f>MAX('PAGE 12'!C27,0)+MAX('PAGE 12'!D27,0)+MAX('PAGE 12'!E27,0)</f>
        <v>0</v>
      </c>
      <c r="C55" s="34">
        <f>MAX('PAGE 12'!F27,0)+MAX('PAGE 12'!G27,0)+MAX('PAGE 12'!H27,0)</f>
        <v>0</v>
      </c>
      <c r="D55" s="34">
        <f>MAX('PAGE 13'!C26,0)+MAX('PAGE 13'!D26,0)+MAX('PAGE 13'!E26,0)</f>
        <v>0</v>
      </c>
      <c r="E55" s="34">
        <f>MAX('PAGE 13'!F26,0)+MAX('PAGE 13'!G26,0)+MAX('PAGE 13'!H26,0)</f>
        <v>0</v>
      </c>
      <c r="F55" s="34">
        <f>MAX('PAGE 14'!C26,0)+MAX('PAGE 14'!D26,0)+MAX('PAGE 14'!E26,0)</f>
        <v>0</v>
      </c>
      <c r="G55" s="34">
        <f>MAX('PAGE 14'!F26,0)+MAX('PAGE 14'!G26,0)+MAX('PAGE 14'!H26,0)</f>
        <v>0</v>
      </c>
      <c r="H55" s="34">
        <f>MAX('PAGE 15'!C26,0)+MAX('PAGE 15'!D26,0)+MAX('PAGE 15'!E26,0)</f>
        <v>0</v>
      </c>
      <c r="I55" s="34">
        <f>MAX('PAGE 15'!F26,0)+MAX('PAGE 15'!G26,0)+MAX('PAGE 15'!H26,0)</f>
        <v>0</v>
      </c>
    </row>
    <row r="56" spans="2:9" ht="21.75" hidden="1" customHeight="1" x14ac:dyDescent="0.2">
      <c r="B56" s="34">
        <f>MAX('PAGE 12'!C28,0)+MAX('PAGE 12'!D28,0)+MAX('PAGE 12'!E28,0)</f>
        <v>5389</v>
      </c>
      <c r="C56" s="34">
        <f>MAX('PAGE 12'!F28,0)+MAX('PAGE 12'!G28,0)+MAX('PAGE 12'!H28,0)</f>
        <v>2053</v>
      </c>
      <c r="D56" s="34">
        <f>MAX('PAGE 13'!C27,0)+MAX('PAGE 13'!D27,0)+MAX('PAGE 13'!E27,0)</f>
        <v>2884</v>
      </c>
      <c r="E56" s="34">
        <f>MAX('PAGE 13'!F27,0)+MAX('PAGE 13'!G27,0)+MAX('PAGE 13'!H27,0)</f>
        <v>273</v>
      </c>
      <c r="F56" s="34">
        <f>MAX('PAGE 14'!C27,0)+MAX('PAGE 14'!D27,0)+MAX('PAGE 14'!E27,0)</f>
        <v>1</v>
      </c>
      <c r="G56" s="34">
        <f>MAX('PAGE 14'!F27,0)+MAX('PAGE 14'!G27,0)+MAX('PAGE 14'!H27,0)</f>
        <v>58</v>
      </c>
      <c r="H56" s="34">
        <f>MAX('PAGE 15'!C27,0)+MAX('PAGE 15'!D27,0)+MAX('PAGE 15'!E27,0)</f>
        <v>3</v>
      </c>
      <c r="I56" s="34">
        <f>MAX('PAGE 15'!F27,0)+MAX('PAGE 15'!G27,0)+MAX('PAGE 15'!H27,0)</f>
        <v>58</v>
      </c>
    </row>
    <row r="57" spans="2:9" ht="27.75" hidden="1" customHeight="1" x14ac:dyDescent="0.2">
      <c r="B57" s="34">
        <f>MAX('PAGE 12'!C29,0)+MAX('PAGE 12'!D29,0)+MAX('PAGE 12'!E29,0)</f>
        <v>195</v>
      </c>
      <c r="C57" s="34">
        <f>MAX('PAGE 12'!F29,0)+MAX('PAGE 12'!G29,0)+MAX('PAGE 12'!H29,0)</f>
        <v>63</v>
      </c>
      <c r="D57" s="34">
        <f>MAX('PAGE 13'!C28,0)+MAX('PAGE 13'!D28,0)+MAX('PAGE 13'!E28,0)</f>
        <v>65</v>
      </c>
      <c r="E57" s="34">
        <f>MAX('PAGE 13'!F28,0)+MAX('PAGE 13'!G28,0)+MAX('PAGE 13'!H28,0)</f>
        <v>2</v>
      </c>
      <c r="F57" s="34">
        <f>MAX('PAGE 14'!C28,0)+MAX('PAGE 14'!D28,0)+MAX('PAGE 14'!E28,0)</f>
        <v>0</v>
      </c>
      <c r="G57" s="34">
        <f>MAX('PAGE 14'!F28,0)+MAX('PAGE 14'!G28,0)+MAX('PAGE 14'!H28,0)</f>
        <v>3</v>
      </c>
      <c r="H57" s="34">
        <f>MAX('PAGE 15'!C28,0)+MAX('PAGE 15'!D28,0)+MAX('PAGE 15'!E28,0)</f>
        <v>0</v>
      </c>
      <c r="I57" s="34">
        <f>MAX('PAGE 15'!F28,0)+MAX('PAGE 15'!G28,0)+MAX('PAGE 15'!H28,0)</f>
        <v>3</v>
      </c>
    </row>
    <row r="58" spans="2:9" ht="17.25" hidden="1" customHeight="1" x14ac:dyDescent="0.2">
      <c r="B58" s="34">
        <f>MAX('PAGE 12'!C30,0)</f>
        <v>815</v>
      </c>
      <c r="C58" s="34">
        <f>MAX('PAGE 12'!F30,0)</f>
        <v>89</v>
      </c>
      <c r="D58" s="34">
        <f>MAX('PAGE 13'!C29,0)</f>
        <v>134</v>
      </c>
      <c r="E58" s="34">
        <f>MAX('PAGE 13'!F29,0)</f>
        <v>4</v>
      </c>
      <c r="F58" s="34">
        <f>MAX('PAGE 14'!C29,0)</f>
        <v>0</v>
      </c>
      <c r="G58" s="34">
        <f>MAX('PAGE 14'!F29,0)</f>
        <v>1</v>
      </c>
      <c r="H58" s="34">
        <f>MAX('PAGE 15'!C29,0)</f>
        <v>0</v>
      </c>
      <c r="I58" s="34">
        <f>MAX('PAGE 15'!F29,0)</f>
        <v>9</v>
      </c>
    </row>
    <row r="59" spans="2:9" ht="83.25" hidden="1" customHeight="1" x14ac:dyDescent="0.2">
      <c r="B59" s="34">
        <f>MAX('PAGE 12'!C31,0)+MAX('PAGE 12'!D31,0)+MAX('PAGE 12'!E31,0)</f>
        <v>61528</v>
      </c>
      <c r="C59" s="34">
        <f>MAX('PAGE 12'!F31,0)+MAX('PAGE 12'!G31,0)+MAX('PAGE 12'!H31,0)</f>
        <v>10767</v>
      </c>
      <c r="D59" s="34">
        <f>MAX('PAGE 13'!C30,0)+MAX('PAGE 13'!D30,0)+MAX('PAGE 13'!E30,0)</f>
        <v>7888</v>
      </c>
      <c r="E59" s="34">
        <f>MAX('PAGE 13'!F30,0)+MAX('PAGE 13'!G30,0)+MAX('PAGE 13'!H30,0)</f>
        <v>1135</v>
      </c>
      <c r="F59" s="34">
        <f>MAX('PAGE 14'!C30,0)+MAX('PAGE 14'!D30,0)+MAX('PAGE 14'!E30,0)</f>
        <v>52</v>
      </c>
      <c r="G59" s="34">
        <f>MAX('PAGE 14'!F30,0)+MAX('PAGE 14'!G30,0)+MAX('PAGE 14'!H30,0)</f>
        <v>286</v>
      </c>
      <c r="H59" s="34">
        <f>MAX('PAGE 15'!C30,0)+MAX('PAGE 15'!D30,0)+MAX('PAGE 15'!E30,0)</f>
        <v>181</v>
      </c>
      <c r="I59" s="34">
        <f>MAX('PAGE 15'!F30,0)+MAX('PAGE 15'!G30,0)+MAX('PAGE 15'!H30,0)</f>
        <v>647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>
    <oddFooter>&amp;L&amp;8
CURRENT DATE: 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6"/>
  <sheetViews>
    <sheetView zoomScaleNormal="100" workbookViewId="0">
      <selection activeCell="B28" sqref="B28"/>
    </sheetView>
  </sheetViews>
  <sheetFormatPr defaultColWidth="36.7109375" defaultRowHeight="12.75" x14ac:dyDescent="0.2"/>
  <cols>
    <col min="1" max="1" width="31.7109375" style="13" customWidth="1"/>
    <col min="2" max="2" width="16.5703125" style="13" customWidth="1"/>
    <col min="3" max="3" width="13.140625" style="13" customWidth="1"/>
    <col min="4" max="5" width="11.85546875" style="13" customWidth="1"/>
    <col min="6" max="6" width="12" style="13" customWidth="1"/>
    <col min="7" max="7" width="10.85546875" style="13" customWidth="1"/>
    <col min="8" max="8" width="10.42578125" style="13" customWidth="1"/>
    <col min="9" max="9" width="11.85546875" style="13" customWidth="1"/>
    <col min="10" max="10" width="4.85546875" style="13" customWidth="1"/>
    <col min="11" max="11" width="10" style="13" customWidth="1"/>
    <col min="12" max="12" width="11" style="13" customWidth="1"/>
    <col min="13" max="13" width="6.42578125" style="13" customWidth="1"/>
    <col min="14" max="14" width="6.5703125" style="13" customWidth="1"/>
    <col min="15" max="15" width="4.5703125" style="13" hidden="1" customWidth="1"/>
    <col min="16" max="16" width="10.7109375" style="13" customWidth="1"/>
    <col min="17" max="17" width="7" style="13" customWidth="1"/>
    <col min="18" max="18" width="8.85546875" style="13" hidden="1" customWidth="1"/>
    <col min="19" max="19" width="9.42578125" style="13" customWidth="1"/>
    <col min="20" max="22" width="12.7109375" style="13" customWidth="1"/>
    <col min="23" max="16384" width="36.7109375" style="13"/>
  </cols>
  <sheetData>
    <row r="1" spans="1:18" ht="12" customHeight="1" x14ac:dyDescent="0.2">
      <c r="A1" s="147" t="s">
        <v>206</v>
      </c>
      <c r="B1" s="12"/>
      <c r="C1" s="8"/>
      <c r="D1" s="8"/>
      <c r="E1" s="8"/>
      <c r="F1" s="8"/>
      <c r="I1" s="28" t="s">
        <v>73</v>
      </c>
    </row>
    <row r="2" spans="1:18" ht="9.6" customHeight="1" x14ac:dyDescent="0.2">
      <c r="A2" s="12"/>
      <c r="B2" s="12"/>
      <c r="D2" s="12"/>
      <c r="E2" s="12"/>
      <c r="F2" s="12"/>
      <c r="I2" s="12"/>
    </row>
    <row r="3" spans="1:18" ht="9.6" customHeight="1" x14ac:dyDescent="0.2">
      <c r="A3" s="12"/>
      <c r="H3"/>
      <c r="I3"/>
      <c r="J3"/>
    </row>
    <row r="4" spans="1:18" ht="11.25" customHeight="1" x14ac:dyDescent="0.2">
      <c r="A4" s="12"/>
      <c r="D4" s="29" t="s">
        <v>35</v>
      </c>
      <c r="E4" s="29"/>
      <c r="F4" s="29"/>
      <c r="G4" s="12"/>
      <c r="H4"/>
      <c r="I4"/>
      <c r="J4"/>
    </row>
    <row r="5" spans="1:18" ht="11.25" customHeight="1" x14ac:dyDescent="0.2">
      <c r="A5" s="12"/>
      <c r="D5" s="29" t="s">
        <v>44</v>
      </c>
      <c r="E5" s="29"/>
      <c r="F5" s="29"/>
      <c r="G5" s="12"/>
      <c r="H5"/>
      <c r="I5"/>
      <c r="J5"/>
    </row>
    <row r="6" spans="1:18" ht="11.25" customHeight="1" x14ac:dyDescent="0.2">
      <c r="A6" s="12"/>
      <c r="G6" s="8"/>
      <c r="H6"/>
      <c r="I6"/>
      <c r="J6"/>
    </row>
    <row r="7" spans="1:18" ht="12" customHeight="1" x14ac:dyDescent="0.2">
      <c r="A7" s="12"/>
      <c r="D7" s="151" t="str">
        <f>"Reporting Date: "&amp;'PAGE 1'!D7</f>
        <v>Reporting Date: 2019</v>
      </c>
      <c r="E7" s="29"/>
      <c r="F7" s="29"/>
      <c r="G7" s="8"/>
      <c r="H7"/>
      <c r="I7"/>
      <c r="J7"/>
    </row>
    <row r="8" spans="1:18" ht="9.6" customHeight="1" x14ac:dyDescent="0.2">
      <c r="A8" s="12"/>
      <c r="D8" s="12"/>
      <c r="E8" s="12"/>
      <c r="F8" s="12"/>
      <c r="G8" s="8"/>
      <c r="H8"/>
      <c r="I8"/>
      <c r="J8"/>
    </row>
    <row r="9" spans="1:18" ht="11.25" customHeight="1" x14ac:dyDescent="0.2">
      <c r="A9" s="12"/>
      <c r="B9" s="12"/>
      <c r="C9" s="170" t="s">
        <v>99</v>
      </c>
      <c r="D9" s="170"/>
      <c r="E9" s="170"/>
      <c r="H9"/>
      <c r="I9"/>
      <c r="J9"/>
    </row>
    <row r="10" spans="1:18" ht="9.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8"/>
    </row>
    <row r="11" spans="1:18" ht="29.25" customHeight="1" x14ac:dyDescent="0.2">
      <c r="A11" s="288" t="s">
        <v>210</v>
      </c>
      <c r="B11" s="288"/>
      <c r="C11" s="288"/>
      <c r="D11" s="288"/>
      <c r="E11" s="288"/>
      <c r="F11" s="288"/>
      <c r="G11" s="288"/>
      <c r="H11" s="288"/>
      <c r="I11" s="288"/>
      <c r="J11" s="8"/>
      <c r="K11" s="8"/>
    </row>
    <row r="12" spans="1:18" ht="15" customHeight="1" x14ac:dyDescent="0.2">
      <c r="A12" s="39"/>
      <c r="B12" s="145" t="s">
        <v>34</v>
      </c>
      <c r="C12" s="76"/>
      <c r="D12" s="76"/>
      <c r="E12" s="144"/>
      <c r="F12" s="76"/>
      <c r="G12" s="76"/>
      <c r="H12" s="76"/>
      <c r="I12" s="95"/>
      <c r="J12" s="8"/>
      <c r="K12" s="8"/>
    </row>
    <row r="13" spans="1:18" ht="57" customHeight="1" x14ac:dyDescent="0.2">
      <c r="A13" s="126" t="s">
        <v>90</v>
      </c>
      <c r="B13" s="127" t="s">
        <v>152</v>
      </c>
      <c r="C13" s="127" t="s">
        <v>184</v>
      </c>
      <c r="D13" s="127" t="s">
        <v>98</v>
      </c>
      <c r="E13" s="127" t="s">
        <v>185</v>
      </c>
      <c r="F13" s="127" t="s">
        <v>186</v>
      </c>
      <c r="G13" s="127" t="s">
        <v>50</v>
      </c>
      <c r="H13" s="127" t="s">
        <v>187</v>
      </c>
      <c r="I13" s="123" t="s">
        <v>18</v>
      </c>
      <c r="J13" s="40"/>
      <c r="K13" s="142" t="s">
        <v>43</v>
      </c>
      <c r="L13" s="143" t="s">
        <v>95</v>
      </c>
    </row>
    <row r="14" spans="1:18" s="44" customFormat="1" ht="30" customHeight="1" x14ac:dyDescent="0.2">
      <c r="A14" s="41" t="s">
        <v>66</v>
      </c>
      <c r="B14" s="96">
        <v>15979</v>
      </c>
      <c r="C14" s="96">
        <v>1045</v>
      </c>
      <c r="D14" s="96">
        <v>1156</v>
      </c>
      <c r="E14" s="96">
        <v>1734</v>
      </c>
      <c r="F14" s="96">
        <v>295</v>
      </c>
      <c r="G14" s="96">
        <v>37476</v>
      </c>
      <c r="H14" s="96">
        <v>3843</v>
      </c>
      <c r="I14" s="96">
        <v>61528</v>
      </c>
      <c r="J14" s="42"/>
      <c r="K14" s="104">
        <f t="shared" ref="K14:K22" si="0">MAX(B14,0)+MAX(C14,0)+MAX(D14,0)+MAX(E14,0)+MAX(F14,0)+MAX(G14,0)+MAX(H14,0)</f>
        <v>61528</v>
      </c>
      <c r="L14" s="102">
        <f>MAX('PAGE 12'!C31,0)+MAX('PAGE 12'!D31,0)+MAX('PAGE 12'!E31,0)</f>
        <v>61528</v>
      </c>
      <c r="R14" s="44">
        <f t="shared" ref="R14:R22" si="1">MIN(LEN(TRIM(B14)),LEN(TRIM(C14)),LEN(TRIM(D14)),LEN(TRIM(E14)),LEN(TRIM(F14)),LEN(TRIM(G14)),LEN(TRIM(H14)),LEN(TRIM(I14)))</f>
        <v>3</v>
      </c>
    </row>
    <row r="15" spans="1:18" s="44" customFormat="1" ht="30" customHeight="1" x14ac:dyDescent="0.2">
      <c r="A15" s="41" t="s">
        <v>139</v>
      </c>
      <c r="B15" s="96">
        <v>2793</v>
      </c>
      <c r="C15" s="96">
        <v>228</v>
      </c>
      <c r="D15" s="96">
        <v>234</v>
      </c>
      <c r="E15" s="96">
        <v>379</v>
      </c>
      <c r="F15" s="96">
        <v>81</v>
      </c>
      <c r="G15" s="96">
        <v>6400</v>
      </c>
      <c r="H15" s="96">
        <v>652</v>
      </c>
      <c r="I15" s="96">
        <v>10767</v>
      </c>
      <c r="J15" s="42"/>
      <c r="K15" s="104">
        <f t="shared" si="0"/>
        <v>10767</v>
      </c>
      <c r="L15" s="102">
        <f>MAX('PAGE 12'!F31,0)+MAX('PAGE 12'!G31,0)+MAX('PAGE 12'!H31,0)</f>
        <v>10767</v>
      </c>
      <c r="R15" s="44">
        <f t="shared" si="1"/>
        <v>2</v>
      </c>
    </row>
    <row r="16" spans="1:18" s="44" customFormat="1" ht="30" customHeight="1" x14ac:dyDescent="0.2">
      <c r="A16" s="41" t="s">
        <v>67</v>
      </c>
      <c r="B16" s="96">
        <v>1691</v>
      </c>
      <c r="C16" s="96">
        <v>131</v>
      </c>
      <c r="D16" s="96">
        <v>261</v>
      </c>
      <c r="E16" s="96">
        <v>218</v>
      </c>
      <c r="F16" s="96">
        <v>57</v>
      </c>
      <c r="G16" s="96">
        <v>4936</v>
      </c>
      <c r="H16" s="96">
        <v>594</v>
      </c>
      <c r="I16" s="96">
        <v>7888</v>
      </c>
      <c r="J16" s="42"/>
      <c r="K16" s="104">
        <f t="shared" si="0"/>
        <v>7888</v>
      </c>
      <c r="L16" s="102">
        <f>MAX('PAGE 13'!C30,0)+MAX('PAGE 13'!D30,0)+MAX('PAGE 13'!E30,0)</f>
        <v>7888</v>
      </c>
      <c r="O16" s="44">
        <v>18</v>
      </c>
      <c r="R16" s="44">
        <f t="shared" si="1"/>
        <v>2</v>
      </c>
    </row>
    <row r="17" spans="1:18" ht="30" customHeight="1" x14ac:dyDescent="0.2">
      <c r="A17" s="41" t="s">
        <v>68</v>
      </c>
      <c r="B17" s="96">
        <v>162</v>
      </c>
      <c r="C17" s="96">
        <v>23</v>
      </c>
      <c r="D17" s="96">
        <v>20</v>
      </c>
      <c r="E17" s="96">
        <v>109</v>
      </c>
      <c r="F17" s="96">
        <v>8</v>
      </c>
      <c r="G17" s="96">
        <v>710</v>
      </c>
      <c r="H17" s="96">
        <v>103</v>
      </c>
      <c r="I17" s="96">
        <v>1135</v>
      </c>
      <c r="J17" s="42"/>
      <c r="K17" s="104">
        <f t="shared" si="0"/>
        <v>1135</v>
      </c>
      <c r="L17" s="79">
        <f>MAX('PAGE 13'!F30,0)+MAX('PAGE 13'!G30,0)+MAX('PAGE 13'!H30,0)</f>
        <v>1135</v>
      </c>
      <c r="R17" s="44">
        <f t="shared" si="1"/>
        <v>1</v>
      </c>
    </row>
    <row r="18" spans="1:18" ht="30" customHeight="1" x14ac:dyDescent="0.2">
      <c r="A18" s="45" t="s">
        <v>42</v>
      </c>
      <c r="B18" s="96">
        <v>13</v>
      </c>
      <c r="C18" s="96">
        <v>1</v>
      </c>
      <c r="D18" s="96">
        <v>6</v>
      </c>
      <c r="E18" s="96">
        <v>0</v>
      </c>
      <c r="F18" s="96">
        <v>2</v>
      </c>
      <c r="G18" s="96">
        <v>27</v>
      </c>
      <c r="H18" s="96">
        <v>3</v>
      </c>
      <c r="I18" s="96">
        <v>52</v>
      </c>
      <c r="J18" s="42"/>
      <c r="K18" s="104">
        <f t="shared" si="0"/>
        <v>52</v>
      </c>
      <c r="L18" s="79">
        <f>MAX('PAGE 14'!C30,0)+MAX('PAGE 14'!D30,0)+MAX('PAGE 14'!E30,0)</f>
        <v>52</v>
      </c>
      <c r="R18" s="44">
        <f t="shared" si="1"/>
        <v>1</v>
      </c>
    </row>
    <row r="19" spans="1:18" ht="30" customHeight="1" x14ac:dyDescent="0.2">
      <c r="A19" s="45" t="s">
        <v>69</v>
      </c>
      <c r="B19" s="96">
        <v>52</v>
      </c>
      <c r="C19" s="96">
        <v>4</v>
      </c>
      <c r="D19" s="96">
        <v>5</v>
      </c>
      <c r="E19" s="96">
        <v>10</v>
      </c>
      <c r="F19" s="96">
        <v>2</v>
      </c>
      <c r="G19" s="96">
        <v>194</v>
      </c>
      <c r="H19" s="96">
        <v>19</v>
      </c>
      <c r="I19" s="96">
        <v>286</v>
      </c>
      <c r="J19" s="42"/>
      <c r="K19" s="104">
        <f t="shared" si="0"/>
        <v>286</v>
      </c>
      <c r="L19" s="79">
        <f>MAX('PAGE 14'!F30,0)+MAX('PAGE 14'!G30,0)+MAX('PAGE 14'!H30,0)</f>
        <v>286</v>
      </c>
      <c r="R19" s="44">
        <f t="shared" si="1"/>
        <v>1</v>
      </c>
    </row>
    <row r="20" spans="1:18" ht="30" customHeight="1" x14ac:dyDescent="0.2">
      <c r="A20" s="41" t="s">
        <v>70</v>
      </c>
      <c r="B20" s="96">
        <v>40</v>
      </c>
      <c r="C20" s="96">
        <v>14</v>
      </c>
      <c r="D20" s="96">
        <v>1</v>
      </c>
      <c r="E20" s="96">
        <v>20</v>
      </c>
      <c r="F20" s="96">
        <v>3</v>
      </c>
      <c r="G20" s="96">
        <v>93</v>
      </c>
      <c r="H20" s="96">
        <v>10</v>
      </c>
      <c r="I20" s="96">
        <v>181</v>
      </c>
      <c r="J20" s="42"/>
      <c r="K20" s="104">
        <f t="shared" si="0"/>
        <v>181</v>
      </c>
      <c r="L20" s="79">
        <f>MAX('PAGE 15'!C30,0)+MAX('PAGE 15'!D30,0)+MAX('PAGE 15'!E30,0)</f>
        <v>181</v>
      </c>
      <c r="R20" s="44">
        <f t="shared" si="1"/>
        <v>1</v>
      </c>
    </row>
    <row r="21" spans="1:18" ht="30" customHeight="1" x14ac:dyDescent="0.2">
      <c r="A21" s="41" t="s">
        <v>71</v>
      </c>
      <c r="B21" s="96">
        <v>84</v>
      </c>
      <c r="C21" s="96">
        <v>2</v>
      </c>
      <c r="D21" s="96">
        <v>18</v>
      </c>
      <c r="E21" s="96">
        <v>12</v>
      </c>
      <c r="F21" s="96">
        <v>3</v>
      </c>
      <c r="G21" s="96">
        <v>502</v>
      </c>
      <c r="H21" s="96">
        <v>26</v>
      </c>
      <c r="I21" s="96">
        <v>647</v>
      </c>
      <c r="J21" s="42"/>
      <c r="K21" s="104">
        <f t="shared" si="0"/>
        <v>647</v>
      </c>
      <c r="L21" s="79">
        <f>MAX('PAGE 15'!F30,0)+MAX('PAGE 15'!G30,0)+MAX('PAGE 15'!H30,0)</f>
        <v>647</v>
      </c>
      <c r="R21" s="44">
        <f t="shared" si="1"/>
        <v>1</v>
      </c>
    </row>
    <row r="22" spans="1:18" ht="30" customHeight="1" x14ac:dyDescent="0.2">
      <c r="A22" s="125" t="s">
        <v>72</v>
      </c>
      <c r="B22" s="96">
        <v>20814</v>
      </c>
      <c r="C22" s="96">
        <v>1448</v>
      </c>
      <c r="D22" s="96">
        <v>1701</v>
      </c>
      <c r="E22" s="96">
        <v>2482</v>
      </c>
      <c r="F22" s="96">
        <v>451</v>
      </c>
      <c r="G22" s="96">
        <v>50338</v>
      </c>
      <c r="H22" s="96">
        <v>5250</v>
      </c>
      <c r="I22" s="96">
        <v>82484</v>
      </c>
      <c r="J22" s="42"/>
      <c r="K22" s="104">
        <f t="shared" si="0"/>
        <v>82484</v>
      </c>
      <c r="R22" s="44">
        <f t="shared" si="1"/>
        <v>3</v>
      </c>
    </row>
    <row r="23" spans="1:18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  <c r="K23" s="43"/>
    </row>
    <row r="24" spans="1:18" x14ac:dyDescent="0.2">
      <c r="A24" s="8"/>
    </row>
    <row r="25" spans="1:18" x14ac:dyDescent="0.2">
      <c r="A25" s="28" t="s">
        <v>43</v>
      </c>
      <c r="B25" s="8">
        <f t="shared" ref="B25:I25" si="2">MAX(B14,0)+MAX(B15,0)+MAX(B16,0)+MAX(B17,0)+MAX(B18,0)+MAX(B19,0)+MAX(B20,0)+MAX(B21,0)</f>
        <v>20814</v>
      </c>
      <c r="C25" s="8">
        <f t="shared" si="2"/>
        <v>1448</v>
      </c>
      <c r="D25" s="8">
        <f t="shared" si="2"/>
        <v>1701</v>
      </c>
      <c r="E25" s="8">
        <f t="shared" si="2"/>
        <v>2482</v>
      </c>
      <c r="F25" s="8">
        <f t="shared" si="2"/>
        <v>451</v>
      </c>
      <c r="G25" s="8">
        <f t="shared" si="2"/>
        <v>50338</v>
      </c>
      <c r="H25" s="8">
        <f t="shared" si="2"/>
        <v>5250</v>
      </c>
      <c r="I25" s="8">
        <f t="shared" si="2"/>
        <v>82484</v>
      </c>
    </row>
    <row r="26" spans="1:18" x14ac:dyDescent="0.2">
      <c r="A26" s="47"/>
    </row>
  </sheetData>
  <sheetProtection password="CDE0" sheet="1" objects="1" scenarios="1"/>
  <customSheetViews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J14:J23">
    <cfRule type="expression" dxfId="44" priority="1" stopIfTrue="1">
      <formula>AND(J14&gt;0,J14&gt;I14)</formula>
    </cfRule>
  </conditionalFormatting>
  <conditionalFormatting sqref="G25:I25 B25:D25">
    <cfRule type="expression" dxfId="43" priority="2" stopIfTrue="1">
      <formula>MAX(B22,0)&lt;&gt;B25</formula>
    </cfRule>
  </conditionalFormatting>
  <conditionalFormatting sqref="K15:K23">
    <cfRule type="expression" dxfId="42" priority="3" stopIfTrue="1">
      <formula>MAX(I15,0)&lt;&gt;K15</formula>
    </cfRule>
  </conditionalFormatting>
  <conditionalFormatting sqref="K14">
    <cfRule type="expression" dxfId="41" priority="4" stopIfTrue="1">
      <formula>MAX(I14,0)&lt;&gt;K14</formula>
    </cfRule>
  </conditionalFormatting>
  <conditionalFormatting sqref="L19:L21">
    <cfRule type="expression" dxfId="40" priority="5" stopIfTrue="1">
      <formula>AND(OR(I19&gt;=0,L19&gt;0),I19&lt;&gt;L19)</formula>
    </cfRule>
  </conditionalFormatting>
  <conditionalFormatting sqref="L15:L18">
    <cfRule type="expression" dxfId="39" priority="6" stopIfTrue="1">
      <formula>AND(OR(I15&gt;=0,L15&gt;0),I15&lt;&gt;L15)</formula>
    </cfRule>
  </conditionalFormatting>
  <conditionalFormatting sqref="L14">
    <cfRule type="expression" dxfId="38" priority="7" stopIfTrue="1">
      <formula>AND(OR(I14&gt;=0, L14&gt;0),I14&lt;&gt;L14)</formula>
    </cfRule>
  </conditionalFormatting>
  <conditionalFormatting sqref="E25:F25">
    <cfRule type="expression" dxfId="37" priority="8" stopIfTrue="1">
      <formula>MAX(E22,0)&lt;&gt;E25</formula>
    </cfRule>
  </conditionalFormatting>
  <conditionalFormatting sqref="B14:I22">
    <cfRule type="expression" dxfId="36" priority="9" stopIfTrue="1">
      <formula>LEN(TRIM(B14))=0</formula>
    </cfRule>
  </conditionalFormatting>
  <conditionalFormatting sqref="C9:E9">
    <cfRule type="expression" dxfId="35" priority="10" stopIfTrue="1">
      <formula>MIN(R14:R22)=0</formula>
    </cfRule>
  </conditionalFormatting>
  <pageMargins left="0.8" right="0.3" top="0.9" bottom="0" header="0.5" footer="0.5"/>
  <pageSetup scale="95" orientation="landscape" r:id="rId4"/>
  <headerFooter alignWithMargins="0">
    <oddFooter>&amp;L&amp;8
CURRENT DATE: 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N32"/>
  <sheetViews>
    <sheetView zoomScaleNormal="100" workbookViewId="0">
      <selection activeCell="B27" sqref="B27"/>
    </sheetView>
  </sheetViews>
  <sheetFormatPr defaultColWidth="36.7109375" defaultRowHeight="12.75" x14ac:dyDescent="0.2"/>
  <cols>
    <col min="1" max="1" width="31.7109375" style="15" customWidth="1"/>
    <col min="2" max="2" width="16.5703125" style="15" customWidth="1"/>
    <col min="3" max="3" width="15" style="15" customWidth="1"/>
    <col min="4" max="6" width="14" style="15" customWidth="1"/>
    <col min="7" max="7" width="13.7109375" style="15" customWidth="1"/>
    <col min="8" max="8" width="13.5703125" style="15" customWidth="1"/>
    <col min="9" max="9" width="13.7109375" style="15" customWidth="1"/>
    <col min="10" max="10" width="4.85546875" style="15" customWidth="1"/>
    <col min="11" max="11" width="6.85546875" style="15" customWidth="1"/>
    <col min="12" max="12" width="6.140625" style="15" customWidth="1"/>
    <col min="13" max="13" width="6.5703125" style="15" hidden="1" customWidth="1"/>
    <col min="14" max="14" width="3.140625" style="15" hidden="1" customWidth="1"/>
    <col min="15" max="15" width="5" style="15" customWidth="1"/>
    <col min="16" max="16" width="7.140625" style="15" customWidth="1"/>
    <col min="17" max="17" width="8.85546875" style="15" customWidth="1"/>
    <col min="18" max="18" width="9.42578125" style="15" customWidth="1"/>
    <col min="19" max="21" width="12.7109375" style="15" customWidth="1"/>
    <col min="22" max="16384" width="36.7109375" style="15"/>
  </cols>
  <sheetData>
    <row r="1" spans="1:14" ht="12" customHeight="1" x14ac:dyDescent="0.2">
      <c r="A1" s="147" t="s">
        <v>206</v>
      </c>
      <c r="B1" s="5"/>
      <c r="C1" s="4"/>
      <c r="D1" s="4"/>
      <c r="E1" s="4"/>
      <c r="F1" s="4"/>
      <c r="I1" s="14" t="s">
        <v>74</v>
      </c>
    </row>
    <row r="2" spans="1:14" ht="9.6" customHeight="1" x14ac:dyDescent="0.2">
      <c r="A2" s="5"/>
      <c r="B2" s="5"/>
      <c r="C2" s="289"/>
      <c r="D2" s="289"/>
      <c r="E2" s="16"/>
      <c r="F2" s="16"/>
      <c r="I2" s="5"/>
    </row>
    <row r="3" spans="1:14" ht="9.6" customHeight="1" x14ac:dyDescent="0.2">
      <c r="A3" s="5"/>
      <c r="D3" s="4"/>
      <c r="E3" s="4"/>
      <c r="F3" s="4"/>
      <c r="H3"/>
      <c r="I3"/>
      <c r="J3"/>
    </row>
    <row r="4" spans="1:14" ht="12" customHeight="1" x14ac:dyDescent="0.2">
      <c r="A4" s="5"/>
      <c r="C4" s="289" t="s">
        <v>35</v>
      </c>
      <c r="D4" s="289"/>
      <c r="E4" s="289"/>
      <c r="F4" s="289"/>
      <c r="G4" s="5"/>
      <c r="H4"/>
      <c r="I4"/>
      <c r="J4"/>
    </row>
    <row r="5" spans="1:14" ht="12" customHeight="1" x14ac:dyDescent="0.2">
      <c r="A5" s="5"/>
      <c r="C5" s="289" t="s">
        <v>44</v>
      </c>
      <c r="D5" s="289"/>
      <c r="E5" s="289"/>
      <c r="F5" s="289"/>
      <c r="G5" s="5"/>
      <c r="H5"/>
      <c r="I5"/>
      <c r="J5"/>
    </row>
    <row r="6" spans="1:14" ht="9.6" customHeight="1" x14ac:dyDescent="0.2">
      <c r="A6" s="5"/>
      <c r="D6" s="5"/>
      <c r="E6" s="5"/>
      <c r="F6" s="5"/>
      <c r="G6" s="4"/>
      <c r="H6"/>
      <c r="I6"/>
      <c r="J6"/>
    </row>
    <row r="7" spans="1:14" s="158" customFormat="1" ht="12" customHeight="1" x14ac:dyDescent="0.2">
      <c r="A7" s="157"/>
      <c r="C7" s="290" t="str">
        <f>"Reporting Date: "&amp;'PAGE 1'!D7</f>
        <v>Reporting Date: 2019</v>
      </c>
      <c r="D7" s="291"/>
      <c r="E7" s="291"/>
      <c r="F7" s="291"/>
      <c r="G7" s="157"/>
      <c r="H7" s="155"/>
      <c r="I7" s="155"/>
      <c r="J7" s="155"/>
    </row>
    <row r="8" spans="1:14" ht="9.6" customHeight="1" x14ac:dyDescent="0.2">
      <c r="A8" s="5"/>
      <c r="D8" s="5"/>
      <c r="E8" s="5"/>
      <c r="F8" s="5"/>
      <c r="G8" s="4"/>
      <c r="H8"/>
      <c r="I8"/>
      <c r="J8"/>
    </row>
    <row r="9" spans="1:14" ht="9.6" customHeight="1" x14ac:dyDescent="0.2">
      <c r="A9" s="5"/>
      <c r="B9" s="5"/>
      <c r="H9"/>
      <c r="I9"/>
      <c r="J9"/>
    </row>
    <row r="10" spans="1:14" ht="11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4" s="13" customFormat="1" ht="21" customHeight="1" x14ac:dyDescent="0.2">
      <c r="A11" s="128" t="s">
        <v>75</v>
      </c>
    </row>
    <row r="12" spans="1:14" s="13" customFormat="1" ht="27" customHeight="1" x14ac:dyDescent="0.2">
      <c r="A12" s="39"/>
      <c r="B12" s="210" t="s">
        <v>150</v>
      </c>
      <c r="C12" s="217"/>
      <c r="D12" s="217"/>
      <c r="E12" s="217"/>
      <c r="F12" s="217"/>
      <c r="G12" s="217"/>
      <c r="H12" s="217"/>
      <c r="I12" s="218"/>
      <c r="J12" s="8"/>
    </row>
    <row r="13" spans="1:14" s="13" customFormat="1" ht="69.75" customHeight="1" x14ac:dyDescent="0.2">
      <c r="A13" s="126" t="s">
        <v>33</v>
      </c>
      <c r="B13" s="127" t="s">
        <v>158</v>
      </c>
      <c r="C13" s="127" t="s">
        <v>188</v>
      </c>
      <c r="D13" s="127" t="s">
        <v>189</v>
      </c>
      <c r="E13" s="127" t="s">
        <v>190</v>
      </c>
      <c r="F13" s="127" t="s">
        <v>191</v>
      </c>
      <c r="G13" s="127" t="s">
        <v>163</v>
      </c>
      <c r="H13" s="127" t="s">
        <v>192</v>
      </c>
      <c r="I13" s="127" t="s">
        <v>165</v>
      </c>
      <c r="J13" s="40"/>
    </row>
    <row r="14" spans="1:14" s="44" customFormat="1" ht="27" customHeight="1" x14ac:dyDescent="0.2">
      <c r="A14" s="41" t="s">
        <v>66</v>
      </c>
      <c r="B14" s="97">
        <f>IF(MIN('PAGE 17'!B14,'PAGE 17'!I14)&lt;=0, 0,'PAGE 17'!B14/'PAGE 17'!I14)</f>
        <v>0.25970289949291381</v>
      </c>
      <c r="C14" s="97">
        <f>IF(MIN('PAGE 17'!C14,'PAGE 17'!I14)&lt;=0, 0,'PAGE 17'!C14/'PAGE 17'!I14)</f>
        <v>1.6984137303341567E-2</v>
      </c>
      <c r="D14" s="97">
        <f>IF(MIN('PAGE 17'!D14,'PAGE 17'!I14)&lt;=0, 0,'PAGE 17'!D14/'PAGE 17'!I14)</f>
        <v>1.8788193992978805E-2</v>
      </c>
      <c r="E14" s="97">
        <f>IF(MIN('PAGE 17'!E14,'PAGE 17'!I14)&lt;=0, 0,'PAGE 17'!E14/'PAGE 17'!I14)</f>
        <v>2.8182290989468211E-2</v>
      </c>
      <c r="F14" s="97">
        <f>IF(MIN('PAGE 17'!F14,'PAGE 17'!I14)&lt;=0, 0,'PAGE 17'!F14/'PAGE 17'!I14)</f>
        <v>4.7945650760629309E-3</v>
      </c>
      <c r="G14" s="97">
        <f>IF(MIN('PAGE 17'!G14,'PAGE 17'!I14)&lt;=0, 0,'PAGE 17'!G14/'PAGE 17'!I14)</f>
        <v>0.60908854505265897</v>
      </c>
      <c r="H14" s="97">
        <f>IF(MIN('PAGE 17'!H14,'PAGE 17'!I14)&lt;=0, 0,'PAGE 17'!H14/'PAGE 17'!I14)</f>
        <v>6.245936809257574E-2</v>
      </c>
      <c r="I14" s="107">
        <f>IF('PAGE 17'!I14&lt;=0, 0,'PAGE 17'!I14/'PAGE 17'!I14)</f>
        <v>1</v>
      </c>
      <c r="J14" s="42"/>
    </row>
    <row r="15" spans="1:14" s="44" customFormat="1" ht="27" customHeight="1" x14ac:dyDescent="0.2">
      <c r="A15" s="41" t="s">
        <v>139</v>
      </c>
      <c r="B15" s="97">
        <f>IF(MIN('PAGE 17'!B15,'PAGE 17'!I15)&lt;=0, 0,'PAGE 17'!B15/'PAGE 17'!I15)</f>
        <v>0.25940373363053776</v>
      </c>
      <c r="C15" s="97">
        <f>IF(MIN('PAGE 17'!C15,'PAGE 17'!I15)&lt;=0, 0,'PAGE 17'!C15/'PAGE 17'!I15)</f>
        <v>2.1175814990247979E-2</v>
      </c>
      <c r="D15" s="97">
        <f>IF(MIN('PAGE 17'!D15,'PAGE 17'!I15)&lt;=0, 0,'PAGE 17'!D15/'PAGE 17'!I15)</f>
        <v>2.1733073279465033E-2</v>
      </c>
      <c r="E15" s="97">
        <f>IF(MIN('PAGE 17'!E15,'PAGE 17'!I15)&lt;=0, 0,'PAGE 17'!E15/'PAGE 17'!I15)</f>
        <v>3.5200148602210456E-2</v>
      </c>
      <c r="F15" s="97">
        <f>IF(MIN('PAGE 17'!F15,'PAGE 17'!I15)&lt;=0, 0,'PAGE 17'!F15/'PAGE 17'!I15)</f>
        <v>7.5229869044302032E-3</v>
      </c>
      <c r="G15" s="97">
        <f>IF(MIN('PAGE 17'!G15,'PAGE 17'!I15)&lt;=0, 0,'PAGE 17'!G15/'PAGE 17'!I15)</f>
        <v>0.59440884183152221</v>
      </c>
      <c r="H15" s="97">
        <f>IF(MIN('PAGE 17'!H15,'PAGE 17'!I15)&lt;=0, 0,'PAGE 17'!H15/'PAGE 17'!I15)</f>
        <v>6.0555400761586331E-2</v>
      </c>
      <c r="I15" s="107">
        <f>IF('PAGE 17'!I15&lt;=0, 0,'PAGE 17'!I15/'PAGE 17'!I15)</f>
        <v>1</v>
      </c>
      <c r="J15" s="42"/>
    </row>
    <row r="16" spans="1:14" s="44" customFormat="1" ht="27" customHeight="1" x14ac:dyDescent="0.2">
      <c r="A16" s="41" t="s">
        <v>67</v>
      </c>
      <c r="B16" s="97">
        <f>IF(MIN('PAGE 17'!B16,'PAGE 17'!I16)&lt;=0, 0,'PAGE 17'!B16/'PAGE 17'!I16)</f>
        <v>0.2143762677484787</v>
      </c>
      <c r="C16" s="97">
        <f>IF(MIN('PAGE 17'!C16,'PAGE 17'!I16)&lt;=0, 0,'PAGE 17'!C16/'PAGE 17'!I16)</f>
        <v>1.6607505070993914E-2</v>
      </c>
      <c r="D16" s="97">
        <f>IF(MIN('PAGE 17'!D16,'PAGE 17'!I16)&lt;=0, 0,'PAGE 17'!D16/'PAGE 17'!I16)</f>
        <v>3.3088235294117647E-2</v>
      </c>
      <c r="E16" s="97">
        <f>IF(MIN('PAGE 17'!E16,'PAGE 17'!I16)&lt;=0, 0,'PAGE 17'!E16/'PAGE 17'!I16)</f>
        <v>2.7636916835699799E-2</v>
      </c>
      <c r="F16" s="97">
        <f>IF(MIN('PAGE 17'!F16,'PAGE 17'!I16)&lt;=0, 0,'PAGE 17'!F16/'PAGE 17'!I16)</f>
        <v>7.2261663286004056E-3</v>
      </c>
      <c r="G16" s="97">
        <f>IF(MIN('PAGE 17'!G16,'PAGE 17'!I16)&lt;=0, 0,'PAGE 17'!G16/'PAGE 17'!I16)</f>
        <v>0.62576064908722107</v>
      </c>
      <c r="H16" s="97">
        <f>IF(MIN('PAGE 17'!H16,'PAGE 17'!I16)&lt;=0, 0,'PAGE 17'!H16/'PAGE 17'!I16)</f>
        <v>7.5304259634888432E-2</v>
      </c>
      <c r="I16" s="107">
        <f>IF('PAGE 17'!I16&lt;=0, 0,'PAGE 17'!I16/'PAGE 17'!I16)</f>
        <v>1</v>
      </c>
      <c r="J16" s="42"/>
      <c r="M16" s="44">
        <v>19</v>
      </c>
      <c r="N16" s="44">
        <v>10</v>
      </c>
    </row>
    <row r="17" spans="1:10" s="13" customFormat="1" ht="27" customHeight="1" x14ac:dyDescent="0.2">
      <c r="A17" s="41" t="s">
        <v>68</v>
      </c>
      <c r="B17" s="97">
        <f>IF(MIN('PAGE 17'!B17,'PAGE 17'!I17)&lt;=0, 0,'PAGE 17'!B17/'PAGE 17'!I17)</f>
        <v>0.14273127753303966</v>
      </c>
      <c r="C17" s="97">
        <f>IF(MIN('PAGE 17'!C17,'PAGE 17'!I17)&lt;=0, 0,'PAGE 17'!C17/'PAGE 17'!I17)</f>
        <v>2.0264317180616741E-2</v>
      </c>
      <c r="D17" s="97">
        <f>IF(MIN('PAGE 17'!D17,'PAGE 17'!I17)&lt;=0, 0,'PAGE 17'!D17/'PAGE 17'!I17)</f>
        <v>1.7621145374449341E-2</v>
      </c>
      <c r="E17" s="97">
        <f>IF(MIN('PAGE 17'!E17,'PAGE 17'!I17)&lt;=0, 0,'PAGE 17'!E17/'PAGE 17'!I17)</f>
        <v>9.6035242290748904E-2</v>
      </c>
      <c r="F17" s="97">
        <f>IF(MIN('PAGE 17'!F17,'PAGE 17'!I17)&lt;=0, 0,'PAGE 17'!F17/'PAGE 17'!I17)</f>
        <v>7.048458149779736E-3</v>
      </c>
      <c r="G17" s="97">
        <f>IF(MIN('PAGE 17'!G17,'PAGE 17'!I17)&lt;=0, 0,'PAGE 17'!G17/'PAGE 17'!I17)</f>
        <v>0.62555066079295152</v>
      </c>
      <c r="H17" s="97">
        <f>IF(MIN('PAGE 17'!H17,'PAGE 17'!I17)&lt;=0, 0,'PAGE 17'!H17/'PAGE 17'!I17)</f>
        <v>9.0748898678414097E-2</v>
      </c>
      <c r="I17" s="107">
        <f>IF('PAGE 17'!I17&lt;=0, 0,'PAGE 17'!I17/'PAGE 17'!I17)</f>
        <v>1</v>
      </c>
      <c r="J17" s="42"/>
    </row>
    <row r="18" spans="1:10" s="13" customFormat="1" ht="27" customHeight="1" x14ac:dyDescent="0.2">
      <c r="A18" s="45" t="s">
        <v>42</v>
      </c>
      <c r="B18" s="97">
        <f>IF(MIN('PAGE 17'!B18,'PAGE 17'!I18)&lt;=0, 0,'PAGE 17'!B18/'PAGE 17'!I18)</f>
        <v>0.25</v>
      </c>
      <c r="C18" s="97">
        <f>IF(MIN('PAGE 17'!C18,'PAGE 17'!I18)&lt;=0, 0,'PAGE 17'!C18/'PAGE 17'!I18)</f>
        <v>1.9230769230769232E-2</v>
      </c>
      <c r="D18" s="97">
        <f>IF(MIN('PAGE 17'!D18,'PAGE 17'!I18)&lt;=0, 0,'PAGE 17'!D18/'PAGE 17'!I18)</f>
        <v>0.11538461538461539</v>
      </c>
      <c r="E18" s="97">
        <f>IF(MIN('PAGE 17'!E18,'PAGE 17'!I18)&lt;=0, 0,'PAGE 17'!E18/'PAGE 17'!I18)</f>
        <v>0</v>
      </c>
      <c r="F18" s="97">
        <f>IF(MIN('PAGE 17'!F18,'PAGE 17'!I18)&lt;=0, 0,'PAGE 17'!F18/'PAGE 17'!I18)</f>
        <v>3.8461538461538464E-2</v>
      </c>
      <c r="G18" s="97">
        <f>IF(MIN('PAGE 17'!G18,'PAGE 17'!I18)&lt;=0, 0,'PAGE 17'!G18/'PAGE 17'!I18)</f>
        <v>0.51923076923076927</v>
      </c>
      <c r="H18" s="97">
        <f>IF(MIN('PAGE 17'!H18,'PAGE 17'!I18)&lt;=0, 0,'PAGE 17'!H18/'PAGE 17'!I18)</f>
        <v>5.7692307692307696E-2</v>
      </c>
      <c r="I18" s="107">
        <f>IF('PAGE 17'!I18&lt;=0, 0,'PAGE 17'!I18/'PAGE 17'!I18)</f>
        <v>1</v>
      </c>
      <c r="J18" s="42"/>
    </row>
    <row r="19" spans="1:10" s="13" customFormat="1" ht="27" customHeight="1" x14ac:dyDescent="0.2">
      <c r="A19" s="45" t="s">
        <v>69</v>
      </c>
      <c r="B19" s="97">
        <f>IF(MIN('PAGE 17'!B19,'PAGE 17'!I19)&lt;=0, 0,'PAGE 17'!B19/'PAGE 17'!I19)</f>
        <v>0.18181818181818182</v>
      </c>
      <c r="C19" s="97">
        <f>IF(MIN('PAGE 17'!C19,'PAGE 17'!I19)&lt;=0, 0,'PAGE 17'!C19/'PAGE 17'!I19)</f>
        <v>1.3986013986013986E-2</v>
      </c>
      <c r="D19" s="97">
        <f>IF(MIN('PAGE 17'!D19,'PAGE 17'!I19)&lt;=0, 0,'PAGE 17'!D19/'PAGE 17'!I19)</f>
        <v>1.7482517482517484E-2</v>
      </c>
      <c r="E19" s="97">
        <f>IF(MIN('PAGE 17'!E19,'PAGE 17'!I19)&lt;=0, 0,'PAGE 17'!E19/'PAGE 17'!I19)</f>
        <v>3.4965034965034968E-2</v>
      </c>
      <c r="F19" s="97">
        <f>IF(MIN('PAGE 17'!F19,'PAGE 17'!I19)&lt;=0, 0,'PAGE 17'!F19/'PAGE 17'!I19)</f>
        <v>6.993006993006993E-3</v>
      </c>
      <c r="G19" s="97">
        <f>IF(MIN('PAGE 17'!G19,'PAGE 17'!I19)&lt;=0, 0,'PAGE 17'!G19/'PAGE 17'!I19)</f>
        <v>0.67832167832167833</v>
      </c>
      <c r="H19" s="97">
        <f>IF(MIN('PAGE 17'!H19,'PAGE 17'!I19)&lt;=0, 0,'PAGE 17'!H19/'PAGE 17'!I19)</f>
        <v>6.6433566433566432E-2</v>
      </c>
      <c r="I19" s="107">
        <f>IF('PAGE 17'!I19&lt;=0, 0,'PAGE 17'!I19/'PAGE 17'!I19)</f>
        <v>1</v>
      </c>
      <c r="J19" s="42"/>
    </row>
    <row r="20" spans="1:10" s="13" customFormat="1" ht="27" customHeight="1" x14ac:dyDescent="0.2">
      <c r="A20" s="41" t="s">
        <v>70</v>
      </c>
      <c r="B20" s="97">
        <f>IF(MIN('PAGE 17'!B20,'PAGE 17'!I20)&lt;=0, 0,'PAGE 17'!B20/'PAGE 17'!I20)</f>
        <v>0.22099447513812154</v>
      </c>
      <c r="C20" s="97">
        <f>IF(MIN('PAGE 17'!C20,'PAGE 17'!I20)&lt;=0, 0,'PAGE 17'!C20/'PAGE 17'!I20)</f>
        <v>7.7348066298342538E-2</v>
      </c>
      <c r="D20" s="97">
        <f>IF(MIN('PAGE 17'!D20,'PAGE 17'!I20)&lt;=0, 0,'PAGE 17'!D20/'PAGE 17'!I20)</f>
        <v>5.5248618784530384E-3</v>
      </c>
      <c r="E20" s="97">
        <f>IF(MIN('PAGE 17'!E20,'PAGE 17'!I20)&lt;=0, 0,'PAGE 17'!E20/'PAGE 17'!I20)</f>
        <v>0.11049723756906077</v>
      </c>
      <c r="F20" s="97">
        <f>IF(MIN('PAGE 17'!F20,'PAGE 17'!I20)&lt;=0, 0,'PAGE 17'!F20/'PAGE 17'!I20)</f>
        <v>1.6574585635359115E-2</v>
      </c>
      <c r="G20" s="97">
        <f>IF(MIN('PAGE 17'!G20,'PAGE 17'!I20)&lt;=0, 0,'PAGE 17'!G20/'PAGE 17'!I20)</f>
        <v>0.51381215469613262</v>
      </c>
      <c r="H20" s="97">
        <f>IF(MIN('PAGE 17'!H20,'PAGE 17'!I20)&lt;=0, 0,'PAGE 17'!H20/'PAGE 17'!I20)</f>
        <v>5.5248618784530384E-2</v>
      </c>
      <c r="I20" s="107">
        <f>IF('PAGE 17'!I20&lt;=0, 0,'PAGE 17'!I20/'PAGE 17'!I20)</f>
        <v>1</v>
      </c>
      <c r="J20" s="42"/>
    </row>
    <row r="21" spans="1:10" s="13" customFormat="1" ht="27" customHeight="1" x14ac:dyDescent="0.2">
      <c r="A21" s="41" t="s">
        <v>71</v>
      </c>
      <c r="B21" s="97">
        <f>IF(MIN('PAGE 17'!B21,'PAGE 17'!I21)&lt;=0, 0,'PAGE 17'!B21/'PAGE 17'!I21)</f>
        <v>0.12982998454404945</v>
      </c>
      <c r="C21" s="97">
        <f>IF(MIN('PAGE 17'!C21,'PAGE 17'!I21)&lt;=0, 0,'PAGE 17'!C21/'PAGE 17'!I21)</f>
        <v>3.0911901081916537E-3</v>
      </c>
      <c r="D21" s="97">
        <f>IF(MIN('PAGE 17'!D21,'PAGE 17'!I21)&lt;=0, 0,'PAGE 17'!D21/'PAGE 17'!I21)</f>
        <v>2.7820710973724884E-2</v>
      </c>
      <c r="E21" s="97">
        <f>IF(MIN('PAGE 17'!E21,'PAGE 17'!I21)&lt;=0, 0,'PAGE 17'!E21/'PAGE 17'!I21)</f>
        <v>1.8547140649149921E-2</v>
      </c>
      <c r="F21" s="97">
        <f>IF(MIN('PAGE 17'!F21,'PAGE 17'!I21)&lt;=0, 0,'PAGE 17'!F21/'PAGE 17'!I21)</f>
        <v>4.6367851622874804E-3</v>
      </c>
      <c r="G21" s="97">
        <f>IF(MIN('PAGE 17'!G21,'PAGE 17'!I21)&lt;=0, 0,'PAGE 17'!G21/'PAGE 17'!I21)</f>
        <v>0.77588871715610508</v>
      </c>
      <c r="H21" s="97">
        <f>IF(MIN('PAGE 17'!H21,'PAGE 17'!I21)&lt;=0, 0,'PAGE 17'!H21/'PAGE 17'!I21)</f>
        <v>4.0185471406491501E-2</v>
      </c>
      <c r="I21" s="107">
        <f>IF('PAGE 17'!I21&lt;=0, 0,'PAGE 17'!I21/'PAGE 17'!I21)</f>
        <v>1</v>
      </c>
      <c r="J21" s="42"/>
    </row>
    <row r="22" spans="1:10" s="13" customFormat="1" ht="27" customHeight="1" x14ac:dyDescent="0.2">
      <c r="A22" s="45" t="s">
        <v>72</v>
      </c>
      <c r="B22" s="97">
        <f>IF(MIN('PAGE 17'!B22,'PAGE 17'!I22)&lt;=0, 0,'PAGE 17'!B22/'PAGE 17'!I22)</f>
        <v>0.25233984772804424</v>
      </c>
      <c r="C22" s="97">
        <f>IF(MIN('PAGE 17'!C22,'PAGE 17'!I22)&lt;=0, 0,'PAGE 17'!C22/'PAGE 17'!I22)</f>
        <v>1.7554919742010573E-2</v>
      </c>
      <c r="D22" s="97">
        <f>IF(MIN('PAGE 17'!D22,'PAGE 17'!I22)&lt;=0, 0,'PAGE 17'!D22/'PAGE 17'!I22)</f>
        <v>2.0622181271519324E-2</v>
      </c>
      <c r="E22" s="97">
        <f>IF(MIN('PAGE 17'!E22,'PAGE 17'!I22)&lt;=0, 0,'PAGE 17'!E22/'PAGE 17'!I22)</f>
        <v>3.0090684253915912E-2</v>
      </c>
      <c r="F22" s="97">
        <f>IF(MIN('PAGE 17'!F22,'PAGE 17'!I22)&lt;=0, 0,'PAGE 17'!F22/'PAGE 17'!I22)</f>
        <v>5.4677270743416903E-3</v>
      </c>
      <c r="G22" s="97">
        <f>IF(MIN('PAGE 17'!G22,'PAGE 17'!I22)&lt;=0, 0,'PAGE 17'!G22/'PAGE 17'!I22)</f>
        <v>0.61027593230202226</v>
      </c>
      <c r="H22" s="97">
        <f>IF(MIN('PAGE 17'!H22,'PAGE 17'!I22)&lt;=0, 0,'PAGE 17'!H22/'PAGE 17'!I22)</f>
        <v>6.3648707628146062E-2</v>
      </c>
      <c r="I22" s="107">
        <f>IF('PAGE 17'!I22&lt;=0, 0,'PAGE 17'!I22/'PAGE 17'!I22)</f>
        <v>1</v>
      </c>
      <c r="J22" s="42"/>
    </row>
    <row r="23" spans="1:10" s="13" customFormat="1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</row>
    <row r="24" spans="1:10" s="13" customFormat="1" x14ac:dyDescent="0.2">
      <c r="A24" s="26" t="s">
        <v>221</v>
      </c>
    </row>
    <row r="25" spans="1:10" s="13" customFormat="1" x14ac:dyDescent="0.2">
      <c r="A25" s="26"/>
    </row>
    <row r="26" spans="1:10" s="13" customFormat="1" x14ac:dyDescent="0.2">
      <c r="A26" s="8"/>
    </row>
    <row r="27" spans="1:10" s="13" customFormat="1" x14ac:dyDescent="0.2">
      <c r="A27" s="47"/>
    </row>
    <row r="28" spans="1:10" s="13" customFormat="1" x14ac:dyDescent="0.2"/>
    <row r="29" spans="1:10" s="13" customFormat="1" x14ac:dyDescent="0.2"/>
    <row r="30" spans="1:10" s="13" customFormat="1" x14ac:dyDescent="0.2"/>
    <row r="31" spans="1:10" s="13" customFormat="1" x14ac:dyDescent="0.2"/>
    <row r="32" spans="1:10" s="13" customFormat="1" x14ac:dyDescent="0.2"/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34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>
    <oddFooter>&amp;L&amp;8
CURRENT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A33"/>
  <sheetViews>
    <sheetView showGridLines="0" zoomScale="90" zoomScaleNormal="90" workbookViewId="0">
      <selection activeCell="T29" sqref="T29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5" width="15.5703125" customWidth="1"/>
    <col min="6" max="6" width="14.5703125" customWidth="1"/>
    <col min="7" max="7" width="14" style="6" customWidth="1"/>
    <col min="8" max="8" width="9.42578125" style="6" customWidth="1"/>
    <col min="9" max="9" width="12.85546875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4" style="6" hidden="1" customWidth="1"/>
    <col min="14" max="14" width="8.85546875" style="6" customWidth="1"/>
    <col min="15" max="17" width="9.140625" style="6" customWidth="1"/>
    <col min="18" max="18" width="9.140625" style="6" hidden="1" customWidth="1"/>
    <col min="19" max="27" width="9.140625" style="6" customWidth="1"/>
  </cols>
  <sheetData>
    <row r="1" spans="1:27" s="15" customFormat="1" ht="12" customHeight="1" x14ac:dyDescent="0.2">
      <c r="A1" s="147" t="s">
        <v>206</v>
      </c>
      <c r="C1" s="4"/>
      <c r="D1" s="5"/>
      <c r="E1" s="4"/>
      <c r="F1" s="4"/>
      <c r="G1" s="28" t="s">
        <v>78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15" customFormat="1" ht="9.6" customHeight="1" x14ac:dyDescent="0.2">
      <c r="A2" s="5"/>
      <c r="D2" s="16"/>
      <c r="E2" s="4"/>
      <c r="F2" s="4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5" customFormat="1" ht="9.6" customHeight="1" x14ac:dyDescent="0.2">
      <c r="A3" s="5"/>
      <c r="E3" s="4"/>
      <c r="F3"/>
      <c r="G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15" customFormat="1" ht="12.75" customHeight="1" x14ac:dyDescent="0.2">
      <c r="A4" s="5"/>
      <c r="B4" s="4"/>
      <c r="C4" s="16" t="s">
        <v>17</v>
      </c>
      <c r="E4" s="4"/>
      <c r="F4"/>
      <c r="G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15" customFormat="1" ht="12.75" customHeight="1" x14ac:dyDescent="0.2">
      <c r="A5" s="5"/>
      <c r="C5" s="16" t="s">
        <v>44</v>
      </c>
      <c r="E5" s="4"/>
      <c r="F5"/>
      <c r="G5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5" customFormat="1" ht="12.75" customHeight="1" x14ac:dyDescent="0.2">
      <c r="A6" s="4"/>
      <c r="B6" s="5"/>
      <c r="E6" s="5"/>
      <c r="F6"/>
      <c r="G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5" customFormat="1" ht="12" customHeight="1" x14ac:dyDescent="0.2">
      <c r="A7" s="4"/>
      <c r="B7" s="5"/>
      <c r="C7" s="152" t="str">
        <f>"Reporting Date: "&amp;'PAGE 1'!D7</f>
        <v>Reporting Date: 2019</v>
      </c>
      <c r="E7" s="5"/>
      <c r="F7"/>
      <c r="G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5" customFormat="1" ht="9.6" customHeight="1" x14ac:dyDescent="0.2">
      <c r="A8" s="4"/>
      <c r="B8" s="5"/>
      <c r="D8" s="4"/>
      <c r="E8" s="5"/>
      <c r="F8"/>
      <c r="G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9.75" customHeight="1" x14ac:dyDescent="0.2">
      <c r="A9" s="4"/>
      <c r="B9" s="2"/>
      <c r="C9" s="295" t="s">
        <v>99</v>
      </c>
      <c r="D9" s="295"/>
      <c r="E9" s="295"/>
      <c r="G9"/>
    </row>
    <row r="10" spans="1:27" ht="9.6" customHeight="1" x14ac:dyDescent="0.2">
      <c r="A10" s="4"/>
      <c r="B10" s="2"/>
      <c r="C10" s="2"/>
      <c r="D10" s="5"/>
      <c r="G10"/>
      <c r="H10" s="23"/>
    </row>
    <row r="11" spans="1:27" ht="15" customHeight="1" x14ac:dyDescent="0.2"/>
    <row r="12" spans="1:27" ht="27.75" customHeight="1" x14ac:dyDescent="0.2">
      <c r="A12" s="293" t="s">
        <v>204</v>
      </c>
      <c r="B12" s="294"/>
      <c r="C12" s="294"/>
      <c r="D12" s="294"/>
      <c r="E12" s="294"/>
      <c r="F12" s="294"/>
    </row>
    <row r="13" spans="1:27" ht="15" customHeight="1" x14ac:dyDescent="0.2">
      <c r="A13" s="298" t="s">
        <v>33</v>
      </c>
      <c r="B13" s="298"/>
      <c r="C13" s="298"/>
      <c r="D13" s="296" t="s">
        <v>57</v>
      </c>
      <c r="E13" s="296"/>
      <c r="F13" s="297"/>
      <c r="G13" s="33"/>
      <c r="H13" s="28" t="s">
        <v>19</v>
      </c>
      <c r="I13" s="28" t="s">
        <v>93</v>
      </c>
    </row>
    <row r="14" spans="1:27" ht="15" customHeight="1" x14ac:dyDescent="0.2">
      <c r="A14" s="298"/>
      <c r="B14" s="298"/>
      <c r="C14" s="298"/>
      <c r="D14" s="122" t="s">
        <v>53</v>
      </c>
      <c r="E14" s="121" t="s">
        <v>54</v>
      </c>
      <c r="F14" s="121" t="s">
        <v>18</v>
      </c>
      <c r="G14" s="33"/>
      <c r="H14" s="28" t="s">
        <v>18</v>
      </c>
      <c r="I14" s="28" t="s">
        <v>94</v>
      </c>
    </row>
    <row r="15" spans="1:27" ht="23.25" customHeight="1" x14ac:dyDescent="0.2">
      <c r="A15" s="292" t="s">
        <v>66</v>
      </c>
      <c r="B15" s="292"/>
      <c r="C15" s="292"/>
      <c r="D15" s="78">
        <v>39660</v>
      </c>
      <c r="E15" s="78">
        <v>21810</v>
      </c>
      <c r="F15" s="78">
        <v>61528</v>
      </c>
      <c r="G15" s="24"/>
      <c r="H15" s="90">
        <f t="shared" ref="H15:H23" si="0">MAX(D15,0)+MAX(E15,0)</f>
        <v>61470</v>
      </c>
      <c r="I15" s="90">
        <f>MAX('PAGE 12'!C31,0)+MAX('PAGE 12'!D31,0)+MAX('PAGE 12'!E31,0)</f>
        <v>61528</v>
      </c>
      <c r="M15" s="6">
        <v>20</v>
      </c>
      <c r="R15" s="6">
        <f t="shared" ref="R15:R23" si="1">MIN(LEN(TRIM(D15)),LEN(TRIM(E15)),LEN(TRIM(F15)))</f>
        <v>5</v>
      </c>
    </row>
    <row r="16" spans="1:27" ht="23.25" customHeight="1" x14ac:dyDescent="0.2">
      <c r="A16" s="292" t="s">
        <v>139</v>
      </c>
      <c r="B16" s="292"/>
      <c r="C16" s="292"/>
      <c r="D16" s="78">
        <v>7239</v>
      </c>
      <c r="E16" s="78">
        <v>3519</v>
      </c>
      <c r="F16" s="78">
        <v>10767</v>
      </c>
      <c r="G16" s="24"/>
      <c r="H16" s="90">
        <f t="shared" si="0"/>
        <v>10758</v>
      </c>
      <c r="I16" s="90">
        <f>MAX('PAGE 12'!F31,0)+MAX('PAGE 12'!G31,0)+MAX('PAGE 12'!H31,0)</f>
        <v>10767</v>
      </c>
      <c r="R16" s="6">
        <f t="shared" si="1"/>
        <v>4</v>
      </c>
    </row>
    <row r="17" spans="1:18" ht="23.25" customHeight="1" x14ac:dyDescent="0.2">
      <c r="A17" s="292" t="s">
        <v>67</v>
      </c>
      <c r="B17" s="292"/>
      <c r="C17" s="292"/>
      <c r="D17" s="78">
        <v>5778</v>
      </c>
      <c r="E17" s="78">
        <v>2107</v>
      </c>
      <c r="F17" s="78">
        <v>7888</v>
      </c>
      <c r="G17" s="24"/>
      <c r="H17" s="90">
        <f t="shared" si="0"/>
        <v>7885</v>
      </c>
      <c r="I17" s="90">
        <f>MAX('PAGE 13'!C30,0)+MAX('PAGE 13'!D30,0)+MAX('PAGE 13'!E30,0)</f>
        <v>7888</v>
      </c>
      <c r="R17" s="6">
        <f t="shared" si="1"/>
        <v>4</v>
      </c>
    </row>
    <row r="18" spans="1:18" ht="23.25" customHeight="1" x14ac:dyDescent="0.2">
      <c r="A18" s="292" t="s">
        <v>68</v>
      </c>
      <c r="B18" s="292"/>
      <c r="C18" s="292"/>
      <c r="D18" s="78">
        <v>905</v>
      </c>
      <c r="E18" s="78">
        <v>229</v>
      </c>
      <c r="F18" s="78">
        <v>1135</v>
      </c>
      <c r="G18" s="24"/>
      <c r="H18" s="90">
        <f t="shared" si="0"/>
        <v>1134</v>
      </c>
      <c r="I18" s="90">
        <f>MAX('PAGE 13'!F30,0)+MAX('PAGE 13'!G30,0)+MAX('PAGE 13'!H30,0)</f>
        <v>1135</v>
      </c>
      <c r="R18" s="6">
        <f t="shared" si="1"/>
        <v>3</v>
      </c>
    </row>
    <row r="19" spans="1:18" ht="23.25" customHeight="1" x14ac:dyDescent="0.2">
      <c r="A19" s="300" t="s">
        <v>42</v>
      </c>
      <c r="B19" s="300"/>
      <c r="C19" s="300"/>
      <c r="D19" s="78">
        <v>35</v>
      </c>
      <c r="E19" s="78">
        <v>16</v>
      </c>
      <c r="F19" s="78">
        <v>52</v>
      </c>
      <c r="G19" s="24"/>
      <c r="H19" s="90">
        <f t="shared" si="0"/>
        <v>51</v>
      </c>
      <c r="I19" s="90">
        <f>MAX('PAGE 14'!C30,0)+MAX('PAGE 14'!D30,0)+MAX('PAGE 14'!E30,0)</f>
        <v>52</v>
      </c>
      <c r="R19" s="6">
        <f t="shared" si="1"/>
        <v>2</v>
      </c>
    </row>
    <row r="20" spans="1:18" ht="23.25" customHeight="1" x14ac:dyDescent="0.2">
      <c r="A20" s="300" t="s">
        <v>69</v>
      </c>
      <c r="B20" s="300"/>
      <c r="C20" s="300"/>
      <c r="D20" s="78">
        <v>204</v>
      </c>
      <c r="E20" s="78">
        <v>82</v>
      </c>
      <c r="F20" s="78">
        <v>286</v>
      </c>
      <c r="G20" s="24"/>
      <c r="H20" s="90">
        <f t="shared" si="0"/>
        <v>286</v>
      </c>
      <c r="I20" s="90">
        <f>MAX('PAGE 14'!F30,0)+MAX('PAGE 14'!G30,0)+MAX('PAGE 14'!H30,0)</f>
        <v>286</v>
      </c>
      <c r="R20" s="6">
        <f t="shared" si="1"/>
        <v>2</v>
      </c>
    </row>
    <row r="21" spans="1:18" ht="23.25" customHeight="1" x14ac:dyDescent="0.2">
      <c r="A21" s="292" t="s">
        <v>70</v>
      </c>
      <c r="B21" s="292"/>
      <c r="C21" s="292"/>
      <c r="D21" s="78">
        <v>164</v>
      </c>
      <c r="E21" s="78">
        <v>16</v>
      </c>
      <c r="F21" s="78">
        <v>181</v>
      </c>
      <c r="G21" s="24"/>
      <c r="H21" s="90">
        <f t="shared" si="0"/>
        <v>180</v>
      </c>
      <c r="I21" s="90">
        <f>MAX('PAGE 15'!C30,0)+MAX('PAGE 15'!D30,0)+MAX('PAGE 15'!E30,0)</f>
        <v>181</v>
      </c>
      <c r="R21" s="6">
        <f t="shared" si="1"/>
        <v>2</v>
      </c>
    </row>
    <row r="22" spans="1:18" ht="23.25" customHeight="1" x14ac:dyDescent="0.2">
      <c r="A22" s="292" t="s">
        <v>71</v>
      </c>
      <c r="B22" s="292"/>
      <c r="C22" s="292"/>
      <c r="D22" s="78">
        <v>416</v>
      </c>
      <c r="E22" s="78">
        <v>231</v>
      </c>
      <c r="F22" s="78">
        <v>647</v>
      </c>
      <c r="G22" s="24"/>
      <c r="H22" s="90">
        <f t="shared" si="0"/>
        <v>647</v>
      </c>
      <c r="I22" s="90">
        <f>MAX('PAGE 15'!F30,0)+MAX('PAGE 15'!G30,0)+MAX('PAGE 15'!H30,0)</f>
        <v>647</v>
      </c>
      <c r="R22" s="6">
        <f t="shared" si="1"/>
        <v>3</v>
      </c>
    </row>
    <row r="23" spans="1:18" ht="18.75" customHeight="1" x14ac:dyDescent="0.2">
      <c r="A23" s="299" t="s">
        <v>72</v>
      </c>
      <c r="B23" s="299"/>
      <c r="C23" s="299"/>
      <c r="D23" s="78">
        <v>54401</v>
      </c>
      <c r="E23" s="78">
        <v>28010</v>
      </c>
      <c r="F23" s="78">
        <v>82484</v>
      </c>
      <c r="G23" s="24"/>
      <c r="H23" s="34">
        <f t="shared" si="0"/>
        <v>82411</v>
      </c>
      <c r="I23" s="35"/>
      <c r="R23" s="6">
        <f t="shared" si="1"/>
        <v>5</v>
      </c>
    </row>
    <row r="24" spans="1:18" x14ac:dyDescent="0.2">
      <c r="A24" s="4"/>
    </row>
    <row r="25" spans="1:18" x14ac:dyDescent="0.2">
      <c r="A25" s="17"/>
    </row>
    <row r="26" spans="1:18" x14ac:dyDescent="0.2">
      <c r="A26" s="4"/>
      <c r="C26" s="86" t="s">
        <v>76</v>
      </c>
      <c r="D26" s="98">
        <f>MAX(D15,0)+MAX(D16,0)+MAX(D17,0)+MAX(D18,0)+MAX(D19,0)+MAX(D20,0)+MAX(D21,0)+MAX(D22,0)</f>
        <v>54401</v>
      </c>
      <c r="E26" s="98">
        <f>MAX(E15,0)+MAX(E16,0)+MAX(E17,0)+MAX(E18,0)+MAX(E19,0)+MAX(E20,0)+MAX(E21,0)+MAX(E22,0)</f>
        <v>28010</v>
      </c>
      <c r="F26" s="98">
        <f>MAX(F15,0)+MAX(F16,0)+MAX(F17,0)+MAX(F18,0)+MAX(F19,0)+MAX(F20,0)+MAX(F21,0)+MAX(F22,0)</f>
        <v>82484</v>
      </c>
    </row>
    <row r="28" spans="1:18" x14ac:dyDescent="0.2">
      <c r="B28" s="7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7:C17"/>
    <mergeCell ref="A12:F12"/>
    <mergeCell ref="C9:E9"/>
    <mergeCell ref="D13:F13"/>
    <mergeCell ref="A13:C14"/>
    <mergeCell ref="A15:C15"/>
    <mergeCell ref="A16:C16"/>
  </mergeCells>
  <phoneticPr fontId="0" type="noConversion"/>
  <conditionalFormatting sqref="E26:F26">
    <cfRule type="expression" dxfId="33" priority="1" stopIfTrue="1">
      <formula>MAX(E23,0)&lt;&gt;E26</formula>
    </cfRule>
  </conditionalFormatting>
  <conditionalFormatting sqref="H16:H22">
    <cfRule type="expression" dxfId="32" priority="2" stopIfTrue="1">
      <formula>MAX(F16,0)&lt;&gt;H16</formula>
    </cfRule>
  </conditionalFormatting>
  <conditionalFormatting sqref="D26">
    <cfRule type="expression" dxfId="31" priority="3" stopIfTrue="1">
      <formula>MAX(D23,0)&lt;&gt;D26</formula>
    </cfRule>
  </conditionalFormatting>
  <conditionalFormatting sqref="I21:I22">
    <cfRule type="expression" dxfId="30" priority="4" stopIfTrue="1">
      <formula>AND(OR(F21&gt;=0,I21&gt;0),F21&lt;&gt;I21)</formula>
    </cfRule>
  </conditionalFormatting>
  <conditionalFormatting sqref="I20 I16:I17">
    <cfRule type="expression" dxfId="29" priority="5" stopIfTrue="1">
      <formula>AND(OR(F16&gt;=0, I16&gt;0), F16&lt;&gt;I16)</formula>
    </cfRule>
  </conditionalFormatting>
  <conditionalFormatting sqref="I19">
    <cfRule type="expression" dxfId="28" priority="6" stopIfTrue="1">
      <formula>AND(OR(F19&gt;=0,I19&gt;0),F19&lt;&gt;I19)</formula>
    </cfRule>
  </conditionalFormatting>
  <conditionalFormatting sqref="I18">
    <cfRule type="expression" dxfId="27" priority="7" stopIfTrue="1">
      <formula>AND(OR(F18&gt;=0, I18&gt;0),F18&lt;&gt;I18)</formula>
    </cfRule>
  </conditionalFormatting>
  <conditionalFormatting sqref="I15">
    <cfRule type="expression" dxfId="26" priority="8" stopIfTrue="1">
      <formula>AND(OR(F15&gt;=0, I15&gt;0), I15&lt;&gt;F15)</formula>
    </cfRule>
  </conditionalFormatting>
  <conditionalFormatting sqref="H23 H15">
    <cfRule type="expression" dxfId="25" priority="9" stopIfTrue="1">
      <formula>MAX(F15,0)&lt;&gt;H15</formula>
    </cfRule>
  </conditionalFormatting>
  <conditionalFormatting sqref="D15:F23">
    <cfRule type="expression" dxfId="24" priority="10" stopIfTrue="1">
      <formula>LEN(TRIM(D15))=0</formula>
    </cfRule>
  </conditionalFormatting>
  <conditionalFormatting sqref="C9:E9">
    <cfRule type="expression" dxfId="23" priority="11" stopIfTrue="1">
      <formula>MIN(R15:R23)=0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46"/>
  <sheetViews>
    <sheetView zoomScaleNormal="100" workbookViewId="0">
      <selection activeCell="B39" sqref="B39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8" width="28.140625" style="6" customWidth="1"/>
    <col min="9" max="9" width="4.85546875" style="6" customWidth="1"/>
    <col min="10" max="11" width="9.140625" style="6"/>
    <col min="12" max="12" width="9" style="6" customWidth="1"/>
    <col min="13" max="13" width="3" style="6" hidden="1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H1" s="28" t="s">
        <v>48</v>
      </c>
    </row>
    <row r="2" spans="1:13" s="8" customFormat="1" ht="9.6" customHeight="1" x14ac:dyDescent="0.2">
      <c r="A2" s="12"/>
      <c r="C2" s="12"/>
      <c r="D2" s="12"/>
      <c r="F2" s="29"/>
      <c r="H2" s="12"/>
    </row>
    <row r="3" spans="1:13" s="8" customFormat="1" ht="9.6" customHeight="1" x14ac:dyDescent="0.2">
      <c r="A3" s="12"/>
      <c r="F3" s="29"/>
      <c r="G3"/>
      <c r="H3"/>
    </row>
    <row r="4" spans="1:13" s="8" customFormat="1" ht="12" customHeight="1" x14ac:dyDescent="0.2">
      <c r="A4" s="12"/>
      <c r="D4" s="12"/>
      <c r="F4" s="112" t="s">
        <v>17</v>
      </c>
      <c r="G4"/>
      <c r="H4"/>
    </row>
    <row r="5" spans="1:13" s="8" customFormat="1" ht="12" customHeight="1" x14ac:dyDescent="0.2">
      <c r="A5" s="12"/>
      <c r="F5" s="29"/>
      <c r="G5"/>
      <c r="H5"/>
    </row>
    <row r="6" spans="1:13" s="8" customFormat="1" ht="12" customHeight="1" x14ac:dyDescent="0.2">
      <c r="B6" s="12"/>
      <c r="F6" s="29"/>
      <c r="G6"/>
      <c r="H6"/>
    </row>
    <row r="7" spans="1:13" s="8" customFormat="1" ht="12" customHeight="1" x14ac:dyDescent="0.2">
      <c r="B7" s="12"/>
      <c r="D7" s="29"/>
      <c r="F7" s="149" t="str">
        <f>"Reporting Date: "&amp;'PAGE 1'!D7</f>
        <v>Reporting Date: 2019</v>
      </c>
      <c r="G7"/>
      <c r="H7"/>
    </row>
    <row r="8" spans="1:13" s="8" customFormat="1" ht="9.6" customHeight="1" x14ac:dyDescent="0.2">
      <c r="B8" s="12"/>
      <c r="F8" s="29"/>
      <c r="G8"/>
      <c r="H8"/>
    </row>
    <row r="9" spans="1:13" ht="9.6" customHeight="1" x14ac:dyDescent="0.2">
      <c r="B9" s="48"/>
      <c r="C9" s="49"/>
      <c r="E9" s="49"/>
      <c r="F9" s="49"/>
      <c r="G9"/>
      <c r="H9"/>
    </row>
    <row r="10" spans="1:13" s="69" customFormat="1" ht="11.25" customHeight="1" x14ac:dyDescent="0.2">
      <c r="B10" s="70"/>
      <c r="C10" s="71"/>
      <c r="D10" s="71"/>
      <c r="E10" s="170" t="s">
        <v>99</v>
      </c>
      <c r="F10" s="170"/>
      <c r="G10"/>
      <c r="H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5.75" customHeight="1" x14ac:dyDescent="0.2">
      <c r="B12" s="31"/>
      <c r="D12" s="33"/>
      <c r="E12" s="100"/>
      <c r="F12" s="12"/>
      <c r="G12" s="12"/>
      <c r="H12" s="12"/>
    </row>
    <row r="13" spans="1:13" s="13" customFormat="1" ht="14.25" customHeight="1" x14ac:dyDescent="0.2">
      <c r="A13" s="110" t="s">
        <v>208</v>
      </c>
      <c r="B13" s="73"/>
      <c r="C13" s="74"/>
      <c r="D13" s="100"/>
    </row>
    <row r="14" spans="1:13" s="13" customFormat="1" ht="12" customHeight="1" x14ac:dyDescent="0.2">
      <c r="A14" s="188" t="s">
        <v>16</v>
      </c>
      <c r="B14" s="189"/>
      <c r="C14" s="189"/>
      <c r="D14" s="190"/>
      <c r="E14" s="203" t="s">
        <v>115</v>
      </c>
      <c r="F14" s="204"/>
      <c r="G14" s="204"/>
      <c r="H14" s="205"/>
    </row>
    <row r="15" spans="1:13" s="13" customFormat="1" ht="12" customHeight="1" x14ac:dyDescent="0.2">
      <c r="A15" s="191"/>
      <c r="B15" s="192"/>
      <c r="C15" s="192"/>
      <c r="D15" s="193"/>
      <c r="E15" s="206" t="s">
        <v>116</v>
      </c>
      <c r="F15" s="207"/>
      <c r="G15" s="206" t="s">
        <v>117</v>
      </c>
      <c r="H15" s="207"/>
    </row>
    <row r="16" spans="1:13" s="13" customFormat="1" ht="12" customHeight="1" x14ac:dyDescent="0.2">
      <c r="A16" s="191"/>
      <c r="B16" s="192"/>
      <c r="C16" s="192"/>
      <c r="D16" s="193"/>
      <c r="E16" s="208"/>
      <c r="F16" s="209"/>
      <c r="G16" s="208"/>
      <c r="H16" s="209"/>
      <c r="L16" s="13" t="s">
        <v>7</v>
      </c>
      <c r="M16" s="13">
        <v>3</v>
      </c>
    </row>
    <row r="17" spans="1:18" ht="12" customHeight="1" x14ac:dyDescent="0.2">
      <c r="A17" s="191"/>
      <c r="B17" s="192"/>
      <c r="C17" s="192"/>
      <c r="D17" s="193"/>
      <c r="E17" s="201" t="s">
        <v>118</v>
      </c>
      <c r="F17" s="201" t="s">
        <v>119</v>
      </c>
      <c r="G17" s="201" t="s">
        <v>120</v>
      </c>
      <c r="H17" s="201" t="s">
        <v>121</v>
      </c>
    </row>
    <row r="18" spans="1:18" ht="30.75" customHeight="1" x14ac:dyDescent="0.2">
      <c r="A18" s="194"/>
      <c r="B18" s="195"/>
      <c r="C18" s="195"/>
      <c r="D18" s="196"/>
      <c r="E18" s="202"/>
      <c r="F18" s="202"/>
      <c r="G18" s="202"/>
      <c r="H18" s="202"/>
    </row>
    <row r="19" spans="1:18" ht="18" customHeight="1" x14ac:dyDescent="0.2">
      <c r="A19" s="197" t="s">
        <v>140</v>
      </c>
      <c r="B19" s="197"/>
      <c r="C19" s="197"/>
      <c r="D19" s="197"/>
      <c r="E19" s="161">
        <v>0</v>
      </c>
      <c r="F19" s="80">
        <v>1</v>
      </c>
      <c r="G19" s="80">
        <v>0</v>
      </c>
      <c r="H19" s="80">
        <v>0</v>
      </c>
      <c r="J19" s="6" t="s">
        <v>7</v>
      </c>
      <c r="R19" s="6">
        <f t="shared" ref="R19:R32" si="0">MIN(LEN(TRIM(E19)),LEN(TRIM(F19)),LEN(TRIM(G19)))</f>
        <v>1</v>
      </c>
    </row>
    <row r="20" spans="1:18" ht="18" customHeight="1" x14ac:dyDescent="0.2">
      <c r="A20" s="198" t="s">
        <v>0</v>
      </c>
      <c r="B20" s="199"/>
      <c r="C20" s="199"/>
      <c r="D20" s="200"/>
      <c r="E20" s="80">
        <v>69</v>
      </c>
      <c r="F20" s="80">
        <v>20</v>
      </c>
      <c r="G20" s="80">
        <v>16</v>
      </c>
      <c r="H20" s="80">
        <v>8</v>
      </c>
      <c r="L20" s="6" t="s">
        <v>7</v>
      </c>
      <c r="R20" s="6">
        <f t="shared" si="0"/>
        <v>2</v>
      </c>
    </row>
    <row r="21" spans="1:18" ht="18" customHeight="1" x14ac:dyDescent="0.2">
      <c r="A21" s="181" t="s">
        <v>213</v>
      </c>
      <c r="B21" s="182"/>
      <c r="C21" s="182"/>
      <c r="D21" s="183"/>
      <c r="E21" s="80">
        <v>1665</v>
      </c>
      <c r="F21" s="80">
        <v>633</v>
      </c>
      <c r="G21" s="80">
        <v>371</v>
      </c>
      <c r="H21" s="80">
        <v>304</v>
      </c>
      <c r="R21" s="6">
        <f t="shared" si="0"/>
        <v>3</v>
      </c>
    </row>
    <row r="22" spans="1:18" ht="18" customHeight="1" x14ac:dyDescent="0.2">
      <c r="A22" s="181" t="s">
        <v>214</v>
      </c>
      <c r="B22" s="182"/>
      <c r="C22" s="182"/>
      <c r="D22" s="183"/>
      <c r="E22" s="80">
        <v>18</v>
      </c>
      <c r="F22" s="80">
        <v>2</v>
      </c>
      <c r="G22" s="80">
        <v>7</v>
      </c>
      <c r="H22" s="80">
        <v>2</v>
      </c>
      <c r="R22" s="6">
        <f t="shared" si="0"/>
        <v>1</v>
      </c>
    </row>
    <row r="23" spans="1:18" ht="18" customHeight="1" x14ac:dyDescent="0.2">
      <c r="A23" s="181" t="s">
        <v>1</v>
      </c>
      <c r="B23" s="182"/>
      <c r="C23" s="182"/>
      <c r="D23" s="183"/>
      <c r="E23" s="80">
        <v>0</v>
      </c>
      <c r="F23" s="80">
        <v>0</v>
      </c>
      <c r="G23" s="80">
        <v>0</v>
      </c>
      <c r="H23" s="80">
        <v>0</v>
      </c>
      <c r="R23" s="6">
        <f t="shared" si="0"/>
        <v>1</v>
      </c>
    </row>
    <row r="24" spans="1:18" ht="18" customHeight="1" x14ac:dyDescent="0.2">
      <c r="A24" s="181" t="s">
        <v>215</v>
      </c>
      <c r="B24" s="182"/>
      <c r="C24" s="182"/>
      <c r="D24" s="183"/>
      <c r="E24" s="80">
        <v>42</v>
      </c>
      <c r="F24" s="80">
        <v>10</v>
      </c>
      <c r="G24" s="80">
        <v>13</v>
      </c>
      <c r="H24" s="80">
        <v>4</v>
      </c>
      <c r="R24" s="6">
        <f t="shared" si="0"/>
        <v>2</v>
      </c>
    </row>
    <row r="25" spans="1:18" ht="18" customHeight="1" x14ac:dyDescent="0.2">
      <c r="A25" s="181" t="s">
        <v>216</v>
      </c>
      <c r="B25" s="182"/>
      <c r="C25" s="182"/>
      <c r="D25" s="183"/>
      <c r="E25" s="80">
        <v>104</v>
      </c>
      <c r="F25" s="80">
        <v>9</v>
      </c>
      <c r="G25" s="80">
        <v>22</v>
      </c>
      <c r="H25" s="80">
        <v>10</v>
      </c>
      <c r="R25" s="6">
        <f t="shared" si="0"/>
        <v>1</v>
      </c>
    </row>
    <row r="26" spans="1:18" ht="18" customHeight="1" x14ac:dyDescent="0.2">
      <c r="A26" s="181" t="s">
        <v>228</v>
      </c>
      <c r="B26" s="182"/>
      <c r="C26" s="182"/>
      <c r="D26" s="183"/>
      <c r="E26" s="80">
        <v>0</v>
      </c>
      <c r="F26" s="80">
        <v>0</v>
      </c>
      <c r="G26" s="80">
        <v>0</v>
      </c>
      <c r="H26" s="80">
        <v>0</v>
      </c>
      <c r="R26" s="6">
        <f t="shared" si="0"/>
        <v>1</v>
      </c>
    </row>
    <row r="27" spans="1:18" ht="18" customHeight="1" x14ac:dyDescent="0.2">
      <c r="A27" s="181" t="s">
        <v>4</v>
      </c>
      <c r="B27" s="182"/>
      <c r="C27" s="182"/>
      <c r="D27" s="183"/>
      <c r="E27" s="80">
        <v>2</v>
      </c>
      <c r="F27" s="80">
        <v>0</v>
      </c>
      <c r="G27" s="80">
        <v>0</v>
      </c>
      <c r="H27" s="80">
        <v>0</v>
      </c>
      <c r="R27" s="6">
        <f t="shared" si="0"/>
        <v>1</v>
      </c>
    </row>
    <row r="28" spans="1:18" ht="18" customHeight="1" x14ac:dyDescent="0.2">
      <c r="A28" s="181" t="s">
        <v>2</v>
      </c>
      <c r="B28" s="182"/>
      <c r="C28" s="182"/>
      <c r="D28" s="183"/>
      <c r="E28" s="80">
        <v>-9</v>
      </c>
      <c r="F28" s="80">
        <v>-9</v>
      </c>
      <c r="G28" s="80">
        <v>-9</v>
      </c>
      <c r="H28" s="80">
        <v>-9</v>
      </c>
      <c r="R28" s="6">
        <f t="shared" si="0"/>
        <v>2</v>
      </c>
    </row>
    <row r="29" spans="1:18" ht="18" customHeight="1" x14ac:dyDescent="0.2">
      <c r="A29" s="181" t="s">
        <v>3</v>
      </c>
      <c r="B29" s="182"/>
      <c r="C29" s="182"/>
      <c r="D29" s="183"/>
      <c r="E29" s="80">
        <v>236</v>
      </c>
      <c r="F29" s="80">
        <v>37</v>
      </c>
      <c r="G29" s="80">
        <v>58</v>
      </c>
      <c r="H29" s="80">
        <v>27</v>
      </c>
      <c r="R29" s="6">
        <f t="shared" si="0"/>
        <v>2</v>
      </c>
    </row>
    <row r="30" spans="1:18" ht="18" customHeight="1" x14ac:dyDescent="0.2">
      <c r="A30" s="181" t="s">
        <v>5</v>
      </c>
      <c r="B30" s="182"/>
      <c r="C30" s="182"/>
      <c r="D30" s="183"/>
      <c r="E30" s="80">
        <v>4</v>
      </c>
      <c r="F30" s="80">
        <v>0</v>
      </c>
      <c r="G30" s="80">
        <v>1</v>
      </c>
      <c r="H30" s="80">
        <v>1</v>
      </c>
      <c r="R30" s="6">
        <f t="shared" si="0"/>
        <v>1</v>
      </c>
    </row>
    <row r="31" spans="1:18" ht="18" customHeight="1" x14ac:dyDescent="0.2">
      <c r="A31" s="181" t="s">
        <v>86</v>
      </c>
      <c r="B31" s="182"/>
      <c r="C31" s="182"/>
      <c r="D31" s="183"/>
      <c r="E31" s="80">
        <v>1371</v>
      </c>
      <c r="F31" s="80">
        <v>171</v>
      </c>
      <c r="G31" s="80">
        <v>340</v>
      </c>
      <c r="H31" s="80">
        <v>103</v>
      </c>
      <c r="R31" s="6">
        <f t="shared" si="0"/>
        <v>3</v>
      </c>
    </row>
    <row r="32" spans="1:18" ht="18" customHeight="1" x14ac:dyDescent="0.2">
      <c r="A32" s="185" t="s">
        <v>6</v>
      </c>
      <c r="B32" s="186"/>
      <c r="C32" s="186"/>
      <c r="D32" s="187"/>
      <c r="E32" s="80">
        <v>3511</v>
      </c>
      <c r="F32" s="80">
        <v>883</v>
      </c>
      <c r="G32" s="80">
        <v>828</v>
      </c>
      <c r="H32" s="80">
        <v>459</v>
      </c>
      <c r="R32" s="6">
        <f t="shared" si="0"/>
        <v>3</v>
      </c>
    </row>
    <row r="33" spans="1:8" ht="8.25" customHeight="1" x14ac:dyDescent="0.2">
      <c r="A33" s="100"/>
      <c r="B33" s="100"/>
      <c r="C33" s="100"/>
      <c r="D33" s="100"/>
      <c r="E33" s="101"/>
      <c r="F33" s="101"/>
      <c r="G33" s="101"/>
      <c r="H33" s="101"/>
    </row>
    <row r="34" spans="1:8" x14ac:dyDescent="0.2">
      <c r="A34" s="25" t="s">
        <v>212</v>
      </c>
    </row>
    <row r="35" spans="1:8" x14ac:dyDescent="0.2">
      <c r="A35" s="25"/>
    </row>
    <row r="36" spans="1:8" x14ac:dyDescent="0.2">
      <c r="A36" s="184"/>
      <c r="B36" s="184"/>
      <c r="E36" s="72"/>
      <c r="F36" s="72"/>
      <c r="G36" s="72"/>
      <c r="H36" s="72"/>
    </row>
    <row r="37" spans="1:8" x14ac:dyDescent="0.2">
      <c r="A37" s="8"/>
      <c r="B37" s="21" t="s">
        <v>43</v>
      </c>
      <c r="C37" s="21"/>
      <c r="E37" s="101">
        <f>MAX(E19,0)+MAX(E20,0)+MAX(E21,0)+MAX(E22,0)+MAX(E23,0)+MAX(E24,0)+MAX(E25,0)+MAX(E26,0)+MAX(E27,0)+MAX(E28,0)+MAX(E29,0)+MAX(E30,0)+MAX(E31,0)</f>
        <v>3511</v>
      </c>
      <c r="F37" s="101">
        <f>MAX(F19,0)+MAX(F20,0)+MAX(F21,0)+MAX(F22,0)+MAX(F23,0)+MAX(F24,0)+MAX(F25,0)+MAX(F26,0)+MAX(F27,0)+MAX(F28,0)+MAX(F29,0)+MAX(F30,0)+MAX(F31,0)</f>
        <v>883</v>
      </c>
      <c r="G37" s="101">
        <f>MAX(G19,0)+MAX(G20,0)+MAX(G21,0)+MAX(G22,0)+MAX(G23,0)+MAX(G24,0)+MAX(G25,0)+MAX(G26,0)+MAX(G27,0)+MAX(G28,0)+MAX(G29,0)+MAX(G30,0)+MAX(G31,0)</f>
        <v>828</v>
      </c>
      <c r="H37" s="101">
        <f>MAX(H19,0)+MAX(H20,0)+MAX(H21,0)+MAX(H22,0)+MAX(H23,0)+MAX(H24,0)+MAX(H25,0)+MAX(H26,0)+MAX(H27,0)+MAX(H28,0)+MAX(H29,0)+MAX(H30,0)+MAX(H31,0)</f>
        <v>459</v>
      </c>
    </row>
    <row r="38" spans="1:8" x14ac:dyDescent="0.2">
      <c r="A38" s="8"/>
      <c r="B38" s="103" t="s">
        <v>96</v>
      </c>
      <c r="E38" s="79">
        <f>'PAGE 1'!F15</f>
        <v>3511</v>
      </c>
      <c r="F38" s="79">
        <f>'PAGE 1'!F16</f>
        <v>883</v>
      </c>
      <c r="G38" s="79">
        <f>'PAGE 1'!F17</f>
        <v>828</v>
      </c>
      <c r="H38" s="79">
        <f>'PAGE 1'!F18</f>
        <v>459</v>
      </c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4">
    <mergeCell ref="A24:D24"/>
    <mergeCell ref="H17:H18"/>
    <mergeCell ref="E14:H14"/>
    <mergeCell ref="G15:H16"/>
    <mergeCell ref="E17:E18"/>
    <mergeCell ref="F17:F18"/>
    <mergeCell ref="G17:G18"/>
    <mergeCell ref="E15:F16"/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</mergeCells>
  <phoneticPr fontId="0" type="noConversion"/>
  <conditionalFormatting sqref="F37:H37">
    <cfRule type="expression" dxfId="87" priority="3" stopIfTrue="1">
      <formula>MAX(F32,0)&lt;&gt;F37</formula>
    </cfRule>
  </conditionalFormatting>
  <conditionalFormatting sqref="E37">
    <cfRule type="expression" dxfId="86" priority="4" stopIfTrue="1">
      <formula>MAX(E32,0)&lt;&gt;E37</formula>
    </cfRule>
  </conditionalFormatting>
  <conditionalFormatting sqref="E38:G38">
    <cfRule type="expression" dxfId="85" priority="5" stopIfTrue="1">
      <formula>AND(OR(E32&lt;&gt;-9,E38&lt;&gt;-9), E32&lt;&gt;E38)</formula>
    </cfRule>
  </conditionalFormatting>
  <conditionalFormatting sqref="E19:G32">
    <cfRule type="expression" dxfId="84" priority="6" stopIfTrue="1">
      <formula>LEN(TRIM(E19))=0</formula>
    </cfRule>
  </conditionalFormatting>
  <conditionalFormatting sqref="E10:F10">
    <cfRule type="expression" dxfId="83" priority="7" stopIfTrue="1">
      <formula>MIN(R19:R32)=0</formula>
    </cfRule>
  </conditionalFormatting>
  <conditionalFormatting sqref="H38">
    <cfRule type="expression" dxfId="82" priority="2" stopIfTrue="1">
      <formula>AND(OR(H32&lt;&gt;-9,H38&lt;&gt;-9), H32&lt;&gt;H38)</formula>
    </cfRule>
  </conditionalFormatting>
  <conditionalFormatting sqref="H19:H32">
    <cfRule type="expression" dxfId="81" priority="1" stopIfTrue="1">
      <formula>LEN(TRIM(H19))=0</formula>
    </cfRule>
  </conditionalFormatting>
  <pageMargins left="0.8" right="0.3" top="0.9" bottom="0" header="0.5" footer="0.5"/>
  <pageSetup scale="74" orientation="landscape" r:id="rId1"/>
  <headerFooter alignWithMargins="0">
    <oddFooter>&amp;L&amp;8
CURRENT DATE: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5"/>
  <sheetViews>
    <sheetView showGridLines="0" zoomScale="75" zoomScaleNormal="70" workbookViewId="0">
      <selection activeCell="D17" sqref="D17:F17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5.5703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2019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79</v>
      </c>
      <c r="C12" s="32"/>
    </row>
    <row r="13" spans="1:13" ht="26.25" customHeight="1" x14ac:dyDescent="0.2">
      <c r="A13" s="188" t="s">
        <v>33</v>
      </c>
      <c r="B13" s="189"/>
      <c r="C13" s="190"/>
      <c r="D13" s="210" t="s">
        <v>151</v>
      </c>
      <c r="E13" s="217"/>
      <c r="F13" s="218"/>
      <c r="G13" s="33"/>
      <c r="H13" s="8"/>
    </row>
    <row r="14" spans="1:13" ht="12" customHeight="1" x14ac:dyDescent="0.2">
      <c r="A14" s="191"/>
      <c r="B14" s="192"/>
      <c r="C14" s="193"/>
      <c r="D14" s="238" t="s">
        <v>166</v>
      </c>
      <c r="E14" s="238" t="s">
        <v>167</v>
      </c>
      <c r="F14" s="238" t="s">
        <v>165</v>
      </c>
      <c r="G14" s="33"/>
      <c r="H14" s="8"/>
    </row>
    <row r="15" spans="1:13" ht="12" customHeight="1" x14ac:dyDescent="0.2">
      <c r="A15" s="194"/>
      <c r="B15" s="195"/>
      <c r="C15" s="196"/>
      <c r="D15" s="240"/>
      <c r="E15" s="240"/>
      <c r="F15" s="240"/>
      <c r="G15" s="33"/>
      <c r="H15" s="8"/>
      <c r="M15" s="6">
        <v>21</v>
      </c>
    </row>
    <row r="16" spans="1:13" ht="21" customHeight="1" x14ac:dyDescent="0.2">
      <c r="A16" s="301" t="s">
        <v>66</v>
      </c>
      <c r="B16" s="301"/>
      <c r="C16" s="301"/>
      <c r="D16" s="87">
        <f>IF(MIN(' PAGE 19 a'!D15,' PAGE 19 a'!F15)&lt;=0, 0,' PAGE 19 a'!D15/' PAGE 19 a'!F15)</f>
        <v>0.64458457937849434</v>
      </c>
      <c r="E16" s="87">
        <f>IF(MIN(' PAGE 19 a'!E15,' PAGE 19 a'!F15)&lt;=0, 0,' PAGE 19 a'!E15/' PAGE 19 a'!F15)</f>
        <v>0.35447276036926278</v>
      </c>
      <c r="F16" s="88">
        <f>IF(' PAGE 19 a'!F15&lt;=0, 0,' PAGE 19 a'!F15/' PAGE 19 a'!F15)</f>
        <v>1</v>
      </c>
      <c r="G16" s="24"/>
      <c r="H16" s="34"/>
      <c r="I16" s="35"/>
    </row>
    <row r="17" spans="1:9" ht="21" customHeight="1" x14ac:dyDescent="0.2">
      <c r="A17" s="301" t="s">
        <v>139</v>
      </c>
      <c r="B17" s="301"/>
      <c r="C17" s="301"/>
      <c r="D17" s="87">
        <f>IF(MIN(' PAGE 19 a'!D16,' PAGE 19 a'!F16)&lt;=0, 0,' PAGE 19 a'!D16/' PAGE 19 a'!F16)</f>
        <v>0.67233212594037339</v>
      </c>
      <c r="E17" s="87">
        <f>IF(MIN(' PAGE 19 a'!E16,' PAGE 19 a'!F16)&lt;=0, 0,' PAGE 19 a'!E16/' PAGE 19 a'!F16)</f>
        <v>0.32683198662580104</v>
      </c>
      <c r="F17" s="88">
        <f>IF(' PAGE 19 a'!F16&lt;=0, 0,' PAGE 19 a'!F16/' PAGE 19 a'!F16)</f>
        <v>1</v>
      </c>
      <c r="G17" s="24"/>
      <c r="H17" s="34"/>
      <c r="I17" s="35"/>
    </row>
    <row r="18" spans="1:9" ht="21" customHeight="1" x14ac:dyDescent="0.2">
      <c r="A18" s="301" t="s">
        <v>67</v>
      </c>
      <c r="B18" s="301"/>
      <c r="C18" s="301"/>
      <c r="D18" s="87">
        <f>IF(MIN(' PAGE 19 a'!D17,' PAGE 19 a'!F17)&lt;=0, 0,' PAGE 19 a'!D17/' PAGE 19 a'!F17)</f>
        <v>0.73250507099391482</v>
      </c>
      <c r="E18" s="87">
        <f>IF(MIN(' PAGE 19 a'!E17,' PAGE 19 a'!F17)&lt;=0, 0,' PAGE 19 a'!E17/' PAGE 19 a'!F17)</f>
        <v>0.26711460446247465</v>
      </c>
      <c r="F18" s="88">
        <f>IF(' PAGE 19 a'!F17&lt;=0, 0,' PAGE 19 a'!F17/' PAGE 19 a'!F17)</f>
        <v>1</v>
      </c>
      <c r="G18" s="24"/>
      <c r="H18" s="34"/>
      <c r="I18" s="35"/>
    </row>
    <row r="19" spans="1:9" ht="22.5" customHeight="1" x14ac:dyDescent="0.2">
      <c r="A19" s="301" t="s">
        <v>68</v>
      </c>
      <c r="B19" s="301"/>
      <c r="C19" s="301"/>
      <c r="D19" s="87">
        <f>IF(MIN(' PAGE 19 a'!D18,' PAGE 19 a'!F18)&lt;=0, 0,' PAGE 19 a'!D18/' PAGE 19 a'!F18)</f>
        <v>0.79735682819383258</v>
      </c>
      <c r="E19" s="87">
        <f>IF(MIN(' PAGE 19 a'!E18,' PAGE 19 a'!F18)&lt;=0, 0,' PAGE 19 a'!E18/' PAGE 19 a'!F18)</f>
        <v>0.20176211453744494</v>
      </c>
      <c r="F19" s="88">
        <f>IF(' PAGE 19 a'!F18&lt;=0, 0,' PAGE 19 a'!F18/' PAGE 19 a'!F18)</f>
        <v>1</v>
      </c>
      <c r="G19" s="24"/>
      <c r="H19" s="34"/>
      <c r="I19" s="35"/>
    </row>
    <row r="20" spans="1:9" ht="23.25" customHeight="1" x14ac:dyDescent="0.2">
      <c r="A20" s="303" t="s">
        <v>42</v>
      </c>
      <c r="B20" s="303"/>
      <c r="C20" s="303"/>
      <c r="D20" s="87">
        <f>IF(MIN(' PAGE 19 a'!D19,' PAGE 19 a'!F19)&lt;=0, 0,' PAGE 19 a'!D19/' PAGE 19 a'!F19)</f>
        <v>0.67307692307692313</v>
      </c>
      <c r="E20" s="87">
        <f>IF(MIN(' PAGE 19 a'!E19,' PAGE 19 a'!F19)&lt;=0, 0,' PAGE 19 a'!E19/' PAGE 19 a'!F19)</f>
        <v>0.30769230769230771</v>
      </c>
      <c r="F20" s="88">
        <f>IF(' PAGE 19 a'!F19&lt;=0, 0,' PAGE 19 a'!F19/' PAGE 19 a'!F19)</f>
        <v>1</v>
      </c>
      <c r="G20" s="24"/>
      <c r="H20" s="34"/>
      <c r="I20" s="35"/>
    </row>
    <row r="21" spans="1:9" ht="20.25" customHeight="1" x14ac:dyDescent="0.2">
      <c r="A21" s="303" t="s">
        <v>69</v>
      </c>
      <c r="B21" s="303"/>
      <c r="C21" s="303"/>
      <c r="D21" s="87">
        <f>IF(MIN(' PAGE 19 a'!D20,' PAGE 19 a'!F20)&lt;=0, 0,' PAGE 19 a'!D20/' PAGE 19 a'!F20)</f>
        <v>0.71328671328671334</v>
      </c>
      <c r="E21" s="87">
        <f>IF(MIN(' PAGE 19 a'!E20,' PAGE 19 a'!F20)&lt;=0, 0,' PAGE 19 a'!E20/' PAGE 19 a'!F20)</f>
        <v>0.28671328671328672</v>
      </c>
      <c r="F21" s="88">
        <f>IF(' PAGE 19 a'!F20&lt;=0, 0,' PAGE 19 a'!F20/' PAGE 19 a'!F20)</f>
        <v>1</v>
      </c>
      <c r="G21" s="24"/>
      <c r="H21" s="34"/>
      <c r="I21" s="35"/>
    </row>
    <row r="22" spans="1:9" ht="21.75" customHeight="1" x14ac:dyDescent="0.2">
      <c r="A22" s="301" t="s">
        <v>70</v>
      </c>
      <c r="B22" s="301"/>
      <c r="C22" s="301"/>
      <c r="D22" s="87">
        <f>IF(MIN(' PAGE 19 a'!D21,' PAGE 19 a'!F21)&lt;=0, 0,' PAGE 19 a'!D21/' PAGE 19 a'!F21)</f>
        <v>0.90607734806629836</v>
      </c>
      <c r="E22" s="87">
        <f>IF(MIN(' PAGE 19 a'!E21,' PAGE 19 a'!F21)&lt;=0, 0,' PAGE 19 a'!E21/' PAGE 19 a'!F21)</f>
        <v>8.8397790055248615E-2</v>
      </c>
      <c r="F22" s="88">
        <f>IF(' PAGE 19 a'!F21&lt;=0, 0,' PAGE 19 a'!F21/' PAGE 19 a'!F21)</f>
        <v>1</v>
      </c>
      <c r="G22" s="24"/>
      <c r="H22" s="34"/>
      <c r="I22" s="35"/>
    </row>
    <row r="23" spans="1:9" ht="21.75" customHeight="1" x14ac:dyDescent="0.2">
      <c r="A23" s="301" t="s">
        <v>71</v>
      </c>
      <c r="B23" s="301"/>
      <c r="C23" s="301"/>
      <c r="D23" s="87">
        <f>IF(MIN(' PAGE 19 a'!D22,' PAGE 19 a'!F22)&lt;=0, 0,' PAGE 19 a'!D22/' PAGE 19 a'!F22)</f>
        <v>0.64296754250386401</v>
      </c>
      <c r="E23" s="87">
        <f>IF(MIN(' PAGE 19 a'!E22,' PAGE 19 a'!F22)&lt;=0, 0,' PAGE 19 a'!E22/' PAGE 19 a'!F22)</f>
        <v>0.35703245749613599</v>
      </c>
      <c r="F23" s="88">
        <f>IF(' PAGE 19 a'!F22&lt;=0, 0,' PAGE 19 a'!F22/' PAGE 19 a'!F22)</f>
        <v>1</v>
      </c>
      <c r="G23" s="24"/>
      <c r="H23" s="34"/>
      <c r="I23" s="35"/>
    </row>
    <row r="24" spans="1:9" ht="18.75" customHeight="1" x14ac:dyDescent="0.2">
      <c r="A24" s="302" t="s">
        <v>72</v>
      </c>
      <c r="B24" s="302"/>
      <c r="C24" s="302"/>
      <c r="D24" s="87">
        <f>IF(MIN(' PAGE 19 a'!D23,' PAGE 19 a'!F23)&lt;=0, 0,' PAGE 19 a'!D23/' PAGE 19 a'!F23)</f>
        <v>0.65953397022452842</v>
      </c>
      <c r="E24" s="87">
        <f>IF(MIN(' PAGE 19 a'!E23,' PAGE 19 a'!F23)&lt;=0, 0,' PAGE 19 a'!E23/' PAGE 19 a'!F23)</f>
        <v>0.33958100965035642</v>
      </c>
      <c r="F24" s="88">
        <f>IF(' PAGE 19 a'!F23&lt;=0, 0,' PAGE 19 a'!F23/' PAGE 19 a'!F23)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  <c r="C26" s="36"/>
    </row>
    <row r="27" spans="1:9" x14ac:dyDescent="0.2">
      <c r="A27" s="26"/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A24:C24"/>
    <mergeCell ref="A19:C19"/>
    <mergeCell ref="A20:C20"/>
    <mergeCell ref="A21:C21"/>
    <mergeCell ref="A22:C22"/>
    <mergeCell ref="A23:C23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6:G27">
    <cfRule type="expression" dxfId="22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2"/>
  <sheetViews>
    <sheetView zoomScaleNormal="100" workbookViewId="0">
      <selection activeCell="B27" sqref="B27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6" width="15.5703125" customWidth="1"/>
    <col min="7" max="7" width="14.5703125" customWidth="1"/>
    <col min="8" max="8" width="14" style="6" customWidth="1"/>
    <col min="9" max="9" width="9.42578125" style="6" customWidth="1"/>
    <col min="10" max="10" width="12.85546875" style="6" customWidth="1"/>
    <col min="11" max="11" width="8.5703125" style="6" customWidth="1"/>
    <col min="12" max="12" width="8.140625" style="6" customWidth="1"/>
    <col min="13" max="13" width="5.7109375" style="6" customWidth="1"/>
    <col min="14" max="14" width="0.28515625" style="6" hidden="1" customWidth="1"/>
    <col min="15" max="15" width="8.85546875" style="6" customWidth="1"/>
    <col min="16" max="18" width="9.140625" style="6" customWidth="1"/>
    <col min="19" max="19" width="9.140625" style="6" hidden="1" customWidth="1"/>
    <col min="20" max="28" width="9.140625" style="6" customWidth="1"/>
  </cols>
  <sheetData>
    <row r="1" spans="1:28" s="164" customFormat="1" ht="12.75" customHeight="1" x14ac:dyDescent="0.2">
      <c r="A1" s="147" t="s">
        <v>230</v>
      </c>
      <c r="C1" s="4"/>
      <c r="D1" s="5"/>
      <c r="E1" s="4"/>
      <c r="F1" s="4"/>
      <c r="G1" s="4"/>
      <c r="H1" s="28" t="s">
        <v>78</v>
      </c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 s="164" customFormat="1" ht="9.6" customHeight="1" x14ac:dyDescent="0.2">
      <c r="A2" s="5"/>
      <c r="D2" s="163"/>
      <c r="E2" s="4"/>
      <c r="F2" s="4"/>
      <c r="G2" s="4"/>
      <c r="H2" s="12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</row>
    <row r="3" spans="1:28" s="164" customFormat="1" ht="9.6" customHeight="1" x14ac:dyDescent="0.2">
      <c r="A3" s="5"/>
      <c r="E3" s="4"/>
      <c r="F3" s="4"/>
      <c r="G3"/>
      <c r="H3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</row>
    <row r="4" spans="1:28" s="164" customFormat="1" ht="12.75" customHeight="1" x14ac:dyDescent="0.2">
      <c r="A4" s="5"/>
      <c r="B4" s="4"/>
      <c r="C4" s="163" t="s">
        <v>17</v>
      </c>
      <c r="E4" s="4"/>
      <c r="F4" s="4"/>
      <c r="G4"/>
      <c r="H4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</row>
    <row r="5" spans="1:28" s="164" customFormat="1" ht="12.75" customHeight="1" x14ac:dyDescent="0.2">
      <c r="A5" s="5"/>
      <c r="C5" s="163" t="s">
        <v>44</v>
      </c>
      <c r="E5" s="4"/>
      <c r="F5" s="4"/>
      <c r="G5"/>
      <c r="H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</row>
    <row r="6" spans="1:28" s="164" customFormat="1" ht="12.75" customHeight="1" x14ac:dyDescent="0.2">
      <c r="A6" s="4"/>
      <c r="B6" s="5"/>
      <c r="E6" s="5"/>
      <c r="F6" s="5"/>
      <c r="G6"/>
      <c r="H6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</row>
    <row r="7" spans="1:28" s="164" customFormat="1" ht="12" customHeight="1" x14ac:dyDescent="0.2">
      <c r="A7" s="4"/>
      <c r="B7" s="5"/>
      <c r="C7" s="166" t="s">
        <v>239</v>
      </c>
      <c r="E7" s="5"/>
      <c r="F7" s="5"/>
      <c r="G7"/>
      <c r="H7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</row>
    <row r="8" spans="1:28" s="164" customFormat="1" ht="9.6" customHeight="1" x14ac:dyDescent="0.2">
      <c r="A8" s="4"/>
      <c r="B8" s="5"/>
      <c r="D8" s="4"/>
      <c r="E8" s="5"/>
      <c r="F8" s="167"/>
      <c r="G8"/>
      <c r="H8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 ht="9.6" customHeight="1" x14ac:dyDescent="0.2">
      <c r="A9" s="4"/>
      <c r="B9" s="2"/>
      <c r="C9" s="2"/>
      <c r="D9" s="5"/>
      <c r="H9"/>
      <c r="I9" s="23"/>
    </row>
    <row r="10" spans="1:28" ht="15" customHeight="1" x14ac:dyDescent="0.2"/>
    <row r="11" spans="1:28" ht="27.75" customHeight="1" x14ac:dyDescent="0.2">
      <c r="A11" s="293" t="s">
        <v>231</v>
      </c>
      <c r="B11" s="294"/>
      <c r="C11" s="294"/>
      <c r="D11" s="294"/>
      <c r="E11" s="294"/>
      <c r="F11" s="294"/>
      <c r="G11" s="294"/>
    </row>
    <row r="12" spans="1:28" ht="15" customHeight="1" x14ac:dyDescent="0.2">
      <c r="A12" s="300" t="s">
        <v>33</v>
      </c>
      <c r="B12" s="300"/>
      <c r="C12" s="300"/>
      <c r="D12" s="296" t="s">
        <v>57</v>
      </c>
      <c r="E12" s="296"/>
      <c r="F12" s="296"/>
      <c r="G12" s="297"/>
      <c r="H12" s="33"/>
      <c r="I12" s="28" t="s">
        <v>19</v>
      </c>
      <c r="J12" s="28" t="s">
        <v>93</v>
      </c>
    </row>
    <row r="13" spans="1:28" ht="15" customHeight="1" x14ac:dyDescent="0.2">
      <c r="A13" s="300"/>
      <c r="B13" s="300"/>
      <c r="C13" s="300"/>
      <c r="D13" s="122" t="s">
        <v>232</v>
      </c>
      <c r="E13" s="121" t="s">
        <v>233</v>
      </c>
      <c r="F13" s="121" t="s">
        <v>234</v>
      </c>
      <c r="G13" s="121" t="s">
        <v>18</v>
      </c>
      <c r="H13" s="33"/>
      <c r="I13" s="28" t="s">
        <v>18</v>
      </c>
      <c r="J13" s="28" t="s">
        <v>94</v>
      </c>
    </row>
    <row r="14" spans="1:28" ht="28.5" customHeight="1" x14ac:dyDescent="0.2">
      <c r="A14" s="292" t="s">
        <v>66</v>
      </c>
      <c r="B14" s="292"/>
      <c r="C14" s="292"/>
      <c r="D14" s="162">
        <v>39660</v>
      </c>
      <c r="E14" s="162">
        <v>21810</v>
      </c>
      <c r="F14" s="162">
        <f>G14-(D14+E14)</f>
        <v>58</v>
      </c>
      <c r="G14" s="78">
        <v>61528</v>
      </c>
      <c r="H14" s="24"/>
      <c r="I14" s="90">
        <f>MAX(D14,0)+MAX(E14,0)+MAX(F14,0)</f>
        <v>61528</v>
      </c>
      <c r="J14" s="90">
        <f>MAX('PAGE 12'!C31,0)+MAX('PAGE 12'!D31,0)+MAX('PAGE 12'!E31,0)</f>
        <v>61528</v>
      </c>
      <c r="N14" s="6">
        <v>20</v>
      </c>
      <c r="S14" s="6">
        <f t="shared" ref="S14:S22" si="0">MIN(LEN(TRIM(D14)),LEN(TRIM(E14)),LEN(TRIM(G14)))</f>
        <v>5</v>
      </c>
    </row>
    <row r="15" spans="1:28" ht="25.5" customHeight="1" x14ac:dyDescent="0.2">
      <c r="A15" s="292" t="s">
        <v>139</v>
      </c>
      <c r="B15" s="292"/>
      <c r="C15" s="292"/>
      <c r="D15" s="162">
        <v>7239</v>
      </c>
      <c r="E15" s="162">
        <v>3519</v>
      </c>
      <c r="F15" s="162">
        <f t="shared" ref="F15:F21" si="1">G15-(D15+E15)</f>
        <v>9</v>
      </c>
      <c r="G15" s="78">
        <v>10767</v>
      </c>
      <c r="H15" s="24"/>
      <c r="I15" s="90">
        <f t="shared" ref="I15:I22" si="2">MAX(D15,0)+MAX(E15,0)+MAX(F15,0)</f>
        <v>10767</v>
      </c>
      <c r="J15" s="90">
        <f>MAX('[1]PAGE 12'!F31,0)+MAX('[1]PAGE 12'!G31,0)+MAX('[1]PAGE 12'!H31,0)</f>
        <v>10767</v>
      </c>
      <c r="S15" s="6">
        <f t="shared" si="0"/>
        <v>4</v>
      </c>
    </row>
    <row r="16" spans="1:28" ht="21" customHeight="1" x14ac:dyDescent="0.2">
      <c r="A16" s="292" t="s">
        <v>67</v>
      </c>
      <c r="B16" s="292"/>
      <c r="C16" s="292"/>
      <c r="D16" s="162">
        <v>5778</v>
      </c>
      <c r="E16" s="162">
        <v>2107</v>
      </c>
      <c r="F16" s="162">
        <f t="shared" si="1"/>
        <v>3</v>
      </c>
      <c r="G16" s="78">
        <v>7888</v>
      </c>
      <c r="H16" s="24"/>
      <c r="I16" s="90">
        <f t="shared" si="2"/>
        <v>7888</v>
      </c>
      <c r="J16" s="90">
        <f>MAX('[2]PAGE 13'!C30,0)+MAX('[2]PAGE 13'!D30,0)+MAX('[2]PAGE 13'!E30,0)</f>
        <v>7888</v>
      </c>
      <c r="S16" s="6">
        <f t="shared" si="0"/>
        <v>4</v>
      </c>
    </row>
    <row r="17" spans="1:19" ht="22.5" customHeight="1" x14ac:dyDescent="0.2">
      <c r="A17" s="292" t="s">
        <v>68</v>
      </c>
      <c r="B17" s="292"/>
      <c r="C17" s="292"/>
      <c r="D17" s="162">
        <v>905</v>
      </c>
      <c r="E17" s="162">
        <v>229</v>
      </c>
      <c r="F17" s="162">
        <f t="shared" si="1"/>
        <v>1</v>
      </c>
      <c r="G17" s="78">
        <v>1135</v>
      </c>
      <c r="H17" s="24"/>
      <c r="I17" s="90">
        <f t="shared" si="2"/>
        <v>1135</v>
      </c>
      <c r="J17" s="90">
        <f>MAX('[2]PAGE 13'!F30,0)+MAX('[2]PAGE 13'!G30,0)+MAX('[2]PAGE 13'!H30,0)</f>
        <v>1135</v>
      </c>
      <c r="S17" s="6">
        <f t="shared" si="0"/>
        <v>3</v>
      </c>
    </row>
    <row r="18" spans="1:19" ht="23.25" customHeight="1" x14ac:dyDescent="0.2">
      <c r="A18" s="300" t="s">
        <v>42</v>
      </c>
      <c r="B18" s="300"/>
      <c r="C18" s="300"/>
      <c r="D18" s="162">
        <v>35</v>
      </c>
      <c r="E18" s="162">
        <v>16</v>
      </c>
      <c r="F18" s="162">
        <f t="shared" si="1"/>
        <v>1</v>
      </c>
      <c r="G18" s="78">
        <v>52</v>
      </c>
      <c r="H18" s="24"/>
      <c r="I18" s="90">
        <f t="shared" si="2"/>
        <v>52</v>
      </c>
      <c r="J18" s="90">
        <f>MAX('[3]PAGE 14'!C30,0)+MAX('[3]PAGE 14'!D30,0)+MAX('[3]PAGE 14'!E30,0)</f>
        <v>52</v>
      </c>
      <c r="S18" s="6">
        <f t="shared" si="0"/>
        <v>2</v>
      </c>
    </row>
    <row r="19" spans="1:19" ht="20.25" customHeight="1" x14ac:dyDescent="0.2">
      <c r="A19" s="300" t="s">
        <v>69</v>
      </c>
      <c r="B19" s="300"/>
      <c r="C19" s="300"/>
      <c r="D19" s="162">
        <v>204</v>
      </c>
      <c r="E19" s="162">
        <v>82</v>
      </c>
      <c r="F19" s="162">
        <f t="shared" si="1"/>
        <v>0</v>
      </c>
      <c r="G19" s="78">
        <v>286</v>
      </c>
      <c r="H19" s="24"/>
      <c r="I19" s="90">
        <f t="shared" si="2"/>
        <v>286</v>
      </c>
      <c r="J19" s="90">
        <f>MAX('[3]PAGE 14'!F30,0)+MAX('[3]PAGE 14'!G30,0)+MAX('[3]PAGE 14'!H30,0)</f>
        <v>286</v>
      </c>
      <c r="S19" s="6">
        <f t="shared" si="0"/>
        <v>2</v>
      </c>
    </row>
    <row r="20" spans="1:19" ht="21.75" customHeight="1" x14ac:dyDescent="0.2">
      <c r="A20" s="292" t="s">
        <v>70</v>
      </c>
      <c r="B20" s="292"/>
      <c r="C20" s="292"/>
      <c r="D20" s="162">
        <v>164</v>
      </c>
      <c r="E20" s="162">
        <v>16</v>
      </c>
      <c r="F20" s="162">
        <f t="shared" si="1"/>
        <v>1</v>
      </c>
      <c r="G20" s="78">
        <v>181</v>
      </c>
      <c r="H20" s="24"/>
      <c r="I20" s="90">
        <f t="shared" si="2"/>
        <v>181</v>
      </c>
      <c r="J20" s="90">
        <f>MAX('[4]PAGE 15'!C30,0)+MAX('[4]PAGE 15'!D30,0)+MAX('[4]PAGE 15'!E30,0)</f>
        <v>181</v>
      </c>
      <c r="S20" s="6">
        <f t="shared" si="0"/>
        <v>2</v>
      </c>
    </row>
    <row r="21" spans="1:19" ht="21.75" customHeight="1" x14ac:dyDescent="0.2">
      <c r="A21" s="292" t="s">
        <v>71</v>
      </c>
      <c r="B21" s="292"/>
      <c r="C21" s="292"/>
      <c r="D21" s="162">
        <v>416</v>
      </c>
      <c r="E21" s="162">
        <v>231</v>
      </c>
      <c r="F21" s="162">
        <f t="shared" si="1"/>
        <v>0</v>
      </c>
      <c r="G21" s="78">
        <v>647</v>
      </c>
      <c r="H21" s="24"/>
      <c r="I21" s="90">
        <f t="shared" si="2"/>
        <v>647</v>
      </c>
      <c r="J21" s="90">
        <f>MAX('[4]PAGE 15'!F30,0)+MAX('[4]PAGE 15'!G30,0)+MAX('[4]PAGE 15'!H30,0)</f>
        <v>647</v>
      </c>
      <c r="S21" s="6">
        <f t="shared" si="0"/>
        <v>3</v>
      </c>
    </row>
    <row r="22" spans="1:19" ht="18.75" customHeight="1" x14ac:dyDescent="0.2">
      <c r="A22" s="299" t="s">
        <v>72</v>
      </c>
      <c r="B22" s="299"/>
      <c r="C22" s="299"/>
      <c r="D22" s="162">
        <v>54401</v>
      </c>
      <c r="E22" s="162">
        <v>28010</v>
      </c>
      <c r="F22" s="162">
        <f>G22-(D22+E22)</f>
        <v>73</v>
      </c>
      <c r="G22" s="78">
        <v>82484</v>
      </c>
      <c r="H22" s="24"/>
      <c r="I22" s="90">
        <f t="shared" si="2"/>
        <v>82484</v>
      </c>
      <c r="J22" s="35"/>
      <c r="S22" s="6">
        <f t="shared" si="0"/>
        <v>5</v>
      </c>
    </row>
    <row r="23" spans="1:19" x14ac:dyDescent="0.2">
      <c r="A23" s="4"/>
    </row>
    <row r="24" spans="1:19" x14ac:dyDescent="0.2">
      <c r="A24" s="17"/>
    </row>
    <row r="25" spans="1:19" x14ac:dyDescent="0.2">
      <c r="A25" s="4"/>
      <c r="C25" s="4" t="s">
        <v>76</v>
      </c>
      <c r="D25" s="98">
        <f>MAX(D14,0)+MAX(D15,0)+MAX(D16,0)+MAX(D17,0)+MAX(D18,0)+MAX(D19,0)+MAX(D20,0)+MAX(D21,0)</f>
        <v>54401</v>
      </c>
      <c r="E25" s="98">
        <f>MAX(E14,0)+MAX(E15,0)+MAX(E16,0)+MAX(E17,0)+MAX(E18,0)+MAX(E19,0)+MAX(E20,0)+MAX(E21,0)</f>
        <v>28010</v>
      </c>
      <c r="F25" s="98">
        <f>MAX(F14,0)+MAX(F15,0)+MAX(F16,0)+MAX(F17,0)+MAX(F18,0)+MAX(F19,0)+MAX(F20,0)+MAX(F21,0)</f>
        <v>73</v>
      </c>
      <c r="G25" s="98">
        <f>MAX(G14,0)+MAX(G15,0)+MAX(G16,0)+MAX(G17,0)+MAX(G18,0)+MAX(G19,0)+MAX(G20,0)+MAX(G21,0)</f>
        <v>82484</v>
      </c>
    </row>
    <row r="27" spans="1:19" x14ac:dyDescent="0.2">
      <c r="B27" s="7"/>
      <c r="H27" s="9"/>
    </row>
    <row r="30" spans="1:19" x14ac:dyDescent="0.2">
      <c r="H30" s="8"/>
      <c r="K30" s="9"/>
    </row>
    <row r="31" spans="1:19" x14ac:dyDescent="0.2">
      <c r="H31" s="38"/>
    </row>
    <row r="32" spans="1:19" x14ac:dyDescent="0.2">
      <c r="H32" s="38"/>
    </row>
  </sheetData>
  <sheetProtection sheet="1" objects="1" scenarios="1"/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E25:G25">
    <cfRule type="expression" dxfId="21" priority="2" stopIfTrue="1">
      <formula>MAX(E22,0)&lt;&gt;E25</formula>
    </cfRule>
  </conditionalFormatting>
  <conditionalFormatting sqref="D25">
    <cfRule type="expression" dxfId="20" priority="3" stopIfTrue="1">
      <formula>MAX(D22,0)&lt;&gt;D25</formula>
    </cfRule>
  </conditionalFormatting>
  <conditionalFormatting sqref="J20:J21">
    <cfRule type="expression" dxfId="19" priority="4" stopIfTrue="1">
      <formula>AND(OR(G20&gt;=0,J20&gt;0),G20&lt;&gt;J20)</formula>
    </cfRule>
  </conditionalFormatting>
  <conditionalFormatting sqref="J19 J15:J16">
    <cfRule type="expression" dxfId="18" priority="5" stopIfTrue="1">
      <formula>AND(OR(G15&gt;=0, J15&gt;0), G15&lt;&gt;J15)</formula>
    </cfRule>
  </conditionalFormatting>
  <conditionalFormatting sqref="J18">
    <cfRule type="expression" dxfId="17" priority="6" stopIfTrue="1">
      <formula>AND(OR(G18&gt;=0,J18&gt;0),G18&lt;&gt;J18)</formula>
    </cfRule>
  </conditionalFormatting>
  <conditionalFormatting sqref="J17">
    <cfRule type="expression" dxfId="16" priority="7" stopIfTrue="1">
      <formula>AND(OR(G17&gt;=0, J17&gt;0),G17&lt;&gt;J17)</formula>
    </cfRule>
  </conditionalFormatting>
  <conditionalFormatting sqref="J14">
    <cfRule type="expression" dxfId="15" priority="8" stopIfTrue="1">
      <formula>AND(OR(G14&gt;=0, J14&gt;0), J14&lt;&gt;G14)</formula>
    </cfRule>
  </conditionalFormatting>
  <conditionalFormatting sqref="I14:I22">
    <cfRule type="expression" dxfId="14" priority="9" stopIfTrue="1">
      <formula>MAX(G14,0)&lt;&gt;I14</formula>
    </cfRule>
  </conditionalFormatting>
  <conditionalFormatting sqref="D14:F22">
    <cfRule type="expression" dxfId="13" priority="10" stopIfTrue="1">
      <formula>LEN(TRIM(D14))=0</formula>
    </cfRule>
  </conditionalFormatting>
  <conditionalFormatting sqref="G14:G22">
    <cfRule type="expression" dxfId="12" priority="1" stopIfTrue="1">
      <formula>LEN(TRIM(G14))=0</formula>
    </cfRule>
  </conditionalFormatting>
  <pageMargins left="0.8" right="0.3" top="0.9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5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6" width="15.5703125" style="6" customWidth="1"/>
    <col min="7" max="7" width="14.5703125" style="6" customWidth="1"/>
    <col min="8" max="8" width="14" style="6" customWidth="1"/>
    <col min="9" max="9" width="8.7109375" style="6" customWidth="1"/>
    <col min="10" max="10" width="9" style="6" customWidth="1"/>
    <col min="11" max="11" width="8.5703125" style="6" customWidth="1"/>
    <col min="12" max="12" width="8.140625" style="6" customWidth="1"/>
    <col min="13" max="13" width="5.85546875" style="6" customWidth="1"/>
    <col min="14" max="14" width="5.5703125" style="6" hidden="1" customWidth="1"/>
    <col min="15" max="15" width="8.85546875" style="6" customWidth="1"/>
    <col min="16" max="16384" width="9.140625" style="6"/>
  </cols>
  <sheetData>
    <row r="1" spans="1:14" s="165" customFormat="1" ht="12" customHeight="1" x14ac:dyDescent="0.2">
      <c r="A1" s="147" t="s">
        <v>230</v>
      </c>
      <c r="C1" s="8"/>
      <c r="D1" s="12"/>
      <c r="E1" s="8"/>
      <c r="F1" s="8"/>
      <c r="G1" s="8"/>
      <c r="H1" s="28" t="s">
        <v>80</v>
      </c>
    </row>
    <row r="2" spans="1:14" s="165" customFormat="1" ht="9.6" customHeight="1" x14ac:dyDescent="0.2">
      <c r="A2" s="12"/>
      <c r="D2" s="29"/>
      <c r="E2" s="8"/>
      <c r="F2" s="8"/>
      <c r="G2" s="8"/>
      <c r="H2" s="12"/>
    </row>
    <row r="3" spans="1:14" s="165" customFormat="1" ht="9.6" customHeight="1" x14ac:dyDescent="0.2">
      <c r="A3" s="12"/>
      <c r="E3" s="8"/>
      <c r="F3" s="8"/>
      <c r="G3"/>
      <c r="H3"/>
    </row>
    <row r="4" spans="1:14" s="165" customFormat="1" ht="12" customHeight="1" x14ac:dyDescent="0.2">
      <c r="A4" s="12"/>
      <c r="B4" s="8"/>
      <c r="C4" s="29" t="s">
        <v>17</v>
      </c>
      <c r="E4" s="8"/>
      <c r="F4" s="8"/>
      <c r="G4"/>
      <c r="H4"/>
    </row>
    <row r="5" spans="1:14" s="165" customFormat="1" ht="12" customHeight="1" x14ac:dyDescent="0.2">
      <c r="A5" s="12"/>
      <c r="C5" s="29" t="s">
        <v>44</v>
      </c>
      <c r="E5" s="8"/>
      <c r="F5" s="8"/>
      <c r="G5"/>
      <c r="H5"/>
    </row>
    <row r="6" spans="1:14" s="165" customFormat="1" ht="12" customHeight="1" x14ac:dyDescent="0.2">
      <c r="A6" s="8"/>
      <c r="B6" s="12"/>
      <c r="E6" s="12"/>
      <c r="F6" s="12"/>
      <c r="G6"/>
      <c r="H6"/>
    </row>
    <row r="7" spans="1:14" s="165" customFormat="1" ht="12" customHeight="1" x14ac:dyDescent="0.2">
      <c r="A7" s="8"/>
      <c r="B7" s="12"/>
      <c r="C7" s="166" t="s">
        <v>239</v>
      </c>
      <c r="D7" s="148"/>
      <c r="E7" s="12"/>
      <c r="F7" s="12"/>
      <c r="G7"/>
      <c r="H7"/>
    </row>
    <row r="8" spans="1:14" s="165" customFormat="1" ht="9.6" customHeight="1" x14ac:dyDescent="0.2">
      <c r="A8" s="8"/>
      <c r="B8" s="12"/>
      <c r="D8" s="8"/>
      <c r="E8" s="12"/>
      <c r="F8" s="12"/>
      <c r="G8"/>
      <c r="H8"/>
    </row>
    <row r="9" spans="1:14" ht="9.6" customHeight="1" x14ac:dyDescent="0.2">
      <c r="A9" s="8"/>
      <c r="B9" s="30"/>
      <c r="C9" s="30"/>
      <c r="D9" s="12"/>
      <c r="E9" s="12"/>
      <c r="F9" s="12"/>
      <c r="G9"/>
      <c r="H9"/>
    </row>
    <row r="10" spans="1:14" ht="9.6" customHeight="1" x14ac:dyDescent="0.2">
      <c r="A10" s="8"/>
      <c r="B10" s="30"/>
      <c r="C10" s="30"/>
      <c r="D10" s="12"/>
      <c r="G10"/>
      <c r="H10"/>
      <c r="I10" s="23"/>
    </row>
    <row r="11" spans="1:14" ht="15" customHeight="1" x14ac:dyDescent="0.2"/>
    <row r="12" spans="1:14" ht="15" customHeight="1" x14ac:dyDescent="0.2">
      <c r="A12" s="110" t="s">
        <v>79</v>
      </c>
      <c r="C12" s="32"/>
    </row>
    <row r="13" spans="1:14" ht="26.25" customHeight="1" x14ac:dyDescent="0.2">
      <c r="A13" s="188" t="s">
        <v>33</v>
      </c>
      <c r="B13" s="189"/>
      <c r="C13" s="190"/>
      <c r="D13" s="210" t="s">
        <v>151</v>
      </c>
      <c r="E13" s="217"/>
      <c r="F13" s="217"/>
      <c r="G13" s="218"/>
      <c r="H13" s="33"/>
      <c r="I13" s="8"/>
    </row>
    <row r="14" spans="1:14" ht="12" customHeight="1" x14ac:dyDescent="0.2">
      <c r="A14" s="191"/>
      <c r="B14" s="192"/>
      <c r="C14" s="193"/>
      <c r="D14" s="238" t="s">
        <v>235</v>
      </c>
      <c r="E14" s="238" t="s">
        <v>236</v>
      </c>
      <c r="F14" s="238" t="s">
        <v>237</v>
      </c>
      <c r="G14" s="238" t="s">
        <v>165</v>
      </c>
      <c r="H14" s="33"/>
      <c r="I14" s="8"/>
    </row>
    <row r="15" spans="1:14" ht="12" customHeight="1" x14ac:dyDescent="0.2">
      <c r="A15" s="194"/>
      <c r="B15" s="195"/>
      <c r="C15" s="196"/>
      <c r="D15" s="240"/>
      <c r="E15" s="240"/>
      <c r="F15" s="240"/>
      <c r="G15" s="240"/>
      <c r="H15" s="33"/>
      <c r="I15" s="8"/>
      <c r="N15" s="6">
        <v>21</v>
      </c>
    </row>
    <row r="16" spans="1:14" ht="21" customHeight="1" x14ac:dyDescent="0.2">
      <c r="A16" s="301" t="s">
        <v>66</v>
      </c>
      <c r="B16" s="301"/>
      <c r="C16" s="301"/>
      <c r="D16" s="168">
        <f>IF(MIN(PAGE19!D14,PAGE19!G14)&lt;=0, 0,PAGE19!D14/PAGE19!G14)</f>
        <v>0.64458457937849434</v>
      </c>
      <c r="E16" s="168">
        <f>IF(MIN(PAGE19!E14,PAGE19!G14)&lt;=0, 0,PAGE19!E14/PAGE19!G14)</f>
        <v>0.35447276036926278</v>
      </c>
      <c r="F16" s="168">
        <f>IF(MIN(PAGE19!F14,PAGE19!G14)&lt;=0, 0,PAGE19!F14/PAGE19!G14)</f>
        <v>9.4266025224288132E-4</v>
      </c>
      <c r="G16" s="169">
        <f>IF(PAGE19!G14&lt;=0, 0,PAGE19!G14/PAGE19!G14)</f>
        <v>1</v>
      </c>
      <c r="H16" s="24"/>
      <c r="I16" s="34"/>
      <c r="J16" s="35"/>
    </row>
    <row r="17" spans="1:10" ht="21" customHeight="1" x14ac:dyDescent="0.2">
      <c r="A17" s="301" t="s">
        <v>139</v>
      </c>
      <c r="B17" s="301"/>
      <c r="C17" s="301"/>
      <c r="D17" s="168">
        <f>IF(MIN(PAGE19!D15,PAGE19!G15)&lt;=0, 0,PAGE19!D15/PAGE19!G15)</f>
        <v>0.67233212594037339</v>
      </c>
      <c r="E17" s="168">
        <f>IF(MIN(PAGE19!E15,PAGE19!G15)&lt;=0, 0,PAGE19!E15/PAGE19!G15)</f>
        <v>0.32683198662580104</v>
      </c>
      <c r="F17" s="168">
        <f>IF(MIN(PAGE19!F15,PAGE19!G15)&lt;=0, 0,PAGE19!F15/PAGE19!G15)</f>
        <v>8.3588743382557811E-4</v>
      </c>
      <c r="G17" s="169">
        <f>IF(PAGE19!G15&lt;=0, 0,PAGE19!G15/PAGE19!G15)</f>
        <v>1</v>
      </c>
      <c r="H17" s="24"/>
      <c r="I17" s="34"/>
      <c r="J17" s="35"/>
    </row>
    <row r="18" spans="1:10" ht="21" customHeight="1" x14ac:dyDescent="0.2">
      <c r="A18" s="301" t="s">
        <v>67</v>
      </c>
      <c r="B18" s="301"/>
      <c r="C18" s="301"/>
      <c r="D18" s="168">
        <f>IF(MIN(PAGE19!D16,PAGE19!G16)&lt;=0, 0,PAGE19!D16/PAGE19!G16)</f>
        <v>0.73250507099391482</v>
      </c>
      <c r="E18" s="168">
        <f>IF(MIN(PAGE19!E16,PAGE19!G16)&lt;=0, 0,PAGE19!E16/PAGE19!G16)</f>
        <v>0.26711460446247465</v>
      </c>
      <c r="F18" s="168">
        <f>IF(MIN(PAGE19!F16,PAGE19!G16)&lt;=0, 0,PAGE19!F16/PAGE19!G16)</f>
        <v>3.8032454361054766E-4</v>
      </c>
      <c r="G18" s="169">
        <f>IF(PAGE19!G16&lt;=0, 0,PAGE19!G16/PAGE19!G16)</f>
        <v>1</v>
      </c>
      <c r="H18" s="24"/>
      <c r="I18" s="34"/>
      <c r="J18" s="35"/>
    </row>
    <row r="19" spans="1:10" ht="22.5" customHeight="1" x14ac:dyDescent="0.2">
      <c r="A19" s="301" t="s">
        <v>68</v>
      </c>
      <c r="B19" s="301"/>
      <c r="C19" s="301"/>
      <c r="D19" s="168">
        <f>IF(MIN(PAGE19!D17,PAGE19!G17)&lt;=0, 0,PAGE19!D17/PAGE19!G17)</f>
        <v>0.79735682819383258</v>
      </c>
      <c r="E19" s="168">
        <f>IF(MIN(PAGE19!E17,PAGE19!G17)&lt;=0, 0,PAGE19!E17/PAGE19!G17)</f>
        <v>0.20176211453744494</v>
      </c>
      <c r="F19" s="168">
        <f>IF(MIN(PAGE19!F17,PAGE19!G17)&lt;=0, 0,PAGE19!F17/PAGE19!G17)</f>
        <v>8.81057268722467E-4</v>
      </c>
      <c r="G19" s="169">
        <f>IF(PAGE19!G17&lt;=0, 0,PAGE19!G17/PAGE19!G17)</f>
        <v>1</v>
      </c>
      <c r="H19" s="24"/>
      <c r="I19" s="34"/>
      <c r="J19" s="35"/>
    </row>
    <row r="20" spans="1:10" ht="23.25" customHeight="1" x14ac:dyDescent="0.2">
      <c r="A20" s="303" t="s">
        <v>42</v>
      </c>
      <c r="B20" s="303"/>
      <c r="C20" s="303"/>
      <c r="D20" s="168">
        <f>IF(MIN(PAGE19!D18,PAGE19!G18)&lt;=0, 0,PAGE19!D18/PAGE19!G18)</f>
        <v>0.67307692307692313</v>
      </c>
      <c r="E20" s="168">
        <f>IF(MIN(PAGE19!E18,PAGE19!G18)&lt;=0, 0,PAGE19!E18/PAGE19!G18)</f>
        <v>0.30769230769230771</v>
      </c>
      <c r="F20" s="168">
        <f>IF(MIN(PAGE19!F18,PAGE19!G18)&lt;=0, 0,PAGE19!F18/PAGE19!G18)</f>
        <v>1.9230769230769232E-2</v>
      </c>
      <c r="G20" s="169">
        <f>IF(PAGE19!G18&lt;=0, 0,PAGE19!G18/PAGE19!G18)</f>
        <v>1</v>
      </c>
      <c r="H20" s="24"/>
      <c r="I20" s="34"/>
      <c r="J20" s="35"/>
    </row>
    <row r="21" spans="1:10" ht="20.25" customHeight="1" x14ac:dyDescent="0.2">
      <c r="A21" s="303" t="s">
        <v>69</v>
      </c>
      <c r="B21" s="303"/>
      <c r="C21" s="303"/>
      <c r="D21" s="168">
        <f>IF(MIN(PAGE19!D19,PAGE19!G19)&lt;=0, 0,PAGE19!D19/PAGE19!G19)</f>
        <v>0.71328671328671334</v>
      </c>
      <c r="E21" s="168">
        <f>IF(MIN(PAGE19!E19,PAGE19!G19)&lt;=0, 0,PAGE19!E19/PAGE19!G19)</f>
        <v>0.28671328671328672</v>
      </c>
      <c r="F21" s="168">
        <f>IF(MIN(PAGE19!F19,PAGE19!G19)&lt;=0, 0,PAGE19!F19/PAGE19!G19)</f>
        <v>0</v>
      </c>
      <c r="G21" s="169">
        <f>IF(PAGE19!G19&lt;=0, 0,PAGE19!G19/PAGE19!G19)</f>
        <v>1</v>
      </c>
      <c r="H21" s="24"/>
      <c r="I21" s="34"/>
      <c r="J21" s="35"/>
    </row>
    <row r="22" spans="1:10" ht="21.75" customHeight="1" x14ac:dyDescent="0.2">
      <c r="A22" s="301" t="s">
        <v>70</v>
      </c>
      <c r="B22" s="301"/>
      <c r="C22" s="301"/>
      <c r="D22" s="168">
        <f>IF(MIN(PAGE19!D20,PAGE19!G20)&lt;=0, 0,PAGE19!D20/PAGE19!G20)</f>
        <v>0.90607734806629836</v>
      </c>
      <c r="E22" s="168">
        <f>IF(MIN(PAGE19!E20,PAGE19!G20)&lt;=0, 0,PAGE19!E20/PAGE19!G20)</f>
        <v>8.8397790055248615E-2</v>
      </c>
      <c r="F22" s="168">
        <f>IF(MIN(PAGE19!F20,PAGE19!G20)&lt;=0, 0,PAGE19!F20/PAGE19!G20)</f>
        <v>5.5248618784530384E-3</v>
      </c>
      <c r="G22" s="169">
        <f>IF(PAGE19!G20&lt;=0, 0,PAGE19!G20/PAGE19!G20)</f>
        <v>1</v>
      </c>
      <c r="H22" s="24"/>
      <c r="I22" s="34"/>
      <c r="J22" s="35"/>
    </row>
    <row r="23" spans="1:10" ht="21.75" customHeight="1" x14ac:dyDescent="0.2">
      <c r="A23" s="301" t="s">
        <v>71</v>
      </c>
      <c r="B23" s="301"/>
      <c r="C23" s="301"/>
      <c r="D23" s="168">
        <f>IF(MIN(PAGE19!D21,PAGE19!G21)&lt;=0, 0,PAGE19!D21/PAGE19!G21)</f>
        <v>0.64296754250386401</v>
      </c>
      <c r="E23" s="168">
        <f>IF(MIN(PAGE19!E21,PAGE19!G21)&lt;=0, 0,PAGE19!E21/PAGE19!G21)</f>
        <v>0.35703245749613599</v>
      </c>
      <c r="F23" s="168">
        <f>IF(MIN(PAGE19!F21,PAGE19!G21)&lt;=0, 0,PAGE19!F21/PAGE19!G21)</f>
        <v>0</v>
      </c>
      <c r="G23" s="169">
        <f>IF(PAGE19!G21&lt;=0, 0,PAGE19!G21/PAGE19!G21)</f>
        <v>1</v>
      </c>
      <c r="H23" s="24"/>
      <c r="I23" s="34"/>
      <c r="J23" s="35"/>
    </row>
    <row r="24" spans="1:10" ht="18.75" customHeight="1" x14ac:dyDescent="0.2">
      <c r="A24" s="302" t="s">
        <v>72</v>
      </c>
      <c r="B24" s="302"/>
      <c r="C24" s="302"/>
      <c r="D24" s="168">
        <f>IF(MIN(PAGE19!D22,PAGE19!G22)&lt;=0, 0,PAGE19!D22/PAGE19!G22)</f>
        <v>0.65953397022452842</v>
      </c>
      <c r="E24" s="168">
        <f>IF(MIN(PAGE19!E22,PAGE19!G22)&lt;=0, 0,PAGE19!E22/PAGE19!G22)</f>
        <v>0.33958100965035642</v>
      </c>
      <c r="F24" s="168">
        <f>IF(MIN(PAGE19!F22,PAGE19!G22)&lt;=0, 0,PAGE19!F22/PAGE19!G22)</f>
        <v>8.850201251151739E-4</v>
      </c>
      <c r="G24" s="169">
        <f>IF(PAGE19!G22&lt;=0, 0,PAGE19!G22/PAGE19!G22)</f>
        <v>1</v>
      </c>
      <c r="H24" s="24"/>
      <c r="I24" s="34"/>
      <c r="J24" s="35"/>
    </row>
    <row r="25" spans="1:10" x14ac:dyDescent="0.2">
      <c r="A25" s="8"/>
    </row>
    <row r="26" spans="1:10" x14ac:dyDescent="0.2">
      <c r="A26" s="26" t="s">
        <v>238</v>
      </c>
      <c r="C26" s="36"/>
    </row>
    <row r="27" spans="1:10" x14ac:dyDescent="0.2">
      <c r="A27" s="26"/>
      <c r="C27" s="36"/>
    </row>
    <row r="28" spans="1:10" x14ac:dyDescent="0.2">
      <c r="A28" s="37"/>
    </row>
    <row r="30" spans="1:10" x14ac:dyDescent="0.2">
      <c r="B30" s="9"/>
      <c r="H30" s="9"/>
    </row>
    <row r="33" spans="8:11" x14ac:dyDescent="0.2">
      <c r="H33" s="8"/>
      <c r="K33" s="9"/>
    </row>
    <row r="34" spans="8:11" x14ac:dyDescent="0.2">
      <c r="H34" s="38"/>
    </row>
    <row r="35" spans="8:11" x14ac:dyDescent="0.2">
      <c r="H35" s="38"/>
    </row>
  </sheetData>
  <sheetProtection sheet="1" objects="1" scenarios="1"/>
  <mergeCells count="15">
    <mergeCell ref="A13:C15"/>
    <mergeCell ref="D13:G13"/>
    <mergeCell ref="D14:D15"/>
    <mergeCell ref="E14:E15"/>
    <mergeCell ref="F14:F15"/>
    <mergeCell ref="G14:G15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conditionalFormatting sqref="D26:H27">
    <cfRule type="expression" dxfId="11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R33"/>
  <sheetViews>
    <sheetView zoomScaleNormal="100" workbookViewId="0">
      <selection activeCell="B30" sqref="B30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24.140625" style="6" customWidth="1"/>
    <col min="6" max="6" width="17.5703125" style="6" customWidth="1"/>
    <col min="7" max="7" width="14" style="6" customWidth="1"/>
    <col min="8" max="8" width="10.28515625" style="6" customWidth="1"/>
    <col min="9" max="9" width="14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28515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77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8" s="13" customFormat="1" ht="9.75" customHeight="1" x14ac:dyDescent="0.2">
      <c r="A5" s="12"/>
      <c r="C5" s="29" t="s">
        <v>44</v>
      </c>
      <c r="E5" s="8"/>
      <c r="F5"/>
      <c r="G5"/>
    </row>
    <row r="6" spans="1:18" s="13" customFormat="1" ht="9.75" customHeight="1" x14ac:dyDescent="0.2">
      <c r="A6" s="8"/>
      <c r="B6" s="12"/>
      <c r="E6" s="12"/>
      <c r="F6"/>
      <c r="G6"/>
    </row>
    <row r="7" spans="1:18" s="13" customFormat="1" ht="11.25" customHeight="1" x14ac:dyDescent="0.2">
      <c r="A7" s="8"/>
      <c r="B7" s="12"/>
      <c r="C7" s="36" t="str">
        <f>"Reporting Date: "&amp;'PAGE 1'!D7</f>
        <v>Reporting Date: 2019</v>
      </c>
      <c r="D7" s="148"/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9.75" customHeight="1" x14ac:dyDescent="0.2">
      <c r="A10" s="8"/>
      <c r="B10" s="30"/>
      <c r="C10" s="304" t="s">
        <v>99</v>
      </c>
      <c r="D10" s="304"/>
      <c r="E10" s="304"/>
      <c r="F10"/>
      <c r="G10"/>
      <c r="H10" s="23"/>
    </row>
    <row r="11" spans="1:18" ht="15" customHeight="1" x14ac:dyDescent="0.2">
      <c r="F11"/>
      <c r="G11"/>
    </row>
    <row r="12" spans="1:18" ht="27" customHeight="1" x14ac:dyDescent="0.2">
      <c r="A12" s="275" t="s">
        <v>211</v>
      </c>
      <c r="B12" s="275"/>
      <c r="C12" s="275"/>
      <c r="D12" s="275"/>
      <c r="E12" s="275"/>
      <c r="F12" s="275"/>
    </row>
    <row r="13" spans="1:18" ht="15" customHeight="1" x14ac:dyDescent="0.2">
      <c r="A13" s="305" t="s">
        <v>33</v>
      </c>
      <c r="B13" s="305"/>
      <c r="C13" s="305"/>
      <c r="D13" s="172" t="s">
        <v>198</v>
      </c>
      <c r="E13" s="172"/>
      <c r="F13" s="173"/>
      <c r="G13" s="33"/>
      <c r="H13" s="28" t="s">
        <v>19</v>
      </c>
      <c r="I13" s="28" t="s">
        <v>93</v>
      </c>
    </row>
    <row r="14" spans="1:18" ht="15" customHeight="1" x14ac:dyDescent="0.2">
      <c r="A14" s="305"/>
      <c r="B14" s="305"/>
      <c r="C14" s="305"/>
      <c r="D14" s="57" t="s">
        <v>200</v>
      </c>
      <c r="E14" s="119" t="s">
        <v>201</v>
      </c>
      <c r="F14" s="119" t="s">
        <v>18</v>
      </c>
      <c r="G14" s="33"/>
      <c r="H14" s="28" t="s">
        <v>18</v>
      </c>
      <c r="I14" s="28" t="s">
        <v>94</v>
      </c>
    </row>
    <row r="15" spans="1:18" ht="28.5" customHeight="1" x14ac:dyDescent="0.2">
      <c r="A15" s="301" t="s">
        <v>66</v>
      </c>
      <c r="B15" s="301"/>
      <c r="C15" s="301"/>
      <c r="D15" s="78">
        <v>2803</v>
      </c>
      <c r="E15" s="78">
        <v>58725</v>
      </c>
      <c r="F15" s="78">
        <v>61528</v>
      </c>
      <c r="G15" s="24"/>
      <c r="H15" s="34">
        <f t="shared" ref="H15:H23" si="0">MAX(D15,0)+MAX(E15,0)</f>
        <v>61528</v>
      </c>
      <c r="I15" s="79">
        <f>MAX('PAGE 12'!C31,0)+MAX('PAGE 12'!D31,0)+MAX('PAGE 12'!E31,0)</f>
        <v>61528</v>
      </c>
      <c r="M15" s="6">
        <v>22</v>
      </c>
      <c r="R15" s="6">
        <f t="shared" ref="R15:R23" si="1">MIN(LEN(TRIM(D15)),LEN(TRIM(E15)),LEN(TRIM(F15)))</f>
        <v>4</v>
      </c>
    </row>
    <row r="16" spans="1:18" ht="25.5" customHeight="1" x14ac:dyDescent="0.2">
      <c r="A16" s="301" t="s">
        <v>139</v>
      </c>
      <c r="B16" s="301"/>
      <c r="C16" s="301"/>
      <c r="D16" s="78">
        <v>501</v>
      </c>
      <c r="E16" s="78">
        <v>10266</v>
      </c>
      <c r="F16" s="78">
        <v>10767</v>
      </c>
      <c r="G16" s="24"/>
      <c r="H16" s="34">
        <f t="shared" si="0"/>
        <v>10767</v>
      </c>
      <c r="I16" s="79">
        <f>MAX('PAGE 12'!F31,0)+MAX('PAGE 12'!G31,0)+MAX('PAGE 12'!H31,0)</f>
        <v>10767</v>
      </c>
      <c r="R16" s="6">
        <f t="shared" si="1"/>
        <v>3</v>
      </c>
    </row>
    <row r="17" spans="1:18" ht="21" customHeight="1" x14ac:dyDescent="0.2">
      <c r="A17" s="301" t="s">
        <v>67</v>
      </c>
      <c r="B17" s="301"/>
      <c r="C17" s="301"/>
      <c r="D17" s="78">
        <v>270</v>
      </c>
      <c r="E17" s="78">
        <v>7618</v>
      </c>
      <c r="F17" s="78">
        <v>7888</v>
      </c>
      <c r="G17" s="24"/>
      <c r="H17" s="34">
        <f t="shared" si="0"/>
        <v>7888</v>
      </c>
      <c r="I17" s="79">
        <f>MAX('PAGE 13'!C30,0)+MAX('PAGE 13'!D30,0)+MAX('PAGE 13'!E30,0)</f>
        <v>7888</v>
      </c>
      <c r="R17" s="6">
        <f t="shared" si="1"/>
        <v>3</v>
      </c>
    </row>
    <row r="18" spans="1:18" ht="22.5" customHeight="1" x14ac:dyDescent="0.2">
      <c r="A18" s="301" t="s">
        <v>68</v>
      </c>
      <c r="B18" s="301"/>
      <c r="C18" s="301"/>
      <c r="D18" s="78">
        <v>23</v>
      </c>
      <c r="E18" s="78">
        <v>1112</v>
      </c>
      <c r="F18" s="78">
        <v>1135</v>
      </c>
      <c r="G18" s="24"/>
      <c r="H18" s="34">
        <f t="shared" si="0"/>
        <v>1135</v>
      </c>
      <c r="I18" s="79">
        <f>MAX('PAGE 13'!F30,0)+MAX('PAGE 13'!G30,0)+MAX('PAGE 13'!H30,0)</f>
        <v>1135</v>
      </c>
      <c r="R18" s="6">
        <f t="shared" si="1"/>
        <v>2</v>
      </c>
    </row>
    <row r="19" spans="1:18" ht="23.25" customHeight="1" x14ac:dyDescent="0.2">
      <c r="A19" s="303" t="s">
        <v>42</v>
      </c>
      <c r="B19" s="303"/>
      <c r="C19" s="303"/>
      <c r="D19" s="78">
        <v>0</v>
      </c>
      <c r="E19" s="78">
        <v>52</v>
      </c>
      <c r="F19" s="78">
        <v>52</v>
      </c>
      <c r="G19" s="24"/>
      <c r="H19" s="34">
        <f t="shared" si="0"/>
        <v>52</v>
      </c>
      <c r="I19" s="79">
        <f>MAX('PAGE 14'!C30,0)+MAX('PAGE 14'!D30,0)+MAX('PAGE 14'!E30,0)</f>
        <v>52</v>
      </c>
      <c r="R19" s="6">
        <f t="shared" si="1"/>
        <v>1</v>
      </c>
    </row>
    <row r="20" spans="1:18" ht="20.25" customHeight="1" x14ac:dyDescent="0.2">
      <c r="A20" s="303" t="s">
        <v>69</v>
      </c>
      <c r="B20" s="303"/>
      <c r="C20" s="303"/>
      <c r="D20" s="78">
        <v>6</v>
      </c>
      <c r="E20" s="78">
        <v>280</v>
      </c>
      <c r="F20" s="78">
        <v>286</v>
      </c>
      <c r="G20" s="24"/>
      <c r="H20" s="34">
        <f t="shared" si="0"/>
        <v>286</v>
      </c>
      <c r="I20" s="79">
        <f>MAX('PAGE 14'!F30,0)+MAX('PAGE 14'!G30,0)+MAX('PAGE 14'!H30,0)</f>
        <v>286</v>
      </c>
      <c r="R20" s="6">
        <f t="shared" si="1"/>
        <v>1</v>
      </c>
    </row>
    <row r="21" spans="1:18" ht="21.75" customHeight="1" x14ac:dyDescent="0.2">
      <c r="A21" s="301" t="s">
        <v>70</v>
      </c>
      <c r="B21" s="301"/>
      <c r="C21" s="301"/>
      <c r="D21" s="78">
        <v>1</v>
      </c>
      <c r="E21" s="78">
        <v>180</v>
      </c>
      <c r="F21" s="78">
        <v>181</v>
      </c>
      <c r="G21" s="24"/>
      <c r="H21" s="34">
        <f t="shared" si="0"/>
        <v>181</v>
      </c>
      <c r="I21" s="79">
        <f>MAX('PAGE 15'!C30,0)+MAX('PAGE 15'!D30,0)+MAX('PAGE 15'!E30,0)</f>
        <v>181</v>
      </c>
      <c r="R21" s="6">
        <f t="shared" si="1"/>
        <v>1</v>
      </c>
    </row>
    <row r="22" spans="1:18" ht="21.75" customHeight="1" x14ac:dyDescent="0.2">
      <c r="A22" s="301" t="s">
        <v>71</v>
      </c>
      <c r="B22" s="301"/>
      <c r="C22" s="301"/>
      <c r="D22" s="78">
        <v>4</v>
      </c>
      <c r="E22" s="78">
        <v>643</v>
      </c>
      <c r="F22" s="78">
        <v>647</v>
      </c>
      <c r="G22" s="24"/>
      <c r="H22" s="34">
        <f t="shared" si="0"/>
        <v>647</v>
      </c>
      <c r="I22" s="79">
        <f>MAX('PAGE 15'!F30,0)+MAX('PAGE 15'!G30,0)+MAX('PAGE 15'!H30,0)</f>
        <v>647</v>
      </c>
      <c r="R22" s="6">
        <f t="shared" si="1"/>
        <v>1</v>
      </c>
    </row>
    <row r="23" spans="1:18" ht="18.75" customHeight="1" x14ac:dyDescent="0.2">
      <c r="A23" s="302" t="s">
        <v>72</v>
      </c>
      <c r="B23" s="302"/>
      <c r="C23" s="302"/>
      <c r="D23" s="78">
        <v>3608</v>
      </c>
      <c r="E23" s="78">
        <v>78876</v>
      </c>
      <c r="F23" s="78">
        <v>82484</v>
      </c>
      <c r="G23" s="24"/>
      <c r="H23" s="34">
        <f t="shared" si="0"/>
        <v>82484</v>
      </c>
      <c r="I23" s="35"/>
      <c r="R23" s="6">
        <f t="shared" si="1"/>
        <v>4</v>
      </c>
    </row>
    <row r="24" spans="1:18" x14ac:dyDescent="0.2">
      <c r="A24" s="8"/>
    </row>
    <row r="25" spans="1:18" x14ac:dyDescent="0.2">
      <c r="A25" s="37"/>
    </row>
    <row r="26" spans="1:18" x14ac:dyDescent="0.2">
      <c r="A26" s="8"/>
      <c r="C26" s="85" t="s">
        <v>76</v>
      </c>
      <c r="D26" s="34">
        <f>MAX(D15,0)+MAX(D16,0)+MAX(D17,0)+MAX(D18,0)+MAX(D19,0)+MAX(D20,0)+MAX(D21,0)+MAX(D22,0)</f>
        <v>3608</v>
      </c>
      <c r="E26" s="34">
        <f>MAX(E15,0)+MAX(E16,0)+MAX(E17,0)+MAX(E18,0)+MAX(E19,0)+MAX(E20,0)+MAX(E21,0)+MAX(E22,0)</f>
        <v>78876</v>
      </c>
      <c r="F26" s="34">
        <f>MAX(F15,0)+MAX(F16,0)+MAX(F17,0)+MAX(F18,0)+MAX(F19,0)+MAX(F20,0)+MAX(F21,0)+MAX(F22,0)</f>
        <v>82484</v>
      </c>
    </row>
    <row r="28" spans="1:18" x14ac:dyDescent="0.2">
      <c r="B28" s="9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15:C15"/>
    <mergeCell ref="A16:C16"/>
    <mergeCell ref="C10:E10"/>
    <mergeCell ref="A17:C17"/>
    <mergeCell ref="D13:F13"/>
    <mergeCell ref="A13:C14"/>
    <mergeCell ref="A12:F12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D26:F26">
    <cfRule type="expression" dxfId="10" priority="1" stopIfTrue="1">
      <formula>MAX(D23,0)&lt;&gt;D26</formula>
    </cfRule>
  </conditionalFormatting>
  <conditionalFormatting sqref="H16:H22">
    <cfRule type="expression" dxfId="9" priority="2" stopIfTrue="1">
      <formula>MAX(F16,0)&lt;&gt;H16</formula>
    </cfRule>
  </conditionalFormatting>
  <conditionalFormatting sqref="H23 H15">
    <cfRule type="expression" dxfId="8" priority="3" stopIfTrue="1">
      <formula>MAX(F15,0)&lt;&gt;H15</formula>
    </cfRule>
  </conditionalFormatting>
  <conditionalFormatting sqref="I15">
    <cfRule type="expression" dxfId="7" priority="4" stopIfTrue="1">
      <formula>AND(OR(F15&gt;=0, I15&gt;0), I15&lt;&gt;F15)</formula>
    </cfRule>
  </conditionalFormatting>
  <conditionalFormatting sqref="I16:I17 I20">
    <cfRule type="expression" dxfId="6" priority="5" stopIfTrue="1">
      <formula>AND(OR(F16&gt;=0, I16&gt;0), F16&lt;&gt;I16)</formula>
    </cfRule>
  </conditionalFormatting>
  <conditionalFormatting sqref="I18">
    <cfRule type="expression" dxfId="5" priority="6" stopIfTrue="1">
      <formula>AND(OR(F18&gt;=0, I18&gt;0),F18&lt;&gt;I18)</formula>
    </cfRule>
  </conditionalFormatting>
  <conditionalFormatting sqref="I19">
    <cfRule type="expression" dxfId="4" priority="7" stopIfTrue="1">
      <formula>AND(OR(F19&gt;=0,I19&gt;0),F19&lt;&gt;I19)</formula>
    </cfRule>
  </conditionalFormatting>
  <conditionalFormatting sqref="I21:I22">
    <cfRule type="expression" dxfId="3" priority="8" stopIfTrue="1">
      <formula>AND(OR(F21&gt;=0,I21&gt;0),F21&lt;&gt;I21)</formula>
    </cfRule>
  </conditionalFormatting>
  <conditionalFormatting sqref="D15:F23">
    <cfRule type="expression" dxfId="2" priority="9" stopIfTrue="1">
      <formula>LEN(TRIM(D15))=0</formula>
    </cfRule>
  </conditionalFormatting>
  <conditionalFormatting sqref="C10:E10">
    <cfRule type="expression" dxfId="1" priority="10" stopIfTrue="1">
      <formula>MIN(R15:R23)=0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M35"/>
  <sheetViews>
    <sheetView zoomScaleNormal="100" workbookViewId="0">
      <selection activeCell="A30" sqref="A30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81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3" s="13" customFormat="1" ht="9.75" customHeight="1" x14ac:dyDescent="0.2">
      <c r="A5" s="12"/>
      <c r="C5" s="29" t="s">
        <v>44</v>
      </c>
      <c r="E5" s="8"/>
      <c r="F5"/>
      <c r="G5"/>
    </row>
    <row r="6" spans="1:13" s="13" customFormat="1" ht="9.75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2019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82</v>
      </c>
      <c r="C12" s="32"/>
    </row>
    <row r="13" spans="1:13" ht="26.25" customHeight="1" x14ac:dyDescent="0.2">
      <c r="A13" s="188" t="s">
        <v>33</v>
      </c>
      <c r="B13" s="189"/>
      <c r="C13" s="190"/>
      <c r="D13" s="210" t="s">
        <v>205</v>
      </c>
      <c r="E13" s="217"/>
      <c r="F13" s="218"/>
      <c r="G13" s="33"/>
      <c r="H13" s="8"/>
    </row>
    <row r="14" spans="1:13" ht="23.25" customHeight="1" x14ac:dyDescent="0.2">
      <c r="A14" s="191"/>
      <c r="B14" s="192"/>
      <c r="C14" s="193"/>
      <c r="D14" s="238" t="s">
        <v>202</v>
      </c>
      <c r="E14" s="238" t="s">
        <v>203</v>
      </c>
      <c r="F14" s="238" t="s">
        <v>165</v>
      </c>
      <c r="G14" s="33"/>
      <c r="H14" s="8"/>
    </row>
    <row r="15" spans="1:13" ht="12" customHeight="1" x14ac:dyDescent="0.2">
      <c r="A15" s="194"/>
      <c r="B15" s="195"/>
      <c r="C15" s="196"/>
      <c r="D15" s="240"/>
      <c r="E15" s="240"/>
      <c r="F15" s="240"/>
      <c r="G15" s="33"/>
      <c r="H15" s="8"/>
      <c r="M15" s="6">
        <v>23</v>
      </c>
    </row>
    <row r="16" spans="1:13" ht="21" customHeight="1" x14ac:dyDescent="0.2">
      <c r="A16" s="301" t="s">
        <v>66</v>
      </c>
      <c r="B16" s="301"/>
      <c r="C16" s="301"/>
      <c r="D16" s="146">
        <f>IF(MIN('PAGE 21'!D15,'PAGE 21'!F15)&lt;=0, 0,'PAGE 21'!D15/'PAGE 21'!F15)</f>
        <v>4.5556494604082697E-2</v>
      </c>
      <c r="E16" s="87">
        <f>IF(MIN('PAGE 21'!E15,'PAGE 21'!F15)&lt;=0, 0,'PAGE 21'!E15/'PAGE 21'!F15)</f>
        <v>0.95444350539591727</v>
      </c>
      <c r="F16" s="88">
        <f>IF('PAGE 21'!F15&lt;=0, 0,'PAGE 21'!F15/'PAGE 21'!F15)</f>
        <v>1</v>
      </c>
      <c r="G16" s="24"/>
      <c r="H16" s="34"/>
      <c r="I16" s="35"/>
    </row>
    <row r="17" spans="1:9" ht="21" customHeight="1" x14ac:dyDescent="0.2">
      <c r="A17" s="301" t="s">
        <v>139</v>
      </c>
      <c r="B17" s="301"/>
      <c r="C17" s="301"/>
      <c r="D17" s="87">
        <f>IF(MIN('PAGE 21'!D16,'PAGE 21'!F16)&lt;=0, 0,'PAGE 21'!D16/'PAGE 21'!F16)</f>
        <v>4.653106714962385E-2</v>
      </c>
      <c r="E17" s="87">
        <f>IF(MIN('PAGE 21'!E16,'PAGE 21'!F16)&lt;=0, 0,'PAGE 21'!E16/'PAGE 21'!F16)</f>
        <v>0.95346893285037615</v>
      </c>
      <c r="F17" s="88">
        <f>IF('PAGE 21'!F16&lt;=0, 0,'PAGE 21'!F16/'PAGE 21'!F16)</f>
        <v>1</v>
      </c>
      <c r="G17" s="24"/>
      <c r="H17" s="34"/>
      <c r="I17" s="35"/>
    </row>
    <row r="18" spans="1:9" ht="21" customHeight="1" x14ac:dyDescent="0.2">
      <c r="A18" s="301" t="s">
        <v>67</v>
      </c>
      <c r="B18" s="301"/>
      <c r="C18" s="301"/>
      <c r="D18" s="87">
        <f>IF(MIN('PAGE 21'!D17,'PAGE 21'!F17)&lt;=0, 0,'PAGE 21'!D17/'PAGE 21'!F17)</f>
        <v>3.4229208924949288E-2</v>
      </c>
      <c r="E18" s="87">
        <f>IF(MIN('PAGE 21'!E17,'PAGE 21'!F17)&lt;=0, 0,'PAGE 21'!E17/'PAGE 21'!F17)</f>
        <v>0.96577079107505071</v>
      </c>
      <c r="F18" s="88">
        <f>IF('PAGE 21'!F17&lt;=0, 0,'PAGE 21'!F17/'PAGE 21'!F17)</f>
        <v>1</v>
      </c>
      <c r="G18" s="24"/>
      <c r="H18" s="34"/>
      <c r="I18" s="35"/>
    </row>
    <row r="19" spans="1:9" ht="22.5" customHeight="1" x14ac:dyDescent="0.2">
      <c r="A19" s="301" t="s">
        <v>68</v>
      </c>
      <c r="B19" s="301"/>
      <c r="C19" s="301"/>
      <c r="D19" s="87">
        <f>IF(MIN('PAGE 21'!D18,'PAGE 21'!F18)&lt;=0, 0,'PAGE 21'!D18/'PAGE 21'!F18)</f>
        <v>2.0264317180616741E-2</v>
      </c>
      <c r="E19" s="87">
        <f>IF(MIN('PAGE 21'!E18,'PAGE 21'!F18)&lt;=0, 0,'PAGE 21'!E18/'PAGE 21'!F18)</f>
        <v>0.97973568281938328</v>
      </c>
      <c r="F19" s="88">
        <f>IF('PAGE 21'!F18&lt;=0, 0,'PAGE 21'!F18/'PAGE 21'!F18)</f>
        <v>1</v>
      </c>
      <c r="G19" s="24"/>
      <c r="H19" s="34"/>
      <c r="I19" s="35"/>
    </row>
    <row r="20" spans="1:9" ht="23.25" customHeight="1" x14ac:dyDescent="0.2">
      <c r="A20" s="303" t="s">
        <v>42</v>
      </c>
      <c r="B20" s="303"/>
      <c r="C20" s="303"/>
      <c r="D20" s="87">
        <f>IF(MIN('PAGE 21'!D19,'PAGE 21'!F19)&lt;=0, 0,'PAGE 21'!D19/'PAGE 21'!F19)</f>
        <v>0</v>
      </c>
      <c r="E20" s="87">
        <f>IF(MIN('PAGE 21'!E19,'PAGE 21'!F19)&lt;=0, 0,'PAGE 21'!E19/'PAGE 21'!F19)</f>
        <v>1</v>
      </c>
      <c r="F20" s="88">
        <f>IF('PAGE 21'!F19&lt;=0, 0,'PAGE 21'!F19/'PAGE 21'!F19)</f>
        <v>1</v>
      </c>
      <c r="G20" s="24"/>
      <c r="H20" s="34"/>
      <c r="I20" s="35"/>
    </row>
    <row r="21" spans="1:9" ht="20.25" customHeight="1" x14ac:dyDescent="0.2">
      <c r="A21" s="303" t="s">
        <v>69</v>
      </c>
      <c r="B21" s="303"/>
      <c r="C21" s="303"/>
      <c r="D21" s="87">
        <f>IF(MIN('PAGE 21'!D20,'PAGE 21'!F20)&lt;=0, 0,'PAGE 21'!D20/'PAGE 21'!F20)</f>
        <v>2.097902097902098E-2</v>
      </c>
      <c r="E21" s="87">
        <f>IF(MIN('PAGE 21'!E20,'PAGE 21'!F20)&lt;=0, 0,'PAGE 21'!E20/'PAGE 21'!F20)</f>
        <v>0.97902097902097907</v>
      </c>
      <c r="F21" s="88">
        <f>IF('PAGE 21'!F20&lt;=0, 0,'PAGE 21'!F20/'PAGE 21'!F20)</f>
        <v>1</v>
      </c>
      <c r="G21" s="24"/>
      <c r="H21" s="34"/>
      <c r="I21" s="35"/>
    </row>
    <row r="22" spans="1:9" ht="21.75" customHeight="1" x14ac:dyDescent="0.2">
      <c r="A22" s="301" t="s">
        <v>70</v>
      </c>
      <c r="B22" s="301"/>
      <c r="C22" s="301"/>
      <c r="D22" s="87">
        <f>IF(MIN('PAGE 21'!D21,'PAGE 21'!F21)&lt;=0, 0,'PAGE 21'!D21/'PAGE 21'!F21)</f>
        <v>5.5248618784530384E-3</v>
      </c>
      <c r="E22" s="87">
        <f>IF(MIN('PAGE 21'!E21,'PAGE 21'!F21)&lt;=0, 0,'PAGE 21'!E21/'PAGE 21'!F21)</f>
        <v>0.99447513812154698</v>
      </c>
      <c r="F22" s="88">
        <f>IF('PAGE 21'!F21&lt;=0, 0,'PAGE 21'!F21/'PAGE 21'!F21)</f>
        <v>1</v>
      </c>
      <c r="G22" s="24"/>
      <c r="H22" s="34"/>
      <c r="I22" s="35"/>
    </row>
    <row r="23" spans="1:9" ht="21.75" customHeight="1" x14ac:dyDescent="0.2">
      <c r="A23" s="301" t="s">
        <v>71</v>
      </c>
      <c r="B23" s="301"/>
      <c r="C23" s="301"/>
      <c r="D23" s="87">
        <f>IF(MIN('PAGE 21'!D22,'PAGE 21'!F22)&lt;=0, 0,'PAGE 21'!D22/'PAGE 21'!F22)</f>
        <v>6.1823802163833074E-3</v>
      </c>
      <c r="E23" s="87">
        <f>IF(MIN('PAGE 21'!E22,'PAGE 21'!F22)&lt;=0, 0,'PAGE 21'!E22/'PAGE 21'!F22)</f>
        <v>0.99381761978361671</v>
      </c>
      <c r="F23" s="88">
        <f>IF('PAGE 21'!F22&lt;=0, 0,'PAGE 21'!F22/'PAGE 21'!F22)</f>
        <v>1</v>
      </c>
      <c r="G23" s="24"/>
      <c r="H23" s="34"/>
      <c r="I23" s="35"/>
    </row>
    <row r="24" spans="1:9" ht="18.75" customHeight="1" x14ac:dyDescent="0.2">
      <c r="A24" s="303" t="s">
        <v>72</v>
      </c>
      <c r="B24" s="303"/>
      <c r="C24" s="303"/>
      <c r="D24" s="87">
        <f>IF(MIN('PAGE 21'!D23,'PAGE 21'!F23)&lt;=0, 0,'PAGE 21'!D23/'PAGE 21'!F23)</f>
        <v>4.3741816594733522E-2</v>
      </c>
      <c r="E24" s="87">
        <f>IF(MIN('PAGE 21'!E23,'PAGE 21'!F23)&lt;=0, 0,'PAGE 21'!E23/'PAGE 21'!F23)</f>
        <v>0.95625818340526647</v>
      </c>
      <c r="F24" s="88">
        <f>IF('PAGE 21'!F23&lt;=0, 0,'PAGE 21'!F23/'PAGE 21'!F23)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A23:C23"/>
    <mergeCell ref="A24:C24"/>
    <mergeCell ref="A19:C19"/>
    <mergeCell ref="A20:C20"/>
    <mergeCell ref="A21:C21"/>
    <mergeCell ref="A22:C22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45"/>
  <sheetViews>
    <sheetView zoomScaleNormal="100" workbookViewId="0">
      <selection activeCell="B39" sqref="B39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1.28515625" style="6" customWidth="1"/>
    <col min="8" max="8" width="22.7109375" style="6" customWidth="1"/>
    <col min="9" max="9" width="22.42578125" style="6" customWidth="1"/>
    <col min="10" max="11" width="9.140625" style="6"/>
    <col min="12" max="12" width="8.85546875" style="6" customWidth="1"/>
    <col min="13" max="13" width="0.140625" style="6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83</v>
      </c>
    </row>
    <row r="2" spans="1:13" s="8" customFormat="1" ht="9.6" customHeight="1" x14ac:dyDescent="0.2">
      <c r="A2" s="12"/>
      <c r="C2" s="12"/>
      <c r="D2" s="12"/>
      <c r="F2" s="29"/>
      <c r="I2" s="12"/>
    </row>
    <row r="3" spans="1:13" s="8" customFormat="1" ht="12" customHeight="1" x14ac:dyDescent="0.2">
      <c r="A3" s="12"/>
      <c r="F3" s="29"/>
      <c r="H3"/>
      <c r="I3"/>
    </row>
    <row r="4" spans="1:13" s="8" customFormat="1" ht="12" customHeight="1" x14ac:dyDescent="0.2">
      <c r="A4" s="12"/>
      <c r="D4" s="12"/>
      <c r="F4" s="112" t="s">
        <v>17</v>
      </c>
      <c r="H4"/>
      <c r="I4"/>
    </row>
    <row r="5" spans="1:13" s="8" customFormat="1" ht="12" customHeight="1" x14ac:dyDescent="0.2">
      <c r="A5" s="12"/>
      <c r="F5" s="29"/>
      <c r="H5"/>
      <c r="I5"/>
    </row>
    <row r="6" spans="1:13" s="8" customFormat="1" ht="9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2019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10.5" customHeight="1" x14ac:dyDescent="0.2">
      <c r="B10" s="70"/>
      <c r="C10" s="71"/>
      <c r="D10" s="71"/>
      <c r="E10" s="170" t="s">
        <v>99</v>
      </c>
      <c r="F10" s="170"/>
      <c r="G10" s="170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9.5" customHeight="1" x14ac:dyDescent="0.2">
      <c r="A13" s="188" t="s">
        <v>16</v>
      </c>
      <c r="B13" s="189"/>
      <c r="C13" s="189"/>
      <c r="D13" s="190"/>
      <c r="E13" s="210" t="s">
        <v>141</v>
      </c>
      <c r="F13" s="217"/>
      <c r="G13" s="218"/>
      <c r="H13" s="210" t="s">
        <v>142</v>
      </c>
      <c r="I13" s="173"/>
    </row>
    <row r="14" spans="1:13" s="13" customFormat="1" ht="12" customHeight="1" x14ac:dyDescent="0.2">
      <c r="A14" s="191"/>
      <c r="B14" s="192"/>
      <c r="C14" s="192"/>
      <c r="D14" s="192"/>
      <c r="E14" s="211" t="s">
        <v>122</v>
      </c>
      <c r="F14" s="211" t="s">
        <v>123</v>
      </c>
      <c r="G14" s="214" t="s">
        <v>124</v>
      </c>
      <c r="H14" s="211" t="s">
        <v>125</v>
      </c>
      <c r="I14" s="211" t="s">
        <v>126</v>
      </c>
    </row>
    <row r="15" spans="1:13" s="13" customFormat="1" ht="15" customHeight="1" x14ac:dyDescent="0.2">
      <c r="A15" s="191"/>
      <c r="B15" s="192"/>
      <c r="C15" s="192"/>
      <c r="D15" s="192"/>
      <c r="E15" s="212"/>
      <c r="F15" s="212"/>
      <c r="G15" s="215"/>
      <c r="H15" s="212"/>
      <c r="I15" s="212"/>
      <c r="M15" s="13">
        <v>4</v>
      </c>
    </row>
    <row r="16" spans="1:13" ht="13.5" customHeight="1" x14ac:dyDescent="0.2">
      <c r="A16" s="191"/>
      <c r="B16" s="192"/>
      <c r="C16" s="192"/>
      <c r="D16" s="192"/>
      <c r="E16" s="212"/>
      <c r="F16" s="212"/>
      <c r="G16" s="215"/>
      <c r="H16" s="212"/>
      <c r="I16" s="212"/>
    </row>
    <row r="17" spans="1:18" ht="25.5" customHeight="1" x14ac:dyDescent="0.2">
      <c r="A17" s="194"/>
      <c r="B17" s="195"/>
      <c r="C17" s="195"/>
      <c r="D17" s="195"/>
      <c r="E17" s="213"/>
      <c r="F17" s="213"/>
      <c r="G17" s="216"/>
      <c r="H17" s="213"/>
      <c r="I17" s="213"/>
    </row>
    <row r="18" spans="1:18" ht="18" customHeight="1" x14ac:dyDescent="0.2">
      <c r="A18" s="197" t="s">
        <v>140</v>
      </c>
      <c r="B18" s="197"/>
      <c r="C18" s="197"/>
      <c r="D18" s="197"/>
      <c r="E18" s="81">
        <v>0</v>
      </c>
      <c r="F18" s="81">
        <v>0</v>
      </c>
      <c r="G18" s="81">
        <v>0</v>
      </c>
      <c r="H18" s="81">
        <v>0</v>
      </c>
      <c r="I18" s="81">
        <v>0</v>
      </c>
      <c r="L18" s="6" t="s">
        <v>7</v>
      </c>
      <c r="R18" s="6">
        <f t="shared" ref="R18:R31" si="0">MIN(LEN(TRIM(E18)),LEN(TRIM(F18)),LEN(TRIM(G18)),LEN(TRIM(H18)),LEN(TRIM(I18)))</f>
        <v>1</v>
      </c>
    </row>
    <row r="19" spans="1:18" ht="18" customHeight="1" x14ac:dyDescent="0.2">
      <c r="A19" s="198" t="s">
        <v>217</v>
      </c>
      <c r="B19" s="199"/>
      <c r="C19" s="199"/>
      <c r="D19" s="200"/>
      <c r="E19" s="81">
        <v>58</v>
      </c>
      <c r="F19" s="81">
        <v>1</v>
      </c>
      <c r="G19" s="81">
        <v>0</v>
      </c>
      <c r="H19" s="81">
        <v>19</v>
      </c>
      <c r="I19" s="81">
        <v>1</v>
      </c>
      <c r="N19" s="6" t="s">
        <v>7</v>
      </c>
      <c r="R19" s="6">
        <f t="shared" si="0"/>
        <v>1</v>
      </c>
    </row>
    <row r="20" spans="1:18" ht="18" customHeight="1" x14ac:dyDescent="0.2">
      <c r="A20" s="181" t="s">
        <v>213</v>
      </c>
      <c r="B20" s="182"/>
      <c r="C20" s="182"/>
      <c r="D20" s="183"/>
      <c r="E20" s="81">
        <v>639</v>
      </c>
      <c r="F20" s="81">
        <v>13</v>
      </c>
      <c r="G20" s="81">
        <v>0</v>
      </c>
      <c r="H20" s="81">
        <v>359</v>
      </c>
      <c r="I20" s="81">
        <v>148</v>
      </c>
      <c r="R20" s="6">
        <f t="shared" si="0"/>
        <v>1</v>
      </c>
    </row>
    <row r="21" spans="1:18" ht="18" customHeight="1" x14ac:dyDescent="0.2">
      <c r="A21" s="181" t="s">
        <v>214</v>
      </c>
      <c r="B21" s="182"/>
      <c r="C21" s="182"/>
      <c r="D21" s="183"/>
      <c r="E21" s="81">
        <v>20</v>
      </c>
      <c r="F21" s="81">
        <v>1</v>
      </c>
      <c r="G21" s="81">
        <v>0</v>
      </c>
      <c r="H21" s="81">
        <v>12</v>
      </c>
      <c r="I21" s="81">
        <v>3</v>
      </c>
      <c r="R21" s="6">
        <f t="shared" si="0"/>
        <v>1</v>
      </c>
    </row>
    <row r="22" spans="1:18" ht="18" customHeight="1" x14ac:dyDescent="0.2">
      <c r="A22" s="181" t="s">
        <v>1</v>
      </c>
      <c r="B22" s="182"/>
      <c r="C22" s="182"/>
      <c r="D22" s="183"/>
      <c r="E22" s="81">
        <v>2</v>
      </c>
      <c r="F22" s="81">
        <v>0</v>
      </c>
      <c r="G22" s="81">
        <v>0</v>
      </c>
      <c r="H22" s="81">
        <v>0</v>
      </c>
      <c r="I22" s="81">
        <v>0</v>
      </c>
      <c r="R22" s="6">
        <f t="shared" si="0"/>
        <v>1</v>
      </c>
    </row>
    <row r="23" spans="1:18" ht="18" customHeight="1" x14ac:dyDescent="0.2">
      <c r="A23" s="181" t="s">
        <v>215</v>
      </c>
      <c r="B23" s="182"/>
      <c r="C23" s="182"/>
      <c r="D23" s="183"/>
      <c r="E23" s="81">
        <v>55</v>
      </c>
      <c r="F23" s="81">
        <v>1</v>
      </c>
      <c r="G23" s="81">
        <v>0</v>
      </c>
      <c r="H23" s="81">
        <v>56</v>
      </c>
      <c r="I23" s="81">
        <v>1</v>
      </c>
      <c r="R23" s="6">
        <f t="shared" si="0"/>
        <v>1</v>
      </c>
    </row>
    <row r="24" spans="1:18" ht="18" customHeight="1" x14ac:dyDescent="0.2">
      <c r="A24" s="181" t="s">
        <v>216</v>
      </c>
      <c r="B24" s="182"/>
      <c r="C24" s="182"/>
      <c r="D24" s="183"/>
      <c r="E24" s="81">
        <v>67</v>
      </c>
      <c r="F24" s="81">
        <v>1</v>
      </c>
      <c r="G24" s="81">
        <v>1</v>
      </c>
      <c r="H24" s="81">
        <v>48</v>
      </c>
      <c r="I24" s="81">
        <v>-9</v>
      </c>
      <c r="R24" s="6">
        <f t="shared" si="0"/>
        <v>1</v>
      </c>
    </row>
    <row r="25" spans="1:18" ht="18" customHeight="1" x14ac:dyDescent="0.2">
      <c r="A25" s="181" t="s">
        <v>218</v>
      </c>
      <c r="B25" s="182"/>
      <c r="C25" s="182"/>
      <c r="D25" s="183"/>
      <c r="E25" s="81">
        <v>0</v>
      </c>
      <c r="F25" s="81">
        <v>0</v>
      </c>
      <c r="G25" s="81">
        <v>0</v>
      </c>
      <c r="H25" s="81">
        <v>0</v>
      </c>
      <c r="I25" s="81">
        <v>0</v>
      </c>
      <c r="R25" s="6">
        <f t="shared" si="0"/>
        <v>1</v>
      </c>
    </row>
    <row r="26" spans="1:18" ht="18" customHeight="1" x14ac:dyDescent="0.2">
      <c r="A26" s="181" t="s">
        <v>4</v>
      </c>
      <c r="B26" s="182"/>
      <c r="C26" s="182"/>
      <c r="D26" s="183"/>
      <c r="E26" s="81">
        <v>1</v>
      </c>
      <c r="F26" s="81">
        <v>0</v>
      </c>
      <c r="G26" s="81">
        <v>0</v>
      </c>
      <c r="H26" s="81">
        <v>1</v>
      </c>
      <c r="I26" s="81">
        <v>0</v>
      </c>
      <c r="R26" s="6">
        <f t="shared" si="0"/>
        <v>1</v>
      </c>
    </row>
    <row r="27" spans="1:18" ht="18" customHeight="1" x14ac:dyDescent="0.2">
      <c r="A27" s="181" t="s">
        <v>2</v>
      </c>
      <c r="B27" s="182"/>
      <c r="C27" s="182"/>
      <c r="D27" s="183"/>
      <c r="E27" s="81">
        <v>-9</v>
      </c>
      <c r="F27" s="81">
        <v>-9</v>
      </c>
      <c r="G27" s="81">
        <v>-9</v>
      </c>
      <c r="H27" s="81">
        <v>-9</v>
      </c>
      <c r="I27" s="81">
        <v>-9</v>
      </c>
      <c r="R27" s="6">
        <f t="shared" si="0"/>
        <v>2</v>
      </c>
    </row>
    <row r="28" spans="1:18" ht="18" customHeight="1" x14ac:dyDescent="0.2">
      <c r="A28" s="181" t="s">
        <v>3</v>
      </c>
      <c r="B28" s="182"/>
      <c r="C28" s="182"/>
      <c r="D28" s="183"/>
      <c r="E28" s="81">
        <v>345</v>
      </c>
      <c r="F28" s="81">
        <v>8</v>
      </c>
      <c r="G28" s="81">
        <v>0</v>
      </c>
      <c r="H28" s="81">
        <v>99</v>
      </c>
      <c r="I28" s="81">
        <v>4</v>
      </c>
      <c r="R28" s="6">
        <f t="shared" si="0"/>
        <v>1</v>
      </c>
    </row>
    <row r="29" spans="1:18" ht="18" customHeight="1" x14ac:dyDescent="0.2">
      <c r="A29" s="181" t="s">
        <v>5</v>
      </c>
      <c r="B29" s="182"/>
      <c r="C29" s="182"/>
      <c r="D29" s="183"/>
      <c r="E29" s="81">
        <v>1</v>
      </c>
      <c r="F29" s="81">
        <v>0</v>
      </c>
      <c r="G29" s="81">
        <v>0</v>
      </c>
      <c r="H29" s="81">
        <v>4</v>
      </c>
      <c r="I29" s="81">
        <v>0</v>
      </c>
      <c r="R29" s="6">
        <f t="shared" si="0"/>
        <v>1</v>
      </c>
    </row>
    <row r="30" spans="1:18" ht="18" customHeight="1" x14ac:dyDescent="0.2">
      <c r="A30" s="181" t="s">
        <v>86</v>
      </c>
      <c r="B30" s="182"/>
      <c r="C30" s="182"/>
      <c r="D30" s="183"/>
      <c r="E30" s="81">
        <v>980</v>
      </c>
      <c r="F30" s="81">
        <v>15</v>
      </c>
      <c r="G30" s="81">
        <v>0</v>
      </c>
      <c r="H30" s="81">
        <v>341</v>
      </c>
      <c r="I30" s="81">
        <v>23</v>
      </c>
      <c r="R30" s="6">
        <f t="shared" si="0"/>
        <v>1</v>
      </c>
    </row>
    <row r="31" spans="1:18" ht="18" customHeight="1" x14ac:dyDescent="0.2">
      <c r="A31" s="185" t="s">
        <v>46</v>
      </c>
      <c r="B31" s="186"/>
      <c r="C31" s="186"/>
      <c r="D31" s="187"/>
      <c r="E31" s="81">
        <v>2168</v>
      </c>
      <c r="F31" s="81">
        <v>40</v>
      </c>
      <c r="G31" s="81">
        <v>1</v>
      </c>
      <c r="H31" s="81">
        <v>939</v>
      </c>
      <c r="I31" s="81">
        <v>180</v>
      </c>
      <c r="R31" s="6">
        <f t="shared" si="0"/>
        <v>1</v>
      </c>
    </row>
    <row r="32" spans="1:18" ht="6.75" customHeight="1" x14ac:dyDescent="0.2">
      <c r="A32" s="100"/>
      <c r="B32" s="100"/>
      <c r="C32" s="100"/>
      <c r="D32" s="100"/>
      <c r="E32" s="24"/>
      <c r="F32" s="24"/>
      <c r="G32" s="24"/>
      <c r="H32" s="24"/>
      <c r="I32" s="24"/>
    </row>
    <row r="33" spans="1:9" x14ac:dyDescent="0.2">
      <c r="A33" s="25" t="s">
        <v>212</v>
      </c>
    </row>
    <row r="34" spans="1:9" x14ac:dyDescent="0.2">
      <c r="A34" s="25"/>
    </row>
    <row r="35" spans="1:9" x14ac:dyDescent="0.2">
      <c r="A35" s="184"/>
      <c r="B35" s="184"/>
      <c r="E35" s="72"/>
      <c r="F35" s="72"/>
      <c r="G35" s="72"/>
      <c r="H35" s="8"/>
    </row>
    <row r="36" spans="1:9" x14ac:dyDescent="0.2">
      <c r="A36" s="8"/>
      <c r="B36" s="21" t="s">
        <v>43</v>
      </c>
      <c r="C36" s="21"/>
      <c r="E36" s="101">
        <f>MAX(E18,0)+MAX(E19,0)+MAX(E20,0)+MAX(E21,0)+MAX(E22,0)+MAX(E23,0)+MAX(E24,0)+MAX(E25,0)+MAX(E26,0)+MAX(E27,0)+MAX(E28,0)+MAX(E29,0)+MAX(E30,0)</f>
        <v>2168</v>
      </c>
      <c r="F36" s="101">
        <f>MAX(F18,0)+MAX(F19,0)+MAX(F20,0)+MAX(F21,0)+MAX(F22,0)+MAX(F23,0)+MAX(F24,0)+MAX(F25,0)+MAX(F26,0)+MAX(F27,0)+MAX(F28,0)+MAX(F29,0)+MAX(F30,0)</f>
        <v>40</v>
      </c>
      <c r="G36" s="101">
        <f>MAX(G18,0)+MAX(G19,0)+MAX(G20,0)+MAX(G21,0)+MAX(G22,0)+MAX(G23,0)+MAX(G24,0)+MAX(G25,0)+MAX(G26,0)+MAX(G27,0)+MAX(G28,0)+MAX(G29,0)+MAX(G30,0)</f>
        <v>1</v>
      </c>
      <c r="H36" s="101">
        <f>MAX(H18,0)+MAX(H19,0)+MAX(H20,0)+MAX(H21,0)+MAX(H22,0)+MAX(H23,0)+MAX(H24,0)+MAX(H25,0)+MAX(H26,0)+MAX(H27,0)+MAX(H28,0)+MAX(H29,0)+MAX(H30,0)</f>
        <v>939</v>
      </c>
      <c r="I36" s="101">
        <f>MAX(I18,0)+MAX(I19,0)+MAX(I20,0)+MAX(I21,0)+MAX(I22,0)+MAX(I23,0)+MAX(I24,0)+MAX(I25,0)+MAX(I26,0)+MAX(I27,0)+MAX(I28,0)+MAX(I29,0)+MAX(I30,0)</f>
        <v>180</v>
      </c>
    </row>
    <row r="37" spans="1:9" x14ac:dyDescent="0.2">
      <c r="A37" s="8"/>
      <c r="B37" s="103" t="s">
        <v>96</v>
      </c>
      <c r="C37" s="85"/>
      <c r="D37" s="85"/>
      <c r="E37" s="79">
        <f>'PAGE 1'!F19</f>
        <v>2168</v>
      </c>
      <c r="F37" s="79">
        <f>'PAGE 1'!F20</f>
        <v>40</v>
      </c>
      <c r="G37" s="79">
        <f>'PAGE 1'!F21</f>
        <v>1</v>
      </c>
      <c r="H37" s="79">
        <f>'PAGE 1'!F22</f>
        <v>939</v>
      </c>
      <c r="I37" s="79">
        <f>'PAGE 1'!F23</f>
        <v>180</v>
      </c>
    </row>
    <row r="38" spans="1:9" x14ac:dyDescent="0.2">
      <c r="A38" s="9"/>
      <c r="H38" s="38"/>
    </row>
    <row r="39" spans="1:9" x14ac:dyDescent="0.2">
      <c r="A39" s="8"/>
    </row>
    <row r="40" spans="1:9" x14ac:dyDescent="0.2">
      <c r="A40" s="8"/>
    </row>
    <row r="41" spans="1:9" x14ac:dyDescent="0.2">
      <c r="A41" s="8"/>
    </row>
    <row r="42" spans="1:9" x14ac:dyDescent="0.2">
      <c r="A42" s="8"/>
    </row>
    <row r="43" spans="1:9" x14ac:dyDescent="0.2">
      <c r="A43" s="8"/>
    </row>
    <row r="44" spans="1:9" x14ac:dyDescent="0.2">
      <c r="A44" s="8"/>
    </row>
    <row r="45" spans="1:9" x14ac:dyDescent="0.2">
      <c r="A45" s="8"/>
    </row>
  </sheetData>
  <sheetProtection password="CDE0" sheet="1" objects="1" scenarios="1"/>
  <mergeCells count="24">
    <mergeCell ref="E10:G10"/>
    <mergeCell ref="A21:D21"/>
    <mergeCell ref="A13:D17"/>
    <mergeCell ref="F14:F17"/>
    <mergeCell ref="E13:G13"/>
    <mergeCell ref="E14:E17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</mergeCells>
  <phoneticPr fontId="0" type="noConversion"/>
  <conditionalFormatting sqref="E36:G36">
    <cfRule type="expression" dxfId="80" priority="1" stopIfTrue="1">
      <formula>MAX(E31,0)&lt;&gt;E36</formula>
    </cfRule>
  </conditionalFormatting>
  <conditionalFormatting sqref="H36:I36">
    <cfRule type="expression" dxfId="79" priority="2" stopIfTrue="1">
      <formula>MAX(H31,0)&lt;&gt;H36</formula>
    </cfRule>
  </conditionalFormatting>
  <conditionalFormatting sqref="E37:H37">
    <cfRule type="expression" dxfId="78" priority="3" stopIfTrue="1">
      <formula>AND(OR(E31&lt;&gt;-9,E37&lt;&gt;-9),E31&lt;&gt;E37)</formula>
    </cfRule>
  </conditionalFormatting>
  <conditionalFormatting sqref="I37">
    <cfRule type="expression" dxfId="77" priority="4" stopIfTrue="1">
      <formula>AND(OR(I31&lt;&gt;-9,I37&lt;&gt;-9),I31&lt;&gt;I37)</formula>
    </cfRule>
  </conditionalFormatting>
  <conditionalFormatting sqref="E18:I31">
    <cfRule type="expression" dxfId="76" priority="5" stopIfTrue="1">
      <formula>LEN(TRIM(E18))=0</formula>
    </cfRule>
  </conditionalFormatting>
  <pageMargins left="0.8" right="0.3" top="0.9" bottom="0" header="0.5" footer="0.5"/>
  <pageSetup scale="82" orientation="landscape" r:id="rId1"/>
  <headerFooter alignWithMargins="0">
    <oddFooter>&amp;L&amp;8
CURRENT DATE: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N46"/>
  <sheetViews>
    <sheetView zoomScaleNormal="100" workbookViewId="0">
      <selection activeCell="B38" sqref="B3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2.5703125" style="6" customWidth="1"/>
    <col min="6" max="6" width="23.5703125" style="6" customWidth="1"/>
    <col min="7" max="7" width="22.5703125" style="6" customWidth="1"/>
    <col min="8" max="8" width="22.7109375" style="6" customWidth="1"/>
    <col min="9" max="9" width="4.85546875" style="6" customWidth="1"/>
    <col min="10" max="11" width="9.140625" style="6"/>
    <col min="12" max="12" width="6" style="6" hidden="1" customWidth="1"/>
    <col min="13" max="13" width="5" style="6" hidden="1" customWidth="1"/>
    <col min="14" max="16384" width="9.140625" style="6"/>
  </cols>
  <sheetData>
    <row r="1" spans="1:14" s="8" customFormat="1" ht="12" customHeight="1" x14ac:dyDescent="0.2">
      <c r="A1" s="147" t="s">
        <v>206</v>
      </c>
      <c r="C1" s="12"/>
      <c r="D1" s="12"/>
      <c r="E1" s="12"/>
      <c r="F1" s="12"/>
      <c r="H1" s="28" t="s">
        <v>84</v>
      </c>
    </row>
    <row r="2" spans="1:14" s="8" customFormat="1" ht="9.6" customHeight="1" x14ac:dyDescent="0.2">
      <c r="A2" s="12"/>
      <c r="C2" s="12"/>
      <c r="D2" s="12"/>
      <c r="F2" s="29"/>
      <c r="H2" s="12"/>
    </row>
    <row r="3" spans="1:14" s="8" customFormat="1" ht="9.6" customHeight="1" x14ac:dyDescent="0.2">
      <c r="A3" s="12"/>
      <c r="F3" s="29"/>
      <c r="G3"/>
      <c r="H3"/>
    </row>
    <row r="4" spans="1:14" s="8" customFormat="1" ht="12" customHeight="1" x14ac:dyDescent="0.2">
      <c r="A4" s="12"/>
      <c r="D4" s="12"/>
      <c r="F4" s="112" t="s">
        <v>17</v>
      </c>
      <c r="G4"/>
      <c r="H4"/>
    </row>
    <row r="5" spans="1:14" s="8" customFormat="1" ht="12" customHeight="1" x14ac:dyDescent="0.2">
      <c r="A5" s="12"/>
      <c r="F5" s="29"/>
      <c r="G5"/>
      <c r="H5"/>
    </row>
    <row r="6" spans="1:14" s="8" customFormat="1" ht="12" customHeight="1" x14ac:dyDescent="0.2">
      <c r="B6" s="12"/>
      <c r="F6" s="29"/>
      <c r="G6"/>
      <c r="H6"/>
    </row>
    <row r="7" spans="1:14" s="8" customFormat="1" ht="12" customHeight="1" x14ac:dyDescent="0.2">
      <c r="B7" s="12"/>
      <c r="D7" s="29"/>
      <c r="F7" s="150" t="str">
        <f>"Reporting Date: "&amp;'PAGE 1'!D7</f>
        <v>Reporting Date: 2019</v>
      </c>
      <c r="G7"/>
      <c r="H7"/>
    </row>
    <row r="8" spans="1:14" s="8" customFormat="1" ht="9.6" customHeight="1" x14ac:dyDescent="0.2">
      <c r="B8" s="12"/>
      <c r="F8" s="29"/>
      <c r="G8"/>
      <c r="H8"/>
    </row>
    <row r="9" spans="1:14" ht="9.6" customHeight="1" x14ac:dyDescent="0.2">
      <c r="B9" s="48"/>
      <c r="C9" s="49"/>
      <c r="E9" s="49"/>
      <c r="F9" s="49"/>
      <c r="G9"/>
      <c r="H9"/>
    </row>
    <row r="10" spans="1:14" s="69" customFormat="1" ht="9.6" customHeight="1" x14ac:dyDescent="0.2">
      <c r="B10" s="70"/>
      <c r="C10" s="71"/>
      <c r="D10" s="71"/>
      <c r="E10" s="71"/>
      <c r="G10"/>
      <c r="H10"/>
    </row>
    <row r="11" spans="1:14" ht="9.6" customHeight="1" x14ac:dyDescent="0.2">
      <c r="B11" s="48"/>
      <c r="C11" s="49"/>
      <c r="D11" s="49"/>
      <c r="E11" s="49"/>
      <c r="F11" s="49"/>
      <c r="G11" s="49"/>
      <c r="H11" s="49"/>
    </row>
    <row r="12" spans="1:14" s="13" customFormat="1" ht="15.75" customHeight="1" x14ac:dyDescent="0.2">
      <c r="B12" s="31"/>
      <c r="D12" s="100"/>
      <c r="E12" s="12"/>
      <c r="F12" s="12"/>
      <c r="G12" s="12"/>
      <c r="H12" s="12"/>
    </row>
    <row r="13" spans="1:14" s="13" customFormat="1" ht="14.25" customHeight="1" x14ac:dyDescent="0.2">
      <c r="A13" s="110" t="s">
        <v>49</v>
      </c>
      <c r="B13" s="73"/>
      <c r="C13" s="74"/>
      <c r="D13" s="100"/>
    </row>
    <row r="14" spans="1:14" s="13" customFormat="1" ht="14.25" customHeight="1" x14ac:dyDescent="0.2">
      <c r="A14" s="188" t="s">
        <v>16</v>
      </c>
      <c r="B14" s="189"/>
      <c r="C14" s="189"/>
      <c r="D14" s="190"/>
      <c r="E14" s="210" t="s">
        <v>145</v>
      </c>
      <c r="F14" s="217"/>
      <c r="G14" s="217"/>
      <c r="H14" s="218"/>
    </row>
    <row r="15" spans="1:14" s="13" customFormat="1" ht="12" customHeight="1" x14ac:dyDescent="0.2">
      <c r="A15" s="191"/>
      <c r="B15" s="192"/>
      <c r="C15" s="192"/>
      <c r="D15" s="192"/>
      <c r="E15" s="219" t="s">
        <v>127</v>
      </c>
      <c r="F15" s="220"/>
      <c r="G15" s="219" t="s">
        <v>128</v>
      </c>
      <c r="H15" s="220"/>
    </row>
    <row r="16" spans="1:14" s="13" customFormat="1" ht="12" customHeight="1" x14ac:dyDescent="0.2">
      <c r="A16" s="191"/>
      <c r="B16" s="192"/>
      <c r="C16" s="192"/>
      <c r="D16" s="192"/>
      <c r="E16" s="221"/>
      <c r="F16" s="220"/>
      <c r="G16" s="221"/>
      <c r="H16" s="220"/>
      <c r="M16" s="13">
        <v>5</v>
      </c>
      <c r="N16" s="13" t="s">
        <v>7</v>
      </c>
    </row>
    <row r="17" spans="1:12" ht="12" customHeight="1" x14ac:dyDescent="0.2">
      <c r="A17" s="191"/>
      <c r="B17" s="192"/>
      <c r="C17" s="192"/>
      <c r="D17" s="192"/>
      <c r="E17" s="211" t="s">
        <v>118</v>
      </c>
      <c r="F17" s="211" t="s">
        <v>119</v>
      </c>
      <c r="G17" s="211" t="s">
        <v>120</v>
      </c>
      <c r="H17" s="211" t="s">
        <v>121</v>
      </c>
    </row>
    <row r="18" spans="1:12" ht="12" customHeight="1" x14ac:dyDescent="0.2">
      <c r="A18" s="191"/>
      <c r="B18" s="192"/>
      <c r="C18" s="192"/>
      <c r="D18" s="192"/>
      <c r="E18" s="201"/>
      <c r="F18" s="201"/>
      <c r="G18" s="201"/>
      <c r="H18" s="201"/>
    </row>
    <row r="19" spans="1:12" ht="27.75" customHeight="1" x14ac:dyDescent="0.2">
      <c r="A19" s="194"/>
      <c r="B19" s="195"/>
      <c r="C19" s="195"/>
      <c r="D19" s="195"/>
      <c r="E19" s="202"/>
      <c r="F19" s="202"/>
      <c r="G19" s="202"/>
      <c r="H19" s="202"/>
    </row>
    <row r="20" spans="1:12" ht="18" customHeight="1" x14ac:dyDescent="0.2">
      <c r="A20" s="197" t="s">
        <v>140</v>
      </c>
      <c r="B20" s="197"/>
      <c r="C20" s="197"/>
      <c r="D20" s="197"/>
      <c r="E20" s="82">
        <f>IF(MIN('PAGE 2'!E19, 'PAGE 2'!E32)&lt;=0,0, 'PAGE 2'!E19/'PAGE 2'!E32)</f>
        <v>0</v>
      </c>
      <c r="F20" s="82">
        <f>IF(MIN('PAGE 2'!F19, 'PAGE 2'!F32)&lt;=0,0, 'PAGE 2'!F19/'PAGE 2'!F32)</f>
        <v>1.1325028312570782E-3</v>
      </c>
      <c r="G20" s="82">
        <f>IF(MIN('PAGE 2'!G19, 'PAGE 2'!G32)&lt;=0,0, 'PAGE 2'!G19/'PAGE 2'!G32)</f>
        <v>0</v>
      </c>
      <c r="H20" s="82">
        <f>IF(MIN('PAGE 2'!H19, 'PAGE 2'!H32)&lt;=0,0, 'PAGE 2'!H19/'PAGE 2'!H32)</f>
        <v>0</v>
      </c>
      <c r="J20" s="6" t="s">
        <v>7</v>
      </c>
    </row>
    <row r="21" spans="1:12" ht="18" customHeight="1" x14ac:dyDescent="0.2">
      <c r="A21" s="198" t="s">
        <v>217</v>
      </c>
      <c r="B21" s="199"/>
      <c r="C21" s="199"/>
      <c r="D21" s="200"/>
      <c r="E21" s="82">
        <f>IF(MIN('PAGE 2'!E20, 'PAGE 2'!E32)&lt;=0,0, 'PAGE 2'!E20/'PAGE 2'!E32)</f>
        <v>1.9652520649387637E-2</v>
      </c>
      <c r="F21" s="82">
        <f>IF(MIN('PAGE 2'!F20, 'PAGE 2'!F32)&lt;=0,0, 'PAGE 2'!F20/'PAGE 2'!F32)</f>
        <v>2.2650056625141562E-2</v>
      </c>
      <c r="G21" s="82">
        <f>IF(MIN('PAGE 2'!G20, 'PAGE 2'!G32)&lt;=0,0, 'PAGE 2'!G20/'PAGE 2'!G32)</f>
        <v>1.932367149758454E-2</v>
      </c>
      <c r="H21" s="82">
        <f>IF(MIN('PAGE 2'!H20, 'PAGE 2'!H32)&lt;=0,0, 'PAGE 2'!H20/'PAGE 2'!H32)</f>
        <v>1.7429193899782137E-2</v>
      </c>
      <c r="L21" s="6" t="s">
        <v>7</v>
      </c>
    </row>
    <row r="22" spans="1:12" ht="18" customHeight="1" x14ac:dyDescent="0.2">
      <c r="A22" s="181" t="s">
        <v>213</v>
      </c>
      <c r="B22" s="182"/>
      <c r="C22" s="182"/>
      <c r="D22" s="183"/>
      <c r="E22" s="82">
        <f>IF(MIN('PAGE 2'!E21, 'PAGE 2'!E32)&lt;=0,0, 'PAGE 2'!E21/'PAGE 2'!E32)</f>
        <v>0.47422386784391912</v>
      </c>
      <c r="F22" s="82">
        <f>IF(MIN('PAGE 2'!F21, 'PAGE 2'!F32)&lt;=0,0, 'PAGE 2'!F21/'PAGE 2'!F32)</f>
        <v>0.71687429218573051</v>
      </c>
      <c r="G22" s="82">
        <f>IF(MIN('PAGE 2'!G21, 'PAGE 2'!G32)&lt;=0,0, 'PAGE 2'!G21/'PAGE 2'!G32)</f>
        <v>0.44806763285024154</v>
      </c>
      <c r="H22" s="82">
        <f>IF(MIN('PAGE 2'!H21, 'PAGE 2'!H32)&lt;=0,0, 'PAGE 2'!H21/'PAGE 2'!H32)</f>
        <v>0.66230936819172115</v>
      </c>
    </row>
    <row r="23" spans="1:12" ht="18" customHeight="1" x14ac:dyDescent="0.2">
      <c r="A23" s="181" t="s">
        <v>214</v>
      </c>
      <c r="B23" s="182"/>
      <c r="C23" s="182"/>
      <c r="D23" s="183"/>
      <c r="E23" s="82">
        <f>IF(MIN('PAGE 2'!E22, 'PAGE 2'!E32)&lt;=0,0, 'PAGE 2'!E22/'PAGE 2'!E32)</f>
        <v>5.1267445172315579E-3</v>
      </c>
      <c r="F23" s="82">
        <f>IF(MIN('PAGE 2'!F22, 'PAGE 2'!F32)&lt;=0,0, 'PAGE 2'!F22/'PAGE 2'!F32)</f>
        <v>2.2650056625141564E-3</v>
      </c>
      <c r="G23" s="82">
        <f>IF(MIN('PAGE 2'!G22, 'PAGE 2'!G32)&lt;=0,0, 'PAGE 2'!G22/'PAGE 2'!G32)</f>
        <v>8.4541062801932361E-3</v>
      </c>
      <c r="H23" s="82">
        <f>IF(MIN('PAGE 2'!H22, 'PAGE 2'!H32)&lt;=0,0, 'PAGE 2'!H22/'PAGE 2'!H32)</f>
        <v>4.3572984749455342E-3</v>
      </c>
    </row>
    <row r="24" spans="1:12" ht="18" customHeight="1" x14ac:dyDescent="0.2">
      <c r="A24" s="181" t="s">
        <v>1</v>
      </c>
      <c r="B24" s="182"/>
      <c r="C24" s="182"/>
      <c r="D24" s="183"/>
      <c r="E24" s="82">
        <f>IF(MIN('PAGE 2'!E23, 'PAGE 2'!E32)&lt;=0,0, 'PAGE 2'!E23/'PAGE 2'!E32)</f>
        <v>0</v>
      </c>
      <c r="F24" s="82">
        <f>IF(MIN('PAGE 2'!F23, 'PAGE 2'!F32)&lt;=0,0, 'PAGE 2'!F23/'PAGE 2'!F32)</f>
        <v>0</v>
      </c>
      <c r="G24" s="82">
        <f>IF(MIN('PAGE 2'!G23, 'PAGE 2'!G32)&lt;=0,0, 'PAGE 2'!G23/'PAGE 2'!G32)</f>
        <v>0</v>
      </c>
      <c r="H24" s="82">
        <f>IF(MIN('PAGE 2'!H23, 'PAGE 2'!H32)&lt;=0,0, 'PAGE 2'!H23/'PAGE 2'!H32)</f>
        <v>0</v>
      </c>
    </row>
    <row r="25" spans="1:12" ht="18" customHeight="1" x14ac:dyDescent="0.2">
      <c r="A25" s="181" t="s">
        <v>215</v>
      </c>
      <c r="B25" s="182"/>
      <c r="C25" s="182"/>
      <c r="D25" s="183"/>
      <c r="E25" s="82">
        <f>IF(MIN('PAGE 2'!E24, 'PAGE 2'!E32)&lt;=0,0, 'PAGE 2'!E24/'PAGE 2'!E32)</f>
        <v>1.1962403873540303E-2</v>
      </c>
      <c r="F25" s="82">
        <f>IF(MIN('PAGE 2'!F24, 'PAGE 2'!F32)&lt;=0,0, 'PAGE 2'!F24/'PAGE 2'!F32)</f>
        <v>1.1325028312570781E-2</v>
      </c>
      <c r="G25" s="82">
        <f>IF(MIN('PAGE 2'!G24, 'PAGE 2'!G32)&lt;=0,0, 'PAGE 2'!G24/'PAGE 2'!G32)</f>
        <v>1.570048309178744E-2</v>
      </c>
      <c r="H25" s="82">
        <f>IF(MIN('PAGE 2'!H24, 'PAGE 2'!H32)&lt;=0,0, 'PAGE 2'!H24/'PAGE 2'!H32)</f>
        <v>8.7145969498910684E-3</v>
      </c>
    </row>
    <row r="26" spans="1:12" ht="18" customHeight="1" x14ac:dyDescent="0.2">
      <c r="A26" s="181" t="s">
        <v>216</v>
      </c>
      <c r="B26" s="182"/>
      <c r="C26" s="182"/>
      <c r="D26" s="183"/>
      <c r="E26" s="82">
        <f>IF(MIN('PAGE 2'!E25, 'PAGE 2'!E32)&lt;=0,0, 'PAGE 2'!E25/'PAGE 2'!E32)</f>
        <v>2.9621190544004559E-2</v>
      </c>
      <c r="F26" s="82">
        <f>IF(MIN('PAGE 2'!F25, 'PAGE 2'!F32)&lt;=0,0, 'PAGE 2'!F25/'PAGE 2'!F32)</f>
        <v>1.0192525481313703E-2</v>
      </c>
      <c r="G26" s="82">
        <f>IF(MIN('PAGE 2'!G25, 'PAGE 2'!G32)&lt;=0,0, 'PAGE 2'!G25/'PAGE 2'!G32)</f>
        <v>2.6570048309178744E-2</v>
      </c>
      <c r="H26" s="82">
        <f>IF(MIN('PAGE 2'!H25, 'PAGE 2'!H32)&lt;=0,0, 'PAGE 2'!H25/'PAGE 2'!H32)</f>
        <v>2.178649237472767E-2</v>
      </c>
    </row>
    <row r="27" spans="1:12" ht="18" customHeight="1" x14ac:dyDescent="0.2">
      <c r="A27" s="181" t="s">
        <v>218</v>
      </c>
      <c r="B27" s="182"/>
      <c r="C27" s="182"/>
      <c r="D27" s="183"/>
      <c r="E27" s="82">
        <f>IF(MIN('PAGE 2'!E26, 'PAGE 2'!E32)&lt;=0,0, 'PAGE 2'!E26/'PAGE 2'!E32)</f>
        <v>0</v>
      </c>
      <c r="F27" s="82">
        <f>IF(MIN('PAGE 2'!F26, 'PAGE 2'!F32)&lt;=0,0, 'PAGE 2'!F26/'PAGE 2'!F32)</f>
        <v>0</v>
      </c>
      <c r="G27" s="82">
        <f>IF(MIN('PAGE 2'!G26, 'PAGE 2'!G32)&lt;=0,0, 'PAGE 2'!G26/'PAGE 2'!G32)</f>
        <v>0</v>
      </c>
      <c r="H27" s="82">
        <f>IF(MIN('PAGE 2'!H26, 'PAGE 2'!H32)&lt;=0,0, 'PAGE 2'!H26/'PAGE 2'!H32)</f>
        <v>0</v>
      </c>
    </row>
    <row r="28" spans="1:12" ht="18" customHeight="1" x14ac:dyDescent="0.2">
      <c r="A28" s="181" t="s">
        <v>4</v>
      </c>
      <c r="B28" s="182"/>
      <c r="C28" s="182"/>
      <c r="D28" s="183"/>
      <c r="E28" s="82">
        <f>IF(MIN('PAGE 2'!E27, 'PAGE 2'!E32)&lt;=0,0, 'PAGE 2'!E27/'PAGE 2'!E32)</f>
        <v>5.6963827969239535E-4</v>
      </c>
      <c r="F28" s="82">
        <f>IF(MIN('PAGE 2'!F27, 'PAGE 2'!F32)&lt;=0,0, 'PAGE 2'!F27/'PAGE 2'!F32)</f>
        <v>0</v>
      </c>
      <c r="G28" s="82">
        <f>IF(MIN('PAGE 2'!G27, 'PAGE 2'!G32)&lt;=0,0, 'PAGE 2'!G27/'PAGE 2'!G32)</f>
        <v>0</v>
      </c>
      <c r="H28" s="82">
        <f>IF(MIN('PAGE 2'!H27, 'PAGE 2'!H32)&lt;=0,0, 'PAGE 2'!H27/'PAGE 2'!H32)</f>
        <v>0</v>
      </c>
    </row>
    <row r="29" spans="1:12" ht="18" customHeight="1" x14ac:dyDescent="0.2">
      <c r="A29" s="181" t="s">
        <v>2</v>
      </c>
      <c r="B29" s="182"/>
      <c r="C29" s="182"/>
      <c r="D29" s="183"/>
      <c r="E29" s="82">
        <f>IF(MIN('PAGE 2'!E28, 'PAGE 2'!E32)&lt;=0,0, 'PAGE 2'!E28/'PAGE 2'!E32)</f>
        <v>0</v>
      </c>
      <c r="F29" s="82">
        <f>IF(MIN('PAGE 2'!F28, 'PAGE 2'!F32)&lt;=0,0, 'PAGE 2'!F28/'PAGE 2'!F32)</f>
        <v>0</v>
      </c>
      <c r="G29" s="82">
        <f>IF(MIN('PAGE 2'!G28, 'PAGE 2'!G32)&lt;=0,0, 'PAGE 2'!G28/'PAGE 2'!G32)</f>
        <v>0</v>
      </c>
      <c r="H29" s="82">
        <f>IF(MIN('PAGE 2'!H28, 'PAGE 2'!H32)&lt;=0,0, 'PAGE 2'!H28/'PAGE 2'!H32)</f>
        <v>0</v>
      </c>
    </row>
    <row r="30" spans="1:12" ht="18" customHeight="1" x14ac:dyDescent="0.2">
      <c r="A30" s="181" t="s">
        <v>3</v>
      </c>
      <c r="B30" s="182"/>
      <c r="C30" s="182"/>
      <c r="D30" s="183"/>
      <c r="E30" s="82">
        <f>IF(MIN('PAGE 2'!E29, 'PAGE 2'!E32)&lt;=0,0, 'PAGE 2'!E29/'PAGE 2'!E32)</f>
        <v>6.7217317003702648E-2</v>
      </c>
      <c r="F30" s="82">
        <f>IF(MIN('PAGE 2'!F29, 'PAGE 2'!F32)&lt;=0,0, 'PAGE 2'!F29/'PAGE 2'!F32)</f>
        <v>4.1902604756511891E-2</v>
      </c>
      <c r="G30" s="82">
        <f>IF(MIN('PAGE 2'!G29, 'PAGE 2'!G32)&lt;=0,0, 'PAGE 2'!G29/'PAGE 2'!G32)</f>
        <v>7.0048309178743967E-2</v>
      </c>
      <c r="H30" s="82">
        <f>IF(MIN('PAGE 2'!H29, 'PAGE 2'!H32)&lt;=0,0, 'PAGE 2'!H29/'PAGE 2'!H32)</f>
        <v>5.8823529411764705E-2</v>
      </c>
    </row>
    <row r="31" spans="1:12" ht="18" customHeight="1" x14ac:dyDescent="0.2">
      <c r="A31" s="181" t="s">
        <v>5</v>
      </c>
      <c r="B31" s="182"/>
      <c r="C31" s="182"/>
      <c r="D31" s="183"/>
      <c r="E31" s="82">
        <f>IF(MIN('PAGE 2'!E30, 'PAGE 2'!E32)&lt;=0,0, 'PAGE 2'!E30/'PAGE 2'!E32)</f>
        <v>1.1392765593847907E-3</v>
      </c>
      <c r="F31" s="82">
        <f>IF(MIN('PAGE 2'!F30, 'PAGE 2'!F32)&lt;=0,0, 'PAGE 2'!F30/'PAGE 2'!F32)</f>
        <v>0</v>
      </c>
      <c r="G31" s="82">
        <f>IF(MIN('PAGE 2'!G30, 'PAGE 2'!G32)&lt;=0,0, 'PAGE 2'!G30/'PAGE 2'!G32)</f>
        <v>1.2077294685990338E-3</v>
      </c>
      <c r="H31" s="82">
        <f>IF(MIN('PAGE 2'!H30, 'PAGE 2'!H32)&lt;=0,0, 'PAGE 2'!H30/'PAGE 2'!H32)</f>
        <v>2.1786492374727671E-3</v>
      </c>
    </row>
    <row r="32" spans="1:12" ht="18" customHeight="1" x14ac:dyDescent="0.2">
      <c r="A32" s="181" t="s">
        <v>85</v>
      </c>
      <c r="B32" s="182"/>
      <c r="C32" s="182"/>
      <c r="D32" s="183"/>
      <c r="E32" s="82">
        <f>IF(MIN('PAGE 2'!E31, 'PAGE 2'!E32)&lt;=0,0, 'PAGE 2'!E31/'PAGE 2'!E32)</f>
        <v>0.39048704072913698</v>
      </c>
      <c r="F32" s="82">
        <f>IF(MIN('PAGE 2'!F31, 'PAGE 2'!F32)&lt;=0,0, 'PAGE 2'!F31/'PAGE 2'!F32)</f>
        <v>0.19365798414496035</v>
      </c>
      <c r="G32" s="82">
        <f>IF(MIN('PAGE 2'!G31, 'PAGE 2'!G32)&lt;=0,0, 'PAGE 2'!G31/'PAGE 2'!G32)</f>
        <v>0.41062801932367149</v>
      </c>
      <c r="H32" s="82">
        <f>IF(MIN('PAGE 2'!H31, 'PAGE 2'!H32)&lt;=0,0, 'PAGE 2'!H31/'PAGE 2'!H32)</f>
        <v>0.22440087145969498</v>
      </c>
    </row>
    <row r="33" spans="1:8" ht="18" customHeight="1" x14ac:dyDescent="0.2">
      <c r="A33" s="185" t="s">
        <v>6</v>
      </c>
      <c r="B33" s="186"/>
      <c r="C33" s="186"/>
      <c r="D33" s="187"/>
      <c r="E33" s="89">
        <f>IF('PAGE 2'!E32&lt;=0,0, 'PAGE 2'!E32/'PAGE 2'!E32)</f>
        <v>1</v>
      </c>
      <c r="F33" s="89">
        <f>IF('PAGE 2'!F32&lt;=0,0, 'PAGE 2'!F32/'PAGE 2'!F32)</f>
        <v>1</v>
      </c>
      <c r="G33" s="89">
        <f>IF('PAGE 2'!G32&lt;=0,0, 'PAGE 2'!G32/'PAGE 2'!G32)</f>
        <v>1</v>
      </c>
      <c r="H33" s="89">
        <f>IF('PAGE 2'!H32&lt;=0,0, 'PAGE 2'!H32/'PAGE 2'!H32)</f>
        <v>1</v>
      </c>
    </row>
    <row r="34" spans="1:8" ht="9.75" customHeight="1" x14ac:dyDescent="0.2">
      <c r="A34" s="8"/>
      <c r="E34" s="34"/>
      <c r="F34" s="34"/>
      <c r="G34" s="34"/>
      <c r="H34" s="34"/>
    </row>
    <row r="35" spans="1:8" x14ac:dyDescent="0.2">
      <c r="A35" s="26" t="s">
        <v>219</v>
      </c>
    </row>
    <row r="36" spans="1:8" x14ac:dyDescent="0.2">
      <c r="A36" s="25" t="s">
        <v>220</v>
      </c>
    </row>
    <row r="37" spans="1:8" x14ac:dyDescent="0.2">
      <c r="A37" s="12"/>
    </row>
    <row r="38" spans="1:8" x14ac:dyDescent="0.2">
      <c r="A38" s="100"/>
      <c r="B38" s="100"/>
      <c r="E38" s="72"/>
      <c r="F38" s="72"/>
      <c r="G38" s="72"/>
      <c r="H38" s="8"/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2">
    <mergeCell ref="E17:E19"/>
    <mergeCell ref="E14:H14"/>
    <mergeCell ref="E15:F16"/>
    <mergeCell ref="G15:H16"/>
    <mergeCell ref="H17:H19"/>
    <mergeCell ref="G17:G19"/>
    <mergeCell ref="F17:F19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A33:D33"/>
    <mergeCell ref="A29:D29"/>
    <mergeCell ref="A30:D30"/>
    <mergeCell ref="A31:D31"/>
    <mergeCell ref="A32:D32"/>
  </mergeCells>
  <phoneticPr fontId="0" type="noConversion"/>
  <pageMargins left="0.8" right="0.3" top="0.9" bottom="0" header="0.5" footer="0.5"/>
  <pageSetup scale="84" orientation="landscape" r:id="rId1"/>
  <headerFooter alignWithMargins="0">
    <oddFooter>&amp;L&amp;8
CURRENT DATE: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N45"/>
  <sheetViews>
    <sheetView zoomScaleNormal="100" workbookViewId="0">
      <selection activeCell="B37" sqref="B37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2.85546875" style="6" customWidth="1"/>
    <col min="8" max="8" width="22.7109375" style="6" customWidth="1"/>
    <col min="9" max="9" width="21.7109375" style="6" customWidth="1"/>
    <col min="10" max="11" width="9.140625" style="6"/>
    <col min="12" max="12" width="8.85546875" style="6" customWidth="1"/>
    <col min="13" max="13" width="4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87</v>
      </c>
    </row>
    <row r="2" spans="1:13" s="8" customFormat="1" ht="9.6" customHeight="1" x14ac:dyDescent="0.2">
      <c r="A2" s="12"/>
      <c r="C2" s="12"/>
      <c r="D2" s="12"/>
      <c r="F2" s="29"/>
      <c r="G2" s="12"/>
      <c r="I2" s="12"/>
    </row>
    <row r="3" spans="1:13" s="8" customFormat="1" ht="9.6" customHeight="1" x14ac:dyDescent="0.2">
      <c r="A3" s="12"/>
      <c r="F3" s="29"/>
      <c r="H3"/>
      <c r="I3"/>
    </row>
    <row r="4" spans="1:13" s="8" customFormat="1" ht="11.25" customHeight="1" x14ac:dyDescent="0.2">
      <c r="A4" s="12"/>
      <c r="D4" s="12"/>
      <c r="F4" s="112" t="s">
        <v>17</v>
      </c>
      <c r="G4" s="12"/>
      <c r="H4"/>
      <c r="I4"/>
    </row>
    <row r="5" spans="1:13" s="8" customFormat="1" ht="11.25" customHeight="1" x14ac:dyDescent="0.2">
      <c r="A5" s="12"/>
      <c r="F5" s="29"/>
      <c r="G5" s="12"/>
      <c r="H5"/>
      <c r="I5"/>
    </row>
    <row r="6" spans="1:13" s="8" customFormat="1" ht="11.25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2019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9.6" customHeight="1" x14ac:dyDescent="0.2">
      <c r="B10" s="70"/>
      <c r="C10" s="71"/>
      <c r="D10" s="71"/>
      <c r="E10" s="71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6.5" customHeight="1" x14ac:dyDescent="0.2">
      <c r="A13" s="188" t="s">
        <v>16</v>
      </c>
      <c r="B13" s="189"/>
      <c r="C13" s="189"/>
      <c r="D13" s="190"/>
      <c r="E13" s="210" t="s">
        <v>143</v>
      </c>
      <c r="F13" s="217"/>
      <c r="G13" s="218"/>
      <c r="H13" s="217" t="s">
        <v>144</v>
      </c>
      <c r="I13" s="218"/>
    </row>
    <row r="14" spans="1:13" s="13" customFormat="1" ht="27" customHeight="1" x14ac:dyDescent="0.2">
      <c r="A14" s="191"/>
      <c r="B14" s="192"/>
      <c r="C14" s="192"/>
      <c r="D14" s="193"/>
      <c r="E14" s="222" t="s">
        <v>129</v>
      </c>
      <c r="F14" s="222" t="s">
        <v>130</v>
      </c>
      <c r="G14" s="222" t="s">
        <v>131</v>
      </c>
      <c r="H14" s="222" t="s">
        <v>132</v>
      </c>
      <c r="I14" s="222" t="s">
        <v>133</v>
      </c>
    </row>
    <row r="15" spans="1:13" s="13" customFormat="1" ht="15" customHeight="1" x14ac:dyDescent="0.2">
      <c r="A15" s="191"/>
      <c r="B15" s="192"/>
      <c r="C15" s="192"/>
      <c r="D15" s="192"/>
      <c r="E15" s="223"/>
      <c r="F15" s="223"/>
      <c r="G15" s="223"/>
      <c r="H15" s="222"/>
      <c r="I15" s="222"/>
      <c r="M15" s="13">
        <v>6</v>
      </c>
    </row>
    <row r="16" spans="1:13" ht="13.5" customHeight="1" x14ac:dyDescent="0.2">
      <c r="A16" s="191"/>
      <c r="B16" s="192"/>
      <c r="C16" s="192"/>
      <c r="D16" s="192"/>
      <c r="E16" s="223"/>
      <c r="F16" s="223"/>
      <c r="G16" s="223"/>
      <c r="H16" s="222"/>
      <c r="I16" s="222"/>
    </row>
    <row r="17" spans="1:14" ht="13.5" customHeight="1" x14ac:dyDescent="0.2">
      <c r="A17" s="191"/>
      <c r="B17" s="192"/>
      <c r="C17" s="192"/>
      <c r="D17" s="192"/>
      <c r="E17" s="223"/>
      <c r="F17" s="223"/>
      <c r="G17" s="223"/>
      <c r="H17" s="222"/>
      <c r="I17" s="222"/>
    </row>
    <row r="18" spans="1:14" ht="13.5" customHeight="1" x14ac:dyDescent="0.2">
      <c r="A18" s="194"/>
      <c r="B18" s="195"/>
      <c r="C18" s="195"/>
      <c r="D18" s="195"/>
      <c r="E18" s="223"/>
      <c r="F18" s="223"/>
      <c r="G18" s="223"/>
      <c r="H18" s="222"/>
      <c r="I18" s="222"/>
    </row>
    <row r="19" spans="1:14" ht="18" customHeight="1" x14ac:dyDescent="0.2">
      <c r="A19" s="197" t="s">
        <v>140</v>
      </c>
      <c r="B19" s="197"/>
      <c r="C19" s="197"/>
      <c r="D19" s="197"/>
      <c r="E19" s="82">
        <f>IF(MIN('PAGE 3'!E18, 'PAGE 3'!E31)&lt;=0,0,'PAGE 3'!E18/'PAGE 3'!E31)</f>
        <v>0</v>
      </c>
      <c r="F19" s="82">
        <f>IF(MIN('PAGE 3'!F18, 'PAGE 3'!F31)&lt;=0,0,'PAGE 3'!F18/'PAGE 3'!F31)</f>
        <v>0</v>
      </c>
      <c r="G19" s="82">
        <f>IF(MIN('PAGE 3'!G18, 'PAGE 3'!G31)&lt;=0,0,'PAGE 3'!G18/'PAGE 3'!G31)</f>
        <v>0</v>
      </c>
      <c r="H19" s="82">
        <f>IF(MIN('PAGE 3'!H18, 'PAGE 3'!H31)&lt;=0,0,'PAGE 3'!H18/'PAGE 3'!H31)</f>
        <v>0</v>
      </c>
      <c r="I19" s="82">
        <f>IF(MIN('PAGE 3'!I18, 'PAGE 3'!I31)&lt;=0,0,'PAGE 3'!I18/'PAGE 3'!I31)</f>
        <v>0</v>
      </c>
      <c r="L19" s="6" t="s">
        <v>7</v>
      </c>
    </row>
    <row r="20" spans="1:14" ht="18" customHeight="1" x14ac:dyDescent="0.2">
      <c r="A20" s="198" t="s">
        <v>217</v>
      </c>
      <c r="B20" s="199"/>
      <c r="C20" s="199"/>
      <c r="D20" s="200"/>
      <c r="E20" s="84">
        <f>IF(MIN('PAGE 3'!E19, 'PAGE 3'!E31)&lt;=0,0,'PAGE 3'!E19/'PAGE 3'!E31)</f>
        <v>2.6752767527675275E-2</v>
      </c>
      <c r="F20" s="84">
        <f>IF(MIN('PAGE 3'!F19, 'PAGE 3'!F31)&lt;=0,0,'PAGE 3'!F19/'PAGE 3'!F31)</f>
        <v>2.5000000000000001E-2</v>
      </c>
      <c r="G20" s="84">
        <f>IF(MIN('PAGE 3'!G19, 'PAGE 3'!G31)&lt;=0,0,'PAGE 3'!G19/'PAGE 3'!G31)</f>
        <v>0</v>
      </c>
      <c r="H20" s="84">
        <f>IF(MIN('PAGE 3'!H19, 'PAGE 3'!H31)&lt;=0,0,'PAGE 3'!H19/'PAGE 3'!H31)</f>
        <v>2.0234291799787009E-2</v>
      </c>
      <c r="I20" s="84">
        <f>IF(MIN('PAGE 3'!I19, 'PAGE 3'!I31)&lt;=0,0,'PAGE 3'!I19/'PAGE 3'!I31)</f>
        <v>5.5555555555555558E-3</v>
      </c>
      <c r="N20" s="6" t="s">
        <v>7</v>
      </c>
    </row>
    <row r="21" spans="1:14" ht="18" customHeight="1" x14ac:dyDescent="0.2">
      <c r="A21" s="181" t="s">
        <v>213</v>
      </c>
      <c r="B21" s="182"/>
      <c r="C21" s="182"/>
      <c r="D21" s="183"/>
      <c r="E21" s="84">
        <f>IF(MIN('PAGE 3'!E20, 'PAGE 3'!E31)&lt;=0,0,'PAGE 3'!E20/'PAGE 3'!E31)</f>
        <v>0.29474169741697415</v>
      </c>
      <c r="F21" s="84">
        <f>IF(MIN('PAGE 3'!F20, 'PAGE 3'!F31)&lt;=0,0,'PAGE 3'!F20/'PAGE 3'!F31)</f>
        <v>0.32500000000000001</v>
      </c>
      <c r="G21" s="84">
        <f>IF(MIN('PAGE 3'!G20, 'PAGE 3'!G31)&lt;=0,0,'PAGE 3'!G20/'PAGE 3'!G31)</f>
        <v>0</v>
      </c>
      <c r="H21" s="84">
        <f>IF(MIN('PAGE 3'!H20, 'PAGE 3'!H31)&lt;=0,0,'PAGE 3'!H20/'PAGE 3'!H31)</f>
        <v>0.38232161874334397</v>
      </c>
      <c r="I21" s="84">
        <f>IF(MIN('PAGE 3'!I20, 'PAGE 3'!I31)&lt;=0,0,'PAGE 3'!I20/'PAGE 3'!I31)</f>
        <v>0.82222222222222219</v>
      </c>
    </row>
    <row r="22" spans="1:14" ht="18" customHeight="1" x14ac:dyDescent="0.2">
      <c r="A22" s="181" t="s">
        <v>214</v>
      </c>
      <c r="B22" s="182"/>
      <c r="C22" s="182"/>
      <c r="D22" s="183"/>
      <c r="E22" s="84">
        <f>IF(MIN('PAGE 3'!E21, 'PAGE 3'!E31)&lt;=0,0,'PAGE 3'!E21/'PAGE 3'!E31)</f>
        <v>9.2250922509225092E-3</v>
      </c>
      <c r="F22" s="84">
        <f>IF(MIN('PAGE 3'!F21, 'PAGE 3'!F31)&lt;=0,0,'PAGE 3'!F21/'PAGE 3'!F31)</f>
        <v>2.5000000000000001E-2</v>
      </c>
      <c r="G22" s="84">
        <f>IF(MIN('PAGE 3'!G21, 'PAGE 3'!G31)&lt;=0,0,'PAGE 3'!G21/'PAGE 3'!G31)</f>
        <v>0</v>
      </c>
      <c r="H22" s="84">
        <f>IF(MIN('PAGE 3'!H21, 'PAGE 3'!H31)&lt;=0,0,'PAGE 3'!H21/'PAGE 3'!H31)</f>
        <v>1.2779552715654952E-2</v>
      </c>
      <c r="I22" s="84">
        <f>IF(MIN('PAGE 3'!I21, 'PAGE 3'!I31)&lt;=0,0,'PAGE 3'!I21/'PAGE 3'!I31)</f>
        <v>1.6666666666666666E-2</v>
      </c>
    </row>
    <row r="23" spans="1:14" ht="18" customHeight="1" x14ac:dyDescent="0.2">
      <c r="A23" s="181" t="s">
        <v>1</v>
      </c>
      <c r="B23" s="182"/>
      <c r="C23" s="182"/>
      <c r="D23" s="183"/>
      <c r="E23" s="84">
        <f>IF(MIN('PAGE 3'!E22, 'PAGE 3'!E31)&lt;=0,0,'PAGE 3'!E22/'PAGE 3'!E31)</f>
        <v>9.225092250922509E-4</v>
      </c>
      <c r="F23" s="84">
        <f>IF(MIN('PAGE 3'!F22, 'PAGE 3'!F31)&lt;=0,0,'PAGE 3'!F22/'PAGE 3'!F31)</f>
        <v>0</v>
      </c>
      <c r="G23" s="84">
        <f>IF(MIN('PAGE 3'!G22, 'PAGE 3'!G31)&lt;=0,0,'PAGE 3'!G22/'PAGE 3'!G31)</f>
        <v>0</v>
      </c>
      <c r="H23" s="84">
        <f>IF(MIN('PAGE 3'!H22, 'PAGE 3'!H31)&lt;=0,0,'PAGE 3'!H22/'PAGE 3'!H31)</f>
        <v>0</v>
      </c>
      <c r="I23" s="84">
        <f>IF(MIN('PAGE 3'!I22, 'PAGE 3'!I31)&lt;=0,0,'PAGE 3'!I22/'PAGE 3'!I31)</f>
        <v>0</v>
      </c>
    </row>
    <row r="24" spans="1:14" ht="18" customHeight="1" x14ac:dyDescent="0.2">
      <c r="A24" s="181" t="s">
        <v>215</v>
      </c>
      <c r="B24" s="182"/>
      <c r="C24" s="182"/>
      <c r="D24" s="183"/>
      <c r="E24" s="84">
        <f>IF(MIN('PAGE 3'!E23, 'PAGE 3'!E31)&lt;=0,0,'PAGE 3'!E23/'PAGE 3'!E31)</f>
        <v>2.53690036900369E-2</v>
      </c>
      <c r="F24" s="84">
        <f>IF(MIN('PAGE 3'!F23, 'PAGE 3'!F31)&lt;=0,0,'PAGE 3'!F23/'PAGE 3'!F31)</f>
        <v>2.5000000000000001E-2</v>
      </c>
      <c r="G24" s="84">
        <f>IF(MIN('PAGE 3'!G23, 'PAGE 3'!G31)&lt;=0,0,'PAGE 3'!G23/'PAGE 3'!G31)</f>
        <v>0</v>
      </c>
      <c r="H24" s="84">
        <f>IF(MIN('PAGE 3'!H23, 'PAGE 3'!H31)&lt;=0,0,'PAGE 3'!H23/'PAGE 3'!H31)</f>
        <v>5.9637912673056445E-2</v>
      </c>
      <c r="I24" s="84">
        <f>IF(MIN('PAGE 3'!I23, 'PAGE 3'!I31)&lt;=0,0,'PAGE 3'!I23/'PAGE 3'!I31)</f>
        <v>5.5555555555555558E-3</v>
      </c>
    </row>
    <row r="25" spans="1:14" ht="18" customHeight="1" x14ac:dyDescent="0.2">
      <c r="A25" s="181" t="s">
        <v>216</v>
      </c>
      <c r="B25" s="182"/>
      <c r="C25" s="182"/>
      <c r="D25" s="183"/>
      <c r="E25" s="84">
        <f>IF(MIN('PAGE 3'!E24, 'PAGE 3'!E31)&lt;=0,0,'PAGE 3'!E24/'PAGE 3'!E31)</f>
        <v>3.0904059040590407E-2</v>
      </c>
      <c r="F25" s="84">
        <f>IF(MIN('PAGE 3'!F24, 'PAGE 3'!F31)&lt;=0,0,'PAGE 3'!F24/'PAGE 3'!F31)</f>
        <v>2.5000000000000001E-2</v>
      </c>
      <c r="G25" s="84">
        <f>IF(MIN('PAGE 3'!G24, 'PAGE 3'!G31)&lt;=0,0,'PAGE 3'!G24/'PAGE 3'!G31)</f>
        <v>1</v>
      </c>
      <c r="H25" s="84">
        <f>IF(MIN('PAGE 3'!H24, 'PAGE 3'!H31)&lt;=0,0,'PAGE 3'!H24/'PAGE 3'!H31)</f>
        <v>5.1118210862619806E-2</v>
      </c>
      <c r="I25" s="84">
        <f>IF(MIN('PAGE 3'!I24, 'PAGE 3'!I31)&lt;=0,0,'PAGE 3'!I24/'PAGE 3'!I31)</f>
        <v>0</v>
      </c>
    </row>
    <row r="26" spans="1:14" ht="18" customHeight="1" x14ac:dyDescent="0.2">
      <c r="A26" s="181" t="s">
        <v>218</v>
      </c>
      <c r="B26" s="182"/>
      <c r="C26" s="182"/>
      <c r="D26" s="183"/>
      <c r="E26" s="84">
        <f>IF(MIN('PAGE 3'!E25, 'PAGE 3'!E31)&lt;=0,0,'PAGE 3'!E25/'PAGE 3'!E31)</f>
        <v>0</v>
      </c>
      <c r="F26" s="84">
        <f>IF(MIN('PAGE 3'!F25, 'PAGE 3'!F31)&lt;=0,0,'PAGE 3'!F25/'PAGE 3'!F31)</f>
        <v>0</v>
      </c>
      <c r="G26" s="84">
        <f>IF(MIN('PAGE 3'!G25, 'PAGE 3'!G31)&lt;=0,0,'PAGE 3'!G25/'PAGE 3'!G31)</f>
        <v>0</v>
      </c>
      <c r="H26" s="84">
        <f>IF(MIN('PAGE 3'!H25, 'PAGE 3'!H31)&lt;=0,0,'PAGE 3'!H25/'PAGE 3'!H31)</f>
        <v>0</v>
      </c>
      <c r="I26" s="84">
        <f>IF(MIN('PAGE 3'!I25, 'PAGE 3'!I31)&lt;=0,0,'PAGE 3'!I25/'PAGE 3'!I31)</f>
        <v>0</v>
      </c>
    </row>
    <row r="27" spans="1:14" ht="18" customHeight="1" x14ac:dyDescent="0.2">
      <c r="A27" s="181" t="s">
        <v>4</v>
      </c>
      <c r="B27" s="182"/>
      <c r="C27" s="182"/>
      <c r="D27" s="183"/>
      <c r="E27" s="84">
        <f>IF(MIN('PAGE 3'!E26, 'PAGE 3'!E31)&lt;=0,0,'PAGE 3'!E26/'PAGE 3'!E31)</f>
        <v>4.6125461254612545E-4</v>
      </c>
      <c r="F27" s="84">
        <f>IF(MIN('PAGE 3'!F26, 'PAGE 3'!F31)&lt;=0,0,'PAGE 3'!F26/'PAGE 3'!F31)</f>
        <v>0</v>
      </c>
      <c r="G27" s="84">
        <f>IF(MIN('PAGE 3'!G26, 'PAGE 3'!G31)&lt;=0,0,'PAGE 3'!G26/'PAGE 3'!G31)</f>
        <v>0</v>
      </c>
      <c r="H27" s="84">
        <f>IF(MIN('PAGE 3'!H26, 'PAGE 3'!H31)&lt;=0,0,'PAGE 3'!H26/'PAGE 3'!H31)</f>
        <v>1.0649627263045794E-3</v>
      </c>
      <c r="I27" s="84">
        <f>IF(MIN('PAGE 3'!I26, 'PAGE 3'!I31)&lt;=0,0,'PAGE 3'!I26/'PAGE 3'!I31)</f>
        <v>0</v>
      </c>
    </row>
    <row r="28" spans="1:14" ht="18" customHeight="1" x14ac:dyDescent="0.2">
      <c r="A28" s="181" t="s">
        <v>2</v>
      </c>
      <c r="B28" s="182"/>
      <c r="C28" s="182"/>
      <c r="D28" s="183"/>
      <c r="E28" s="84">
        <f>IF(MIN('PAGE 3'!E27, 'PAGE 3'!E31)&lt;=0,0,'PAGE 3'!E27/'PAGE 3'!E31)</f>
        <v>0</v>
      </c>
      <c r="F28" s="84">
        <f>IF(MIN('PAGE 3'!F27, 'PAGE 3'!F31)&lt;=0,0,'PAGE 3'!F27/'PAGE 3'!F31)</f>
        <v>0</v>
      </c>
      <c r="G28" s="84">
        <f>IF(MIN('PAGE 3'!G27, 'PAGE 3'!G31)&lt;=0,0,'PAGE 3'!G27/'PAGE 3'!G31)</f>
        <v>0</v>
      </c>
      <c r="H28" s="84">
        <f>IF(MIN('PAGE 3'!H27, 'PAGE 3'!H31)&lt;=0,0,'PAGE 3'!H27/'PAGE 3'!H31)</f>
        <v>0</v>
      </c>
      <c r="I28" s="84">
        <f>IF(MIN('PAGE 3'!I27, 'PAGE 3'!I31)&lt;=0,0,'PAGE 3'!I27/'PAGE 3'!I31)</f>
        <v>0</v>
      </c>
    </row>
    <row r="29" spans="1:14" ht="18" customHeight="1" x14ac:dyDescent="0.2">
      <c r="A29" s="181" t="s">
        <v>3</v>
      </c>
      <c r="B29" s="182"/>
      <c r="C29" s="182"/>
      <c r="D29" s="183"/>
      <c r="E29" s="84">
        <f>IF(MIN('PAGE 3'!E28, 'PAGE 3'!E31)&lt;=0,0,'PAGE 3'!E28/'PAGE 3'!E31)</f>
        <v>0.15913284132841329</v>
      </c>
      <c r="F29" s="84">
        <f>IF(MIN('PAGE 3'!F28, 'PAGE 3'!F31)&lt;=0,0,'PAGE 3'!F28/'PAGE 3'!F31)</f>
        <v>0.2</v>
      </c>
      <c r="G29" s="84">
        <f>IF(MIN('PAGE 3'!G28, 'PAGE 3'!G31)&lt;=0,0,'PAGE 3'!G28/'PAGE 3'!G31)</f>
        <v>0</v>
      </c>
      <c r="H29" s="84">
        <f>IF(MIN('PAGE 3'!H28, 'PAGE 3'!H31)&lt;=0,0,'PAGE 3'!H28/'PAGE 3'!H31)</f>
        <v>0.10543130990415335</v>
      </c>
      <c r="I29" s="84">
        <f>IF(MIN('PAGE 3'!I28, 'PAGE 3'!I31)&lt;=0,0,'PAGE 3'!I28/'PAGE 3'!I31)</f>
        <v>2.2222222222222223E-2</v>
      </c>
    </row>
    <row r="30" spans="1:14" ht="18" customHeight="1" x14ac:dyDescent="0.2">
      <c r="A30" s="181" t="s">
        <v>5</v>
      </c>
      <c r="B30" s="182"/>
      <c r="C30" s="182"/>
      <c r="D30" s="183"/>
      <c r="E30" s="84">
        <f>IF(MIN('PAGE 3'!E29, 'PAGE 3'!E31)&lt;=0,0,'PAGE 3'!E29/'PAGE 3'!E31)</f>
        <v>4.6125461254612545E-4</v>
      </c>
      <c r="F30" s="84">
        <f>IF(MIN('PAGE 3'!F29, 'PAGE 3'!F31)&lt;=0,0,'PAGE 3'!F29/'PAGE 3'!F31)</f>
        <v>0</v>
      </c>
      <c r="G30" s="84">
        <f>IF(MIN('PAGE 3'!G29, 'PAGE 3'!G31)&lt;=0,0,'PAGE 3'!G29/'PAGE 3'!G31)</f>
        <v>0</v>
      </c>
      <c r="H30" s="84">
        <f>IF(MIN('PAGE 3'!H29, 'PAGE 3'!H31)&lt;=0,0,'PAGE 3'!H29/'PAGE 3'!H31)</f>
        <v>4.2598509052183178E-3</v>
      </c>
      <c r="I30" s="84">
        <f>IF(MIN('PAGE 3'!I29, 'PAGE 3'!I31)&lt;=0,0,'PAGE 3'!I29/'PAGE 3'!I31)</f>
        <v>0</v>
      </c>
    </row>
    <row r="31" spans="1:14" ht="18" customHeight="1" x14ac:dyDescent="0.2">
      <c r="A31" s="181" t="s">
        <v>85</v>
      </c>
      <c r="B31" s="182"/>
      <c r="C31" s="182"/>
      <c r="D31" s="183"/>
      <c r="E31" s="84">
        <f>IF(MIN('PAGE 3'!E30, 'PAGE 3'!E31)&lt;=0,0,'PAGE 3'!E30/'PAGE 3'!E31)</f>
        <v>0.45202952029520294</v>
      </c>
      <c r="F31" s="84">
        <f>IF(MIN('PAGE 3'!F30, 'PAGE 3'!F31)&lt;=0,0,'PAGE 3'!F30/'PAGE 3'!F31)</f>
        <v>0.375</v>
      </c>
      <c r="G31" s="84">
        <f>IF(MIN('PAGE 3'!G30, 'PAGE 3'!G31)&lt;=0,0,'PAGE 3'!G30/'PAGE 3'!G31)</f>
        <v>0</v>
      </c>
      <c r="H31" s="84">
        <f>IF(MIN('PAGE 3'!H30, 'PAGE 3'!H31)&lt;=0,0,'PAGE 3'!H30/'PAGE 3'!H31)</f>
        <v>0.36315228966986157</v>
      </c>
      <c r="I31" s="84">
        <f>IF(MIN('PAGE 3'!I30, 'PAGE 3'!I31)&lt;=0,0,'PAGE 3'!I30/'PAGE 3'!I31)</f>
        <v>0.12777777777777777</v>
      </c>
    </row>
    <row r="32" spans="1:14" ht="18" customHeight="1" x14ac:dyDescent="0.2">
      <c r="A32" s="185" t="s">
        <v>46</v>
      </c>
      <c r="B32" s="186"/>
      <c r="C32" s="186"/>
      <c r="D32" s="187"/>
      <c r="E32" s="83">
        <f>IF('PAGE 3'!E31&lt;=0,0,'PAGE 3'!E31/'PAGE 3'!E31)</f>
        <v>1</v>
      </c>
      <c r="F32" s="83">
        <f>IF('PAGE 3'!F31&lt;=0,0,'PAGE 3'!F31/'PAGE 3'!F31)</f>
        <v>1</v>
      </c>
      <c r="G32" s="83">
        <f>IF('PAGE 3'!G31&lt;=0,0,'PAGE 3'!G31/'PAGE 3'!G31)</f>
        <v>1</v>
      </c>
      <c r="H32" s="83">
        <f>IF('PAGE 3'!H31&lt;=0,0,'PAGE 3'!H31/'PAGE 3'!H31)</f>
        <v>1</v>
      </c>
      <c r="I32" s="83">
        <f>IF('PAGE 3'!I31&lt;=0,0,'PAGE 3'!I31/'PAGE 3'!I31)</f>
        <v>1</v>
      </c>
    </row>
    <row r="33" spans="1:8" x14ac:dyDescent="0.2">
      <c r="A33" s="12"/>
    </row>
    <row r="34" spans="1:8" x14ac:dyDescent="0.2">
      <c r="A34" s="26" t="s">
        <v>221</v>
      </c>
    </row>
    <row r="35" spans="1:8" x14ac:dyDescent="0.2">
      <c r="A35" s="25" t="s">
        <v>220</v>
      </c>
    </row>
    <row r="36" spans="1:8" x14ac:dyDescent="0.2">
      <c r="A36" s="8"/>
      <c r="E36" s="34"/>
      <c r="F36" s="34"/>
      <c r="G36" s="34"/>
      <c r="H36" s="34"/>
    </row>
    <row r="37" spans="1:8" x14ac:dyDescent="0.2">
      <c r="A37" s="100"/>
      <c r="B37" s="100"/>
      <c r="E37" s="72"/>
      <c r="F37" s="72"/>
      <c r="G37" s="72"/>
      <c r="H37" s="8"/>
    </row>
    <row r="38" spans="1:8" x14ac:dyDescent="0.2">
      <c r="A38" s="9"/>
      <c r="H38" s="3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</sheetData>
  <mergeCells count="22">
    <mergeCell ref="H13:I13"/>
    <mergeCell ref="I14:I18"/>
    <mergeCell ref="H14:H18"/>
    <mergeCell ref="G14:G18"/>
    <mergeCell ref="F14:F18"/>
    <mergeCell ref="E14:E18"/>
    <mergeCell ref="E13:G13"/>
    <mergeCell ref="A26:D26"/>
    <mergeCell ref="A27:D27"/>
    <mergeCell ref="A31:D31"/>
    <mergeCell ref="A29:D29"/>
    <mergeCell ref="A22:D22"/>
    <mergeCell ref="A13:D18"/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</mergeCells>
  <phoneticPr fontId="0" type="noConversion"/>
  <pageMargins left="0.8" right="0.3" top="0.9" bottom="0" header="0.5" footer="0.5"/>
  <pageSetup scale="81" orientation="landscape" r:id="rId1"/>
  <headerFooter alignWithMargins="0">
    <oddFooter>&amp;L&amp;8
CURRENT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R30"/>
  <sheetViews>
    <sheetView zoomScale="90" zoomScaleNormal="90" workbookViewId="0">
      <selection activeCell="B31" sqref="B31"/>
    </sheetView>
  </sheetViews>
  <sheetFormatPr defaultColWidth="9.140625" defaultRowHeight="12.75" x14ac:dyDescent="0.2"/>
  <cols>
    <col min="1" max="1" width="18.140625" style="6" customWidth="1"/>
    <col min="2" max="2" width="17.28515625" style="6" customWidth="1"/>
    <col min="3" max="3" width="38.28515625" style="6" customWidth="1"/>
    <col min="4" max="4" width="12.140625" style="6" customWidth="1"/>
    <col min="5" max="5" width="12.85546875" style="6" customWidth="1"/>
    <col min="6" max="6" width="11" style="6" customWidth="1"/>
    <col min="7" max="7" width="11.28515625" style="6" customWidth="1"/>
    <col min="8" max="8" width="12.140625" style="6" customWidth="1"/>
    <col min="9" max="9" width="10.5703125" style="6" customWidth="1"/>
    <col min="10" max="10" width="11.28515625" style="6" customWidth="1"/>
    <col min="11" max="11" width="13.5703125" style="6" customWidth="1"/>
    <col min="12" max="12" width="3.85546875" style="6" customWidth="1"/>
    <col min="13" max="13" width="10.28515625" style="6" customWidth="1"/>
    <col min="14" max="14" width="15.140625" style="6" customWidth="1"/>
    <col min="15" max="15" width="5.28515625" style="6" hidden="1" customWidth="1"/>
    <col min="16" max="17" width="9.140625" style="6"/>
    <col min="18" max="18" width="9.140625" style="6" hidden="1" customWidth="1"/>
    <col min="19" max="16384" width="9.140625" style="6"/>
  </cols>
  <sheetData>
    <row r="1" spans="1:14" s="8" customFormat="1" ht="12" customHeight="1" x14ac:dyDescent="0.2">
      <c r="A1" s="224" t="s">
        <v>206</v>
      </c>
      <c r="B1" s="224"/>
      <c r="C1" s="12"/>
      <c r="D1" s="12"/>
      <c r="E1" s="12"/>
      <c r="F1" s="12"/>
      <c r="G1" s="12"/>
      <c r="H1" s="12"/>
      <c r="K1" s="28" t="s">
        <v>88</v>
      </c>
    </row>
    <row r="2" spans="1:14" s="8" customFormat="1" ht="9.6" customHeight="1" x14ac:dyDescent="0.2">
      <c r="A2" s="12"/>
      <c r="C2" s="12"/>
      <c r="D2" s="12"/>
      <c r="E2" s="12"/>
      <c r="F2" s="12"/>
      <c r="G2" s="12"/>
      <c r="H2" s="12"/>
      <c r="K2" s="12"/>
    </row>
    <row r="3" spans="1:14" s="8" customFormat="1" ht="9.6" customHeight="1" x14ac:dyDescent="0.2">
      <c r="A3" s="12"/>
      <c r="F3" s="29"/>
      <c r="G3" s="29"/>
      <c r="H3" s="29"/>
      <c r="J3"/>
      <c r="K3"/>
    </row>
    <row r="4" spans="1:14" s="8" customFormat="1" ht="12" customHeight="1" x14ac:dyDescent="0.2">
      <c r="A4" s="12"/>
      <c r="D4" s="29"/>
      <c r="E4" s="112" t="s">
        <v>17</v>
      </c>
      <c r="F4" s="29"/>
      <c r="G4" s="29"/>
      <c r="H4" s="29"/>
      <c r="J4"/>
      <c r="K4"/>
    </row>
    <row r="5" spans="1:14" s="8" customFormat="1" ht="12" customHeight="1" x14ac:dyDescent="0.2">
      <c r="A5" s="12"/>
      <c r="D5" s="29"/>
      <c r="E5" s="29"/>
      <c r="F5" s="29"/>
      <c r="G5" s="29"/>
      <c r="H5" s="29"/>
      <c r="J5"/>
      <c r="K5"/>
    </row>
    <row r="6" spans="1:14" s="8" customFormat="1" ht="12" customHeight="1" x14ac:dyDescent="0.2">
      <c r="B6" s="12"/>
      <c r="F6" s="29"/>
      <c r="G6" s="29"/>
      <c r="H6" s="29"/>
      <c r="I6" s="12"/>
      <c r="J6"/>
      <c r="K6"/>
    </row>
    <row r="7" spans="1:14" s="8" customFormat="1" ht="12" customHeight="1" x14ac:dyDescent="0.2">
      <c r="B7" s="12"/>
      <c r="D7" s="29"/>
      <c r="E7" s="112" t="str">
        <f>"Reporting Date: "&amp;'PAGE 1'!D7</f>
        <v>Reporting Date: 2019</v>
      </c>
      <c r="F7" s="29"/>
      <c r="G7" s="29"/>
      <c r="H7" s="29"/>
      <c r="I7" s="12"/>
      <c r="J7"/>
      <c r="K7"/>
    </row>
    <row r="8" spans="1:14" s="8" customFormat="1" ht="9.6" customHeight="1" x14ac:dyDescent="0.2">
      <c r="B8" s="12"/>
      <c r="F8" s="29"/>
      <c r="G8" s="29"/>
      <c r="H8" s="29"/>
      <c r="I8" s="12"/>
      <c r="J8"/>
      <c r="K8"/>
    </row>
    <row r="9" spans="1:14" ht="12" customHeight="1" x14ac:dyDescent="0.2">
      <c r="B9" s="48"/>
      <c r="C9" s="49"/>
      <c r="D9" s="243" t="s">
        <v>99</v>
      </c>
      <c r="E9" s="243"/>
      <c r="F9" s="243"/>
      <c r="G9" s="49"/>
      <c r="H9" s="49"/>
      <c r="I9" s="49"/>
      <c r="J9"/>
      <c r="K9"/>
    </row>
    <row r="10" spans="1:14" s="69" customFormat="1" ht="9.6" customHeight="1" x14ac:dyDescent="0.2">
      <c r="B10" s="70"/>
      <c r="C10" s="71"/>
      <c r="D10" s="71"/>
      <c r="E10" s="71"/>
      <c r="J10"/>
      <c r="K10"/>
    </row>
    <row r="11" spans="1:14" x14ac:dyDescent="0.2">
      <c r="A11" s="120" t="s">
        <v>146</v>
      </c>
    </row>
    <row r="12" spans="1:14" x14ac:dyDescent="0.2">
      <c r="A12" s="227" t="s">
        <v>33</v>
      </c>
      <c r="B12" s="228"/>
      <c r="C12" s="229"/>
      <c r="D12" s="171" t="s">
        <v>34</v>
      </c>
      <c r="E12" s="172"/>
      <c r="F12" s="172"/>
      <c r="G12" s="172"/>
      <c r="H12" s="172"/>
      <c r="I12" s="172"/>
      <c r="J12" s="172"/>
      <c r="K12" s="173"/>
    </row>
    <row r="13" spans="1:14" x14ac:dyDescent="0.2">
      <c r="A13" s="230"/>
      <c r="B13" s="231"/>
      <c r="C13" s="232"/>
      <c r="D13" s="238" t="s">
        <v>152</v>
      </c>
      <c r="E13" s="238" t="s">
        <v>153</v>
      </c>
      <c r="F13" s="244" t="s">
        <v>154</v>
      </c>
      <c r="G13" s="238" t="s">
        <v>157</v>
      </c>
      <c r="H13" s="238" t="s">
        <v>155</v>
      </c>
      <c r="I13" s="244" t="s">
        <v>50</v>
      </c>
      <c r="J13" s="238" t="s">
        <v>156</v>
      </c>
      <c r="K13" s="244" t="s">
        <v>18</v>
      </c>
    </row>
    <row r="14" spans="1:14" x14ac:dyDescent="0.2">
      <c r="A14" s="230"/>
      <c r="B14" s="231"/>
      <c r="C14" s="232"/>
      <c r="D14" s="239"/>
      <c r="E14" s="239"/>
      <c r="F14" s="239"/>
      <c r="G14" s="239"/>
      <c r="H14" s="239"/>
      <c r="I14" s="239"/>
      <c r="J14" s="239"/>
      <c r="K14" s="239"/>
    </row>
    <row r="15" spans="1:14" ht="12" customHeight="1" x14ac:dyDescent="0.2">
      <c r="A15" s="230"/>
      <c r="B15" s="231"/>
      <c r="C15" s="232"/>
      <c r="D15" s="239"/>
      <c r="E15" s="239"/>
      <c r="F15" s="239"/>
      <c r="G15" s="239"/>
      <c r="H15" s="239"/>
      <c r="I15" s="239"/>
      <c r="J15" s="239"/>
      <c r="K15" s="239"/>
    </row>
    <row r="16" spans="1:14" ht="10.5" customHeight="1" x14ac:dyDescent="0.2">
      <c r="A16" s="230"/>
      <c r="B16" s="231"/>
      <c r="C16" s="232"/>
      <c r="D16" s="239"/>
      <c r="E16" s="239"/>
      <c r="F16" s="239"/>
      <c r="G16" s="239"/>
      <c r="H16" s="239"/>
      <c r="I16" s="239"/>
      <c r="J16" s="239"/>
      <c r="K16" s="239"/>
      <c r="M16" s="103" t="s">
        <v>19</v>
      </c>
      <c r="N16" s="28" t="s">
        <v>97</v>
      </c>
    </row>
    <row r="17" spans="1:18" x14ac:dyDescent="0.2">
      <c r="A17" s="230"/>
      <c r="B17" s="231"/>
      <c r="C17" s="233"/>
      <c r="D17" s="240"/>
      <c r="E17" s="240"/>
      <c r="F17" s="240"/>
      <c r="G17" s="240"/>
      <c r="H17" s="240"/>
      <c r="I17" s="240"/>
      <c r="J17" s="240"/>
      <c r="K17" s="240"/>
      <c r="M17" s="22" t="s">
        <v>45</v>
      </c>
      <c r="N17" s="28" t="s">
        <v>92</v>
      </c>
      <c r="O17" s="6">
        <v>7</v>
      </c>
    </row>
    <row r="18" spans="1:18" ht="37.5" customHeight="1" x14ac:dyDescent="0.2">
      <c r="A18" s="234" t="s">
        <v>102</v>
      </c>
      <c r="B18" s="235"/>
      <c r="C18" s="67" t="s">
        <v>103</v>
      </c>
      <c r="D18" s="78">
        <v>1001</v>
      </c>
      <c r="E18" s="78">
        <v>47</v>
      </c>
      <c r="F18" s="78">
        <v>113</v>
      </c>
      <c r="G18" s="78">
        <v>127</v>
      </c>
      <c r="H18" s="78">
        <v>15</v>
      </c>
      <c r="I18" s="78">
        <v>1991</v>
      </c>
      <c r="J18" s="78">
        <v>217</v>
      </c>
      <c r="K18" s="78">
        <v>3511</v>
      </c>
      <c r="M18" s="34">
        <f t="shared" ref="M18:M27" si="0">MAX(D18,0)+MAX(E18,0)+MAX(F18,0)+MAX(G18,0)+MAX(H18,0)+MAX(I18,0)+MAX(J18,0)</f>
        <v>3511</v>
      </c>
      <c r="N18" s="34">
        <f>'PAGE 1'!F15</f>
        <v>3511</v>
      </c>
      <c r="R18" s="6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236"/>
      <c r="B19" s="237"/>
      <c r="C19" s="67" t="s">
        <v>104</v>
      </c>
      <c r="D19" s="78">
        <v>161</v>
      </c>
      <c r="E19" s="78">
        <v>10</v>
      </c>
      <c r="F19" s="78">
        <v>18</v>
      </c>
      <c r="G19" s="78">
        <v>12</v>
      </c>
      <c r="H19" s="78">
        <v>2</v>
      </c>
      <c r="I19" s="78">
        <v>642</v>
      </c>
      <c r="J19" s="78">
        <v>38</v>
      </c>
      <c r="K19" s="78">
        <v>883</v>
      </c>
      <c r="M19" s="34">
        <f t="shared" si="0"/>
        <v>883</v>
      </c>
      <c r="N19" s="34">
        <f>'PAGE 1'!F16</f>
        <v>883</v>
      </c>
      <c r="R19" s="6">
        <f t="shared" si="1"/>
        <v>1</v>
      </c>
    </row>
    <row r="20" spans="1:18" ht="34.5" customHeight="1" x14ac:dyDescent="0.2">
      <c r="A20" s="234" t="s">
        <v>105</v>
      </c>
      <c r="B20" s="235"/>
      <c r="C20" s="67" t="s">
        <v>138</v>
      </c>
      <c r="D20" s="78">
        <v>160</v>
      </c>
      <c r="E20" s="78">
        <v>9</v>
      </c>
      <c r="F20" s="78">
        <v>27</v>
      </c>
      <c r="G20" s="78">
        <v>10</v>
      </c>
      <c r="H20" s="78">
        <v>5</v>
      </c>
      <c r="I20" s="78">
        <v>578</v>
      </c>
      <c r="J20" s="78">
        <v>39</v>
      </c>
      <c r="K20" s="78">
        <v>828</v>
      </c>
      <c r="M20" s="34">
        <f t="shared" si="0"/>
        <v>828</v>
      </c>
      <c r="N20" s="34">
        <f>'PAGE 1'!F17</f>
        <v>828</v>
      </c>
      <c r="R20" s="6">
        <f t="shared" si="1"/>
        <v>1</v>
      </c>
    </row>
    <row r="21" spans="1:18" ht="41.25" customHeight="1" x14ac:dyDescent="0.2">
      <c r="A21" s="236"/>
      <c r="B21" s="237"/>
      <c r="C21" s="67" t="s">
        <v>107</v>
      </c>
      <c r="D21" s="78">
        <v>57</v>
      </c>
      <c r="E21" s="78">
        <v>3</v>
      </c>
      <c r="F21" s="78">
        <v>7</v>
      </c>
      <c r="G21" s="78">
        <v>5</v>
      </c>
      <c r="H21" s="78">
        <v>2</v>
      </c>
      <c r="I21" s="78">
        <v>367</v>
      </c>
      <c r="J21" s="78">
        <v>18</v>
      </c>
      <c r="K21" s="78">
        <v>459</v>
      </c>
      <c r="M21" s="34">
        <f t="shared" si="0"/>
        <v>459</v>
      </c>
      <c r="N21" s="34">
        <f>'PAGE 1'!F18</f>
        <v>459</v>
      </c>
      <c r="R21" s="6">
        <f t="shared" si="1"/>
        <v>1</v>
      </c>
    </row>
    <row r="22" spans="1:18" ht="41.25" customHeight="1" x14ac:dyDescent="0.2">
      <c r="A22" s="234" t="s">
        <v>112</v>
      </c>
      <c r="B22" s="235"/>
      <c r="C22" s="67" t="s">
        <v>108</v>
      </c>
      <c r="D22" s="78">
        <v>486</v>
      </c>
      <c r="E22" s="78">
        <v>18</v>
      </c>
      <c r="F22" s="78">
        <v>65</v>
      </c>
      <c r="G22" s="78">
        <v>27</v>
      </c>
      <c r="H22" s="78">
        <v>13</v>
      </c>
      <c r="I22" s="78">
        <v>1438</v>
      </c>
      <c r="J22" s="78">
        <v>121</v>
      </c>
      <c r="K22" s="78">
        <v>2168</v>
      </c>
      <c r="M22" s="34">
        <f t="shared" si="0"/>
        <v>2168</v>
      </c>
      <c r="N22" s="34">
        <f>'PAGE 1'!F19</f>
        <v>2168</v>
      </c>
      <c r="R22" s="6">
        <f t="shared" si="1"/>
        <v>2</v>
      </c>
    </row>
    <row r="23" spans="1:18" ht="41.25" customHeight="1" x14ac:dyDescent="0.2">
      <c r="A23" s="241"/>
      <c r="B23" s="242"/>
      <c r="C23" s="67" t="s">
        <v>109</v>
      </c>
      <c r="D23" s="78">
        <v>15</v>
      </c>
      <c r="E23" s="78">
        <v>0</v>
      </c>
      <c r="F23" s="78">
        <v>1</v>
      </c>
      <c r="G23" s="78">
        <v>1</v>
      </c>
      <c r="H23" s="78">
        <v>0</v>
      </c>
      <c r="I23" s="78">
        <v>20</v>
      </c>
      <c r="J23" s="78">
        <v>3</v>
      </c>
      <c r="K23" s="78">
        <v>40</v>
      </c>
      <c r="M23" s="34">
        <f t="shared" si="0"/>
        <v>40</v>
      </c>
      <c r="N23" s="34">
        <f>'PAGE 1'!F20</f>
        <v>40</v>
      </c>
      <c r="R23" s="6">
        <f t="shared" si="1"/>
        <v>1</v>
      </c>
    </row>
    <row r="24" spans="1:18" ht="41.25" customHeight="1" x14ac:dyDescent="0.2">
      <c r="A24" s="236"/>
      <c r="B24" s="237"/>
      <c r="C24" s="67" t="s">
        <v>110</v>
      </c>
      <c r="D24" s="78">
        <v>1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1</v>
      </c>
      <c r="M24" s="34">
        <f t="shared" si="0"/>
        <v>1</v>
      </c>
      <c r="N24" s="34">
        <f>'PAGE 1'!F21</f>
        <v>1</v>
      </c>
      <c r="R24" s="6">
        <f t="shared" si="1"/>
        <v>1</v>
      </c>
    </row>
    <row r="25" spans="1:18" ht="41.25" customHeight="1" x14ac:dyDescent="0.2">
      <c r="A25" s="234" t="s">
        <v>222</v>
      </c>
      <c r="B25" s="235"/>
      <c r="C25" s="67" t="s">
        <v>134</v>
      </c>
      <c r="D25" s="78">
        <v>260</v>
      </c>
      <c r="E25" s="78">
        <v>5</v>
      </c>
      <c r="F25" s="78">
        <v>31</v>
      </c>
      <c r="G25" s="78">
        <v>22</v>
      </c>
      <c r="H25" s="78">
        <v>3</v>
      </c>
      <c r="I25" s="78">
        <v>580</v>
      </c>
      <c r="J25" s="78">
        <v>38</v>
      </c>
      <c r="K25" s="78">
        <v>939</v>
      </c>
      <c r="M25" s="34">
        <f t="shared" si="0"/>
        <v>939</v>
      </c>
      <c r="N25" s="34">
        <f>'PAGE 1'!F22</f>
        <v>939</v>
      </c>
      <c r="R25" s="6">
        <f t="shared" si="1"/>
        <v>1</v>
      </c>
    </row>
    <row r="26" spans="1:18" ht="49.5" customHeight="1" x14ac:dyDescent="0.2">
      <c r="A26" s="236"/>
      <c r="B26" s="237"/>
      <c r="C26" s="68" t="s">
        <v>135</v>
      </c>
      <c r="D26" s="78">
        <v>39</v>
      </c>
      <c r="E26" s="78">
        <v>1</v>
      </c>
      <c r="F26" s="78">
        <v>3</v>
      </c>
      <c r="G26" s="78">
        <v>2</v>
      </c>
      <c r="H26" s="78">
        <v>0</v>
      </c>
      <c r="I26" s="78">
        <v>132</v>
      </c>
      <c r="J26" s="78">
        <v>3</v>
      </c>
      <c r="K26" s="78">
        <v>180</v>
      </c>
      <c r="M26" s="34">
        <f>MAX(D26,0)+MAX(E26,0)+MAX(F26,0)+MAX(G26,0)+MAX(H26,0)+MAX(I26,0)+MAX(J26,0)</f>
        <v>180</v>
      </c>
      <c r="N26" s="34">
        <f>'PAGE 1'!F23</f>
        <v>180</v>
      </c>
    </row>
    <row r="27" spans="1:18" ht="19.5" customHeight="1" x14ac:dyDescent="0.2">
      <c r="A27" s="225" t="s">
        <v>136</v>
      </c>
      <c r="B27" s="226"/>
      <c r="C27" s="175"/>
      <c r="D27" s="78">
        <v>2180</v>
      </c>
      <c r="E27" s="78">
        <v>93</v>
      </c>
      <c r="F27" s="78">
        <v>265</v>
      </c>
      <c r="G27" s="78">
        <v>206</v>
      </c>
      <c r="H27" s="78">
        <v>40</v>
      </c>
      <c r="I27" s="78">
        <v>5748</v>
      </c>
      <c r="J27" s="78">
        <v>477</v>
      </c>
      <c r="K27" s="78">
        <v>9009</v>
      </c>
      <c r="M27" s="34">
        <f t="shared" si="0"/>
        <v>9009</v>
      </c>
      <c r="N27" s="34">
        <f>'PAGE 1'!F24</f>
        <v>9009</v>
      </c>
      <c r="R27" s="6">
        <f t="shared" si="1"/>
        <v>2</v>
      </c>
    </row>
    <row r="29" spans="1:18" x14ac:dyDescent="0.2">
      <c r="A29" s="184"/>
      <c r="B29" s="184"/>
    </row>
    <row r="30" spans="1:18" x14ac:dyDescent="0.2">
      <c r="C30" s="21" t="s">
        <v>43</v>
      </c>
      <c r="D30" s="34">
        <f t="shared" ref="D30:K30" si="2">MAX(D18,0)+MAX(D19,0)+MAX(D20,0)+MAX(D21,0)+MAX(D22,0)+MAX(D23,0)+MAX(D24,0)+MAX(D25,0)+MAX(D26,0)</f>
        <v>2180</v>
      </c>
      <c r="E30" s="34">
        <f t="shared" si="2"/>
        <v>93</v>
      </c>
      <c r="F30" s="34">
        <f t="shared" si="2"/>
        <v>265</v>
      </c>
      <c r="G30" s="34">
        <f t="shared" si="2"/>
        <v>206</v>
      </c>
      <c r="H30" s="34">
        <f t="shared" si="2"/>
        <v>40</v>
      </c>
      <c r="I30" s="34">
        <f t="shared" si="2"/>
        <v>5748</v>
      </c>
      <c r="J30" s="34">
        <f t="shared" si="2"/>
        <v>477</v>
      </c>
      <c r="K30" s="34">
        <f t="shared" si="2"/>
        <v>9009</v>
      </c>
    </row>
  </sheetData>
  <sheetProtection password="CDE0" sheet="1" objects="1" scenarios="1"/>
  <mergeCells count="18"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  <mergeCell ref="A1:B1"/>
    <mergeCell ref="A29:B29"/>
    <mergeCell ref="A27:C27"/>
    <mergeCell ref="A12:C17"/>
    <mergeCell ref="A18:B19"/>
  </mergeCells>
  <phoneticPr fontId="0" type="noConversion"/>
  <conditionalFormatting sqref="N19:N24">
    <cfRule type="expression" dxfId="75" priority="2" stopIfTrue="1">
      <formula>AND(OR(N19&lt;&gt;-9, K19&lt;&gt;-9), N19&lt;&gt;K19)</formula>
    </cfRule>
  </conditionalFormatting>
  <conditionalFormatting sqref="N25:N27">
    <cfRule type="expression" dxfId="74" priority="3" stopIfTrue="1">
      <formula>AND(OR(N25&lt;&gt;-9, K25&lt;&gt;-9), N25&lt;&gt;K25)</formula>
    </cfRule>
  </conditionalFormatting>
  <conditionalFormatting sqref="M18:M27">
    <cfRule type="expression" dxfId="73" priority="4" stopIfTrue="1">
      <formula>MAX(K18,0)&lt;&gt;M18</formula>
    </cfRule>
  </conditionalFormatting>
  <conditionalFormatting sqref="N18">
    <cfRule type="expression" dxfId="72" priority="5" stopIfTrue="1">
      <formula>AND(OR(N18&lt;&gt;-9, K18&lt;&gt;-9), N18&lt;&gt;K18)</formula>
    </cfRule>
  </conditionalFormatting>
  <conditionalFormatting sqref="D30:K30">
    <cfRule type="expression" dxfId="71" priority="6" stopIfTrue="1">
      <formula>MAX(D27,0)&lt;&gt;D30</formula>
    </cfRule>
  </conditionalFormatting>
  <conditionalFormatting sqref="D18:K27">
    <cfRule type="expression" dxfId="70" priority="7" stopIfTrue="1">
      <formula>LEN(TRIM(D18))=0</formula>
    </cfRule>
  </conditionalFormatting>
  <conditionalFormatting sqref="D9:F9">
    <cfRule type="expression" dxfId="69" priority="8" stopIfTrue="1">
      <formula>MIN(R18,R27)=0</formula>
    </cfRule>
  </conditionalFormatting>
  <pageMargins left="0.8" right="0.3" top="0.9" bottom="0" header="0.5" footer="0.5"/>
  <pageSetup scale="76" orientation="landscape" r:id="rId1"/>
  <headerFooter alignWithMargins="0">
    <oddFooter>&amp;L&amp;8
CURRENT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31"/>
  <sheetViews>
    <sheetView zoomScale="85" zoomScaleNormal="85" workbookViewId="0">
      <selection activeCell="A31" sqref="A31:B31"/>
    </sheetView>
  </sheetViews>
  <sheetFormatPr defaultRowHeight="12.75" x14ac:dyDescent="0.2"/>
  <cols>
    <col min="1" max="1" width="18.140625" customWidth="1"/>
    <col min="2" max="2" width="17.285156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285156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4" customFormat="1" ht="12" customHeight="1" x14ac:dyDescent="0.2">
      <c r="A1" s="224" t="s">
        <v>206</v>
      </c>
      <c r="B1" s="224"/>
      <c r="C1" s="5"/>
      <c r="D1" s="5"/>
      <c r="E1" s="5"/>
      <c r="F1" s="5"/>
      <c r="G1" s="5"/>
      <c r="H1" s="5"/>
      <c r="K1" s="14" t="s">
        <v>89</v>
      </c>
    </row>
    <row r="2" spans="1:15" s="4" customFormat="1" ht="9.6" customHeight="1" x14ac:dyDescent="0.2">
      <c r="A2" s="5"/>
      <c r="C2" s="5"/>
      <c r="D2" s="5"/>
      <c r="E2" s="16"/>
      <c r="F2" s="16"/>
      <c r="G2" s="16"/>
      <c r="H2" s="16"/>
      <c r="K2" s="5"/>
    </row>
    <row r="3" spans="1:15" s="4" customFormat="1" ht="9.6" customHeight="1" x14ac:dyDescent="0.2">
      <c r="A3" s="5"/>
      <c r="F3" s="16"/>
      <c r="G3" s="16"/>
      <c r="H3" s="16"/>
      <c r="J3"/>
      <c r="K3"/>
    </row>
    <row r="4" spans="1:15" s="4" customFormat="1" ht="12" customHeight="1" x14ac:dyDescent="0.2">
      <c r="A4" s="5"/>
      <c r="D4" s="16"/>
      <c r="E4" s="16" t="s">
        <v>17</v>
      </c>
      <c r="F4" s="16"/>
      <c r="G4" s="16"/>
      <c r="H4" s="16"/>
      <c r="J4"/>
      <c r="K4"/>
    </row>
    <row r="5" spans="1:15" s="4" customFormat="1" ht="12" customHeight="1" x14ac:dyDescent="0.2">
      <c r="A5" s="5"/>
      <c r="D5" s="16"/>
      <c r="E5" s="16" t="s">
        <v>44</v>
      </c>
      <c r="F5" s="16"/>
      <c r="G5" s="16"/>
      <c r="H5" s="16"/>
      <c r="J5"/>
      <c r="K5"/>
    </row>
    <row r="6" spans="1:15" s="4" customFormat="1" ht="12" customHeight="1" x14ac:dyDescent="0.2">
      <c r="B6" s="5"/>
      <c r="F6" s="16"/>
      <c r="G6" s="16"/>
      <c r="H6" s="16"/>
      <c r="I6" s="5"/>
      <c r="J6"/>
      <c r="K6"/>
    </row>
    <row r="7" spans="1:15" s="4" customFormat="1" ht="12" customHeight="1" x14ac:dyDescent="0.2">
      <c r="B7" s="5"/>
      <c r="D7" s="16"/>
      <c r="E7" s="152" t="str">
        <f>"Reporting Date: "&amp;'PAGE 1'!D7</f>
        <v>Reporting Date: 2019</v>
      </c>
      <c r="F7" s="16"/>
      <c r="G7" s="16"/>
      <c r="H7" s="16"/>
      <c r="I7" s="5"/>
      <c r="J7"/>
      <c r="K7"/>
    </row>
    <row r="8" spans="1:15" s="4" customFormat="1" ht="9.6" customHeight="1" x14ac:dyDescent="0.2">
      <c r="B8" s="5"/>
      <c r="F8" s="16"/>
      <c r="G8" s="16"/>
      <c r="H8" s="16"/>
      <c r="I8" s="5"/>
      <c r="J8"/>
      <c r="K8"/>
    </row>
    <row r="9" spans="1:15" ht="9.6" customHeight="1" x14ac:dyDescent="0.2">
      <c r="B9" s="3"/>
      <c r="C9" s="1"/>
      <c r="E9" s="1"/>
      <c r="F9" s="1"/>
      <c r="G9" s="1"/>
      <c r="H9" s="1"/>
      <c r="I9" s="1"/>
    </row>
    <row r="10" spans="1:15" s="18" customFormat="1" ht="9.6" customHeight="1" x14ac:dyDescent="0.2">
      <c r="B10" s="19"/>
      <c r="C10" s="20"/>
      <c r="D10" s="20"/>
      <c r="E10" s="20"/>
      <c r="J10"/>
      <c r="K10"/>
    </row>
    <row r="11" spans="1:15" x14ac:dyDescent="0.2">
      <c r="A11" s="129" t="s">
        <v>51</v>
      </c>
    </row>
    <row r="12" spans="1:15" ht="24.75" customHeight="1" x14ac:dyDescent="0.2">
      <c r="A12" s="248" t="s">
        <v>33</v>
      </c>
      <c r="B12" s="249"/>
      <c r="C12" s="250"/>
      <c r="D12" s="254" t="s">
        <v>147</v>
      </c>
      <c r="E12" s="255"/>
      <c r="F12" s="255"/>
      <c r="G12" s="255"/>
      <c r="H12" s="255"/>
      <c r="I12" s="255"/>
      <c r="J12" s="255"/>
      <c r="K12" s="256"/>
    </row>
    <row r="13" spans="1:15" x14ac:dyDescent="0.2">
      <c r="A13" s="251"/>
      <c r="B13" s="252"/>
      <c r="C13" s="253"/>
      <c r="D13" s="238" t="s">
        <v>158</v>
      </c>
      <c r="E13" s="238" t="s">
        <v>159</v>
      </c>
      <c r="F13" s="238" t="s">
        <v>160</v>
      </c>
      <c r="G13" s="238" t="s">
        <v>161</v>
      </c>
      <c r="H13" s="238" t="s">
        <v>162</v>
      </c>
      <c r="I13" s="238" t="s">
        <v>163</v>
      </c>
      <c r="J13" s="238" t="s">
        <v>164</v>
      </c>
      <c r="K13" s="238" t="s">
        <v>165</v>
      </c>
    </row>
    <row r="14" spans="1:15" x14ac:dyDescent="0.2">
      <c r="A14" s="251"/>
      <c r="B14" s="252"/>
      <c r="C14" s="253"/>
      <c r="D14" s="239"/>
      <c r="E14" s="239"/>
      <c r="F14" s="239"/>
      <c r="G14" s="239"/>
      <c r="H14" s="239"/>
      <c r="I14" s="239"/>
      <c r="J14" s="239"/>
      <c r="K14" s="239"/>
    </row>
    <row r="15" spans="1:15" ht="19.5" customHeight="1" x14ac:dyDescent="0.2">
      <c r="A15" s="251"/>
      <c r="B15" s="252"/>
      <c r="C15" s="253"/>
      <c r="D15" s="239"/>
      <c r="E15" s="239"/>
      <c r="F15" s="239"/>
      <c r="G15" s="239"/>
      <c r="H15" s="239"/>
      <c r="I15" s="239"/>
      <c r="J15" s="239"/>
      <c r="K15" s="239"/>
    </row>
    <row r="16" spans="1:15" x14ac:dyDescent="0.2">
      <c r="A16" s="251"/>
      <c r="B16" s="252"/>
      <c r="C16" s="253"/>
      <c r="D16" s="239"/>
      <c r="E16" s="239"/>
      <c r="F16" s="239"/>
      <c r="G16" s="239"/>
      <c r="H16" s="239"/>
      <c r="I16" s="239"/>
      <c r="J16" s="239"/>
      <c r="K16" s="239"/>
      <c r="O16">
        <v>8</v>
      </c>
    </row>
    <row r="17" spans="1:11" ht="12" customHeight="1" x14ac:dyDescent="0.2">
      <c r="A17" s="251"/>
      <c r="B17" s="252"/>
      <c r="C17" s="253"/>
      <c r="D17" s="240"/>
      <c r="E17" s="240"/>
      <c r="F17" s="240"/>
      <c r="G17" s="240"/>
      <c r="H17" s="240"/>
      <c r="I17" s="240"/>
      <c r="J17" s="240"/>
      <c r="K17" s="240"/>
    </row>
    <row r="18" spans="1:11" ht="46.5" customHeight="1" x14ac:dyDescent="0.2">
      <c r="A18" s="234" t="s">
        <v>102</v>
      </c>
      <c r="B18" s="235"/>
      <c r="C18" s="67" t="s">
        <v>103</v>
      </c>
      <c r="D18" s="87">
        <f>IF(MIN('PAGE 6'!D18,'PAGE 6'!K18)&lt;=0, 0, 'PAGE 6'!D18/'PAGE 6'!K18)</f>
        <v>0.28510395898604385</v>
      </c>
      <c r="E18" s="87">
        <f>IF(MIN('PAGE 6'!E18,'PAGE 6'!K18)&lt;=0, 0, 'PAGE 6'!E18/'PAGE 6'!K18)</f>
        <v>1.338649957277129E-2</v>
      </c>
      <c r="F18" s="87">
        <f>IF(MIN('PAGE 6'!F18,'PAGE 6'!K18)&lt;=0, 0, 'PAGE 6'!F18/'PAGE 6'!K18)</f>
        <v>3.2184562802620338E-2</v>
      </c>
      <c r="G18" s="87">
        <f>IF(MIN('PAGE 6'!G18,'PAGE 6'!K18)&lt;=0, 0, 'PAGE 6'!G18/'PAGE 6'!K18)</f>
        <v>3.6172030760467107E-2</v>
      </c>
      <c r="H18" s="87">
        <f>IF(MIN('PAGE 6'!H18,'PAGE 6'!K18)&lt;=0, 0, 'PAGE 6'!H18/'PAGE 6'!K18)</f>
        <v>4.2722870976929653E-3</v>
      </c>
      <c r="I18" s="87">
        <f>IF(MIN('PAGE 6'!I18,'PAGE 6'!K18)&lt;=0, 0, 'PAGE 6'!I18/'PAGE 6'!K18)</f>
        <v>0.56707490743377953</v>
      </c>
      <c r="J18" s="87">
        <f>IF(MIN('PAGE 6'!J18,'PAGE 6'!K18)&lt;=0, 0, 'PAGE 6'!J18/'PAGE 6'!K18)</f>
        <v>6.1805753346624893E-2</v>
      </c>
      <c r="K18" s="88">
        <f>IF('PAGE 6'!K18&lt;=0, 0, 'PAGE 6'!K18/'PAGE 6'!K18)</f>
        <v>1</v>
      </c>
    </row>
    <row r="19" spans="1:11" ht="46.5" customHeight="1" x14ac:dyDescent="0.2">
      <c r="A19" s="236"/>
      <c r="B19" s="237"/>
      <c r="C19" s="67" t="s">
        <v>104</v>
      </c>
      <c r="D19" s="87">
        <f>IF(MIN('PAGE 6'!D19,'PAGE 6'!K19)&lt;=0, 0, 'PAGE 6'!D19/'PAGE 6'!K19)</f>
        <v>0.18233295583238959</v>
      </c>
      <c r="E19" s="87">
        <f>IF(MIN('PAGE 6'!E19,'PAGE 6'!K19)&lt;=0, 0, 'PAGE 6'!E19/'PAGE 6'!K19)</f>
        <v>1.1325028312570781E-2</v>
      </c>
      <c r="F19" s="87">
        <f>IF(MIN('PAGE 6'!F19,'PAGE 6'!K19)&lt;=0, 0, 'PAGE 6'!F19/'PAGE 6'!K19)</f>
        <v>2.0385050962627407E-2</v>
      </c>
      <c r="G19" s="87">
        <f>IF(MIN('PAGE 6'!G19,'PAGE 6'!K19)&lt;=0, 0, 'PAGE 6'!G19/'PAGE 6'!K19)</f>
        <v>1.3590033975084938E-2</v>
      </c>
      <c r="H19" s="87">
        <f>IF(MIN('PAGE 6'!H19,'PAGE 6'!K19)&lt;=0, 0, 'PAGE 6'!H19/'PAGE 6'!K19)</f>
        <v>2.2650056625141564E-3</v>
      </c>
      <c r="I19" s="87">
        <f>IF(MIN('PAGE 6'!I19,'PAGE 6'!K19)&lt;=0, 0, 'PAGE 6'!I19/'PAGE 6'!K19)</f>
        <v>0.72706681766704417</v>
      </c>
      <c r="J19" s="87">
        <f>IF(MIN('PAGE 6'!J19,'PAGE 6'!K19)&lt;=0, 0, 'PAGE 6'!J19/'PAGE 6'!K19)</f>
        <v>4.3035107587768968E-2</v>
      </c>
      <c r="K19" s="88">
        <f>IF('PAGE 6'!K19&lt;=0, 0, 'PAGE 6'!K19/'PAGE 6'!K19)</f>
        <v>1</v>
      </c>
    </row>
    <row r="20" spans="1:11" ht="46.5" customHeight="1" x14ac:dyDescent="0.2">
      <c r="A20" s="234" t="s">
        <v>105</v>
      </c>
      <c r="B20" s="235"/>
      <c r="C20" s="67" t="s">
        <v>138</v>
      </c>
      <c r="D20" s="87">
        <f>IF(MIN('PAGE 6'!D20,'PAGE 6'!K20)&lt;=0, 0, 'PAGE 6'!D20/'PAGE 6'!K20)</f>
        <v>0.19323671497584541</v>
      </c>
      <c r="E20" s="87">
        <f>IF(MIN('PAGE 6'!E20,'PAGE 6'!K20)&lt;=0, 0, 'PAGE 6'!E20/'PAGE 6'!K20)</f>
        <v>1.0869565217391304E-2</v>
      </c>
      <c r="F20" s="87">
        <f>IF(MIN('PAGE 6'!F20,'PAGE 6'!K20)&lt;=0, 0, 'PAGE 6'!F20/'PAGE 6'!K20)</f>
        <v>3.2608695652173912E-2</v>
      </c>
      <c r="G20" s="87">
        <f>IF(MIN('PAGE 6'!G20,'PAGE 6'!K20)&lt;=0, 0, 'PAGE 6'!G20/'PAGE 6'!K20)</f>
        <v>1.2077294685990338E-2</v>
      </c>
      <c r="H20" s="87">
        <f>IF(MIN('PAGE 6'!H20,'PAGE 6'!K20)&lt;=0, 0, 'PAGE 6'!H20/'PAGE 6'!K20)</f>
        <v>6.038647342995169E-3</v>
      </c>
      <c r="I20" s="87">
        <f>IF(MIN('PAGE 6'!I20,'PAGE 6'!K20)&lt;=0, 0, 'PAGE 6'!I20/'PAGE 6'!K20)</f>
        <v>0.69806763285024154</v>
      </c>
      <c r="J20" s="87">
        <f>IF(MIN('PAGE 6'!J20,'PAGE 6'!K20)&lt;=0, 0, 'PAGE 6'!J20/'PAGE 6'!K20)</f>
        <v>4.710144927536232E-2</v>
      </c>
      <c r="K20" s="88">
        <f>IF('PAGE 6'!K20&lt;=0, 0, 'PAGE 6'!K20/'PAGE 6'!K20)</f>
        <v>1</v>
      </c>
    </row>
    <row r="21" spans="1:11" ht="46.5" customHeight="1" x14ac:dyDescent="0.2">
      <c r="A21" s="236"/>
      <c r="B21" s="237"/>
      <c r="C21" s="67" t="s">
        <v>107</v>
      </c>
      <c r="D21" s="87">
        <f>IF(MIN('PAGE 6'!D21,'PAGE 6'!K21)&lt;=0, 0, 'PAGE 6'!D21/'PAGE 6'!K21)</f>
        <v>0.12418300653594772</v>
      </c>
      <c r="E21" s="87">
        <f>IF(MIN('PAGE 6'!E21,'PAGE 6'!K21)&lt;=0, 0, 'PAGE 6'!E21/'PAGE 6'!K21)</f>
        <v>6.5359477124183009E-3</v>
      </c>
      <c r="F21" s="87">
        <f>IF(MIN('PAGE 6'!F21,'PAGE 6'!K21)&lt;=0, 0, 'PAGE 6'!F21/'PAGE 6'!K21)</f>
        <v>1.5250544662309368E-2</v>
      </c>
      <c r="G21" s="87">
        <f>IF(MIN('PAGE 6'!G21,'PAGE 6'!K21)&lt;=0, 0, 'PAGE 6'!G21/'PAGE 6'!K21)</f>
        <v>1.0893246187363835E-2</v>
      </c>
      <c r="H21" s="87">
        <f>IF(MIN('PAGE 6'!H21,'PAGE 6'!K21)&lt;=0, 0, 'PAGE 6'!H21/'PAGE 6'!K21)</f>
        <v>4.3572984749455342E-3</v>
      </c>
      <c r="I21" s="87">
        <f>IF(MIN('PAGE 6'!I21,'PAGE 6'!K21)&lt;=0, 0, 'PAGE 6'!I21/'PAGE 6'!K21)</f>
        <v>0.79956427015250542</v>
      </c>
      <c r="J21" s="87">
        <f>IF(MIN('PAGE 6'!J21,'PAGE 6'!K21)&lt;=0, 0, 'PAGE 6'!J21/'PAGE 6'!K21)</f>
        <v>3.9215686274509803E-2</v>
      </c>
      <c r="K21" s="88">
        <f>IF('PAGE 6'!K21&lt;=0, 0, 'PAGE 6'!K21/'PAGE 6'!K21)</f>
        <v>1</v>
      </c>
    </row>
    <row r="22" spans="1:11" ht="46.5" customHeight="1" x14ac:dyDescent="0.2">
      <c r="A22" s="234" t="s">
        <v>112</v>
      </c>
      <c r="B22" s="235"/>
      <c r="C22" s="67" t="s">
        <v>108</v>
      </c>
      <c r="D22" s="87">
        <f>IF(MIN('PAGE 6'!D22,'PAGE 6'!K22)&lt;=0, 0, 'PAGE 6'!D22/'PAGE 6'!K22)</f>
        <v>0.22416974169741696</v>
      </c>
      <c r="E22" s="87">
        <f>IF(MIN('PAGE 6'!E22,'PAGE 6'!K22)&lt;=0, 0, 'PAGE 6'!E22/'PAGE 6'!K22)</f>
        <v>8.3025830258302586E-3</v>
      </c>
      <c r="F22" s="87">
        <f>IF(MIN('PAGE 6'!F22,'PAGE 6'!K22)&lt;=0, 0, 'PAGE 6'!F22/'PAGE 6'!K22)</f>
        <v>2.9981549815498155E-2</v>
      </c>
      <c r="G22" s="87">
        <f>IF(MIN('PAGE 6'!G22,'PAGE 6'!K22)&lt;=0, 0, 'PAGE 6'!G22/'PAGE 6'!K22)</f>
        <v>1.2453874538745387E-2</v>
      </c>
      <c r="H22" s="87">
        <f>IF(MIN('PAGE 6'!H22,'PAGE 6'!K22)&lt;=0, 0, 'PAGE 6'!H22/'PAGE 6'!K22)</f>
        <v>5.9963099630996313E-3</v>
      </c>
      <c r="I22" s="87">
        <f>IF(MIN('PAGE 6'!I22,'PAGE 6'!K22)&lt;=0, 0, 'PAGE 6'!I22/'PAGE 6'!K22)</f>
        <v>0.66328413284132837</v>
      </c>
      <c r="J22" s="87">
        <f>IF(MIN('PAGE 6'!J22,'PAGE 6'!K22)&lt;=0, 0, 'PAGE 6'!J22/'PAGE 6'!K22)</f>
        <v>5.5811808118081181E-2</v>
      </c>
      <c r="K22" s="88">
        <f>IF('PAGE 6'!K22&lt;=0, 0, 'PAGE 6'!K22/'PAGE 6'!K22)</f>
        <v>1</v>
      </c>
    </row>
    <row r="23" spans="1:11" ht="46.5" customHeight="1" x14ac:dyDescent="0.2">
      <c r="A23" s="241"/>
      <c r="B23" s="242"/>
      <c r="C23" s="67" t="s">
        <v>109</v>
      </c>
      <c r="D23" s="87">
        <f>IF(MIN('PAGE 6'!D23,'PAGE 6'!K23)&lt;=0, 0, 'PAGE 6'!D23/'PAGE 6'!K23)</f>
        <v>0.375</v>
      </c>
      <c r="E23" s="87">
        <f>IF(MIN('PAGE 6'!E23,'PAGE 6'!K23)&lt;=0, 0, 'PAGE 6'!E23/'PAGE 6'!K23)</f>
        <v>0</v>
      </c>
      <c r="F23" s="87">
        <f>IF(MIN('PAGE 6'!F23,'PAGE 6'!K23)&lt;=0, 0, 'PAGE 6'!F23/'PAGE 6'!K23)</f>
        <v>2.5000000000000001E-2</v>
      </c>
      <c r="G23" s="87">
        <f>IF(MIN('PAGE 6'!G23,'PAGE 6'!K23)&lt;=0, 0, 'PAGE 6'!G23/'PAGE 6'!K23)</f>
        <v>2.5000000000000001E-2</v>
      </c>
      <c r="H23" s="87">
        <f>IF(MIN('PAGE 6'!H23,'PAGE 6'!K23)&lt;=0, 0, 'PAGE 6'!H23/'PAGE 6'!K23)</f>
        <v>0</v>
      </c>
      <c r="I23" s="87">
        <f>IF(MIN('PAGE 6'!I23,'PAGE 6'!K23)&lt;=0, 0, 'PAGE 6'!I23/'PAGE 6'!K23)</f>
        <v>0.5</v>
      </c>
      <c r="J23" s="87">
        <f>IF(MIN('PAGE 6'!J23,'PAGE 6'!K23)&lt;=0, 0, 'PAGE 6'!J23/'PAGE 6'!K23)</f>
        <v>7.4999999999999997E-2</v>
      </c>
      <c r="K23" s="88">
        <f>IF('PAGE 6'!K23&lt;=0, 0, 'PAGE 6'!K23/'PAGE 6'!K23)</f>
        <v>1</v>
      </c>
    </row>
    <row r="24" spans="1:11" ht="46.5" customHeight="1" x14ac:dyDescent="0.2">
      <c r="A24" s="236"/>
      <c r="B24" s="237"/>
      <c r="C24" s="67" t="s">
        <v>110</v>
      </c>
      <c r="D24" s="87">
        <f>IF(MIN('PAGE 6'!D24,'PAGE 6'!K24)&lt;=0, 0, 'PAGE 6'!D24/'PAGE 6'!K24)</f>
        <v>1</v>
      </c>
      <c r="E24" s="87">
        <f>IF(MIN('PAGE 6'!E24,'PAGE 6'!K24)&lt;=0, 0, 'PAGE 6'!E24/'PAGE 6'!K24)</f>
        <v>0</v>
      </c>
      <c r="F24" s="87">
        <f>IF(MIN('PAGE 6'!F24,'PAGE 6'!K24)&lt;=0, 0, 'PAGE 6'!F24/'PAGE 6'!K24)</f>
        <v>0</v>
      </c>
      <c r="G24" s="87">
        <f>IF(MIN('PAGE 6'!G24,'PAGE 6'!K24)&lt;=0, 0, 'PAGE 6'!G24/'PAGE 6'!K24)</f>
        <v>0</v>
      </c>
      <c r="H24" s="87">
        <f>IF(MIN('PAGE 6'!H24,'PAGE 6'!K24)&lt;=0, 0, 'PAGE 6'!H24/'PAGE 6'!K24)</f>
        <v>0</v>
      </c>
      <c r="I24" s="87">
        <f>IF(MIN('PAGE 6'!I24,'PAGE 6'!K24)&lt;=0, 0, 'PAGE 6'!I24/'PAGE 6'!K24)</f>
        <v>0</v>
      </c>
      <c r="J24" s="87">
        <f>IF(MIN('PAGE 6'!J24,'PAGE 6'!K24)&lt;=0, 0, 'PAGE 6'!J24/'PAGE 6'!K24)</f>
        <v>0</v>
      </c>
      <c r="K24" s="88">
        <f>IF('PAGE 6'!K24&lt;=0, 0, 'PAGE 6'!K24/'PAGE 6'!K24)</f>
        <v>1</v>
      </c>
    </row>
    <row r="25" spans="1:11" ht="46.5" customHeight="1" x14ac:dyDescent="0.2">
      <c r="A25" s="234" t="s">
        <v>222</v>
      </c>
      <c r="B25" s="235"/>
      <c r="C25" s="67" t="s">
        <v>134</v>
      </c>
      <c r="D25" s="87">
        <f>IF(MIN('PAGE 6'!D25,'PAGE 6'!K25)&lt;=0, 0, 'PAGE 6'!D25/'PAGE 6'!K25)</f>
        <v>0.27689030883919064</v>
      </c>
      <c r="E25" s="87">
        <f>IF(MIN('PAGE 6'!E25,'PAGE 6'!K25)&lt;=0, 0, 'PAGE 6'!E25/'PAGE 6'!K25)</f>
        <v>5.3248136315228968E-3</v>
      </c>
      <c r="F25" s="87">
        <f>IF(MIN('PAGE 6'!F25,'PAGE 6'!K25)&lt;=0, 0, 'PAGE 6'!F25/'PAGE 6'!K25)</f>
        <v>3.301384451544196E-2</v>
      </c>
      <c r="G25" s="87">
        <f>IF(MIN('PAGE 6'!G25,'PAGE 6'!K25)&lt;=0, 0, 'PAGE 6'!G25/'PAGE 6'!K25)</f>
        <v>2.3429179978700747E-2</v>
      </c>
      <c r="H25" s="87">
        <f>IF(MIN('PAGE 6'!H25,'PAGE 6'!K25)&lt;=0, 0, 'PAGE 6'!H25/'PAGE 6'!K25)</f>
        <v>3.1948881789137379E-3</v>
      </c>
      <c r="I25" s="87">
        <f>IF(MIN('PAGE 6'!I25,'PAGE 6'!K25)&lt;=0, 0, 'PAGE 6'!I25/'PAGE 6'!K25)</f>
        <v>0.61767838125665597</v>
      </c>
      <c r="J25" s="87">
        <f>IF(MIN('PAGE 6'!J25,'PAGE 6'!K25)&lt;=0, 0, 'PAGE 6'!J25/'PAGE 6'!K25)</f>
        <v>4.0468583599574018E-2</v>
      </c>
      <c r="K25" s="88">
        <f>IF('PAGE 6'!K25&lt;=0, 0, 'PAGE 6'!K25/'PAGE 6'!K25)</f>
        <v>1</v>
      </c>
    </row>
    <row r="26" spans="1:11" ht="46.5" customHeight="1" x14ac:dyDescent="0.2">
      <c r="A26" s="241"/>
      <c r="B26" s="242"/>
      <c r="C26" s="68" t="s">
        <v>135</v>
      </c>
      <c r="D26" s="87">
        <f>IF(MIN('PAGE 6'!D26,'PAGE 6'!K26)&lt;=0, 0, 'PAGE 6'!D26/'PAGE 6'!K26)</f>
        <v>0.21666666666666667</v>
      </c>
      <c r="E26" s="87">
        <f>IF(MIN('PAGE 6'!E26,'PAGE 6'!K26)&lt;=0, 0, 'PAGE 6'!E26/'PAGE 6'!K26)</f>
        <v>5.5555555555555558E-3</v>
      </c>
      <c r="F26" s="87">
        <f>IF(MIN('PAGE 6'!F26,'PAGE 6'!K26)&lt;=0, 0, 'PAGE 6'!F26/'PAGE 6'!K26)</f>
        <v>1.6666666666666666E-2</v>
      </c>
      <c r="G26" s="87">
        <f>IF(MIN('PAGE 6'!G26,'PAGE 6'!K26)&lt;=0, 0, 'PAGE 6'!G26/'PAGE 6'!K26)</f>
        <v>1.1111111111111112E-2</v>
      </c>
      <c r="H26" s="87">
        <f>IF(MIN('PAGE 6'!H26,'PAGE 6'!K26)&lt;=0, 0, 'PAGE 6'!H26/'PAGE 6'!K26)</f>
        <v>0</v>
      </c>
      <c r="I26" s="87">
        <f>IF(MIN('PAGE 6'!I26,'PAGE 6'!K26)&lt;=0, 0, 'PAGE 6'!I26/'PAGE 6'!K26)</f>
        <v>0.73333333333333328</v>
      </c>
      <c r="J26" s="87">
        <f>IF(MIN('PAGE 6'!J26,'PAGE 6'!K26)&lt;=0, 0, 'PAGE 6'!J26/'PAGE 6'!K26)</f>
        <v>1.6666666666666666E-2</v>
      </c>
      <c r="K26" s="88">
        <f>IF('PAGE 6'!K26&lt;=0, 0, 'PAGE 6'!K26/'PAGE 6'!K26)</f>
        <v>1</v>
      </c>
    </row>
    <row r="27" spans="1:11" ht="19.5" customHeight="1" x14ac:dyDescent="0.2">
      <c r="A27" s="245" t="s">
        <v>136</v>
      </c>
      <c r="B27" s="246"/>
      <c r="C27" s="247"/>
      <c r="D27" s="87">
        <f>IF(MIN('PAGE 6'!D27,'PAGE 6'!K27)&lt;=0, 0, 'PAGE 6'!D27/'PAGE 6'!K27)</f>
        <v>0.24198024198024198</v>
      </c>
      <c r="E27" s="87">
        <f>IF(MIN('PAGE 6'!E27,'PAGE 6'!K27)&lt;=0, 0, 'PAGE 6'!E27/'PAGE 6'!K27)</f>
        <v>1.0323010323010324E-2</v>
      </c>
      <c r="F27" s="87">
        <f>IF(MIN('PAGE 6'!F27,'PAGE 6'!K27)&lt;=0, 0, 'PAGE 6'!F27/'PAGE 6'!K27)</f>
        <v>2.9415029415029416E-2</v>
      </c>
      <c r="G27" s="87">
        <f>IF(MIN('PAGE 6'!G27,'PAGE 6'!K27)&lt;=0, 0, 'PAGE 6'!G27/'PAGE 6'!K27)</f>
        <v>2.2866022866022868E-2</v>
      </c>
      <c r="H27" s="87">
        <f>IF(MIN('PAGE 6'!H27,'PAGE 6'!K27)&lt;=0, 0, 'PAGE 6'!H27/'PAGE 6'!K27)</f>
        <v>4.44000444000444E-3</v>
      </c>
      <c r="I27" s="87">
        <f>IF(MIN('PAGE 6'!I27,'PAGE 6'!K27)&lt;=0, 0, 'PAGE 6'!I27/'PAGE 6'!K27)</f>
        <v>0.63802863802863807</v>
      </c>
      <c r="J27" s="87">
        <f>IF(MIN('PAGE 6'!J27,'PAGE 6'!K27)&lt;=0, 0, 'PAGE 6'!J27/'PAGE 6'!K27)</f>
        <v>5.2947052947052944E-2</v>
      </c>
      <c r="K27" s="88">
        <f>IF('PAGE 6'!K27&lt;=0, 0, 'PAGE 6'!K27/'PAGE 6'!K27)</f>
        <v>1</v>
      </c>
    </row>
    <row r="28" spans="1:11" ht="9.75" customHeight="1" x14ac:dyDescent="0.2"/>
    <row r="29" spans="1:11" x14ac:dyDescent="0.2">
      <c r="A29" s="26" t="s">
        <v>221</v>
      </c>
    </row>
    <row r="31" spans="1:11" x14ac:dyDescent="0.2">
      <c r="A31" s="184"/>
      <c r="B31" s="184"/>
    </row>
  </sheetData>
  <sheetProtection password="CDE0" sheet="1" objects="1" scenarios="1"/>
  <mergeCells count="17"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  <mergeCell ref="A31:B31"/>
    <mergeCell ref="A27:C27"/>
    <mergeCell ref="A12:C17"/>
    <mergeCell ref="A25:B26"/>
    <mergeCell ref="A22:B24"/>
  </mergeCells>
  <phoneticPr fontId="0" type="noConversion"/>
  <pageMargins left="0.8" right="0.3" top="0.9" bottom="0" header="0.5" footer="0.5"/>
  <pageSetup scale="70" orientation="landscape" r:id="rId1"/>
  <headerFooter alignWithMargins="0">
    <oddFooter>&amp;L&amp;8
CURRENT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R35"/>
  <sheetViews>
    <sheetView zoomScaleNormal="100" workbookViewId="0">
      <selection activeCell="B28" sqref="B28"/>
    </sheetView>
  </sheetViews>
  <sheetFormatPr defaultColWidth="9.140625" defaultRowHeight="12.75" x14ac:dyDescent="0.2"/>
  <cols>
    <col min="1" max="1" width="26.85546875" style="6" customWidth="1"/>
    <col min="2" max="2" width="15.28515625" style="6" customWidth="1"/>
    <col min="3" max="3" width="47.140625" style="6" customWidth="1"/>
    <col min="4" max="6" width="17.7109375" style="6" customWidth="1"/>
    <col min="7" max="7" width="12" style="6" customWidth="1"/>
    <col min="8" max="8" width="10.42578125" style="6" customWidth="1"/>
    <col min="9" max="9" width="15.8554687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52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2" customHeight="1" x14ac:dyDescent="0.2">
      <c r="A4" s="12"/>
      <c r="B4" s="8"/>
      <c r="C4" s="29" t="s">
        <v>17</v>
      </c>
      <c r="E4" s="8"/>
      <c r="F4"/>
      <c r="G4"/>
    </row>
    <row r="5" spans="1:18" s="13" customFormat="1" ht="12" customHeight="1" x14ac:dyDescent="0.2">
      <c r="A5" s="12"/>
      <c r="C5" s="29" t="s">
        <v>44</v>
      </c>
      <c r="E5" s="8"/>
      <c r="F5"/>
      <c r="G5"/>
    </row>
    <row r="6" spans="1:18" s="13" customFormat="1" ht="12" customHeight="1" x14ac:dyDescent="0.2">
      <c r="A6" s="8"/>
      <c r="B6" s="12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2019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0" t="s">
        <v>99</v>
      </c>
      <c r="D10" s="170"/>
      <c r="E10" s="170"/>
      <c r="F10"/>
      <c r="G10"/>
      <c r="H10" s="23"/>
    </row>
    <row r="11" spans="1:18" ht="15" customHeight="1" x14ac:dyDescent="0.2"/>
    <row r="12" spans="1:18" ht="15" customHeight="1" x14ac:dyDescent="0.2">
      <c r="A12" s="110" t="s">
        <v>196</v>
      </c>
      <c r="B12" s="8"/>
      <c r="C12" s="32"/>
      <c r="D12" s="8"/>
      <c r="E12" s="8"/>
      <c r="F12" s="8"/>
      <c r="G12" s="8"/>
      <c r="H12" s="8"/>
    </row>
    <row r="13" spans="1:18" ht="15" customHeight="1" x14ac:dyDescent="0.2">
      <c r="A13" s="188" t="s">
        <v>33</v>
      </c>
      <c r="B13" s="189"/>
      <c r="C13" s="190"/>
      <c r="D13" s="171" t="s">
        <v>57</v>
      </c>
      <c r="E13" s="172"/>
      <c r="F13" s="173"/>
      <c r="G13" s="33"/>
      <c r="H13" s="28" t="s">
        <v>19</v>
      </c>
      <c r="I13" s="28" t="s">
        <v>97</v>
      </c>
    </row>
    <row r="14" spans="1:18" ht="15" customHeight="1" x14ac:dyDescent="0.2">
      <c r="A14" s="191"/>
      <c r="B14" s="192"/>
      <c r="C14" s="193"/>
      <c r="D14" s="114" t="s">
        <v>53</v>
      </c>
      <c r="E14" s="115" t="s">
        <v>54</v>
      </c>
      <c r="F14" s="123" t="s">
        <v>18</v>
      </c>
      <c r="G14" s="66"/>
      <c r="H14" s="28" t="s">
        <v>45</v>
      </c>
      <c r="I14" s="28" t="s">
        <v>92</v>
      </c>
    </row>
    <row r="15" spans="1:18" ht="38.25" customHeight="1" x14ac:dyDescent="0.2">
      <c r="A15" s="234" t="s">
        <v>102</v>
      </c>
      <c r="B15" s="235"/>
      <c r="C15" s="67" t="s">
        <v>103</v>
      </c>
      <c r="D15" s="78">
        <v>2363</v>
      </c>
      <c r="E15" s="78">
        <v>1148</v>
      </c>
      <c r="F15" s="78">
        <v>3511</v>
      </c>
      <c r="G15" s="24"/>
      <c r="H15" s="79">
        <f t="shared" ref="H15:H24" si="0">MAX(D15,0)+MAX(E15,0)</f>
        <v>3511</v>
      </c>
      <c r="I15" s="79">
        <f>'PAGE 1'!F15</f>
        <v>3511</v>
      </c>
      <c r="M15" s="6">
        <v>9</v>
      </c>
      <c r="R15" s="6">
        <f t="shared" ref="R15:R24" si="1">MIN(LEN(TRIM(D15)), LEN(TRIM(E15)), LEN(TRIM(F15)))</f>
        <v>4</v>
      </c>
    </row>
    <row r="16" spans="1:18" ht="39" customHeight="1" x14ac:dyDescent="0.2">
      <c r="A16" s="236"/>
      <c r="B16" s="237"/>
      <c r="C16" s="67" t="s">
        <v>104</v>
      </c>
      <c r="D16" s="78">
        <v>562</v>
      </c>
      <c r="E16" s="78">
        <v>321</v>
      </c>
      <c r="F16" s="78">
        <v>883</v>
      </c>
      <c r="G16" s="24"/>
      <c r="H16" s="79">
        <f t="shared" si="0"/>
        <v>883</v>
      </c>
      <c r="I16" s="79">
        <f>'PAGE 1'!F16</f>
        <v>883</v>
      </c>
      <c r="R16" s="6">
        <f t="shared" si="1"/>
        <v>3</v>
      </c>
    </row>
    <row r="17" spans="1:18" ht="46.5" customHeight="1" x14ac:dyDescent="0.2">
      <c r="A17" s="234" t="s">
        <v>105</v>
      </c>
      <c r="B17" s="235"/>
      <c r="C17" s="67" t="s">
        <v>138</v>
      </c>
      <c r="D17" s="78">
        <v>561</v>
      </c>
      <c r="E17" s="78">
        <v>267</v>
      </c>
      <c r="F17" s="78">
        <v>828</v>
      </c>
      <c r="G17" s="24"/>
      <c r="H17" s="79">
        <f t="shared" si="0"/>
        <v>828</v>
      </c>
      <c r="I17" s="79">
        <f>'PAGE 1'!F17</f>
        <v>828</v>
      </c>
      <c r="R17" s="6">
        <f t="shared" si="1"/>
        <v>3</v>
      </c>
    </row>
    <row r="18" spans="1:18" ht="39.75" customHeight="1" x14ac:dyDescent="0.2">
      <c r="A18" s="236"/>
      <c r="B18" s="237"/>
      <c r="C18" s="67" t="s">
        <v>107</v>
      </c>
      <c r="D18" s="78">
        <v>320</v>
      </c>
      <c r="E18" s="78">
        <v>139</v>
      </c>
      <c r="F18" s="78">
        <v>459</v>
      </c>
      <c r="G18" s="24"/>
      <c r="H18" s="79">
        <f t="shared" si="0"/>
        <v>459</v>
      </c>
      <c r="I18" s="79">
        <f>'PAGE 1'!F18</f>
        <v>459</v>
      </c>
      <c r="R18" s="6">
        <f t="shared" si="1"/>
        <v>3</v>
      </c>
    </row>
    <row r="19" spans="1:18" ht="26.25" customHeight="1" x14ac:dyDescent="0.2">
      <c r="A19" s="234" t="s">
        <v>112</v>
      </c>
      <c r="B19" s="235"/>
      <c r="C19" s="67" t="s">
        <v>108</v>
      </c>
      <c r="D19" s="78">
        <v>1573</v>
      </c>
      <c r="E19" s="78">
        <v>595</v>
      </c>
      <c r="F19" s="78">
        <v>2168</v>
      </c>
      <c r="G19" s="24"/>
      <c r="H19" s="79">
        <f t="shared" si="0"/>
        <v>2168</v>
      </c>
      <c r="I19" s="79">
        <f>'PAGE 1'!F19</f>
        <v>2168</v>
      </c>
      <c r="R19" s="6">
        <f t="shared" si="1"/>
        <v>3</v>
      </c>
    </row>
    <row r="20" spans="1:18" ht="26.25" customHeight="1" x14ac:dyDescent="0.2">
      <c r="A20" s="241"/>
      <c r="B20" s="242"/>
      <c r="C20" s="67" t="s">
        <v>109</v>
      </c>
      <c r="D20" s="78">
        <v>28</v>
      </c>
      <c r="E20" s="78">
        <v>12</v>
      </c>
      <c r="F20" s="78">
        <v>40</v>
      </c>
      <c r="G20" s="24"/>
      <c r="H20" s="79">
        <f t="shared" si="0"/>
        <v>40</v>
      </c>
      <c r="I20" s="79">
        <f>'PAGE 1'!F20</f>
        <v>40</v>
      </c>
      <c r="R20" s="6">
        <f t="shared" si="1"/>
        <v>2</v>
      </c>
    </row>
    <row r="21" spans="1:18" ht="29.25" customHeight="1" x14ac:dyDescent="0.2">
      <c r="A21" s="236"/>
      <c r="B21" s="237"/>
      <c r="C21" s="67" t="s">
        <v>110</v>
      </c>
      <c r="D21" s="78">
        <v>0</v>
      </c>
      <c r="E21" s="78">
        <v>1</v>
      </c>
      <c r="F21" s="78">
        <v>1</v>
      </c>
      <c r="G21" s="24"/>
      <c r="H21" s="79">
        <f t="shared" si="0"/>
        <v>1</v>
      </c>
      <c r="I21" s="79">
        <f>'PAGE 1'!F21</f>
        <v>1</v>
      </c>
      <c r="R21" s="6">
        <f t="shared" si="1"/>
        <v>1</v>
      </c>
    </row>
    <row r="22" spans="1:18" ht="37.5" customHeight="1" x14ac:dyDescent="0.2">
      <c r="A22" s="234" t="s">
        <v>222</v>
      </c>
      <c r="B22" s="235"/>
      <c r="C22" s="67" t="s">
        <v>134</v>
      </c>
      <c r="D22" s="78">
        <v>657</v>
      </c>
      <c r="E22" s="78">
        <v>282</v>
      </c>
      <c r="F22" s="78">
        <v>939</v>
      </c>
      <c r="G22" s="24"/>
      <c r="H22" s="79">
        <f t="shared" si="0"/>
        <v>939</v>
      </c>
      <c r="I22" s="79">
        <f>'PAGE 1'!F22</f>
        <v>939</v>
      </c>
      <c r="R22" s="6">
        <f t="shared" si="1"/>
        <v>3</v>
      </c>
    </row>
    <row r="23" spans="1:18" ht="50.25" customHeight="1" x14ac:dyDescent="0.2">
      <c r="A23" s="241"/>
      <c r="B23" s="242"/>
      <c r="C23" s="68" t="s">
        <v>135</v>
      </c>
      <c r="D23" s="78">
        <v>128</v>
      </c>
      <c r="E23" s="78">
        <v>52</v>
      </c>
      <c r="F23" s="78">
        <v>180</v>
      </c>
      <c r="G23" s="24"/>
      <c r="H23" s="79">
        <f>MAX(D23,0)+MAX(E23,0)</f>
        <v>180</v>
      </c>
      <c r="I23" s="79">
        <f>'PAGE 1'!F23</f>
        <v>180</v>
      </c>
    </row>
    <row r="24" spans="1:18" ht="20.100000000000001" customHeight="1" x14ac:dyDescent="0.2">
      <c r="A24" s="174" t="s">
        <v>136</v>
      </c>
      <c r="B24" s="257"/>
      <c r="C24" s="175"/>
      <c r="D24" s="78">
        <v>6192</v>
      </c>
      <c r="E24" s="78">
        <v>2817</v>
      </c>
      <c r="F24" s="78">
        <v>9009</v>
      </c>
      <c r="G24" s="24"/>
      <c r="H24" s="79">
        <f t="shared" si="0"/>
        <v>9009</v>
      </c>
      <c r="I24" s="79">
        <f>'PAGE 1'!F24</f>
        <v>9009</v>
      </c>
      <c r="R24" s="6">
        <f t="shared" si="1"/>
        <v>4</v>
      </c>
    </row>
    <row r="25" spans="1:18" x14ac:dyDescent="0.2">
      <c r="A25" s="8"/>
      <c r="B25" s="8"/>
      <c r="C25" s="8"/>
      <c r="D25" s="8"/>
      <c r="E25" s="8"/>
      <c r="F25" s="8"/>
      <c r="G25" s="8"/>
      <c r="H25" s="8"/>
    </row>
    <row r="26" spans="1:18" x14ac:dyDescent="0.2">
      <c r="A26" s="8"/>
      <c r="B26" s="8"/>
      <c r="C26" s="8"/>
      <c r="D26" s="8"/>
      <c r="E26" s="8"/>
      <c r="F26" s="8"/>
      <c r="G26" s="8"/>
      <c r="H26" s="8"/>
    </row>
    <row r="27" spans="1:18" x14ac:dyDescent="0.2">
      <c r="A27" s="37"/>
      <c r="B27" s="8"/>
      <c r="C27" s="8"/>
      <c r="D27" s="8"/>
      <c r="E27" s="8"/>
      <c r="F27" s="8"/>
      <c r="G27" s="8"/>
      <c r="H27" s="8"/>
    </row>
    <row r="28" spans="1:18" x14ac:dyDescent="0.2">
      <c r="A28" s="8"/>
      <c r="B28" s="8"/>
      <c r="C28" s="28" t="s">
        <v>43</v>
      </c>
      <c r="D28" s="79">
        <f>MAX(D15,0)+MAX(D16,0)+MAX(D17,0)+MAX(D18,0)+MAX(D19,0)+MAX(D20,0)+MAX(D21,0)+MAX(D22,0)+MAX(D23,0)</f>
        <v>6192</v>
      </c>
      <c r="E28" s="79">
        <f>MAX(E15,0)+MAX(E16,0)+MAX(E17,0)+MAX(E18,0)+MAX(E19,0)+MAX(E20,0)+MAX(E21,0)+MAX(E22,0)+MAX(E23,0)</f>
        <v>2817</v>
      </c>
      <c r="F28" s="79">
        <f>MAX(F15,0)+MAX(F16,0)+MAX(F17,0)+MAX(F18,0)+MAX(F19,0)+MAX(F20,0)+MAX(F21,0)+MAX(F22,0)+MAX(F23,0)</f>
        <v>9009</v>
      </c>
      <c r="G28" s="8"/>
      <c r="H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D28:F28">
    <cfRule type="expression" dxfId="68" priority="1" stopIfTrue="1">
      <formula>MAX(D24,0)&lt;&gt;D28</formula>
    </cfRule>
  </conditionalFormatting>
  <conditionalFormatting sqref="H15:H24">
    <cfRule type="expression" dxfId="67" priority="2" stopIfTrue="1">
      <formula>MAX(F15,0)&lt;&gt;H15</formula>
    </cfRule>
  </conditionalFormatting>
  <conditionalFormatting sqref="I15:I24">
    <cfRule type="expression" dxfId="66" priority="3" stopIfTrue="1">
      <formula>AND(OR(I15&lt;&gt;-9, F15&lt;&gt;-9), I15&lt;&gt;F15)</formula>
    </cfRule>
  </conditionalFormatting>
  <conditionalFormatting sqref="D15:F24">
    <cfRule type="expression" dxfId="65" priority="4" stopIfTrue="1">
      <formula>LEN(TRIM(D15))=0</formula>
    </cfRule>
  </conditionalFormatting>
  <conditionalFormatting sqref="C10:E10">
    <cfRule type="expression" dxfId="64" priority="5" stopIfTrue="1">
      <formula>MIN(R15:R24)=0</formula>
    </cfRule>
  </conditionalFormatting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M36"/>
  <sheetViews>
    <sheetView zoomScaleNormal="100" workbookViewId="0">
      <selection activeCell="B28" sqref="B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42" style="6" customWidth="1"/>
    <col min="4" max="6" width="12.42578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3.42578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56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1" t="str">
        <f>"Reporting Date: "&amp;'PAGE 1'!D7</f>
        <v>Reporting Date: 2019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55</v>
      </c>
      <c r="C12" s="32"/>
    </row>
    <row r="13" spans="1:13" ht="26.25" customHeight="1" x14ac:dyDescent="0.2">
      <c r="A13" s="258" t="s">
        <v>33</v>
      </c>
      <c r="B13" s="259"/>
      <c r="C13" s="260"/>
      <c r="D13" s="210" t="s">
        <v>148</v>
      </c>
      <c r="E13" s="217"/>
      <c r="F13" s="218"/>
      <c r="G13" s="33"/>
      <c r="H13" s="8"/>
    </row>
    <row r="14" spans="1:13" ht="15" customHeight="1" x14ac:dyDescent="0.2">
      <c r="A14" s="261"/>
      <c r="B14" s="184"/>
      <c r="C14" s="184"/>
      <c r="D14" s="238" t="s">
        <v>166</v>
      </c>
      <c r="E14" s="238" t="s">
        <v>167</v>
      </c>
      <c r="F14" s="238" t="s">
        <v>165</v>
      </c>
      <c r="G14" s="33"/>
      <c r="H14" s="8"/>
    </row>
    <row r="15" spans="1:13" ht="15" customHeight="1" x14ac:dyDescent="0.2">
      <c r="A15" s="261"/>
      <c r="B15" s="184"/>
      <c r="C15" s="184"/>
      <c r="D15" s="240"/>
      <c r="E15" s="240"/>
      <c r="F15" s="240"/>
      <c r="G15" s="66"/>
      <c r="H15" s="8"/>
      <c r="M15" s="6">
        <v>10</v>
      </c>
    </row>
    <row r="16" spans="1:13" ht="38.25" customHeight="1" x14ac:dyDescent="0.2">
      <c r="A16" s="234" t="s">
        <v>102</v>
      </c>
      <c r="B16" s="235"/>
      <c r="C16" s="67" t="s">
        <v>103</v>
      </c>
      <c r="D16" s="87">
        <f>IF(MIN('PAGE 8'!D15,'PAGE 8'!F15)&lt;=0, 0, 'PAGE 8'!D15/'PAGE 8'!F15)</f>
        <v>0.67302762745656508</v>
      </c>
      <c r="E16" s="87">
        <f>IF(MIN('PAGE 8'!E15,'PAGE 8'!F15)&lt;=0, 0, 'PAGE 8'!E15/'PAGE 8'!F15)</f>
        <v>0.32697237254343492</v>
      </c>
      <c r="F16" s="88">
        <f>IF('PAGE 8'!F15&lt;=0, 0, 'PAGE 8'!F15/'PAGE 8'!F15)</f>
        <v>1</v>
      </c>
      <c r="G16" s="24"/>
      <c r="H16" s="34"/>
      <c r="I16" s="35"/>
    </row>
    <row r="17" spans="1:9" ht="39" customHeight="1" x14ac:dyDescent="0.2">
      <c r="A17" s="236"/>
      <c r="B17" s="237"/>
      <c r="C17" s="67" t="s">
        <v>104</v>
      </c>
      <c r="D17" s="87">
        <f>IF(MIN('PAGE 8'!D16,'PAGE 8'!F16)&lt;=0, 0, 'PAGE 8'!D16/'PAGE 8'!F16)</f>
        <v>0.63646659116647797</v>
      </c>
      <c r="E17" s="87">
        <f>IF(MIN('PAGE 8'!E16,'PAGE 8'!F16)&lt;=0, 0, 'PAGE 8'!E16/'PAGE 8'!F16)</f>
        <v>0.36353340883352209</v>
      </c>
      <c r="F17" s="88">
        <f>IF('PAGE 8'!F16&lt;=0, 0, 'PAGE 8'!F16/'PAGE 8'!F16)</f>
        <v>1</v>
      </c>
      <c r="G17" s="24"/>
      <c r="H17" s="34"/>
      <c r="I17" s="35"/>
    </row>
    <row r="18" spans="1:9" ht="42.75" customHeight="1" x14ac:dyDescent="0.2">
      <c r="A18" s="234" t="s">
        <v>105</v>
      </c>
      <c r="B18" s="235"/>
      <c r="C18" s="67" t="s">
        <v>106</v>
      </c>
      <c r="D18" s="87">
        <f>IF(MIN('PAGE 8'!D17,'PAGE 8'!F17)&lt;=0, 0, 'PAGE 8'!D17/'PAGE 8'!F17)</f>
        <v>0.67753623188405798</v>
      </c>
      <c r="E18" s="87">
        <f>IF(MIN('PAGE 8'!E17,'PAGE 8'!F17)&lt;=0, 0, 'PAGE 8'!E17/'PAGE 8'!F17)</f>
        <v>0.32246376811594202</v>
      </c>
      <c r="F18" s="88">
        <f>IF('PAGE 8'!F17&lt;=0, 0, 'PAGE 8'!F17/'PAGE 8'!F17)</f>
        <v>1</v>
      </c>
      <c r="G18" s="24"/>
      <c r="H18" s="34"/>
      <c r="I18" s="35"/>
    </row>
    <row r="19" spans="1:9" ht="36.75" customHeight="1" x14ac:dyDescent="0.2">
      <c r="A19" s="236"/>
      <c r="B19" s="237"/>
      <c r="C19" s="67" t="s">
        <v>107</v>
      </c>
      <c r="D19" s="87">
        <f>IF(MIN('PAGE 8'!D18,'PAGE 8'!F18)&lt;=0, 0, 'PAGE 8'!D18/'PAGE 8'!F18)</f>
        <v>0.69716775599128544</v>
      </c>
      <c r="E19" s="87">
        <f>IF(MIN('PAGE 8'!E18,'PAGE 8'!F18)&lt;=0, 0, 'PAGE 8'!E18/'PAGE 8'!F18)</f>
        <v>0.30283224400871461</v>
      </c>
      <c r="F19" s="88">
        <f>IF('PAGE 8'!F18&lt;=0, 0, 'PAGE 8'!F18/'PAGE 8'!F18)</f>
        <v>1</v>
      </c>
      <c r="G19" s="24"/>
      <c r="H19" s="34"/>
      <c r="I19" s="35"/>
    </row>
    <row r="20" spans="1:9" ht="26.25" customHeight="1" x14ac:dyDescent="0.2">
      <c r="A20" s="234" t="s">
        <v>112</v>
      </c>
      <c r="B20" s="235"/>
      <c r="C20" s="67" t="s">
        <v>108</v>
      </c>
      <c r="D20" s="87">
        <f>IF(MIN('PAGE 8'!D19,'PAGE 8'!F19)&lt;=0, 0, 'PAGE 8'!D19/'PAGE 8'!F19)</f>
        <v>0.72555350553505538</v>
      </c>
      <c r="E20" s="87">
        <f>IF(MIN('PAGE 8'!E19,'PAGE 8'!F19)&lt;=0, 0, 'PAGE 8'!E19/'PAGE 8'!F19)</f>
        <v>0.27444649446494462</v>
      </c>
      <c r="F20" s="88">
        <f>IF('PAGE 8'!F19&lt;=0, 0, 'PAGE 8'!F19/'PAGE 8'!F19)</f>
        <v>1</v>
      </c>
      <c r="G20" s="24"/>
      <c r="H20" s="34"/>
      <c r="I20" s="35"/>
    </row>
    <row r="21" spans="1:9" ht="26.25" customHeight="1" x14ac:dyDescent="0.2">
      <c r="A21" s="241"/>
      <c r="B21" s="242"/>
      <c r="C21" s="67" t="s">
        <v>109</v>
      </c>
      <c r="D21" s="87">
        <f>IF(MIN('PAGE 8'!D20,'PAGE 8'!F20)&lt;=0, 0, 'PAGE 8'!D20/'PAGE 8'!F20)</f>
        <v>0.7</v>
      </c>
      <c r="E21" s="87">
        <f>IF(MIN('PAGE 8'!E20,'PAGE 8'!F20)&lt;=0, 0, 'PAGE 8'!E20/'PAGE 8'!F20)</f>
        <v>0.3</v>
      </c>
      <c r="F21" s="88">
        <f>IF('PAGE 8'!F20&lt;=0, 0, 'PAGE 8'!F20/'PAGE 8'!F20)</f>
        <v>1</v>
      </c>
      <c r="G21" s="24"/>
      <c r="H21" s="34"/>
      <c r="I21" s="35"/>
    </row>
    <row r="22" spans="1:9" ht="29.25" customHeight="1" x14ac:dyDescent="0.2">
      <c r="A22" s="236"/>
      <c r="B22" s="237"/>
      <c r="C22" s="67" t="s">
        <v>110</v>
      </c>
      <c r="D22" s="87">
        <f>IF(MIN('PAGE 8'!D21,'PAGE 8'!F21)&lt;=0, 0, 'PAGE 8'!D21/'PAGE 8'!F21)</f>
        <v>0</v>
      </c>
      <c r="E22" s="87">
        <f>IF(MIN('PAGE 8'!E21,'PAGE 8'!F21)&lt;=0, 0, 'PAGE 8'!E21/'PAGE 8'!F21)</f>
        <v>1</v>
      </c>
      <c r="F22" s="88">
        <f>IF('PAGE 8'!F21&lt;=0, 0, 'PAGE 8'!F21/'PAGE 8'!F21)</f>
        <v>1</v>
      </c>
      <c r="G22" s="24"/>
      <c r="H22" s="34"/>
      <c r="I22" s="35"/>
    </row>
    <row r="23" spans="1:9" ht="37.5" customHeight="1" x14ac:dyDescent="0.2">
      <c r="A23" s="234" t="s">
        <v>222</v>
      </c>
      <c r="B23" s="235"/>
      <c r="C23" s="67" t="s">
        <v>134</v>
      </c>
      <c r="D23" s="87">
        <f>IF(MIN('PAGE 8'!D22,'PAGE 8'!F22)&lt;=0, 0, 'PAGE 8'!D22/'PAGE 8'!F22)</f>
        <v>0.69968051118210861</v>
      </c>
      <c r="E23" s="87">
        <f>IF(MIN('PAGE 8'!E22,'PAGE 8'!F22)&lt;=0, 0, 'PAGE 8'!E22/'PAGE 8'!F22)</f>
        <v>0.30031948881789139</v>
      </c>
      <c r="F23" s="88">
        <f>IF('PAGE 8'!F22&lt;=0, 0, 'PAGE 8'!F22/'PAGE 8'!F22)</f>
        <v>1</v>
      </c>
      <c r="G23" s="24"/>
      <c r="H23" s="34"/>
      <c r="I23" s="35"/>
    </row>
    <row r="24" spans="1:9" ht="45.75" customHeight="1" x14ac:dyDescent="0.2">
      <c r="A24" s="241"/>
      <c r="B24" s="242"/>
      <c r="C24" s="68" t="s">
        <v>135</v>
      </c>
      <c r="D24" s="87">
        <f>IF(MIN('PAGE 8'!D23,'PAGE 8'!F23)&lt;=0, 0, 'PAGE 8'!D23/'PAGE 8'!F23)</f>
        <v>0.71111111111111114</v>
      </c>
      <c r="E24" s="87">
        <f>IF(MIN('PAGE 8'!E23,'PAGE 8'!F23)&lt;=0, 0, 'PAGE 8'!E23/'PAGE 8'!F23)</f>
        <v>0.28888888888888886</v>
      </c>
      <c r="F24" s="88">
        <f>IF('PAGE 8'!F23&lt;=0, 0, 'PAGE 8'!F23/'PAGE 8'!F23)</f>
        <v>1</v>
      </c>
      <c r="G24" s="24"/>
      <c r="H24" s="34"/>
      <c r="I24" s="35"/>
    </row>
    <row r="25" spans="1:9" ht="20.100000000000001" customHeight="1" x14ac:dyDescent="0.2">
      <c r="A25" s="174" t="s">
        <v>136</v>
      </c>
      <c r="B25" s="257"/>
      <c r="C25" s="175"/>
      <c r="D25" s="87">
        <f>IF(MIN('PAGE 8'!D24,'PAGE 8'!F24)&lt;=0, 0, 'PAGE 8'!D24/'PAGE 8'!F24)</f>
        <v>0.68731268731268735</v>
      </c>
      <c r="E25" s="87">
        <f>IF(MIN('PAGE 8'!E24,'PAGE 8'!F24)&lt;=0, 0, 'PAGE 8'!E24/'PAGE 8'!F24)</f>
        <v>0.3126873126873127</v>
      </c>
      <c r="F25" s="88">
        <f>IF('PAGE 8'!F24&lt;=0, 0, 'PAGE 8'!F24/'PAGE 8'!F24)</f>
        <v>1</v>
      </c>
      <c r="G25" s="24"/>
      <c r="H25" s="34"/>
      <c r="I25" s="35"/>
    </row>
    <row r="26" spans="1:9" x14ac:dyDescent="0.2">
      <c r="A26" s="8"/>
    </row>
    <row r="27" spans="1:9" ht="13.5" customHeight="1" x14ac:dyDescent="0.2">
      <c r="A27" s="26" t="s">
        <v>221</v>
      </c>
    </row>
    <row r="28" spans="1:9" x14ac:dyDescent="0.2">
      <c r="A28" s="8"/>
    </row>
    <row r="29" spans="1:9" x14ac:dyDescent="0.2">
      <c r="A29" s="37"/>
    </row>
    <row r="31" spans="1:9" x14ac:dyDescent="0.2">
      <c r="B31" s="9"/>
      <c r="G31" s="9"/>
    </row>
    <row r="34" spans="7:10" x14ac:dyDescent="0.2">
      <c r="G34" s="8"/>
      <c r="J34" s="9"/>
    </row>
    <row r="35" spans="7:10" x14ac:dyDescent="0.2">
      <c r="G35" s="38"/>
    </row>
    <row r="36" spans="7:10" x14ac:dyDescent="0.2">
      <c r="G36" s="38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2020-03-18T07:00:00+00:00</Estimated_x0020_Creation_x0020_Date>
    <Remediation_x0020_Date xmlns="b4311169-ef95-4eb4-ad55-0b8e815ccd7b">2020-04-06T07:00:00+00:00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C4962-CF6D-45F5-9A98-FD300FD755D4}"/>
</file>

<file path=customXml/itemProps2.xml><?xml version="1.0" encoding="utf-8"?>
<ds:datastoreItem xmlns:ds="http://schemas.openxmlformats.org/officeDocument/2006/customXml" ds:itemID="{6BA3889B-5A58-4ADF-8979-694A58C56917}"/>
</file>

<file path=customXml/itemProps3.xml><?xml version="1.0" encoding="utf-8"?>
<ds:datastoreItem xmlns:ds="http://schemas.openxmlformats.org/officeDocument/2006/customXml" ds:itemID="{43C0AAE9-73EA-4F14-9AE5-998837B681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73</vt:i4>
      </vt:variant>
    </vt:vector>
  </HeadingPairs>
  <TitlesOfParts>
    <vt:vector size="97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 PAGE 19 a</vt:lpstr>
      <vt:lpstr>PAGE 20 a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3, Part B Educational Environments</dc:title>
  <dc:creator>SCHRACK_B</dc:creator>
  <cp:lastModifiedBy>"gartonc"</cp:lastModifiedBy>
  <cp:lastPrinted>2020-04-07T00:08:58Z</cp:lastPrinted>
  <dcterms:created xsi:type="dcterms:W3CDTF">1998-03-10T19:08:18Z</dcterms:created>
  <dcterms:modified xsi:type="dcterms:W3CDTF">2020-04-07T00:15:38Z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